
<file path=[Content_Types].xml><?xml version="1.0" encoding="utf-8"?>
<Types xmlns="http://schemas.openxmlformats.org/package/2006/content-types">
  <Default Extension="xml" ContentType="application/xml"/>
  <Default Extension="data" ContentType="application/vnd.openxmlformats-officedocument.model+data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 hidePivotFieldList="1"/>
  <mc:AlternateContent xmlns:mc="http://schemas.openxmlformats.org/markup-compatibility/2006">
    <mc:Choice Requires="x15">
      <x15ac:absPath xmlns:x15ac="http://schemas.microsoft.com/office/spreadsheetml/2010/11/ac" url="/data/soft/xstarcd.github.io/wiki/img/fund/"/>
    </mc:Choice>
  </mc:AlternateContent>
  <bookViews>
    <workbookView xWindow="0" yWindow="460" windowWidth="28800" windowHeight="16460" tabRatio="663"/>
  </bookViews>
  <sheets>
    <sheet name="指数估值表" sheetId="1" r:id="rId1"/>
    <sheet name="基金定投汇总表" sheetId="2" r:id="rId2"/>
    <sheet name="基金分表" sheetId="20" r:id="rId3"/>
    <sheet name="凤凰财经基金数据" sheetId="7" r:id="rId4"/>
    <sheet name="天天基金" sheetId="16" r:id="rId5"/>
  </sheets>
  <externalReferences>
    <externalReference r:id="rId6"/>
  </externalReferences>
  <definedNames>
    <definedName name="_xlcn.WorksheetConnection_总表指数基金定投记录完整版1.xlsx表8_41" hidden="1">表8_4[]</definedName>
    <definedName name="fund" localSheetId="3">凤凰财经基金数据!$A$1:$G$5430</definedName>
    <definedName name="QDII_jzzzl.html_os_0_isall_0_ft__pt_6" localSheetId="4">天天基金!$A$1:$O$223</definedName>
  </definedNames>
  <calcPr calcId="150001" concurrentCalc="0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  <pivotCache cacheId="8" r:id="rId15"/>
  </pivotCaches>
  <extLst>
    <ext xmlns:mx="http://schemas.microsoft.com/office/mac/excel/2008/main" uri="{7523E5D3-25F3-A5E0-1632-64F254C22452}">
      <mx:ArchID Flags="2"/>
    </ext>
    <ext uri="{FCE2AD5D-F65C-4FA6-A056-5C36A1767C68}">
      <x15:dataModel>
        <x15:modelTables>
          <x15:modelTable id="表8_4" name="表8_4" connection="WorksheetConnection_总表-指数基金定投记录完整版-1.xlsx!表8_4"/>
        </x15:modelTables>
      </x15:dataModel>
    </ext>
  </extLst>
</workbook>
</file>

<file path=xl/calcChain.xml><?xml version="1.0" encoding="utf-8"?>
<calcChain xmlns="http://schemas.openxmlformats.org/spreadsheetml/2006/main">
  <c r="E288" i="20" l="1"/>
  <c r="G288" i="20"/>
  <c r="C372" i="20"/>
  <c r="I11" i="2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03" i="20"/>
  <c r="H218" i="20"/>
  <c r="B218" i="20"/>
  <c r="B295" i="20"/>
  <c r="H295" i="20"/>
  <c r="B307" i="20"/>
  <c r="H307" i="20"/>
  <c r="H121" i="20"/>
  <c r="B51" i="20"/>
  <c r="B50" i="20"/>
  <c r="H50" i="20"/>
  <c r="H51" i="20"/>
  <c r="C2" i="20"/>
  <c r="I3" i="2"/>
  <c r="E135" i="20"/>
  <c r="H134" i="20"/>
  <c r="B294" i="20"/>
  <c r="H294" i="20"/>
  <c r="E219" i="20"/>
  <c r="B175" i="20"/>
  <c r="H175" i="20"/>
  <c r="G7" i="1"/>
  <c r="D11" i="2"/>
  <c r="D10" i="2"/>
  <c r="D8" i="2"/>
  <c r="D7" i="2"/>
  <c r="D6" i="2"/>
  <c r="D5" i="2"/>
  <c r="D4" i="2"/>
  <c r="D3" i="2"/>
  <c r="B7" i="20"/>
  <c r="H7" i="20"/>
  <c r="B8" i="20"/>
  <c r="H8" i="20"/>
  <c r="J392" i="20"/>
  <c r="G392" i="20"/>
  <c r="K11" i="2"/>
  <c r="E392" i="20"/>
  <c r="J11" i="2"/>
  <c r="B391" i="20"/>
  <c r="H390" i="20"/>
  <c r="B390" i="20"/>
  <c r="B389" i="20"/>
  <c r="H388" i="20"/>
  <c r="B388" i="20"/>
  <c r="H387" i="20"/>
  <c r="B387" i="20"/>
  <c r="H386" i="20"/>
  <c r="B386" i="20"/>
  <c r="H385" i="20"/>
  <c r="B385" i="20"/>
  <c r="H384" i="20"/>
  <c r="B384" i="20"/>
  <c r="H383" i="20"/>
  <c r="B383" i="20"/>
  <c r="H382" i="20"/>
  <c r="B382" i="20"/>
  <c r="H381" i="20"/>
  <c r="B381" i="20"/>
  <c r="H380" i="20"/>
  <c r="B380" i="20"/>
  <c r="H379" i="20"/>
  <c r="B379" i="20"/>
  <c r="H378" i="20"/>
  <c r="B378" i="20"/>
  <c r="H377" i="20"/>
  <c r="B377" i="20"/>
  <c r="H376" i="20"/>
  <c r="B376" i="20"/>
  <c r="H375" i="20"/>
  <c r="B375" i="20"/>
  <c r="H374" i="20"/>
  <c r="B374" i="20"/>
  <c r="E372" i="20"/>
  <c r="G369" i="20"/>
  <c r="K10" i="2"/>
  <c r="E369" i="20"/>
  <c r="J10" i="2"/>
  <c r="B368" i="20"/>
  <c r="H367" i="20"/>
  <c r="B367" i="20"/>
  <c r="H366" i="20"/>
  <c r="B366" i="20"/>
  <c r="H365" i="20"/>
  <c r="B365" i="20"/>
  <c r="H364" i="20"/>
  <c r="B364" i="20"/>
  <c r="H363" i="20"/>
  <c r="B363" i="20"/>
  <c r="H362" i="20"/>
  <c r="B362" i="20"/>
  <c r="H361" i="20"/>
  <c r="B361" i="20"/>
  <c r="H360" i="20"/>
  <c r="B360" i="20"/>
  <c r="H359" i="20"/>
  <c r="B359" i="20"/>
  <c r="H358" i="20"/>
  <c r="B358" i="20"/>
  <c r="H357" i="20"/>
  <c r="B357" i="20"/>
  <c r="H356" i="20"/>
  <c r="B356" i="20"/>
  <c r="H355" i="20"/>
  <c r="B355" i="20"/>
  <c r="H354" i="20"/>
  <c r="B354" i="20"/>
  <c r="H353" i="20"/>
  <c r="B353" i="20"/>
  <c r="H352" i="20"/>
  <c r="B352" i="20"/>
  <c r="H351" i="20"/>
  <c r="B351" i="20"/>
  <c r="H350" i="20"/>
  <c r="B350" i="20"/>
  <c r="H349" i="20"/>
  <c r="B349" i="20"/>
  <c r="H348" i="20"/>
  <c r="B348" i="20"/>
  <c r="H347" i="20"/>
  <c r="B347" i="20"/>
  <c r="H346" i="20"/>
  <c r="B346" i="20"/>
  <c r="H345" i="20"/>
  <c r="B345" i="20"/>
  <c r="H344" i="20"/>
  <c r="B344" i="20"/>
  <c r="H343" i="20"/>
  <c r="B343" i="20"/>
  <c r="H342" i="20"/>
  <c r="B342" i="20"/>
  <c r="H341" i="20"/>
  <c r="B341" i="20"/>
  <c r="H340" i="20"/>
  <c r="B340" i="20"/>
  <c r="H339" i="20"/>
  <c r="B339" i="20"/>
  <c r="H338" i="20"/>
  <c r="B338" i="20"/>
  <c r="H337" i="20"/>
  <c r="B337" i="20"/>
  <c r="H336" i="20"/>
  <c r="B336" i="20"/>
  <c r="H335" i="20"/>
  <c r="B335" i="20"/>
  <c r="H334" i="20"/>
  <c r="B334" i="20"/>
  <c r="H333" i="20"/>
  <c r="B333" i="20"/>
  <c r="H332" i="20"/>
  <c r="B332" i="20"/>
  <c r="H331" i="20"/>
  <c r="B331" i="20"/>
  <c r="H330" i="20"/>
  <c r="B330" i="20"/>
  <c r="E328" i="20"/>
  <c r="C328" i="20"/>
  <c r="I10" i="2"/>
  <c r="J325" i="20"/>
  <c r="G325" i="20"/>
  <c r="K9" i="2"/>
  <c r="E325" i="20"/>
  <c r="J9" i="2"/>
  <c r="H324" i="20"/>
  <c r="B324" i="20"/>
  <c r="H323" i="20"/>
  <c r="B323" i="20"/>
  <c r="H322" i="20"/>
  <c r="B322" i="20"/>
  <c r="H321" i="20"/>
  <c r="B321" i="20"/>
  <c r="H320" i="20"/>
  <c r="B320" i="20"/>
  <c r="H319" i="20"/>
  <c r="B319" i="20"/>
  <c r="H318" i="20"/>
  <c r="B318" i="20"/>
  <c r="E316" i="20"/>
  <c r="C316" i="20"/>
  <c r="I9" i="2"/>
  <c r="J313" i="20"/>
  <c r="G313" i="20"/>
  <c r="K8" i="2"/>
  <c r="E313" i="20"/>
  <c r="J8" i="2"/>
  <c r="H312" i="20"/>
  <c r="B312" i="20"/>
  <c r="B311" i="20"/>
  <c r="H310" i="20"/>
  <c r="B310" i="20"/>
  <c r="H309" i="20"/>
  <c r="B309" i="20"/>
  <c r="H308" i="20"/>
  <c r="B308" i="20"/>
  <c r="H306" i="20"/>
  <c r="B306" i="20"/>
  <c r="H305" i="20"/>
  <c r="B305" i="20"/>
  <c r="H304" i="20"/>
  <c r="B304" i="20"/>
  <c r="H303" i="20"/>
  <c r="B303" i="20"/>
  <c r="H302" i="20"/>
  <c r="B302" i="20"/>
  <c r="H301" i="20"/>
  <c r="B301" i="20"/>
  <c r="E299" i="20"/>
  <c r="C299" i="20"/>
  <c r="G296" i="20"/>
  <c r="K7" i="2"/>
  <c r="E296" i="20"/>
  <c r="J7" i="2"/>
  <c r="H293" i="20"/>
  <c r="H296" i="20"/>
  <c r="B293" i="20"/>
  <c r="E291" i="20"/>
  <c r="C291" i="20"/>
  <c r="J6" i="2"/>
  <c r="H287" i="20"/>
  <c r="B287" i="20"/>
  <c r="H286" i="20"/>
  <c r="B286" i="20"/>
  <c r="H285" i="20"/>
  <c r="B285" i="20"/>
  <c r="H284" i="20"/>
  <c r="B284" i="20"/>
  <c r="H283" i="20"/>
  <c r="B283" i="20"/>
  <c r="H282" i="20"/>
  <c r="B282" i="20"/>
  <c r="H281" i="20"/>
  <c r="B281" i="20"/>
  <c r="H280" i="20"/>
  <c r="B280" i="20"/>
  <c r="H279" i="20"/>
  <c r="B279" i="20"/>
  <c r="H278" i="20"/>
  <c r="B278" i="20"/>
  <c r="H277" i="20"/>
  <c r="B277" i="20"/>
  <c r="H276" i="20"/>
  <c r="B276" i="20"/>
  <c r="H275" i="20"/>
  <c r="B275" i="20"/>
  <c r="H274" i="20"/>
  <c r="B274" i="20"/>
  <c r="H273" i="20"/>
  <c r="B273" i="20"/>
  <c r="H272" i="20"/>
  <c r="B272" i="20"/>
  <c r="H271" i="20"/>
  <c r="B271" i="20"/>
  <c r="H270" i="20"/>
  <c r="B270" i="20"/>
  <c r="H269" i="20"/>
  <c r="B269" i="20"/>
  <c r="H268" i="20"/>
  <c r="B268" i="20"/>
  <c r="H267" i="20"/>
  <c r="B267" i="20"/>
  <c r="H266" i="20"/>
  <c r="B266" i="20"/>
  <c r="H265" i="20"/>
  <c r="B265" i="20"/>
  <c r="H264" i="20"/>
  <c r="B264" i="20"/>
  <c r="H263" i="20"/>
  <c r="B263" i="20"/>
  <c r="H262" i="20"/>
  <c r="B262" i="20"/>
  <c r="H261" i="20"/>
  <c r="B261" i="20"/>
  <c r="H260" i="20"/>
  <c r="B260" i="20"/>
  <c r="H259" i="20"/>
  <c r="B259" i="20"/>
  <c r="H258" i="20"/>
  <c r="B258" i="20"/>
  <c r="H257" i="20"/>
  <c r="B257" i="20"/>
  <c r="H256" i="20"/>
  <c r="B256" i="20"/>
  <c r="H255" i="20"/>
  <c r="B255" i="20"/>
  <c r="H254" i="20"/>
  <c r="B254" i="20"/>
  <c r="H253" i="20"/>
  <c r="B253" i="20"/>
  <c r="H252" i="20"/>
  <c r="B252" i="20"/>
  <c r="H251" i="20"/>
  <c r="B251" i="20"/>
  <c r="H250" i="20"/>
  <c r="B250" i="20"/>
  <c r="H249" i="20"/>
  <c r="B249" i="20"/>
  <c r="H248" i="20"/>
  <c r="B248" i="20"/>
  <c r="H247" i="20"/>
  <c r="B247" i="20"/>
  <c r="H246" i="20"/>
  <c r="B246" i="20"/>
  <c r="H245" i="20"/>
  <c r="B245" i="20"/>
  <c r="H244" i="20"/>
  <c r="B244" i="20"/>
  <c r="H243" i="20"/>
  <c r="B243" i="20"/>
  <c r="H242" i="20"/>
  <c r="B242" i="20"/>
  <c r="H241" i="20"/>
  <c r="B241" i="20"/>
  <c r="H240" i="20"/>
  <c r="B240" i="20"/>
  <c r="H239" i="20"/>
  <c r="B239" i="20"/>
  <c r="H238" i="20"/>
  <c r="B238" i="20"/>
  <c r="H237" i="20"/>
  <c r="B237" i="20"/>
  <c r="H236" i="20"/>
  <c r="B236" i="20"/>
  <c r="H235" i="20"/>
  <c r="B235" i="20"/>
  <c r="H234" i="20"/>
  <c r="B234" i="20"/>
  <c r="H233" i="20"/>
  <c r="B233" i="20"/>
  <c r="H232" i="20"/>
  <c r="B232" i="20"/>
  <c r="H231" i="20"/>
  <c r="B231" i="20"/>
  <c r="H230" i="20"/>
  <c r="B230" i="20"/>
  <c r="H229" i="20"/>
  <c r="B229" i="20"/>
  <c r="H228" i="20"/>
  <c r="B228" i="20"/>
  <c r="H227" i="20"/>
  <c r="B227" i="20"/>
  <c r="H226" i="20"/>
  <c r="B226" i="20"/>
  <c r="H225" i="20"/>
  <c r="B225" i="20"/>
  <c r="H224" i="20"/>
  <c r="B224" i="20"/>
  <c r="E222" i="20"/>
  <c r="C222" i="20"/>
  <c r="G219" i="20"/>
  <c r="K5" i="2"/>
  <c r="J5" i="2"/>
  <c r="H217" i="20"/>
  <c r="B217" i="20"/>
  <c r="H216" i="20"/>
  <c r="B216" i="20"/>
  <c r="H215" i="20"/>
  <c r="B215" i="20"/>
  <c r="H214" i="20"/>
  <c r="B214" i="20"/>
  <c r="H213" i="20"/>
  <c r="B213" i="20"/>
  <c r="H212" i="20"/>
  <c r="B212" i="20"/>
  <c r="H211" i="20"/>
  <c r="B211" i="20"/>
  <c r="H210" i="20"/>
  <c r="B210" i="20"/>
  <c r="H209" i="20"/>
  <c r="B209" i="20"/>
  <c r="H208" i="20"/>
  <c r="B208" i="20"/>
  <c r="H207" i="20"/>
  <c r="B207" i="20"/>
  <c r="H206" i="20"/>
  <c r="B206" i="20"/>
  <c r="H205" i="20"/>
  <c r="B205" i="20"/>
  <c r="H204" i="20"/>
  <c r="B204" i="20"/>
  <c r="H203" i="20"/>
  <c r="B203" i="20"/>
  <c r="H202" i="20"/>
  <c r="B202" i="20"/>
  <c r="H201" i="20"/>
  <c r="B201" i="20"/>
  <c r="H200" i="20"/>
  <c r="B200" i="20"/>
  <c r="H199" i="20"/>
  <c r="B199" i="20"/>
  <c r="H198" i="20"/>
  <c r="B198" i="20"/>
  <c r="H197" i="20"/>
  <c r="B197" i="20"/>
  <c r="H196" i="20"/>
  <c r="B196" i="20"/>
  <c r="H195" i="20"/>
  <c r="B195" i="20"/>
  <c r="H194" i="20"/>
  <c r="B194" i="20"/>
  <c r="H193" i="20"/>
  <c r="B193" i="20"/>
  <c r="H192" i="20"/>
  <c r="B192" i="20"/>
  <c r="H191" i="20"/>
  <c r="B191" i="20"/>
  <c r="H190" i="20"/>
  <c r="B190" i="20"/>
  <c r="H189" i="20"/>
  <c r="B189" i="20"/>
  <c r="H188" i="20"/>
  <c r="B188" i="20"/>
  <c r="H187" i="20"/>
  <c r="B187" i="20"/>
  <c r="H186" i="20"/>
  <c r="B186" i="20"/>
  <c r="H185" i="20"/>
  <c r="B185" i="20"/>
  <c r="H184" i="20"/>
  <c r="B184" i="20"/>
  <c r="H183" i="20"/>
  <c r="B183" i="20"/>
  <c r="H182" i="20"/>
  <c r="B182" i="20"/>
  <c r="H181" i="20"/>
  <c r="B181" i="20"/>
  <c r="H180" i="20"/>
  <c r="B180" i="20"/>
  <c r="H179" i="20"/>
  <c r="B179" i="20"/>
  <c r="H178" i="20"/>
  <c r="B178" i="20"/>
  <c r="H177" i="20"/>
  <c r="B177" i="20"/>
  <c r="H176" i="20"/>
  <c r="B176" i="20"/>
  <c r="H174" i="20"/>
  <c r="B174" i="20"/>
  <c r="H173" i="20"/>
  <c r="B173" i="20"/>
  <c r="H172" i="20"/>
  <c r="B172" i="20"/>
  <c r="H171" i="20"/>
  <c r="B171" i="20"/>
  <c r="H170" i="20"/>
  <c r="B170" i="20"/>
  <c r="H169" i="20"/>
  <c r="B169" i="20"/>
  <c r="H168" i="20"/>
  <c r="B168" i="20"/>
  <c r="H167" i="20"/>
  <c r="B167" i="20"/>
  <c r="H166" i="20"/>
  <c r="B166" i="20"/>
  <c r="H165" i="20"/>
  <c r="B165" i="20"/>
  <c r="H164" i="20"/>
  <c r="B164" i="20"/>
  <c r="H163" i="20"/>
  <c r="B163" i="20"/>
  <c r="H162" i="20"/>
  <c r="B162" i="20"/>
  <c r="H161" i="20"/>
  <c r="B161" i="20"/>
  <c r="H160" i="20"/>
  <c r="B160" i="20"/>
  <c r="H159" i="20"/>
  <c r="B159" i="20"/>
  <c r="H158" i="20"/>
  <c r="B158" i="20"/>
  <c r="H157" i="20"/>
  <c r="B157" i="20"/>
  <c r="H156" i="20"/>
  <c r="B156" i="20"/>
  <c r="H155" i="20"/>
  <c r="B155" i="20"/>
  <c r="H154" i="20"/>
  <c r="B154" i="20"/>
  <c r="H153" i="20"/>
  <c r="B153" i="20"/>
  <c r="H152" i="20"/>
  <c r="B152" i="20"/>
  <c r="H151" i="20"/>
  <c r="B151" i="20"/>
  <c r="H150" i="20"/>
  <c r="B150" i="20"/>
  <c r="H149" i="20"/>
  <c r="B149" i="20"/>
  <c r="H148" i="20"/>
  <c r="B148" i="20"/>
  <c r="H147" i="20"/>
  <c r="B147" i="20"/>
  <c r="H146" i="20"/>
  <c r="B146" i="20"/>
  <c r="H145" i="20"/>
  <c r="B145" i="20"/>
  <c r="H144" i="20"/>
  <c r="B144" i="20"/>
  <c r="H143" i="20"/>
  <c r="B143" i="20"/>
  <c r="H142" i="20"/>
  <c r="B142" i="20"/>
  <c r="H141" i="20"/>
  <c r="B141" i="20"/>
  <c r="H140" i="20"/>
  <c r="B140" i="20"/>
  <c r="E138" i="20"/>
  <c r="C138" i="20"/>
  <c r="I5" i="2"/>
  <c r="G135" i="20"/>
  <c r="K4" i="2"/>
  <c r="J4" i="2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E101" i="20"/>
  <c r="C101" i="20"/>
  <c r="G98" i="20"/>
  <c r="K3" i="2"/>
  <c r="E98" i="20"/>
  <c r="J3" i="2"/>
  <c r="H49" i="20"/>
  <c r="B49" i="20"/>
  <c r="H48" i="20"/>
  <c r="B48" i="20"/>
  <c r="H97" i="20"/>
  <c r="B97" i="20"/>
  <c r="H47" i="20"/>
  <c r="B47" i="20"/>
  <c r="H96" i="20"/>
  <c r="B96" i="20"/>
  <c r="H95" i="20"/>
  <c r="B95" i="20"/>
  <c r="H46" i="20"/>
  <c r="B46" i="20"/>
  <c r="H45" i="20"/>
  <c r="B45" i="20"/>
  <c r="H44" i="20"/>
  <c r="B44" i="20"/>
  <c r="H43" i="20"/>
  <c r="B43" i="20"/>
  <c r="H42" i="20"/>
  <c r="B42" i="20"/>
  <c r="H41" i="20"/>
  <c r="B41" i="20"/>
  <c r="H94" i="20"/>
  <c r="B94" i="20"/>
  <c r="H40" i="20"/>
  <c r="B40" i="20"/>
  <c r="H39" i="20"/>
  <c r="B39" i="20"/>
  <c r="H38" i="20"/>
  <c r="B38" i="20"/>
  <c r="H93" i="20"/>
  <c r="B93" i="20"/>
  <c r="H37" i="20"/>
  <c r="B37" i="20"/>
  <c r="H92" i="20"/>
  <c r="B92" i="20"/>
  <c r="H36" i="20"/>
  <c r="B36" i="20"/>
  <c r="H91" i="20"/>
  <c r="B91" i="20"/>
  <c r="H90" i="20"/>
  <c r="B90" i="20"/>
  <c r="H35" i="20"/>
  <c r="B35" i="20"/>
  <c r="H89" i="20"/>
  <c r="B89" i="20"/>
  <c r="H34" i="20"/>
  <c r="B34" i="20"/>
  <c r="H88" i="20"/>
  <c r="B88" i="20"/>
  <c r="H33" i="20"/>
  <c r="B33" i="20"/>
  <c r="H87" i="20"/>
  <c r="B87" i="20"/>
  <c r="H86" i="20"/>
  <c r="B86" i="20"/>
  <c r="H32" i="20"/>
  <c r="B32" i="20"/>
  <c r="H85" i="20"/>
  <c r="B85" i="20"/>
  <c r="H84" i="20"/>
  <c r="B84" i="20"/>
  <c r="H31" i="20"/>
  <c r="B31" i="20"/>
  <c r="H83" i="20"/>
  <c r="B83" i="20"/>
  <c r="H82" i="20"/>
  <c r="B82" i="20"/>
  <c r="H30" i="20"/>
  <c r="B30" i="20"/>
  <c r="H81" i="20"/>
  <c r="B81" i="20"/>
  <c r="H80" i="20"/>
  <c r="B80" i="20"/>
  <c r="H29" i="20"/>
  <c r="B29" i="20"/>
  <c r="H79" i="20"/>
  <c r="B79" i="20"/>
  <c r="H78" i="20"/>
  <c r="B78" i="20"/>
  <c r="H28" i="20"/>
  <c r="B28" i="20"/>
  <c r="H77" i="20"/>
  <c r="B77" i="20"/>
  <c r="H76" i="20"/>
  <c r="B76" i="20"/>
  <c r="H27" i="20"/>
  <c r="B27" i="20"/>
  <c r="H75" i="20"/>
  <c r="B75" i="20"/>
  <c r="H74" i="20"/>
  <c r="B74" i="20"/>
  <c r="H26" i="20"/>
  <c r="B26" i="20"/>
  <c r="H73" i="20"/>
  <c r="B73" i="20"/>
  <c r="H72" i="20"/>
  <c r="B72" i="20"/>
  <c r="H25" i="20"/>
  <c r="B25" i="20"/>
  <c r="H71" i="20"/>
  <c r="B71" i="20"/>
  <c r="H70" i="20"/>
  <c r="B70" i="20"/>
  <c r="H24" i="20"/>
  <c r="B24" i="20"/>
  <c r="H69" i="20"/>
  <c r="B69" i="20"/>
  <c r="H68" i="20"/>
  <c r="B68" i="20"/>
  <c r="H23" i="20"/>
  <c r="B23" i="20"/>
  <c r="H67" i="20"/>
  <c r="B67" i="20"/>
  <c r="H66" i="20"/>
  <c r="B66" i="20"/>
  <c r="H22" i="20"/>
  <c r="B22" i="20"/>
  <c r="H65" i="20"/>
  <c r="B65" i="20"/>
  <c r="H64" i="20"/>
  <c r="B64" i="20"/>
  <c r="H21" i="20"/>
  <c r="B21" i="20"/>
  <c r="H63" i="20"/>
  <c r="B63" i="20"/>
  <c r="H62" i="20"/>
  <c r="B62" i="20"/>
  <c r="H20" i="20"/>
  <c r="B20" i="20"/>
  <c r="H61" i="20"/>
  <c r="B61" i="20"/>
  <c r="H60" i="20"/>
  <c r="B60" i="20"/>
  <c r="H19" i="20"/>
  <c r="B19" i="20"/>
  <c r="H59" i="20"/>
  <c r="B59" i="20"/>
  <c r="H58" i="20"/>
  <c r="B58" i="20"/>
  <c r="H18" i="20"/>
  <c r="B18" i="20"/>
  <c r="H57" i="20"/>
  <c r="B57" i="20"/>
  <c r="H56" i="20"/>
  <c r="B56" i="20"/>
  <c r="H17" i="20"/>
  <c r="B17" i="20"/>
  <c r="H55" i="20"/>
  <c r="B55" i="20"/>
  <c r="H54" i="20"/>
  <c r="B54" i="20"/>
  <c r="H16" i="20"/>
  <c r="B16" i="20"/>
  <c r="H53" i="20"/>
  <c r="B53" i="20"/>
  <c r="H52" i="20"/>
  <c r="B52" i="20"/>
  <c r="H15" i="20"/>
  <c r="B15" i="20"/>
  <c r="H14" i="20"/>
  <c r="B14" i="20"/>
  <c r="H13" i="20"/>
  <c r="B13" i="20"/>
  <c r="H12" i="20"/>
  <c r="B12" i="20"/>
  <c r="H11" i="20"/>
  <c r="B11" i="20"/>
  <c r="H10" i="20"/>
  <c r="B10" i="20"/>
  <c r="H9" i="20"/>
  <c r="B9" i="20"/>
  <c r="H6" i="20"/>
  <c r="B6" i="20"/>
  <c r="H5" i="20"/>
  <c r="B5" i="20"/>
  <c r="H4" i="20"/>
  <c r="B4" i="20"/>
  <c r="E2" i="20"/>
  <c r="I218" i="20"/>
  <c r="N52" i="20"/>
  <c r="N41" i="20"/>
  <c r="N4" i="20"/>
  <c r="N25" i="20"/>
  <c r="J12" i="2"/>
  <c r="H288" i="20"/>
  <c r="I307" i="20"/>
  <c r="I295" i="20"/>
  <c r="I121" i="20"/>
  <c r="I51" i="20"/>
  <c r="I50" i="20"/>
  <c r="I134" i="20"/>
  <c r="M10" i="2"/>
  <c r="I4" i="2"/>
  <c r="L4" i="2"/>
  <c r="N4" i="2"/>
  <c r="O4" i="2"/>
  <c r="I6" i="2"/>
  <c r="I294" i="20"/>
  <c r="I8" i="2"/>
  <c r="L8" i="2"/>
  <c r="N8" i="2"/>
  <c r="O8" i="2"/>
  <c r="I7" i="2"/>
  <c r="L7" i="2"/>
  <c r="N7" i="2"/>
  <c r="O7" i="2"/>
  <c r="I47" i="20"/>
  <c r="I175" i="20"/>
  <c r="M4" i="2"/>
  <c r="M5" i="2"/>
  <c r="M7" i="2"/>
  <c r="M9" i="2"/>
  <c r="M8" i="2"/>
  <c r="M3" i="2"/>
  <c r="M11" i="2"/>
  <c r="L3" i="2"/>
  <c r="N3" i="2"/>
  <c r="H392" i="20"/>
  <c r="L11" i="2"/>
  <c r="L5" i="2"/>
  <c r="N5" i="2"/>
  <c r="O5" i="2"/>
  <c r="L10" i="2"/>
  <c r="N10" i="2"/>
  <c r="O10" i="2"/>
  <c r="L9" i="2"/>
  <c r="N9" i="2"/>
  <c r="O9" i="2"/>
  <c r="I8" i="20"/>
  <c r="H369" i="20"/>
  <c r="I7" i="20"/>
  <c r="H325" i="20"/>
  <c r="I374" i="20"/>
  <c r="I378" i="20"/>
  <c r="I382" i="20"/>
  <c r="I386" i="20"/>
  <c r="I389" i="20"/>
  <c r="I344" i="20"/>
  <c r="I376" i="20"/>
  <c r="I380" i="20"/>
  <c r="I384" i="20"/>
  <c r="I360" i="20"/>
  <c r="I375" i="20"/>
  <c r="I379" i="20"/>
  <c r="I383" i="20"/>
  <c r="I387" i="20"/>
  <c r="I390" i="20"/>
  <c r="I377" i="20"/>
  <c r="I381" i="20"/>
  <c r="I385" i="20"/>
  <c r="I391" i="20"/>
  <c r="I388" i="20"/>
  <c r="I332" i="20"/>
  <c r="I348" i="20"/>
  <c r="I364" i="20"/>
  <c r="I336" i="20"/>
  <c r="I352" i="20"/>
  <c r="I340" i="20"/>
  <c r="I356" i="20"/>
  <c r="I331" i="20"/>
  <c r="I335" i="20"/>
  <c r="I339" i="20"/>
  <c r="I343" i="20"/>
  <c r="I347" i="20"/>
  <c r="I351" i="20"/>
  <c r="I355" i="20"/>
  <c r="I359" i="20"/>
  <c r="I363" i="20"/>
  <c r="I367" i="20"/>
  <c r="I330" i="20"/>
  <c r="I334" i="20"/>
  <c r="I338" i="20"/>
  <c r="I342" i="20"/>
  <c r="I346" i="20"/>
  <c r="I350" i="20"/>
  <c r="I354" i="20"/>
  <c r="I358" i="20"/>
  <c r="I362" i="20"/>
  <c r="I366" i="20"/>
  <c r="I333" i="20"/>
  <c r="I337" i="20"/>
  <c r="I341" i="20"/>
  <c r="I345" i="20"/>
  <c r="I349" i="20"/>
  <c r="I353" i="20"/>
  <c r="I357" i="20"/>
  <c r="I361" i="20"/>
  <c r="I365" i="20"/>
  <c r="I368" i="20"/>
  <c r="H313" i="20"/>
  <c r="I318" i="20"/>
  <c r="I322" i="20"/>
  <c r="I231" i="20"/>
  <c r="I321" i="20"/>
  <c r="I320" i="20"/>
  <c r="I324" i="20"/>
  <c r="H219" i="20"/>
  <c r="I319" i="20"/>
  <c r="I323" i="20"/>
  <c r="I227" i="20"/>
  <c r="I302" i="20"/>
  <c r="I306" i="20"/>
  <c r="I301" i="20"/>
  <c r="I305" i="20"/>
  <c r="I310" i="20"/>
  <c r="I235" i="20"/>
  <c r="I304" i="20"/>
  <c r="I309" i="20"/>
  <c r="I312" i="20"/>
  <c r="I239" i="20"/>
  <c r="I303" i="20"/>
  <c r="I308" i="20"/>
  <c r="I311" i="20"/>
  <c r="K6" i="2"/>
  <c r="M6" i="2"/>
  <c r="H135" i="20"/>
  <c r="I228" i="20"/>
  <c r="I236" i="20"/>
  <c r="I224" i="20"/>
  <c r="I232" i="20"/>
  <c r="I293" i="20"/>
  <c r="I225" i="20"/>
  <c r="I229" i="20"/>
  <c r="I233" i="20"/>
  <c r="I237" i="20"/>
  <c r="I253" i="20"/>
  <c r="I254" i="20"/>
  <c r="I255" i="20"/>
  <c r="I256" i="20"/>
  <c r="I257" i="20"/>
  <c r="I258" i="20"/>
  <c r="I262" i="20"/>
  <c r="I266" i="20"/>
  <c r="I270" i="20"/>
  <c r="I274" i="20"/>
  <c r="I278" i="20"/>
  <c r="I282" i="20"/>
  <c r="I286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61" i="20"/>
  <c r="I265" i="20"/>
  <c r="I269" i="20"/>
  <c r="I273" i="20"/>
  <c r="I277" i="20"/>
  <c r="I281" i="20"/>
  <c r="I285" i="20"/>
  <c r="I260" i="20"/>
  <c r="I264" i="20"/>
  <c r="I268" i="20"/>
  <c r="I272" i="20"/>
  <c r="I276" i="20"/>
  <c r="I280" i="20"/>
  <c r="I284" i="20"/>
  <c r="I226" i="20"/>
  <c r="I230" i="20"/>
  <c r="I234" i="20"/>
  <c r="I238" i="20"/>
  <c r="I259" i="20"/>
  <c r="I263" i="20"/>
  <c r="I267" i="20"/>
  <c r="I271" i="20"/>
  <c r="I275" i="20"/>
  <c r="I279" i="20"/>
  <c r="I283" i="20"/>
  <c r="I287" i="20"/>
  <c r="I151" i="20"/>
  <c r="I171" i="20"/>
  <c r="I184" i="20"/>
  <c r="I196" i="20"/>
  <c r="I204" i="20"/>
  <c r="I208" i="20"/>
  <c r="I216" i="20"/>
  <c r="I142" i="20"/>
  <c r="I146" i="20"/>
  <c r="I150" i="20"/>
  <c r="I154" i="20"/>
  <c r="I158" i="20"/>
  <c r="I162" i="20"/>
  <c r="I166" i="20"/>
  <c r="I170" i="20"/>
  <c r="I174" i="20"/>
  <c r="I179" i="20"/>
  <c r="I183" i="20"/>
  <c r="I187" i="20"/>
  <c r="I191" i="20"/>
  <c r="I195" i="20"/>
  <c r="I199" i="20"/>
  <c r="I203" i="20"/>
  <c r="I207" i="20"/>
  <c r="I211" i="20"/>
  <c r="I215" i="20"/>
  <c r="I143" i="20"/>
  <c r="I147" i="20"/>
  <c r="I159" i="20"/>
  <c r="I163" i="20"/>
  <c r="I176" i="20"/>
  <c r="I188" i="20"/>
  <c r="I200" i="20"/>
  <c r="I212" i="20"/>
  <c r="I141" i="20"/>
  <c r="I145" i="20"/>
  <c r="I149" i="20"/>
  <c r="I153" i="20"/>
  <c r="I157" i="20"/>
  <c r="I161" i="20"/>
  <c r="I165" i="20"/>
  <c r="I169" i="20"/>
  <c r="I173" i="20"/>
  <c r="I178" i="20"/>
  <c r="I182" i="20"/>
  <c r="I186" i="20"/>
  <c r="I190" i="20"/>
  <c r="I194" i="20"/>
  <c r="I198" i="20"/>
  <c r="I202" i="20"/>
  <c r="I206" i="20"/>
  <c r="I210" i="20"/>
  <c r="I214" i="20"/>
  <c r="I155" i="20"/>
  <c r="I167" i="20"/>
  <c r="I180" i="20"/>
  <c r="I192" i="20"/>
  <c r="I140" i="20"/>
  <c r="I144" i="20"/>
  <c r="I148" i="20"/>
  <c r="I152" i="20"/>
  <c r="I156" i="20"/>
  <c r="I160" i="20"/>
  <c r="I164" i="20"/>
  <c r="I168" i="20"/>
  <c r="I172" i="20"/>
  <c r="I177" i="20"/>
  <c r="I181" i="20"/>
  <c r="I185" i="20"/>
  <c r="I189" i="20"/>
  <c r="I193" i="20"/>
  <c r="I197" i="20"/>
  <c r="I201" i="20"/>
  <c r="I205" i="20"/>
  <c r="I209" i="20"/>
  <c r="I213" i="20"/>
  <c r="I217" i="20"/>
  <c r="I108" i="20"/>
  <c r="I116" i="20"/>
  <c r="I120" i="20"/>
  <c r="I125" i="20"/>
  <c r="I129" i="20"/>
  <c r="I133" i="20"/>
  <c r="I103" i="20"/>
  <c r="I107" i="20"/>
  <c r="I111" i="20"/>
  <c r="I115" i="20"/>
  <c r="I119" i="20"/>
  <c r="I124" i="20"/>
  <c r="I128" i="20"/>
  <c r="I132" i="20"/>
  <c r="I104" i="20"/>
  <c r="I112" i="20"/>
  <c r="H98" i="20"/>
  <c r="I106" i="20"/>
  <c r="I110" i="20"/>
  <c r="I114" i="20"/>
  <c r="I118" i="20"/>
  <c r="I123" i="20"/>
  <c r="I127" i="20"/>
  <c r="I131" i="20"/>
  <c r="I105" i="20"/>
  <c r="I109" i="20"/>
  <c r="I113" i="20"/>
  <c r="I117" i="20"/>
  <c r="I122" i="20"/>
  <c r="I126" i="20"/>
  <c r="I130" i="20"/>
  <c r="I62" i="20"/>
  <c r="I65" i="20"/>
  <c r="I27" i="20"/>
  <c r="I93" i="20"/>
  <c r="I94" i="20"/>
  <c r="I44" i="20"/>
  <c r="I96" i="20"/>
  <c r="I49" i="20"/>
  <c r="I6" i="20"/>
  <c r="I10" i="20"/>
  <c r="I14" i="20"/>
  <c r="I16" i="20"/>
  <c r="I56" i="20"/>
  <c r="I59" i="20"/>
  <c r="I20" i="20"/>
  <c r="I64" i="20"/>
  <c r="I67" i="20"/>
  <c r="I24" i="20"/>
  <c r="I72" i="20"/>
  <c r="I75" i="20"/>
  <c r="I28" i="20"/>
  <c r="I80" i="20"/>
  <c r="I83" i="20"/>
  <c r="I32" i="20"/>
  <c r="I88" i="20"/>
  <c r="I90" i="20"/>
  <c r="I37" i="20"/>
  <c r="I40" i="20"/>
  <c r="I43" i="20"/>
  <c r="I95" i="20"/>
  <c r="I48" i="20"/>
  <c r="I11" i="20"/>
  <c r="I19" i="20"/>
  <c r="I70" i="20"/>
  <c r="I73" i="20"/>
  <c r="I34" i="20"/>
  <c r="I91" i="20"/>
  <c r="I5" i="20"/>
  <c r="I9" i="20"/>
  <c r="I13" i="20"/>
  <c r="I53" i="20"/>
  <c r="I17" i="20"/>
  <c r="I58" i="20"/>
  <c r="I61" i="20"/>
  <c r="I21" i="20"/>
  <c r="I66" i="20"/>
  <c r="I69" i="20"/>
  <c r="I25" i="20"/>
  <c r="I74" i="20"/>
  <c r="I77" i="20"/>
  <c r="I29" i="20"/>
  <c r="I82" i="20"/>
  <c r="I85" i="20"/>
  <c r="I33" i="20"/>
  <c r="I35" i="20"/>
  <c r="I92" i="20"/>
  <c r="I39" i="20"/>
  <c r="I42" i="20"/>
  <c r="I46" i="20"/>
  <c r="I97" i="20"/>
  <c r="I15" i="20"/>
  <c r="I54" i="20"/>
  <c r="I57" i="20"/>
  <c r="I23" i="20"/>
  <c r="I78" i="20"/>
  <c r="I81" i="20"/>
  <c r="I31" i="20"/>
  <c r="I86" i="20"/>
  <c r="I4" i="20"/>
  <c r="I12" i="20"/>
  <c r="I52" i="20"/>
  <c r="I55" i="20"/>
  <c r="I18" i="20"/>
  <c r="I60" i="20"/>
  <c r="I63" i="20"/>
  <c r="I22" i="20"/>
  <c r="I68" i="20"/>
  <c r="I71" i="20"/>
  <c r="I26" i="20"/>
  <c r="I76" i="20"/>
  <c r="I79" i="20"/>
  <c r="I30" i="20"/>
  <c r="I84" i="20"/>
  <c r="I87" i="20"/>
  <c r="I89" i="20"/>
  <c r="I36" i="20"/>
  <c r="I38" i="20"/>
  <c r="I41" i="20"/>
  <c r="I45" i="20"/>
  <c r="N17" i="20"/>
  <c r="N24" i="20"/>
  <c r="N23" i="20"/>
  <c r="N42" i="20"/>
  <c r="N48" i="20"/>
  <c r="N16" i="20"/>
  <c r="N22" i="20"/>
  <c r="N46" i="20"/>
  <c r="N10" i="20"/>
  <c r="N18" i="20"/>
  <c r="N11" i="20"/>
  <c r="O41" i="20"/>
  <c r="N30" i="20"/>
  <c r="O4" i="20"/>
  <c r="N36" i="20"/>
  <c r="N29" i="20"/>
  <c r="N37" i="20"/>
  <c r="N5" i="20"/>
  <c r="N47" i="20"/>
  <c r="N12" i="20"/>
  <c r="O52" i="20"/>
  <c r="N53" i="20"/>
  <c r="N35" i="20"/>
  <c r="N6" i="20"/>
  <c r="I288" i="20"/>
  <c r="H6" i="2"/>
  <c r="N11" i="2"/>
  <c r="L6" i="2"/>
  <c r="L12" i="2"/>
  <c r="I296" i="20"/>
  <c r="H7" i="2"/>
  <c r="N31" i="20"/>
  <c r="N6" i="2"/>
  <c r="O3" i="2"/>
  <c r="I392" i="20"/>
  <c r="H11" i="2"/>
  <c r="I369" i="20"/>
  <c r="H10" i="2"/>
  <c r="I325" i="20"/>
  <c r="H9" i="2"/>
  <c r="I313" i="20"/>
  <c r="H8" i="2"/>
  <c r="I219" i="20"/>
  <c r="H5" i="2"/>
  <c r="I135" i="20"/>
  <c r="I98" i="20"/>
  <c r="H3" i="2"/>
  <c r="O29" i="20"/>
  <c r="O12" i="20"/>
  <c r="O16" i="20"/>
  <c r="O6" i="20"/>
  <c r="O35" i="20"/>
  <c r="O18" i="20"/>
  <c r="O22" i="20"/>
  <c r="O5" i="20"/>
  <c r="O47" i="20"/>
  <c r="O48" i="20"/>
  <c r="O23" i="20"/>
  <c r="O11" i="20"/>
  <c r="P41" i="20"/>
  <c r="O53" i="20"/>
  <c r="O10" i="20"/>
  <c r="O30" i="20"/>
  <c r="O24" i="20"/>
  <c r="O46" i="20"/>
  <c r="O42" i="20"/>
  <c r="O25" i="20"/>
  <c r="O36" i="20"/>
  <c r="O17" i="20"/>
  <c r="P4" i="20"/>
  <c r="O37" i="20"/>
  <c r="P52" i="20"/>
  <c r="O31" i="20"/>
  <c r="O11" i="2"/>
  <c r="N12" i="2"/>
  <c r="O6" i="2"/>
  <c r="H4" i="2"/>
  <c r="P48" i="20"/>
  <c r="P12" i="20"/>
  <c r="P31" i="20"/>
  <c r="P29" i="20"/>
  <c r="P30" i="20"/>
  <c r="P16" i="20"/>
  <c r="P18" i="20"/>
  <c r="P6" i="20"/>
  <c r="P42" i="20"/>
  <c r="P10" i="20"/>
  <c r="P11" i="20"/>
  <c r="P23" i="20"/>
  <c r="P47" i="20"/>
  <c r="P46" i="20"/>
  <c r="P53" i="20"/>
  <c r="P17" i="20"/>
  <c r="P35" i="20"/>
  <c r="P22" i="20"/>
  <c r="P24" i="20"/>
  <c r="P5" i="20"/>
  <c r="P36" i="20"/>
  <c r="P25" i="20"/>
  <c r="P37" i="20"/>
  <c r="O12" i="2"/>
  <c r="G8" i="2"/>
  <c r="G6" i="2"/>
  <c r="G5" i="2"/>
  <c r="G10" i="2"/>
  <c r="G4" i="2"/>
  <c r="G7" i="2"/>
  <c r="G9" i="2"/>
  <c r="G3" i="2"/>
  <c r="G11" i="2"/>
  <c r="C8" i="1"/>
  <c r="D8" i="1"/>
  <c r="E8" i="1"/>
  <c r="F8" i="1"/>
  <c r="G8" i="1"/>
  <c r="H8" i="1"/>
  <c r="I8" i="1"/>
  <c r="J8" i="1"/>
  <c r="B8" i="1"/>
  <c r="J7" i="1"/>
  <c r="J11" i="1"/>
  <c r="I7" i="1"/>
  <c r="H7" i="1"/>
  <c r="H11" i="1"/>
  <c r="F7" i="1"/>
  <c r="F11" i="1"/>
  <c r="E7" i="1"/>
  <c r="E11" i="1"/>
  <c r="D7" i="1"/>
  <c r="C7" i="1"/>
  <c r="B7" i="1"/>
  <c r="G11" i="1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6" minRefreshableVersion="5" background="1">
    <dbPr connection="Data Model Connection" command="Model" commandType="1"/>
    <olapPr sendLocale="1" rowDrillCount="1000" serverFill="0" serverNumberFormat="0" serverFont="0" serverFontColor="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总表-指数基金定投记录完整版-1.xlsx!表8_4" type="102" refreshedVersion="6" minRefreshableVersion="5">
    <extLst>
      <ext xmlns:x15="http://schemas.microsoft.com/office/spreadsheetml/2010/11/main" uri="{DE250136-89BD-433C-8126-D09CA5730AF9}">
        <x15:connection id="表8_4" autoDelete="1">
          <x15:rangePr sourceName="_xlcn.WorksheetConnection_总表指数基金定投记录完整版1.xlsx表8_41"/>
        </x15:connection>
      </ext>
    </extLst>
  </connection>
  <connection id="3" interval="30" name="连接" type="4" refreshedVersion="6" background="1" refreshOnLoad="1" saveData="1">
    <webPr sourceData="1" parsePre="1" consecutive="1" xl2000="1" url="http://fund.eastmoney.com/QDII_jzzzl.html#os_0;isall_0;ft_;pt_6" htmlTables="1"/>
  </connection>
  <connection id="4" interval="60" name="连接1" type="4" refreshedVersion="6" background="1" refreshOnLoad="1" saveData="1">
    <webPr sourceData="1" parsePre="1" consecutive="1" firstRow="1" xl2000="1" url="http://app.finance.ifeng.com/list/fund.php" htmlTables="1"/>
  </connection>
</connections>
</file>

<file path=xl/sharedStrings.xml><?xml version="1.0" encoding="utf-8"?>
<sst xmlns="http://schemas.openxmlformats.org/spreadsheetml/2006/main" count="14667" uniqueCount="10893">
  <si>
    <t>基金名称</t>
  </si>
  <si>
    <t>单位净值</t>
  </si>
  <si>
    <t>累计净值</t>
  </si>
  <si>
    <t>CSPSADRP</t>
  </si>
  <si>
    <t>003318</t>
  </si>
  <si>
    <t>000478</t>
  </si>
  <si>
    <t>——</t>
  </si>
  <si>
    <t>070023</t>
    <phoneticPr fontId="1" type="noConversion"/>
  </si>
  <si>
    <t>红利机会</t>
    <phoneticPr fontId="1" type="noConversion"/>
  </si>
  <si>
    <t>盈利收益率</t>
    <phoneticPr fontId="1" type="noConversion"/>
  </si>
  <si>
    <t>放大倍率</t>
    <phoneticPr fontId="1" type="noConversion"/>
  </si>
  <si>
    <t>估值判据</t>
    <phoneticPr fontId="1" type="noConversion"/>
  </si>
  <si>
    <t>代码</t>
  </si>
  <si>
    <t>收益</t>
  </si>
  <si>
    <t>建信中证500增强</t>
  </si>
  <si>
    <t>景顺中证500低波动</t>
  </si>
  <si>
    <t>基金定投汇总表</t>
    <phoneticPr fontId="1" type="noConversion"/>
  </si>
  <si>
    <t>累计收益率</t>
    <phoneticPr fontId="1" type="noConversion"/>
  </si>
  <si>
    <t>嘉实深证基本面120</t>
    <phoneticPr fontId="1" type="noConversion"/>
  </si>
  <si>
    <t>招商中证证券</t>
    <phoneticPr fontId="1" type="noConversion"/>
  </si>
  <si>
    <t>华宝标普石油</t>
    <phoneticPr fontId="1" type="noConversion"/>
  </si>
  <si>
    <t>国泰房地产指数分级</t>
    <phoneticPr fontId="1" type="noConversion"/>
  </si>
  <si>
    <t>基金代码</t>
  </si>
  <si>
    <t>净值增长率↓</t>
  </si>
  <si>
    <t>前单位净值</t>
  </si>
  <si>
    <t>前累计净值</t>
  </si>
  <si>
    <t>天治可转债增强债券A</t>
  </si>
  <si>
    <t>天治可转债增强债券C</t>
  </si>
  <si>
    <t>中加改革红利灵活配置</t>
  </si>
  <si>
    <t>东方成长收益灵活配置混合</t>
  </si>
  <si>
    <t>英大灵活配置混合A</t>
  </si>
  <si>
    <t>英大灵活配置混合B</t>
  </si>
  <si>
    <t>东方鼎新灵活配置混合C</t>
  </si>
  <si>
    <t>红塔红土稳健回报C</t>
  </si>
  <si>
    <t>东方鼎新灵活配置混合A</t>
  </si>
  <si>
    <t>红塔红土稳健回报A</t>
  </si>
  <si>
    <t>天治研究驱动灵活配置混合A</t>
  </si>
  <si>
    <t>东方岳灵活配置混合</t>
  </si>
  <si>
    <t>长城久泰沪深300指数</t>
  </si>
  <si>
    <t>天治研究驱动灵活配置混合C</t>
  </si>
  <si>
    <t>诺德成长优势混合</t>
  </si>
  <si>
    <t>东方新策略灵活配置混合C</t>
  </si>
  <si>
    <t>东方新策略灵活配置混合A</t>
  </si>
  <si>
    <t>汇安丰益混合A</t>
  </si>
  <si>
    <t>汇安丰益混合C</t>
  </si>
  <si>
    <t>东方互联网嘉混合</t>
  </si>
  <si>
    <t>信达澳银精华配置混合</t>
  </si>
  <si>
    <t>东方创新科技混合</t>
  </si>
  <si>
    <t>东方惠新灵活配置混合A</t>
  </si>
  <si>
    <t>东方惠新灵活配置混合C</t>
  </si>
  <si>
    <t>东方睿鑫热点挖掘混合C</t>
  </si>
  <si>
    <t>华润元大信息传媒科技混合</t>
  </si>
  <si>
    <t>东方睿鑫热点挖掘混合A</t>
  </si>
  <si>
    <t>东方核心动力混合</t>
  </si>
  <si>
    <t>英大策略优选混合A</t>
  </si>
  <si>
    <t>英大睿鑫灵活C</t>
  </si>
  <si>
    <t>华润元大富时中国A50指数</t>
  </si>
  <si>
    <t>英大策略优选混合C</t>
  </si>
  <si>
    <t>英大睿鑫灵活A</t>
  </si>
  <si>
    <t>红塔红土盛隆保本混合A</t>
  </si>
  <si>
    <t>长城新视野混合C</t>
  </si>
  <si>
    <t>长城新视野混合A</t>
  </si>
  <si>
    <t>长城定期开放债券C</t>
  </si>
  <si>
    <t>长城新优选混合A</t>
  </si>
  <si>
    <t>长城新优选混合C</t>
  </si>
  <si>
    <t>英大领先回报</t>
  </si>
  <si>
    <t>英大纯债债券C</t>
  </si>
  <si>
    <t>英大纯债债券A</t>
  </si>
  <si>
    <t>中加心安保本混合</t>
  </si>
  <si>
    <t>中加心享灵活配置混合A</t>
  </si>
  <si>
    <t>华润元大润鑫债券</t>
  </si>
  <si>
    <t>长城久信债券</t>
  </si>
  <si>
    <t>中加心享灵活配置混合C</t>
  </si>
  <si>
    <t>华润元大双鑫债券C</t>
  </si>
  <si>
    <t>中加颐享纯债债券</t>
  </si>
  <si>
    <t>东方永润债券C</t>
  </si>
  <si>
    <t>东方永润债券A</t>
  </si>
  <si>
    <t>东方稳定增利债券A</t>
  </si>
  <si>
    <t>中加丰润纯债债券A</t>
  </si>
  <si>
    <t>华润元大双鑫债券A</t>
  </si>
  <si>
    <t>中加丰享纯债债券</t>
  </si>
  <si>
    <t>中加丰盈纯债债券</t>
  </si>
  <si>
    <t>东方臻享纯债债券C</t>
  </si>
  <si>
    <t>中加丰润纯债债券C</t>
  </si>
  <si>
    <t>东方臻享纯债债券A</t>
  </si>
  <si>
    <t>中加纯债债券</t>
  </si>
  <si>
    <t>东方稳定增利债券C</t>
  </si>
  <si>
    <t>长城久安保本混合</t>
  </si>
  <si>
    <t>华润元大稳健收益债券A</t>
  </si>
  <si>
    <t>东方强化收益债券</t>
  </si>
  <si>
    <t>华润元大稳健收益债券C</t>
  </si>
  <si>
    <t>长城积极增利债券C</t>
  </si>
  <si>
    <t>长城久益保本混合C</t>
  </si>
  <si>
    <t>长城转型成长灵活配置混合</t>
  </si>
  <si>
    <t>长城久源保本混合</t>
  </si>
  <si>
    <t>华宸信用增利</t>
  </si>
  <si>
    <t>长城久惠保本混合</t>
  </si>
  <si>
    <t>长城稳固收益债券C</t>
  </si>
  <si>
    <t>长城久祥保本混合</t>
  </si>
  <si>
    <t>长城稳固收益债券A</t>
  </si>
  <si>
    <t>信达澳银信用债债券C</t>
  </si>
  <si>
    <t>长城定期开放债券A</t>
  </si>
  <si>
    <t>中加丰裕纯债债券</t>
  </si>
  <si>
    <t>益民多利债券</t>
  </si>
  <si>
    <t>东方增长中小盘混合</t>
  </si>
  <si>
    <t>中加丰泽纯债债券</t>
  </si>
  <si>
    <t>长城稳健增利债券</t>
  </si>
  <si>
    <t>长城新策略灵活配置混合A</t>
  </si>
  <si>
    <t>长城新策略灵活配置混合C</t>
  </si>
  <si>
    <t>长城久鼎保本混合</t>
  </si>
  <si>
    <t>长城久鑫保本混合</t>
  </si>
  <si>
    <t>长城久兆稳健指数</t>
  </si>
  <si>
    <t>红塔红土盛隆保本混合C</t>
  </si>
  <si>
    <t>东方稳健回报债券</t>
  </si>
  <si>
    <t>长城久润保本混合</t>
  </si>
  <si>
    <t>长城久益保本混合A</t>
  </si>
  <si>
    <t>信达澳银信用债债券A</t>
  </si>
  <si>
    <t>长城积极增利债券A</t>
  </si>
  <si>
    <t>长城保本混合</t>
  </si>
  <si>
    <t>信达澳银稳定价值债券A</t>
  </si>
  <si>
    <t>东方双债添利债券A</t>
  </si>
  <si>
    <t>东方双债添利债券C</t>
  </si>
  <si>
    <t>长城久稳债券</t>
  </si>
  <si>
    <t>人保双利A</t>
  </si>
  <si>
    <t>人保双利C</t>
  </si>
  <si>
    <t>天治中国制造2025</t>
  </si>
  <si>
    <t>中加丰尚纯债债券</t>
  </si>
  <si>
    <t>东方启明量化先锋混合</t>
  </si>
  <si>
    <t>东方利群混合A</t>
  </si>
  <si>
    <t>东方利群混合C</t>
  </si>
  <si>
    <t>东方臻馨债券C</t>
  </si>
  <si>
    <t>东方臻馨债券A</t>
  </si>
  <si>
    <t>华润元大医疗保健量化混合</t>
  </si>
  <si>
    <t>信达澳银产业升级混合</t>
  </si>
  <si>
    <t>东方安心收益保本</t>
  </si>
  <si>
    <t>长城久兆积极指数</t>
  </si>
  <si>
    <t>长城久兆中小板300指数分级</t>
  </si>
  <si>
    <t>诺德增强收益债券</t>
  </si>
  <si>
    <t>信达澳银稳定价值债券B</t>
  </si>
  <si>
    <t>长城久利保本</t>
  </si>
  <si>
    <t>英大睿盛A</t>
  </si>
  <si>
    <t>英大睿盛C</t>
  </si>
  <si>
    <t>红塔红土优质成长灵活配置混合C</t>
  </si>
  <si>
    <t>红塔红土优质成长灵活配置混合A</t>
  </si>
  <si>
    <t>东方臻悦纯债债券C</t>
  </si>
  <si>
    <t>东方臻悦纯债债券A</t>
  </si>
  <si>
    <t>东方合家保本混合</t>
  </si>
  <si>
    <t>华润元大中创100ETF</t>
  </si>
  <si>
    <t>益民红利成长混合</t>
  </si>
  <si>
    <t>益民品质升级混合</t>
  </si>
  <si>
    <t>汇安丰裕混合C</t>
  </si>
  <si>
    <t>汇安丰裕混合A</t>
  </si>
  <si>
    <t>东方多策略灵活配置混合A</t>
  </si>
  <si>
    <t>东方盛世灵活配置混合</t>
  </si>
  <si>
    <t>东方多策略灵活配置混合C</t>
  </si>
  <si>
    <t>益民创新优势混合</t>
  </si>
  <si>
    <t>长城医疗保健混合</t>
  </si>
  <si>
    <t>华润元大中创100ETF联接</t>
  </si>
  <si>
    <t>信达澳银领先增长混合</t>
  </si>
  <si>
    <t>长城安心回报混合</t>
  </si>
  <si>
    <t>中科沃土沃嘉灵活配置混合A</t>
  </si>
  <si>
    <t>中科沃土沃嘉灵活配置混合C</t>
  </si>
  <si>
    <t>东方新价值混合C</t>
  </si>
  <si>
    <t>东方新价值混合A</t>
  </si>
  <si>
    <t>益民中证智能消费</t>
  </si>
  <si>
    <t>华润元大安鑫灵活配置混合</t>
  </si>
  <si>
    <t>东方添益债券</t>
  </si>
  <si>
    <t>益民核心增长混合</t>
  </si>
  <si>
    <t>信达澳银消费优选混合</t>
  </si>
  <si>
    <t>长城久恒灵活配置混合</t>
  </si>
  <si>
    <t>东方大健康混合</t>
  </si>
  <si>
    <t>天治稳健双盈债券</t>
  </si>
  <si>
    <t>红塔红土盛世普益混合</t>
  </si>
  <si>
    <t>长城久富核心成长混合(LOF)</t>
  </si>
  <si>
    <t>东方民丰回报赢安混合A</t>
  </si>
  <si>
    <t>东方民丰回报赢安混合C</t>
  </si>
  <si>
    <t>长城新兴产业灵活配置混合</t>
  </si>
  <si>
    <t>长城中国智造灵活配置混合</t>
  </si>
  <si>
    <t>天治低碳经济混合</t>
  </si>
  <si>
    <t>天治财富增长混合</t>
  </si>
  <si>
    <t>长城中小盘成长混合</t>
  </si>
  <si>
    <t>东方主题精选混合</t>
  </si>
  <si>
    <t>国都智能制造</t>
  </si>
  <si>
    <t>东方支柱产业灵活配置混合</t>
  </si>
  <si>
    <t>东方价值挖掘灵活配置混合</t>
  </si>
  <si>
    <t>天治趋势精选混合</t>
  </si>
  <si>
    <t>长城久嘉创新成长混合</t>
  </si>
  <si>
    <t>诺德灵活配置混合</t>
  </si>
  <si>
    <t>东方精选混合</t>
  </si>
  <si>
    <t>东方策略成长混合</t>
  </si>
  <si>
    <t>信达澳银红利回报混合</t>
  </si>
  <si>
    <t>东方新思路混合A</t>
  </si>
  <si>
    <t>东方新思路混合C</t>
  </si>
  <si>
    <t>信达澳银中小盘混合</t>
  </si>
  <si>
    <t>益民服务领先混合</t>
  </si>
  <si>
    <t>长城景气行业龙头混合</t>
  </si>
  <si>
    <t>东方龙混合</t>
  </si>
  <si>
    <t>长城创新动力灵活配置混合</t>
  </si>
  <si>
    <t>长城消费增值混合</t>
  </si>
  <si>
    <t>国都消费升级灵活配置混合</t>
  </si>
  <si>
    <t>南华瑞盈混合发起A</t>
  </si>
  <si>
    <t>南华瑞盈混合发起C</t>
  </si>
  <si>
    <t>天治核心成长混合(LOF)</t>
  </si>
  <si>
    <t>长城改革红利灵活配置混合</t>
  </si>
  <si>
    <t>诺德优选30混合</t>
  </si>
  <si>
    <t>长城品牌优选混合</t>
  </si>
  <si>
    <t>天治新消费混合</t>
  </si>
  <si>
    <t>诺德周期策略混合</t>
  </si>
  <si>
    <t>东方新兴成长混合</t>
  </si>
  <si>
    <t>诺德价值优势混合</t>
  </si>
  <si>
    <t>长城优化升级混合</t>
  </si>
  <si>
    <t>长城环保主题灵活配置混合</t>
  </si>
  <si>
    <t>东方周期优选灵活配置混合</t>
  </si>
  <si>
    <t>诺德中小盘混合</t>
  </si>
  <si>
    <t>长城双动力混合</t>
  </si>
  <si>
    <r>
      <rPr>
        <sz val="12"/>
        <color indexed="8"/>
        <rFont val="宋体"/>
        <family val="3"/>
        <charset val="134"/>
        <scheme val="minor"/>
      </rPr>
      <t>申购金额</t>
    </r>
    <phoneticPr fontId="14" type="noConversion"/>
  </si>
  <si>
    <r>
      <rPr>
        <sz val="12"/>
        <color indexed="8"/>
        <rFont val="宋体"/>
        <family val="3"/>
        <charset val="134"/>
        <scheme val="minor"/>
      </rPr>
      <t>成交净值</t>
    </r>
    <phoneticPr fontId="14" type="noConversion"/>
  </si>
  <si>
    <r>
      <rPr>
        <sz val="12"/>
        <color indexed="8"/>
        <rFont val="宋体"/>
        <family val="3"/>
        <charset val="134"/>
        <scheme val="minor"/>
      </rPr>
      <t>基金份额</t>
    </r>
    <phoneticPr fontId="14" type="noConversion"/>
  </si>
  <si>
    <r>
      <rPr>
        <sz val="12"/>
        <color indexed="8"/>
        <rFont val="宋体"/>
        <family val="3"/>
        <charset val="134"/>
        <scheme val="minor"/>
      </rPr>
      <t>手续费</t>
    </r>
    <phoneticPr fontId="14" type="noConversion"/>
  </si>
  <si>
    <r>
      <rPr>
        <sz val="12"/>
        <color indexed="8"/>
        <rFont val="宋体"/>
        <family val="3"/>
        <charset val="134"/>
        <scheme val="minor"/>
      </rPr>
      <t>持有时间</t>
    </r>
    <phoneticPr fontId="14" type="noConversion"/>
  </si>
  <si>
    <t>费率</t>
    <phoneticPr fontId="14" type="noConversion"/>
  </si>
  <si>
    <t>估值</t>
    <phoneticPr fontId="14" type="noConversion"/>
  </si>
  <si>
    <r>
      <rPr>
        <sz val="12"/>
        <color indexed="8"/>
        <rFont val="宋体"/>
        <family val="3"/>
        <charset val="134"/>
        <scheme val="minor"/>
      </rPr>
      <t>最新净值：</t>
    </r>
    <phoneticPr fontId="14" type="noConversion"/>
  </si>
  <si>
    <r>
      <rPr>
        <sz val="12"/>
        <color indexed="8"/>
        <rFont val="宋体"/>
        <family val="3"/>
        <charset val="134"/>
        <scheme val="minor"/>
      </rPr>
      <t>日期：</t>
    </r>
    <phoneticPr fontId="14" type="noConversion"/>
  </si>
  <si>
    <r>
      <rPr>
        <sz val="12"/>
        <color indexed="8"/>
        <rFont val="宋体"/>
        <family val="3"/>
        <charset val="134"/>
        <scheme val="minor"/>
      </rPr>
      <t>购买渠道</t>
    </r>
    <phoneticPr fontId="14" type="noConversion"/>
  </si>
  <si>
    <r>
      <rPr>
        <sz val="12"/>
        <color indexed="8"/>
        <rFont val="宋体"/>
        <family val="3"/>
        <charset val="134"/>
        <scheme val="minor"/>
      </rPr>
      <t>天天基金</t>
    </r>
    <phoneticPr fontId="14" type="noConversion"/>
  </si>
  <si>
    <t>估值</t>
    <phoneticPr fontId="1" type="noConversion"/>
  </si>
  <si>
    <t>备注</t>
    <phoneticPr fontId="1" type="noConversion"/>
  </si>
  <si>
    <t>强增</t>
    <phoneticPr fontId="1" type="noConversion"/>
  </si>
  <si>
    <t>当前估值</t>
    <phoneticPr fontId="1" type="noConversion"/>
  </si>
  <si>
    <t>序号</t>
    <phoneticPr fontId="1" type="noConversion"/>
  </si>
  <si>
    <r>
      <rPr>
        <sz val="12"/>
        <color indexed="8"/>
        <rFont val="宋体"/>
        <family val="3"/>
        <charset val="134"/>
        <scheme val="major"/>
      </rPr>
      <t>最新净值：</t>
    </r>
    <phoneticPr fontId="14" type="noConversion"/>
  </si>
  <si>
    <r>
      <rPr>
        <sz val="12"/>
        <color indexed="8"/>
        <rFont val="宋体"/>
        <family val="3"/>
        <charset val="134"/>
        <scheme val="major"/>
      </rPr>
      <t>日期：</t>
    </r>
    <phoneticPr fontId="14" type="noConversion"/>
  </si>
  <si>
    <t>您已经选择的基金</t>
  </si>
  <si>
    <t>隐藏清空</t>
  </si>
  <si>
    <t>热点推荐</t>
  </si>
  <si>
    <t xml:space="preserve"> 手机买基金</t>
  </si>
  <si>
    <t>基金数据</t>
  </si>
  <si>
    <t>自选基金 基金比较</t>
  </si>
  <si>
    <t>固收理财 收益计算</t>
  </si>
  <si>
    <t>主题基金 基金经理</t>
  </si>
  <si>
    <t>基金研究 基  金  吧</t>
  </si>
  <si>
    <t>基金净值 净值估算</t>
  </si>
  <si>
    <t>基金排行 定投排行</t>
  </si>
  <si>
    <t>基金评级 基金分红</t>
  </si>
  <si>
    <t>基金公司 私募基金</t>
  </si>
  <si>
    <t>关注</t>
  </si>
  <si>
    <t>比较</t>
  </si>
  <si>
    <t>---</t>
  </si>
  <si>
    <t>仓位</t>
    <phoneticPr fontId="1" type="noConversion"/>
  </si>
  <si>
    <t>汇安丰泽混合A</t>
  </si>
  <si>
    <t>汇安丰泽混合C</t>
  </si>
  <si>
    <t>金信转型创新成长灵活配置混合</t>
  </si>
  <si>
    <t>长安鑫旺价值混合C</t>
  </si>
  <si>
    <t>长安鑫旺价值混合A</t>
  </si>
  <si>
    <t>太平改革红利精选</t>
  </si>
  <si>
    <t>太平灵活配置</t>
  </si>
  <si>
    <t>宝盈中证100指数增强</t>
  </si>
  <si>
    <t>汇安丰恒混合C</t>
  </si>
  <si>
    <t>汇安丰恒混合A</t>
  </si>
  <si>
    <t>汇安丰华混合A</t>
  </si>
  <si>
    <t>汇安丰华混合C</t>
  </si>
  <si>
    <t>鹏扬景兴混合C</t>
  </si>
  <si>
    <t>鹏扬景兴混合A</t>
  </si>
  <si>
    <t>汇安丰泰混合A</t>
  </si>
  <si>
    <t>金信多策略精选灵活配置混合</t>
  </si>
  <si>
    <t>华泰紫金红利低波指数发起</t>
  </si>
  <si>
    <t>汇安丰泰混合C</t>
  </si>
  <si>
    <t>汇安丰利混合A</t>
  </si>
  <si>
    <t>汇安丰利混合C</t>
  </si>
  <si>
    <t>汇安嘉汇纯债债券</t>
  </si>
  <si>
    <t>汇安嘉源纯债债券</t>
  </si>
  <si>
    <t>汇安嘉裕纯债债券</t>
  </si>
  <si>
    <t>汇安丰融混合C</t>
  </si>
  <si>
    <t>汇安丰融混合A</t>
  </si>
  <si>
    <t>华商新动力灵活配置混合</t>
  </si>
  <si>
    <t>农银汇理工业4.0灵活配置混合</t>
  </si>
  <si>
    <t>农银汇理主题轮动灵活配置混合</t>
  </si>
  <si>
    <t>农银汇理医疗保健主题股票</t>
  </si>
  <si>
    <t>华商健康生活灵活配置混合</t>
  </si>
  <si>
    <t>华商新常态灵活配置混合</t>
  </si>
  <si>
    <t>西部利得个股精选股票</t>
  </si>
  <si>
    <t>华商创新成长灵活配置混合型发起</t>
  </si>
  <si>
    <t>华商乐享互联灵活配置混合</t>
  </si>
  <si>
    <t>华商研究精选灵活配置混合</t>
  </si>
  <si>
    <t>农银消费主题混合</t>
  </si>
  <si>
    <t>农银中小盘混合</t>
  </si>
  <si>
    <t>农银汇理现代农业加灵活配置混合</t>
  </si>
  <si>
    <t>农银汇理信息传媒主题股票</t>
  </si>
  <si>
    <t>农银行业轮动混合</t>
  </si>
  <si>
    <t>农银高增长混合</t>
  </si>
  <si>
    <t>华商策略精选混合</t>
  </si>
  <si>
    <t>农银汇理新能源主题灵活配置混合</t>
  </si>
  <si>
    <t>农银汇理中国优势灵活配置混合</t>
  </si>
  <si>
    <t>华商价值精选混合</t>
  </si>
  <si>
    <t>农银汇理尖端科技灵活配置混合</t>
  </si>
  <si>
    <t>农银汇理物联网主题灵活配置混合</t>
  </si>
  <si>
    <t>华商盛世成长混合</t>
  </si>
  <si>
    <t>华商智能生活灵活配置混合</t>
  </si>
  <si>
    <t>农银行业成长混合</t>
  </si>
  <si>
    <t>华商优势行业灵活配置</t>
  </si>
  <si>
    <t>华商民营活力灵活配置混合</t>
  </si>
  <si>
    <t>华商红利优选灵活配置</t>
  </si>
  <si>
    <t>农银平衡双利混合</t>
  </si>
  <si>
    <t>农银策略价值混合</t>
  </si>
  <si>
    <t>金信价值精选混合C</t>
  </si>
  <si>
    <t>金信价值精选混合A</t>
  </si>
  <si>
    <t>华商价值共享</t>
  </si>
  <si>
    <t>华商量化进取灵活配置混合</t>
  </si>
  <si>
    <t>华商可转债债券C</t>
  </si>
  <si>
    <t>华商可转债债券A</t>
  </si>
  <si>
    <t>农银沪深300指数</t>
  </si>
  <si>
    <t>农银中证500指数</t>
  </si>
  <si>
    <t>华商新兴活力灵活配置混合</t>
  </si>
  <si>
    <t>农银区间收益混合</t>
  </si>
  <si>
    <t>农银大盘蓝筹混合</t>
  </si>
  <si>
    <t>华商新趋势优选灵活配置混合</t>
  </si>
  <si>
    <t>华商润丰灵活配置混合</t>
  </si>
  <si>
    <t>农银汇理研究精选灵活配置</t>
  </si>
  <si>
    <t>华商万众创新灵活配置混合</t>
  </si>
  <si>
    <t>华商双翼平衡混合</t>
  </si>
  <si>
    <t>西部利得新富灵活配置混合</t>
  </si>
  <si>
    <t>华商鑫安灵活配置混合</t>
  </si>
  <si>
    <t>华商新量化灵活配置混合</t>
  </si>
  <si>
    <t>华商稳健双利债券B</t>
  </si>
  <si>
    <t>华商稳健双利债券A</t>
  </si>
  <si>
    <t>华商信用增强债券C</t>
  </si>
  <si>
    <t>华商动态阿尔法混合</t>
  </si>
  <si>
    <t>西部利得祥运混合C</t>
  </si>
  <si>
    <t>西部利得祥运混合A</t>
  </si>
  <si>
    <t>华商稳定增利债券A</t>
  </si>
  <si>
    <t>农银策略精选混合</t>
  </si>
  <si>
    <t>华商新锐产业灵活配置混合</t>
  </si>
  <si>
    <t>华商大盘量化精选混合</t>
  </si>
  <si>
    <t>农银汇理国企改革灵活配置混合</t>
  </si>
  <si>
    <t>华商信用增强债券A</t>
  </si>
  <si>
    <t>华商稳定增利债券C</t>
  </si>
  <si>
    <t>西部利得稳健双利债券A</t>
  </si>
  <si>
    <t>西部利得新动力混合C</t>
  </si>
  <si>
    <t>农银行业领先混合</t>
  </si>
  <si>
    <t>西部利得新动力混合A</t>
  </si>
  <si>
    <t>华商未来主题混合</t>
  </si>
  <si>
    <t>农银汇理区间策略灵活配置混合</t>
  </si>
  <si>
    <t>华商双债丰利债券A</t>
  </si>
  <si>
    <t>西部利得稳健双利债券C</t>
  </si>
  <si>
    <t>华商双债丰利债券C</t>
  </si>
  <si>
    <t>华商领先企业混合</t>
  </si>
  <si>
    <t>华泰保兴策略精选A</t>
  </si>
  <si>
    <t>华商双驱优选灵活配置混合</t>
  </si>
  <si>
    <t>华泰保兴策略精选C</t>
  </si>
  <si>
    <t>华商主题精选混合</t>
  </si>
  <si>
    <t>西部利得新润灵活配置混合</t>
  </si>
  <si>
    <t>华商保本1号混合</t>
  </si>
  <si>
    <t>华商产业升级混合</t>
  </si>
  <si>
    <t>华商收益增强债券B</t>
  </si>
  <si>
    <t>华商收益增强债券A</t>
  </si>
  <si>
    <t>华商元亨灵活配置混合</t>
  </si>
  <si>
    <t>华商稳固添利债券C</t>
  </si>
  <si>
    <t>华商稳固添利债券A</t>
  </si>
  <si>
    <t>农银恒久增利债券A</t>
  </si>
  <si>
    <t>农银恒久增利债券C</t>
  </si>
  <si>
    <t>农银增强收益债券C</t>
  </si>
  <si>
    <t>农银增强收益债券A</t>
  </si>
  <si>
    <t>农银汇理金丰一年定期开放债券</t>
  </si>
  <si>
    <t>农银汇理金利一年定期开放债券</t>
  </si>
  <si>
    <t>华泰保兴尊合债券C</t>
  </si>
  <si>
    <t>华泰保兴尊合债券A</t>
  </si>
  <si>
    <t>西部利得久安回报混合</t>
  </si>
  <si>
    <t>农银信用添利债券</t>
  </si>
  <si>
    <t>诺德量化蓝筹C</t>
  </si>
  <si>
    <t>诺德量化蓝筹A</t>
  </si>
  <si>
    <t>华商瑞丰混合</t>
  </si>
  <si>
    <t>基金交易</t>
  </si>
  <si>
    <t>登录 | 开户</t>
  </si>
  <si>
    <t>服务指南</t>
  </si>
  <si>
    <t>活  期  宝 定  期  宝</t>
  </si>
  <si>
    <t>指  数  宝 私  募  宝</t>
  </si>
  <si>
    <t>基金导购 收益排行</t>
  </si>
  <si>
    <t>固收理财 高端理财</t>
  </si>
  <si>
    <t>帮助中心</t>
  </si>
  <si>
    <t>机构指南</t>
  </si>
  <si>
    <t>意见反馈</t>
  </si>
  <si>
    <t>安全保障</t>
  </si>
  <si>
    <t>序号</t>
  </si>
  <si>
    <t>基金简称</t>
  </si>
  <si>
    <t>日增长值</t>
  </si>
  <si>
    <t>日增长率</t>
  </si>
  <si>
    <t>申购状态</t>
  </si>
  <si>
    <t>赎回状态</t>
  </si>
  <si>
    <t>手续费</t>
  </si>
  <si>
    <t>可购</t>
  </si>
  <si>
    <t>全部</t>
  </si>
  <si>
    <t>工银全球精选估值图基金吧</t>
  </si>
  <si>
    <t>限大额</t>
  </si>
  <si>
    <t>开放</t>
  </si>
  <si>
    <t>购买</t>
  </si>
  <si>
    <t>海富通中国海外混合估值图基金吧</t>
  </si>
  <si>
    <t>华宝海外中国成长混合估值图基金吧</t>
  </si>
  <si>
    <t>大成标普500估值图基金吧</t>
  </si>
  <si>
    <t>华夏恒生ETF联接估值图基金吧</t>
  </si>
  <si>
    <t>大成纳斯达克100指数估值图基金吧</t>
  </si>
  <si>
    <t>工银香港中小盘人民币估值图基金吧</t>
  </si>
  <si>
    <t>华宝香港中国中小盘估值图基金吧</t>
  </si>
  <si>
    <t>建信全球机遇混合(QDI估值图基金吧</t>
  </si>
  <si>
    <t>长盛环球行业混合(QDI估值图基金吧</t>
  </si>
  <si>
    <t>诺安全球不动产估值图基金吧</t>
  </si>
  <si>
    <t>华夏沪港通恒生ETF联接估值图基金吧</t>
  </si>
  <si>
    <t>工银全球配置估值图基金吧</t>
  </si>
  <si>
    <t>华宝标普美国消费人民币估值图基金吧</t>
  </si>
  <si>
    <t>汇添富恒生指数分级估值图基金吧</t>
  </si>
  <si>
    <t>易方达恒生国企ETF联接估值图基金吧</t>
  </si>
  <si>
    <t>大成海外中国机会混合估值图基金吧</t>
  </si>
  <si>
    <t>海富通大中华混合(QDI估值图基金吧</t>
  </si>
  <si>
    <t>大成恒生综合中小型股指数估值图基金吧</t>
  </si>
  <si>
    <t>南方恒生中国企业精明指数估值图基金吧</t>
  </si>
  <si>
    <t>易方达香港恒生综合小型股估值图基金吧</t>
  </si>
  <si>
    <t>南方恒指ETF联接估值图基金吧</t>
  </si>
  <si>
    <t>银华恒生国企指数分级估值图基金吧</t>
  </si>
  <si>
    <t>大成恒生指数估值图基金吧</t>
  </si>
  <si>
    <t>融通中国概念债券估值图基金吧</t>
  </si>
  <si>
    <t>建信新兴市场混合(QDI估值图基金吧</t>
  </si>
  <si>
    <t>泰达宏利亚洲债券(QDI估值图基金吧</t>
  </si>
  <si>
    <t>海富通全球收益债券人民币估值图基金吧</t>
  </si>
  <si>
    <t>场内</t>
  </si>
  <si>
    <t>融通丰利四分法估值图基金吧</t>
  </si>
  <si>
    <t>工银全球美元债A人民币估值图基金吧</t>
  </si>
  <si>
    <t>工银全球美元债C估值图基金吧</t>
  </si>
  <si>
    <t>建信全球资源混合(QDI估值图基金吧</t>
  </si>
  <si>
    <t>诺安油气能源估值图基金吧</t>
  </si>
  <si>
    <t>嘉实恒生中国企业估值图基金吧</t>
  </si>
  <si>
    <t>诺安全球黄金估值图基金吧</t>
  </si>
  <si>
    <t>华宝标普油气上游股票估值图基金吧</t>
  </si>
  <si>
    <t>华夏恒生联接现汇估值图基金吧</t>
  </si>
  <si>
    <t>华夏恒生联接现钞估值图基金吧</t>
  </si>
  <si>
    <t>华宝标普美国消费美元估值图基金吧</t>
  </si>
  <si>
    <t>华宝标普油气上游股票美元估值图基金吧</t>
  </si>
  <si>
    <t>鹏华环球发现估值图基金吧</t>
  </si>
  <si>
    <t>华夏海外收益债券A估值图基金吧</t>
  </si>
  <si>
    <t>华夏海外收益债券现汇估值图基金吧</t>
  </si>
  <si>
    <t>华夏海外收益债券现钞估值图基金吧</t>
  </si>
  <si>
    <t>华安香港精选估值图基金吧</t>
  </si>
  <si>
    <t>广发亚太中高收益债券现汇估值图基金吧</t>
  </si>
  <si>
    <t>信诚全球商品主题估值图基金吧</t>
  </si>
  <si>
    <t>暂停</t>
  </si>
  <si>
    <t>景顺长城大中华混合估值图基金吧</t>
  </si>
  <si>
    <t>博时大中华亚太精选股票估值图基金吧</t>
  </si>
  <si>
    <t>华安纳斯达克100指数估值图基金吧</t>
  </si>
  <si>
    <t>易方达亚洲精选估值图基金吧</t>
  </si>
  <si>
    <t>上投摩根亚太优势混合估值图基金吧</t>
  </si>
  <si>
    <t>上投摩根全球新兴市场混合估值图基金吧</t>
  </si>
  <si>
    <t>南方全球精选估值图基金吧</t>
  </si>
  <si>
    <t>汇添富黄金及贵金属估值图基金吧</t>
  </si>
  <si>
    <t>南方金砖四国指数估值图基金吧</t>
  </si>
  <si>
    <t>嘉实美国成长股票现汇估值图基金吧</t>
  </si>
  <si>
    <t>博时亚洲票息收益债券现汇估值图基金吧</t>
  </si>
  <si>
    <t>国富亚洲机会股票估值图基金吧</t>
  </si>
  <si>
    <t>嘉实海外中国股票混合估值图基金吧</t>
  </si>
  <si>
    <t>嘉实黄金估值图基金吧</t>
  </si>
  <si>
    <t>交银环球精选混合(QDI估值图基金吧</t>
  </si>
  <si>
    <t>交银全球资源混合(QDI估值图基金吧</t>
  </si>
  <si>
    <t>广发亚太中高收益债券估值图基金吧</t>
  </si>
  <si>
    <t>长信美国标普100估值图基金吧</t>
  </si>
  <si>
    <t>嘉实新兴市场C2(QDI估值图基金吧</t>
  </si>
  <si>
    <t>广发全球医疗保健现钞估值图基金吧</t>
  </si>
  <si>
    <t>国泰纳斯达克100指数估值图基金吧</t>
  </si>
  <si>
    <t>国泰商品估值图基金吧</t>
  </si>
  <si>
    <t>嘉实新兴市场A1(QDI估值图基金吧</t>
  </si>
  <si>
    <t>南方香港优选股票(QDI估值图基金吧</t>
  </si>
  <si>
    <t>广发全球精选股票美元现汇估值图基金吧</t>
  </si>
  <si>
    <t>华安标普石油指数估值图基金吧</t>
  </si>
  <si>
    <t>广发生物科技指数(QDI估值图基金吧</t>
  </si>
  <si>
    <t>广发生物科技指数美元估值图基金吧</t>
  </si>
  <si>
    <t>广发纳斯达克100指数美估值图基金吧</t>
  </si>
  <si>
    <t>华泰柏瑞亚洲领导企业混合估值图基金吧</t>
  </si>
  <si>
    <t>广发全球农业指数美元现汇估值图基金吧</t>
  </si>
  <si>
    <t>嘉实全球房地产估值图基金吧</t>
  </si>
  <si>
    <t>国投瑞银新兴市场估值图基金吧</t>
  </si>
  <si>
    <t>广发全球医疗保健现汇估值图基金吧</t>
  </si>
  <si>
    <t>博时标普500ETF联接估值图基金吧</t>
  </si>
  <si>
    <t>博时抗通胀增强估值图基金吧</t>
  </si>
  <si>
    <t>国泰中国企业境外高收益债估值图基金吧</t>
  </si>
  <si>
    <t>华夏全球精选估值图基金吧</t>
  </si>
  <si>
    <t>广发美国房地产指数现汇估值图基金吧</t>
  </si>
  <si>
    <t>嘉实全球互联网股票美元现估值图基金吧</t>
  </si>
  <si>
    <t>华安德国30(DAX)联估值图基金吧</t>
  </si>
  <si>
    <t>南方香港成长(QDII)估值图基金吧</t>
  </si>
  <si>
    <t>华安纳斯达克100指数现估值图基金吧</t>
  </si>
  <si>
    <t>信诚金砖四国估值图基金吧</t>
  </si>
  <si>
    <t>富国全球顶级消费品混合估值图基金吧</t>
  </si>
  <si>
    <t>中银美元债债券美元估值图基金吧</t>
  </si>
  <si>
    <t>南方亚洲美元债人民币A估值图基金吧</t>
  </si>
  <si>
    <t>南方亚洲美元债美元现汇C估值图基金吧</t>
  </si>
  <si>
    <t>华安全球美元收益债C估值图基金吧</t>
  </si>
  <si>
    <t>华安全球美元收益债人民币估值图基金吧</t>
  </si>
  <si>
    <t>国投瑞银全球债券美元现汇估值图基金吧</t>
  </si>
  <si>
    <t>国泰全球绝对收益美元现汇估值图基金吧</t>
  </si>
  <si>
    <t>国泰全球绝对收益人民币估值图基金吧</t>
  </si>
  <si>
    <t>华安全球美元收益债美元现估值图基金吧</t>
  </si>
  <si>
    <t>华夏大中华混合(QDII估值图基金吧</t>
  </si>
  <si>
    <t>国泰全球绝对收益美元现钞估值图基金吧</t>
  </si>
  <si>
    <t>华安全球美元票息债C估值图基金吧</t>
  </si>
  <si>
    <t>南方原油估值图基金吧</t>
  </si>
  <si>
    <t>南方亚洲美元债人民币C估值图基金吧</t>
  </si>
  <si>
    <t>工银香港中小盘美元估值图基金吧</t>
  </si>
  <si>
    <t>广发美国房地产指数估值图基金吧</t>
  </si>
  <si>
    <t>国投瑞银中国价值发现股票估值图基金吧</t>
  </si>
  <si>
    <t>华安全球美元票息债美元现估值图基金吧</t>
  </si>
  <si>
    <t>汇添富香港混合(QDII估值图基金吧</t>
  </si>
  <si>
    <t>富国全球债券估值图基金吧</t>
  </si>
  <si>
    <t>上投摩根中国世纪美元现汇估值图基金吧</t>
  </si>
  <si>
    <t>华夏大中华信用债A估值图基金吧</t>
  </si>
  <si>
    <t>华夏大中华信用债美元现钞估值图基金吧</t>
  </si>
  <si>
    <t>交银中证海外中国互联网指估值图基金吧</t>
  </si>
  <si>
    <t>上投摩根中国世纪美元现钞估值图基金吧</t>
  </si>
  <si>
    <t>中银标普全球资源等权重指估值图基金吧</t>
  </si>
  <si>
    <t>华安全球美元票息债人民币估值图基金吧</t>
  </si>
  <si>
    <t>富国中国中小盘混合估值图基金吧</t>
  </si>
  <si>
    <t>招商全球资源估值图基金吧</t>
  </si>
  <si>
    <t>南方亚洲美元债美元现汇A估值图基金吧</t>
  </si>
  <si>
    <t>国投瑞银全球债券人民币估值图基金吧</t>
  </si>
  <si>
    <t>鹏华美国房地产估值图基金吧</t>
  </si>
  <si>
    <t>中银美元债债券人民币估值图基金吧</t>
  </si>
  <si>
    <t>招商信用定开债人民币估值图基金吧</t>
  </si>
  <si>
    <t>华夏大中华信用债美元现汇估值图基金吧</t>
  </si>
  <si>
    <t>长信海外收益一年定开债估值图基金吧</t>
  </si>
  <si>
    <t>中银全球策略估值图基金吧</t>
  </si>
  <si>
    <t>国富大中华精选混合估值图基金吧</t>
  </si>
  <si>
    <t>上投摩根中国世纪人民币估值图基金吧</t>
  </si>
  <si>
    <t>招商信用定开债美元估值图基金吧</t>
  </si>
  <si>
    <t>华夏移动互联混合美元现汇估值图基金吧</t>
  </si>
  <si>
    <t>海富通全球收益债券美元估值图基金吧</t>
  </si>
  <si>
    <t>封闭期</t>
  </si>
  <si>
    <t>上投摩根全球多元配置美元估值图基金吧</t>
  </si>
  <si>
    <t>国富美元债定开债人民币估值图基金吧</t>
  </si>
  <si>
    <t>易标普生物科技人民币估值图基金吧</t>
  </si>
  <si>
    <t>易标普信息科技美元汇估值图基金吧</t>
  </si>
  <si>
    <t>广发道琼斯石油指数C估值图基金吧</t>
  </si>
  <si>
    <t>易标普生物科技美元汇估值图基金吧</t>
  </si>
  <si>
    <t>易方达黄金主题估值图基金吧</t>
  </si>
  <si>
    <t>易方达原油A类美元汇估值图基金吧</t>
  </si>
  <si>
    <t>易方达标普医疗保健美元汇估值图基金吧</t>
  </si>
  <si>
    <t>易方达原油C类美元汇估值图基金吧</t>
  </si>
  <si>
    <t>上投摩根全球多元配置人民估值图基金吧</t>
  </si>
  <si>
    <t>工银全球美元债A美元现汇估值图基金吧</t>
  </si>
  <si>
    <t>易标普信息科技人民币估值图基金吧</t>
  </si>
  <si>
    <t>银华全球优选估值图基金吧</t>
  </si>
  <si>
    <t>易方达标普医疗保健人民币估值图基金吧</t>
  </si>
  <si>
    <t>华夏移动互联混合人民币估值图基金吧</t>
  </si>
  <si>
    <t>嘉实全球互联网股票人民币估值图基金吧</t>
  </si>
  <si>
    <t>易方达标普500指数美元估值图基金吧</t>
  </si>
  <si>
    <t>工银国际原油美元现汇估值图基金吧</t>
  </si>
  <si>
    <t>易方达标普500指数人民估值图基金吧</t>
  </si>
  <si>
    <t>广发纳斯达克100指数估值图基金吧</t>
  </si>
  <si>
    <t>嘉实美国成长股票估值图基金吧</t>
  </si>
  <si>
    <t>华夏移动互联混合美元现钞估值图基金吧</t>
  </si>
  <si>
    <t>鹏华全球高收益债估值图基金吧</t>
  </si>
  <si>
    <t>广发全球精选股票(QDI估值图基金吧</t>
  </si>
  <si>
    <t>博时亚洲票息收益债券估值图基金吧</t>
  </si>
  <si>
    <t>易方达纳斯达克100人民估值图基金吧</t>
  </si>
  <si>
    <t>易方达原油A类人民币估值图基金吧</t>
  </si>
  <si>
    <t>汇添富全球互联混合估值图基金吧</t>
  </si>
  <si>
    <t>嘉实原油(QDII-LO估值图基金吧</t>
  </si>
  <si>
    <t>广发全球农业指数估值图基金吧</t>
  </si>
  <si>
    <t>汇添富美元债债券人民币C估值图基金吧</t>
  </si>
  <si>
    <t>国泰企业信用精选A人民币估值图基金吧</t>
  </si>
  <si>
    <t>华夏海外收益债券C估值图基金吧</t>
  </si>
  <si>
    <t>招商标普金砖四国估值图基金吧</t>
  </si>
  <si>
    <t>华夏大中华信用债C估值图基金吧</t>
  </si>
  <si>
    <t>博时亚洲票息收益债券现钞估值图基金吧</t>
  </si>
  <si>
    <t>华安大中华升级估值图基金吧</t>
  </si>
  <si>
    <t>国泰企业信用精选A美元现估值图基金吧</t>
  </si>
  <si>
    <t>上投摩根全球天然资源混合估值图基金吧</t>
  </si>
  <si>
    <t>汇添富美元债债券人民币A估值图基金吧</t>
  </si>
  <si>
    <t>汇添富美元债债券美元现汇估值图基金吧</t>
  </si>
  <si>
    <t>广发道琼斯石油指数A估值图基金吧</t>
  </si>
  <si>
    <t>易方达原油C类人民币估值图基金吧</t>
  </si>
  <si>
    <t>汇添富全球医疗混合美元现估值图基金吧</t>
  </si>
  <si>
    <t>博时大中华亚太精选美元现估值图基金吧</t>
  </si>
  <si>
    <t>国富美元债定开债美元现汇估值图基金吧</t>
  </si>
  <si>
    <t>长信全球债券美元估值图基金吧</t>
  </si>
  <si>
    <t>长信全球债券人民币估值图基金吧</t>
  </si>
  <si>
    <t>鹏华全球高收益债美元现汇估值图基金吧</t>
  </si>
  <si>
    <t>鹏华港美互联股票估值图基金吧</t>
  </si>
  <si>
    <t>国泰企业信用精选C人民币估值图基金吧</t>
  </si>
  <si>
    <t>南方道琼斯美国精选A估值图基金吧</t>
  </si>
  <si>
    <t>南方道琼斯美国精选C估值图基金吧</t>
  </si>
  <si>
    <t>银华抗通胀主题估值图基金吧</t>
  </si>
  <si>
    <t>易方达纳斯达克100美元估值图基金吧</t>
  </si>
  <si>
    <t>汇添富全球医疗混合人民币估值图基金吧</t>
  </si>
  <si>
    <t>预期</t>
  </si>
  <si>
    <t>下一开放期</t>
  </si>
  <si>
    <t>中海中证高铁产业指数分级</t>
  </si>
  <si>
    <t>西部利得合赢债券A</t>
  </si>
  <si>
    <t>西部利得合赢债券C</t>
  </si>
  <si>
    <t>西部利得合享债券A</t>
  </si>
  <si>
    <t>西部利得合享债券C</t>
  </si>
  <si>
    <t>红塔红土盛通灵活配置混合A</t>
  </si>
  <si>
    <t>红塔红土盛通灵活配置混合C</t>
  </si>
  <si>
    <r>
      <rPr>
        <u/>
        <sz val="12"/>
        <color indexed="12"/>
        <rFont val="宋体"/>
        <family val="3"/>
        <charset val="134"/>
      </rPr>
      <t>东方成长收益灵活配置混合</t>
    </r>
  </si>
  <si>
    <r>
      <rPr>
        <u/>
        <sz val="12"/>
        <color indexed="12"/>
        <rFont val="宋体"/>
        <family val="3"/>
        <charset val="134"/>
      </rPr>
      <t>建信网金融分级</t>
    </r>
  </si>
  <si>
    <r>
      <rPr>
        <u/>
        <sz val="12"/>
        <color indexed="12"/>
        <rFont val="宋体"/>
        <family val="3"/>
        <charset val="134"/>
      </rPr>
      <t>农银汇理新能源主题灵活配置混合</t>
    </r>
  </si>
  <si>
    <r>
      <rPr>
        <u/>
        <sz val="12"/>
        <color indexed="12"/>
        <rFont val="宋体"/>
        <family val="3"/>
        <charset val="134"/>
      </rPr>
      <t>申万菱信价值优利混合</t>
    </r>
  </si>
  <si>
    <r>
      <rPr>
        <u/>
        <sz val="12"/>
        <color indexed="12"/>
        <rFont val="宋体"/>
        <family val="3"/>
        <charset val="134"/>
      </rPr>
      <t>万家瑞兴灵活配置混合</t>
    </r>
  </si>
  <si>
    <r>
      <rPr>
        <u/>
        <sz val="12"/>
        <color indexed="12"/>
        <rFont val="宋体"/>
        <family val="3"/>
        <charset val="134"/>
      </rPr>
      <t>东方区域发展混合</t>
    </r>
  </si>
  <si>
    <r>
      <rPr>
        <u/>
        <sz val="12"/>
        <color indexed="12"/>
        <rFont val="宋体"/>
        <family val="3"/>
        <charset val="134"/>
      </rPr>
      <t>长信利富债券</t>
    </r>
  </si>
  <si>
    <r>
      <rPr>
        <u/>
        <sz val="12"/>
        <color indexed="12"/>
        <rFont val="宋体"/>
        <family val="3"/>
        <charset val="134"/>
      </rPr>
      <t>华商产业升级混合</t>
    </r>
  </si>
  <si>
    <r>
      <rPr>
        <u/>
        <sz val="12"/>
        <color indexed="12"/>
        <rFont val="宋体"/>
        <family val="3"/>
        <charset val="134"/>
      </rPr>
      <t>泰达宏利复兴混合</t>
    </r>
  </si>
  <si>
    <r>
      <rPr>
        <u/>
        <sz val="12"/>
        <color indexed="12"/>
        <rFont val="宋体"/>
        <family val="3"/>
        <charset val="134"/>
      </rPr>
      <t>嘉实环保低碳股票</t>
    </r>
  </si>
  <si>
    <r>
      <rPr>
        <u/>
        <sz val="12"/>
        <color indexed="12"/>
        <rFont val="宋体"/>
        <family val="3"/>
        <charset val="134"/>
      </rPr>
      <t>国投瑞银新回报混合</t>
    </r>
  </si>
  <si>
    <r>
      <rPr>
        <u/>
        <sz val="12"/>
        <color indexed="12"/>
        <rFont val="宋体"/>
        <family val="3"/>
        <charset val="134"/>
      </rPr>
      <t>申万菱信可转债债券</t>
    </r>
  </si>
  <si>
    <r>
      <rPr>
        <u/>
        <sz val="12"/>
        <color indexed="12"/>
        <rFont val="宋体"/>
        <family val="3"/>
        <charset val="134"/>
      </rPr>
      <t>汇添富上证综合指数</t>
    </r>
  </si>
  <si>
    <r>
      <rPr>
        <u/>
        <sz val="12"/>
        <color indexed="12"/>
        <rFont val="宋体"/>
        <family val="3"/>
        <charset val="134"/>
      </rPr>
      <t>国泰国证有色金属行业指数分级</t>
    </r>
  </si>
  <si>
    <r>
      <rPr>
        <u/>
        <sz val="12"/>
        <color indexed="12"/>
        <rFont val="宋体"/>
        <family val="3"/>
        <charset val="134"/>
      </rPr>
      <t>中证申万电子分级</t>
    </r>
  </si>
  <si>
    <r>
      <rPr>
        <u/>
        <sz val="12"/>
        <color indexed="12"/>
        <rFont val="宋体"/>
        <family val="3"/>
        <charset val="134"/>
      </rPr>
      <t>中邮核心优选混合</t>
    </r>
  </si>
  <si>
    <r>
      <rPr>
        <u/>
        <sz val="12"/>
        <color indexed="12"/>
        <rFont val="宋体"/>
        <family val="3"/>
        <charset val="134"/>
      </rPr>
      <t>浦银安盛价值成长混合</t>
    </r>
  </si>
  <si>
    <r>
      <rPr>
        <u/>
        <sz val="12"/>
        <color indexed="12"/>
        <rFont val="宋体"/>
        <family val="3"/>
        <charset val="134"/>
      </rPr>
      <t>交银中证互联网金融指数分级</t>
    </r>
  </si>
  <si>
    <r>
      <rPr>
        <u/>
        <sz val="12"/>
        <color indexed="12"/>
        <rFont val="宋体"/>
        <family val="3"/>
        <charset val="134"/>
      </rPr>
      <t>新华行业周期轮换混合</t>
    </r>
  </si>
  <si>
    <r>
      <rPr>
        <u/>
        <sz val="12"/>
        <color indexed="12"/>
        <rFont val="宋体"/>
        <family val="3"/>
        <charset val="134"/>
      </rPr>
      <t>交银施罗德蓝筹混合</t>
    </r>
  </si>
  <si>
    <r>
      <rPr>
        <u/>
        <sz val="12"/>
        <color indexed="12"/>
        <rFont val="宋体"/>
        <family val="3"/>
        <charset val="134"/>
      </rPr>
      <t>诺安行业轮动混合</t>
    </r>
  </si>
  <si>
    <r>
      <rPr>
        <u/>
        <sz val="12"/>
        <color indexed="12"/>
        <rFont val="宋体"/>
        <family val="3"/>
        <charset val="134"/>
      </rPr>
      <t>华富策略精选</t>
    </r>
  </si>
  <si>
    <r>
      <rPr>
        <u/>
        <sz val="12"/>
        <color indexed="12"/>
        <rFont val="宋体"/>
        <family val="3"/>
        <charset val="134"/>
      </rPr>
      <t>大成中证互联网金融指数分级</t>
    </r>
  </si>
  <si>
    <r>
      <rPr>
        <u/>
        <sz val="12"/>
        <color indexed="12"/>
        <rFont val="宋体"/>
        <family val="3"/>
        <charset val="134"/>
      </rPr>
      <t>博时新兴消费主题混合</t>
    </r>
  </si>
  <si>
    <r>
      <rPr>
        <u/>
        <sz val="12"/>
        <color indexed="12"/>
        <rFont val="宋体"/>
        <family val="3"/>
        <charset val="134"/>
      </rPr>
      <t>新沃通盈灵活配置混合</t>
    </r>
  </si>
  <si>
    <r>
      <rPr>
        <u/>
        <sz val="12"/>
        <color indexed="12"/>
        <rFont val="宋体"/>
        <family val="3"/>
        <charset val="134"/>
      </rPr>
      <t>长信利保债券</t>
    </r>
  </si>
  <si>
    <r>
      <rPr>
        <u/>
        <sz val="12"/>
        <color indexed="12"/>
        <rFont val="宋体"/>
        <family val="3"/>
        <charset val="134"/>
      </rPr>
      <t>中邮中小盘灵活配置混合</t>
    </r>
  </si>
  <si>
    <r>
      <rPr>
        <u/>
        <sz val="12"/>
        <color indexed="12"/>
        <rFont val="宋体"/>
        <family val="3"/>
        <charset val="134"/>
      </rPr>
      <t>东吴进取策略混合</t>
    </r>
  </si>
  <si>
    <r>
      <rPr>
        <u/>
        <sz val="12"/>
        <color indexed="12"/>
        <rFont val="宋体"/>
        <family val="3"/>
        <charset val="134"/>
      </rPr>
      <t>金鹰成份优选混合</t>
    </r>
  </si>
  <si>
    <r>
      <rPr>
        <u/>
        <sz val="12"/>
        <color indexed="12"/>
        <rFont val="宋体"/>
        <family val="3"/>
        <charset val="134"/>
      </rPr>
      <t>信诚幸福消费混合</t>
    </r>
  </si>
  <si>
    <r>
      <rPr>
        <u/>
        <sz val="12"/>
        <color indexed="12"/>
        <rFont val="宋体"/>
        <family val="3"/>
        <charset val="134"/>
      </rPr>
      <t>国投瑞银核心企业混合</t>
    </r>
  </si>
  <si>
    <r>
      <rPr>
        <u/>
        <sz val="12"/>
        <color indexed="12"/>
        <rFont val="宋体"/>
        <family val="3"/>
        <charset val="134"/>
      </rPr>
      <t>鹏华新丝路分级</t>
    </r>
  </si>
  <si>
    <r>
      <rPr>
        <u/>
        <sz val="12"/>
        <color indexed="12"/>
        <rFont val="宋体"/>
        <family val="3"/>
        <charset val="134"/>
      </rPr>
      <t>中证申万传媒分级</t>
    </r>
  </si>
  <si>
    <r>
      <rPr>
        <u/>
        <sz val="12"/>
        <color indexed="12"/>
        <rFont val="宋体"/>
        <family val="3"/>
        <charset val="134"/>
      </rPr>
      <t>鹏华钢铁分级</t>
    </r>
  </si>
  <si>
    <r>
      <rPr>
        <u/>
        <sz val="12"/>
        <color indexed="12"/>
        <rFont val="宋体"/>
        <family val="3"/>
        <charset val="134"/>
      </rPr>
      <t>申万菱信行业轮动股票</t>
    </r>
  </si>
  <si>
    <r>
      <rPr>
        <u/>
        <sz val="12"/>
        <color indexed="12"/>
        <rFont val="宋体"/>
        <family val="3"/>
        <charset val="134"/>
      </rPr>
      <t>万家宏观择时多策略灵活配置混合</t>
    </r>
  </si>
  <si>
    <r>
      <rPr>
        <u/>
        <sz val="12"/>
        <color indexed="12"/>
        <rFont val="宋体"/>
        <family val="3"/>
        <charset val="134"/>
      </rPr>
      <t>泰康沪港深价值优选混合</t>
    </r>
  </si>
  <si>
    <r>
      <rPr>
        <u/>
        <sz val="12"/>
        <color indexed="12"/>
        <rFont val="宋体"/>
        <family val="3"/>
        <charset val="134"/>
      </rPr>
      <t>博时文体娱乐</t>
    </r>
  </si>
  <si>
    <r>
      <rPr>
        <u/>
        <sz val="12"/>
        <color indexed="12"/>
        <rFont val="宋体"/>
        <family val="3"/>
        <charset val="134"/>
      </rPr>
      <t>建信进取</t>
    </r>
  </si>
  <si>
    <r>
      <rPr>
        <u/>
        <sz val="12"/>
        <color indexed="12"/>
        <rFont val="宋体"/>
        <family val="3"/>
        <charset val="134"/>
      </rPr>
      <t>华商领先企业混合</t>
    </r>
  </si>
  <si>
    <r>
      <rPr>
        <u/>
        <sz val="12"/>
        <color indexed="12"/>
        <rFont val="宋体"/>
        <family val="3"/>
        <charset val="134"/>
      </rPr>
      <t>泰康沪港深精选灵活配置混合</t>
    </r>
  </si>
  <si>
    <r>
      <rPr>
        <u/>
        <sz val="12"/>
        <color indexed="12"/>
        <rFont val="宋体"/>
        <family val="3"/>
        <charset val="134"/>
      </rPr>
      <t>嘉实丰和灵活配置混合</t>
    </r>
  </si>
  <si>
    <r>
      <rPr>
        <u/>
        <sz val="12"/>
        <color indexed="12"/>
        <rFont val="宋体"/>
        <family val="3"/>
        <charset val="134"/>
      </rPr>
      <t>华富成长趋势混合</t>
    </r>
  </si>
  <si>
    <r>
      <rPr>
        <u/>
        <sz val="12"/>
        <color indexed="12"/>
        <rFont val="宋体"/>
        <family val="3"/>
        <charset val="134"/>
      </rPr>
      <t>华夏行业景气混合</t>
    </r>
  </si>
  <si>
    <r>
      <rPr>
        <u/>
        <sz val="12"/>
        <color indexed="12"/>
        <rFont val="宋体"/>
        <family val="3"/>
        <charset val="134"/>
      </rPr>
      <t>富国精准医疗灵活配置混合</t>
    </r>
  </si>
  <si>
    <r>
      <rPr>
        <u/>
        <sz val="12"/>
        <color indexed="12"/>
        <rFont val="宋体"/>
        <family val="3"/>
        <charset val="134"/>
      </rPr>
      <t>华安新活力混合</t>
    </r>
  </si>
  <si>
    <r>
      <rPr>
        <u/>
        <sz val="12"/>
        <color indexed="12"/>
        <rFont val="宋体"/>
        <family val="3"/>
        <charset val="134"/>
      </rPr>
      <t>嘉实新收益灵活配置混合</t>
    </r>
  </si>
  <si>
    <r>
      <rPr>
        <u/>
        <sz val="12"/>
        <color indexed="12"/>
        <rFont val="宋体"/>
        <family val="3"/>
        <charset val="134"/>
      </rPr>
      <t>嘉实智能汽车股票</t>
    </r>
  </si>
  <si>
    <r>
      <rPr>
        <u/>
        <sz val="12"/>
        <color indexed="12"/>
        <rFont val="宋体"/>
        <family val="3"/>
        <charset val="134"/>
      </rPr>
      <t>易方达创新驱动灵活配置混合</t>
    </r>
  </si>
  <si>
    <r>
      <rPr>
        <u/>
        <sz val="12"/>
        <color indexed="12"/>
        <rFont val="宋体"/>
        <family val="3"/>
        <charset val="134"/>
      </rPr>
      <t>光大保德信均衡精选混合</t>
    </r>
  </si>
  <si>
    <r>
      <rPr>
        <u/>
        <sz val="12"/>
        <color indexed="12"/>
        <rFont val="宋体"/>
        <family val="3"/>
        <charset val="134"/>
      </rPr>
      <t>鹏华沪深港新兴成长混合</t>
    </r>
  </si>
  <si>
    <r>
      <rPr>
        <u/>
        <sz val="12"/>
        <color indexed="12"/>
        <rFont val="宋体"/>
        <family val="3"/>
        <charset val="134"/>
      </rPr>
      <t>泓德远见回报混合</t>
    </r>
  </si>
  <si>
    <r>
      <rPr>
        <u/>
        <sz val="12"/>
        <color indexed="12"/>
        <rFont val="宋体"/>
        <family val="3"/>
        <charset val="134"/>
      </rPr>
      <t>新华健康生活主题混合</t>
    </r>
  </si>
  <si>
    <r>
      <rPr>
        <u/>
        <sz val="12"/>
        <color indexed="12"/>
        <rFont val="宋体"/>
        <family val="3"/>
        <charset val="134"/>
      </rPr>
      <t>国联安德盛红利混合</t>
    </r>
  </si>
  <si>
    <r>
      <rPr>
        <u/>
        <sz val="12"/>
        <color indexed="12"/>
        <rFont val="宋体"/>
        <family val="3"/>
        <charset val="134"/>
      </rPr>
      <t>嘉实策略混合</t>
    </r>
  </si>
  <si>
    <r>
      <rPr>
        <u/>
        <sz val="12"/>
        <color indexed="12"/>
        <rFont val="宋体"/>
        <family val="3"/>
        <charset val="134"/>
      </rPr>
      <t>中海沪港深价值优选灵活配置混合</t>
    </r>
  </si>
  <si>
    <r>
      <rPr>
        <u/>
        <sz val="12"/>
        <color indexed="12"/>
        <rFont val="宋体"/>
        <family val="3"/>
        <charset val="134"/>
      </rPr>
      <t>汇添富优势精选混合</t>
    </r>
  </si>
  <si>
    <r>
      <rPr>
        <u/>
        <sz val="12"/>
        <color indexed="12"/>
        <rFont val="宋体"/>
        <family val="3"/>
        <charset val="134"/>
      </rPr>
      <t>天弘瑞利分级债券</t>
    </r>
  </si>
  <si>
    <r>
      <rPr>
        <u/>
        <sz val="12"/>
        <color indexed="12"/>
        <rFont val="宋体"/>
        <family val="3"/>
        <charset val="134"/>
      </rPr>
      <t>中融钢铁</t>
    </r>
  </si>
  <si>
    <r>
      <rPr>
        <u/>
        <sz val="12"/>
        <color indexed="12"/>
        <rFont val="宋体"/>
        <family val="3"/>
        <charset val="134"/>
      </rPr>
      <t>银河行业混合</t>
    </r>
  </si>
  <si>
    <r>
      <rPr>
        <u/>
        <sz val="12"/>
        <color indexed="12"/>
        <rFont val="宋体"/>
        <family val="3"/>
        <charset val="134"/>
      </rPr>
      <t>嘉实多利进取</t>
    </r>
  </si>
  <si>
    <r>
      <rPr>
        <u/>
        <sz val="12"/>
        <color indexed="12"/>
        <rFont val="宋体"/>
        <family val="3"/>
        <charset val="134"/>
      </rPr>
      <t>广发电子信息传媒产业精选股票</t>
    </r>
  </si>
  <si>
    <r>
      <rPr>
        <u/>
        <sz val="12"/>
        <color indexed="12"/>
        <rFont val="宋体"/>
        <family val="3"/>
        <charset val="134"/>
      </rPr>
      <t>浙商进取</t>
    </r>
  </si>
  <si>
    <r>
      <rPr>
        <u/>
        <sz val="12"/>
        <color indexed="12"/>
        <rFont val="宋体"/>
        <family val="3"/>
        <charset val="134"/>
      </rPr>
      <t>泰达宏利周期混合</t>
    </r>
  </si>
  <si>
    <r>
      <rPr>
        <u/>
        <sz val="12"/>
        <color indexed="12"/>
        <rFont val="宋体"/>
        <family val="3"/>
        <charset val="134"/>
      </rPr>
      <t>嘉实中小企业量化活力灵活配置混合</t>
    </r>
  </si>
  <si>
    <r>
      <rPr>
        <u/>
        <sz val="12"/>
        <color indexed="12"/>
        <rFont val="宋体"/>
        <family val="3"/>
        <charset val="134"/>
      </rPr>
      <t>大摩睿成大盘弹性股票</t>
    </r>
  </si>
  <si>
    <r>
      <rPr>
        <u/>
        <sz val="12"/>
        <color indexed="12"/>
        <rFont val="宋体"/>
        <family val="3"/>
        <charset val="134"/>
      </rPr>
      <t>工银中小盘混合</t>
    </r>
  </si>
  <si>
    <r>
      <rPr>
        <u/>
        <sz val="12"/>
        <color indexed="12"/>
        <rFont val="宋体"/>
        <family val="3"/>
        <charset val="134"/>
      </rPr>
      <t>华富智慧城市灵活配置混合</t>
    </r>
  </si>
  <si>
    <r>
      <rPr>
        <u/>
        <sz val="12"/>
        <color indexed="12"/>
        <rFont val="宋体"/>
        <family val="3"/>
        <charset val="134"/>
      </rPr>
      <t>嘉实价值精选股票</t>
    </r>
  </si>
  <si>
    <r>
      <rPr>
        <u/>
        <sz val="12"/>
        <color indexed="12"/>
        <rFont val="宋体"/>
        <family val="3"/>
        <charset val="134"/>
      </rPr>
      <t>海富通中证内地低碳指数</t>
    </r>
  </si>
  <si>
    <r>
      <rPr>
        <u/>
        <sz val="12"/>
        <color indexed="12"/>
        <rFont val="宋体"/>
        <family val="3"/>
        <charset val="134"/>
      </rPr>
      <t>金鹰稳健成长混合</t>
    </r>
  </si>
  <si>
    <r>
      <rPr>
        <u/>
        <sz val="12"/>
        <color indexed="12"/>
        <rFont val="宋体"/>
        <family val="3"/>
        <charset val="134"/>
      </rPr>
      <t>新华高端制造灵活配置混合</t>
    </r>
  </si>
  <si>
    <r>
      <rPr>
        <u/>
        <sz val="12"/>
        <color indexed="12"/>
        <rFont val="宋体"/>
        <family val="3"/>
        <charset val="134"/>
      </rPr>
      <t>博时价值增长贰号混合</t>
    </r>
  </si>
  <si>
    <r>
      <rPr>
        <u/>
        <sz val="12"/>
        <color indexed="12"/>
        <rFont val="宋体"/>
        <family val="3"/>
        <charset val="134"/>
      </rPr>
      <t>万家消费成长股票</t>
    </r>
  </si>
  <si>
    <r>
      <rPr>
        <u/>
        <sz val="12"/>
        <color indexed="12"/>
        <rFont val="宋体"/>
        <family val="3"/>
        <charset val="134"/>
      </rPr>
      <t>工银金融地产混合</t>
    </r>
  </si>
  <si>
    <r>
      <rPr>
        <u/>
        <sz val="12"/>
        <color indexed="12"/>
        <rFont val="宋体"/>
        <family val="3"/>
        <charset val="134"/>
      </rPr>
      <t>恒生前海沪港深新兴产业精选混合</t>
    </r>
  </si>
  <si>
    <r>
      <rPr>
        <u/>
        <sz val="12"/>
        <color indexed="12"/>
        <rFont val="宋体"/>
        <family val="3"/>
        <charset val="134"/>
      </rPr>
      <t>华安沪港深机会灵活配置混合</t>
    </r>
  </si>
  <si>
    <r>
      <rPr>
        <u/>
        <sz val="12"/>
        <color indexed="12"/>
        <rFont val="宋体"/>
        <family val="3"/>
        <charset val="134"/>
      </rPr>
      <t>长盛航天海工灵活配置混合</t>
    </r>
  </si>
  <si>
    <r>
      <rPr>
        <u/>
        <sz val="12"/>
        <color indexed="12"/>
        <rFont val="宋体"/>
        <family val="3"/>
        <charset val="134"/>
      </rPr>
      <t>东吴新产业混合</t>
    </r>
  </si>
  <si>
    <r>
      <rPr>
        <u/>
        <sz val="12"/>
        <color indexed="12"/>
        <rFont val="宋体"/>
        <family val="3"/>
        <charset val="134"/>
      </rPr>
      <t>建信双利分级股票</t>
    </r>
  </si>
  <si>
    <r>
      <rPr>
        <u/>
        <sz val="12"/>
        <color indexed="12"/>
        <rFont val="宋体"/>
        <family val="3"/>
        <charset val="134"/>
      </rPr>
      <t>申万菱信新经济混合</t>
    </r>
  </si>
  <si>
    <r>
      <rPr>
        <u/>
        <sz val="12"/>
        <color indexed="12"/>
        <rFont val="宋体"/>
        <family val="3"/>
        <charset val="134"/>
      </rPr>
      <t>创金合信鼎鑫睿选定开混合</t>
    </r>
  </si>
  <si>
    <r>
      <rPr>
        <u/>
        <sz val="12"/>
        <color indexed="12"/>
        <rFont val="宋体"/>
        <family val="3"/>
        <charset val="134"/>
      </rPr>
      <t>创金合信国企活力混合</t>
    </r>
  </si>
  <si>
    <r>
      <rPr>
        <u/>
        <sz val="12"/>
        <color indexed="12"/>
        <rFont val="宋体"/>
        <family val="3"/>
        <charset val="134"/>
      </rPr>
      <t>华富产业升级灵活配置混合</t>
    </r>
  </si>
  <si>
    <r>
      <rPr>
        <u/>
        <sz val="12"/>
        <color indexed="12"/>
        <rFont val="宋体"/>
        <family val="3"/>
        <charset val="134"/>
      </rPr>
      <t>东方岳灵活配置混合</t>
    </r>
  </si>
  <si>
    <r>
      <rPr>
        <u/>
        <sz val="12"/>
        <color indexed="12"/>
        <rFont val="宋体"/>
        <family val="3"/>
        <charset val="134"/>
      </rPr>
      <t>华商新趋势优选灵活配置混合</t>
    </r>
  </si>
  <si>
    <r>
      <rPr>
        <u/>
        <sz val="12"/>
        <color indexed="12"/>
        <rFont val="宋体"/>
        <family val="3"/>
        <charset val="134"/>
      </rPr>
      <t>富国低碳新经济混合</t>
    </r>
  </si>
  <si>
    <r>
      <rPr>
        <u/>
        <sz val="12"/>
        <color indexed="12"/>
        <rFont val="宋体"/>
        <family val="3"/>
        <charset val="134"/>
      </rPr>
      <t>浦银安盛增长动力混合</t>
    </r>
  </si>
  <si>
    <r>
      <rPr>
        <u/>
        <sz val="12"/>
        <color indexed="12"/>
        <rFont val="宋体"/>
        <family val="3"/>
        <charset val="134"/>
      </rPr>
      <t>景顺长城沪港深领先科技股票</t>
    </r>
  </si>
  <si>
    <r>
      <rPr>
        <u/>
        <sz val="12"/>
        <color indexed="12"/>
        <rFont val="宋体"/>
        <family val="3"/>
        <charset val="134"/>
      </rPr>
      <t>景顺长城中小板</t>
    </r>
  </si>
  <si>
    <r>
      <rPr>
        <u/>
        <sz val="12"/>
        <color indexed="12"/>
        <rFont val="宋体"/>
        <family val="3"/>
        <charset val="134"/>
      </rPr>
      <t>国投瑞银成长优选混合</t>
    </r>
  </si>
  <si>
    <r>
      <rPr>
        <u/>
        <sz val="12"/>
        <color indexed="12"/>
        <rFont val="宋体"/>
        <family val="3"/>
        <charset val="134"/>
      </rPr>
      <t>上投摩根智慧互联股票</t>
    </r>
  </si>
  <si>
    <r>
      <rPr>
        <u/>
        <sz val="12"/>
        <color indexed="12"/>
        <rFont val="宋体"/>
        <family val="3"/>
        <charset val="134"/>
      </rPr>
      <t>华夏能源革新股票</t>
    </r>
  </si>
  <si>
    <r>
      <rPr>
        <u/>
        <sz val="12"/>
        <color indexed="12"/>
        <rFont val="宋体"/>
        <family val="3"/>
        <charset val="134"/>
      </rPr>
      <t>前海开源新经济混合</t>
    </r>
  </si>
  <si>
    <r>
      <rPr>
        <u/>
        <sz val="12"/>
        <color indexed="12"/>
        <rFont val="宋体"/>
        <family val="3"/>
        <charset val="134"/>
      </rPr>
      <t>创金合信优选回报混合</t>
    </r>
  </si>
  <si>
    <r>
      <rPr>
        <u/>
        <sz val="12"/>
        <color indexed="12"/>
        <rFont val="宋体"/>
        <family val="3"/>
        <charset val="134"/>
      </rPr>
      <t>银河康乐股票</t>
    </r>
  </si>
  <si>
    <r>
      <rPr>
        <u/>
        <sz val="12"/>
        <color indexed="12"/>
        <rFont val="宋体"/>
        <family val="3"/>
        <charset val="134"/>
      </rPr>
      <t>工银新材料新能源股票</t>
    </r>
  </si>
  <si>
    <r>
      <rPr>
        <u/>
        <sz val="12"/>
        <color indexed="12"/>
        <rFont val="宋体"/>
        <family val="3"/>
        <charset val="134"/>
      </rPr>
      <t>上投摩根科技前沿灵活配置混合</t>
    </r>
  </si>
  <si>
    <r>
      <rPr>
        <u/>
        <sz val="12"/>
        <color indexed="12"/>
        <rFont val="宋体"/>
        <family val="3"/>
        <charset val="134"/>
      </rPr>
      <t>长盛同鑫行业配置混合</t>
    </r>
  </si>
  <si>
    <r>
      <rPr>
        <u/>
        <sz val="12"/>
        <color indexed="12"/>
        <rFont val="宋体"/>
        <family val="3"/>
        <charset val="134"/>
      </rPr>
      <t>永赢量化灵活配置混合型发起式</t>
    </r>
  </si>
  <si>
    <r>
      <rPr>
        <u/>
        <sz val="12"/>
        <color indexed="12"/>
        <rFont val="宋体"/>
        <family val="3"/>
        <charset val="134"/>
      </rPr>
      <t>工银中证新能源指数分级</t>
    </r>
  </si>
  <si>
    <r>
      <rPr>
        <u/>
        <sz val="12"/>
        <color indexed="12"/>
        <rFont val="宋体"/>
        <family val="3"/>
        <charset val="134"/>
      </rPr>
      <t>创金合信沪港深研究精选灵活混合</t>
    </r>
  </si>
  <si>
    <r>
      <rPr>
        <u/>
        <sz val="12"/>
        <color indexed="12"/>
        <rFont val="宋体"/>
        <family val="3"/>
        <charset val="134"/>
      </rPr>
      <t>华泰柏瑞富利灵活配置混合</t>
    </r>
  </si>
  <si>
    <r>
      <rPr>
        <u/>
        <sz val="12"/>
        <color indexed="12"/>
        <rFont val="宋体"/>
        <family val="3"/>
        <charset val="134"/>
      </rPr>
      <t>华夏新经济灵活配置混合</t>
    </r>
  </si>
  <si>
    <r>
      <rPr>
        <u/>
        <sz val="12"/>
        <color indexed="12"/>
        <rFont val="宋体"/>
        <family val="3"/>
        <charset val="134"/>
      </rPr>
      <t>汇添富民营活力混合</t>
    </r>
  </si>
  <si>
    <r>
      <rPr>
        <u/>
        <sz val="12"/>
        <color indexed="12"/>
        <rFont val="宋体"/>
        <family val="3"/>
        <charset val="134"/>
      </rPr>
      <t>长盛同德主题混合</t>
    </r>
  </si>
  <si>
    <r>
      <rPr>
        <u/>
        <sz val="12"/>
        <color indexed="12"/>
        <rFont val="宋体"/>
        <family val="3"/>
        <charset val="134"/>
      </rPr>
      <t>国泰量化收益灵活配置混合</t>
    </r>
  </si>
  <si>
    <r>
      <rPr>
        <u/>
        <sz val="12"/>
        <color indexed="12"/>
        <rFont val="宋体"/>
        <family val="3"/>
        <charset val="134"/>
      </rPr>
      <t>交银国证新能源指数分级</t>
    </r>
  </si>
  <si>
    <r>
      <rPr>
        <u/>
        <sz val="12"/>
        <color indexed="12"/>
        <rFont val="宋体"/>
        <family val="3"/>
        <charset val="134"/>
      </rPr>
      <t>国联安科技动力股票</t>
    </r>
  </si>
  <si>
    <r>
      <rPr>
        <u/>
        <sz val="12"/>
        <color indexed="12"/>
        <rFont val="宋体"/>
        <family val="3"/>
        <charset val="134"/>
      </rPr>
      <t>易方达信息产业混合</t>
    </r>
  </si>
  <si>
    <r>
      <rPr>
        <u/>
        <sz val="12"/>
        <color indexed="12"/>
        <rFont val="宋体"/>
        <family val="3"/>
        <charset val="134"/>
      </rPr>
      <t>华泰柏瑞量化增强混合</t>
    </r>
  </si>
  <si>
    <r>
      <rPr>
        <u/>
        <sz val="12"/>
        <color indexed="12"/>
        <rFont val="宋体"/>
        <family val="3"/>
        <charset val="134"/>
      </rPr>
      <t>中融产业升级混合</t>
    </r>
  </si>
  <si>
    <r>
      <rPr>
        <u/>
        <sz val="12"/>
        <color indexed="12"/>
        <rFont val="宋体"/>
        <family val="3"/>
        <charset val="134"/>
      </rPr>
      <t>汇添富外延增长主题股票</t>
    </r>
  </si>
  <si>
    <r>
      <rPr>
        <u/>
        <sz val="12"/>
        <color indexed="12"/>
        <rFont val="宋体"/>
        <family val="3"/>
        <charset val="134"/>
      </rPr>
      <t>华安沪港深外延增长灵活配置混合</t>
    </r>
  </si>
  <si>
    <r>
      <rPr>
        <u/>
        <sz val="12"/>
        <color indexed="12"/>
        <rFont val="宋体"/>
        <family val="3"/>
        <charset val="134"/>
      </rPr>
      <t>国投瑞银策略精选混合</t>
    </r>
  </si>
  <si>
    <r>
      <rPr>
        <u/>
        <sz val="12"/>
        <color indexed="12"/>
        <rFont val="宋体"/>
        <family val="3"/>
        <charset val="134"/>
      </rPr>
      <t>信诚精萃成长混合</t>
    </r>
  </si>
  <si>
    <r>
      <rPr>
        <u/>
        <sz val="12"/>
        <color indexed="12"/>
        <rFont val="宋体"/>
        <family val="3"/>
        <charset val="134"/>
      </rPr>
      <t>招商中证煤炭等权指数分级</t>
    </r>
  </si>
  <si>
    <r>
      <rPr>
        <u/>
        <sz val="12"/>
        <color indexed="12"/>
        <rFont val="宋体"/>
        <family val="3"/>
        <charset val="134"/>
      </rPr>
      <t>易方达瑞景灵活配置混合</t>
    </r>
  </si>
  <si>
    <r>
      <rPr>
        <u/>
        <sz val="12"/>
        <color indexed="12"/>
        <rFont val="宋体"/>
        <family val="3"/>
        <charset val="134"/>
      </rPr>
      <t>博时价值增长混合</t>
    </r>
  </si>
  <si>
    <r>
      <rPr>
        <u/>
        <sz val="12"/>
        <color indexed="12"/>
        <rFont val="宋体"/>
        <family val="3"/>
        <charset val="134"/>
      </rPr>
      <t>国投瑞银信息消费混合</t>
    </r>
  </si>
  <si>
    <r>
      <rPr>
        <u/>
        <sz val="12"/>
        <color indexed="12"/>
        <rFont val="宋体"/>
        <family val="3"/>
        <charset val="134"/>
      </rPr>
      <t>诺安优化收益债券</t>
    </r>
  </si>
  <si>
    <r>
      <rPr>
        <u/>
        <sz val="12"/>
        <color indexed="12"/>
        <rFont val="宋体"/>
        <family val="3"/>
        <charset val="134"/>
      </rPr>
      <t>鹏华沪深港互联网股票</t>
    </r>
  </si>
  <si>
    <r>
      <rPr>
        <u/>
        <sz val="12"/>
        <color indexed="12"/>
        <rFont val="宋体"/>
        <family val="3"/>
        <charset val="134"/>
      </rPr>
      <t>前海开源沪港深核心驱动混合</t>
    </r>
  </si>
  <si>
    <r>
      <rPr>
        <u/>
        <sz val="12"/>
        <color indexed="12"/>
        <rFont val="宋体"/>
        <family val="3"/>
        <charset val="134"/>
      </rPr>
      <t>华商新量化灵活配置混合</t>
    </r>
  </si>
  <si>
    <r>
      <rPr>
        <u/>
        <sz val="12"/>
        <color indexed="12"/>
        <rFont val="宋体"/>
        <family val="3"/>
        <charset val="134"/>
      </rPr>
      <t>银河丰利债券</t>
    </r>
  </si>
  <si>
    <r>
      <rPr>
        <u/>
        <sz val="12"/>
        <color indexed="12"/>
        <rFont val="宋体"/>
        <family val="3"/>
        <charset val="134"/>
      </rPr>
      <t>长信电子信息行业量化混合</t>
    </r>
  </si>
  <si>
    <r>
      <rPr>
        <u/>
        <sz val="12"/>
        <color indexed="12"/>
        <rFont val="宋体"/>
        <family val="3"/>
        <charset val="134"/>
      </rPr>
      <t>鹏华策略优选灵活配置混合</t>
    </r>
  </si>
  <si>
    <r>
      <rPr>
        <u/>
        <sz val="12"/>
        <color indexed="12"/>
        <rFont val="宋体"/>
        <family val="3"/>
        <charset val="134"/>
      </rPr>
      <t>东吴中证新兴</t>
    </r>
  </si>
  <si>
    <r>
      <rPr>
        <u/>
        <sz val="12"/>
        <color indexed="12"/>
        <rFont val="宋体"/>
        <family val="3"/>
        <charset val="134"/>
      </rPr>
      <t>大成行业轮动混合</t>
    </r>
  </si>
  <si>
    <r>
      <rPr>
        <u/>
        <sz val="12"/>
        <color indexed="12"/>
        <rFont val="宋体"/>
        <family val="3"/>
        <charset val="134"/>
      </rPr>
      <t>广发睿毅领先混合</t>
    </r>
  </si>
  <si>
    <r>
      <rPr>
        <u/>
        <sz val="12"/>
        <color indexed="12"/>
        <rFont val="宋体"/>
        <family val="3"/>
        <charset val="134"/>
      </rPr>
      <t>光大保德信银发商机主题混合</t>
    </r>
  </si>
  <si>
    <r>
      <rPr>
        <u/>
        <sz val="12"/>
        <color indexed="12"/>
        <rFont val="宋体"/>
        <family val="3"/>
        <charset val="134"/>
      </rPr>
      <t>南方中证互联网指数分级</t>
    </r>
  </si>
  <si>
    <r>
      <rPr>
        <u/>
        <sz val="12"/>
        <color indexed="12"/>
        <rFont val="宋体"/>
        <family val="3"/>
        <charset val="134"/>
      </rPr>
      <t>鹏华新能源分级</t>
    </r>
  </si>
  <si>
    <r>
      <rPr>
        <u/>
        <sz val="12"/>
        <color indexed="12"/>
        <rFont val="宋体"/>
        <family val="3"/>
        <charset val="134"/>
      </rPr>
      <t>上投摩根成长动力混合</t>
    </r>
  </si>
  <si>
    <r>
      <rPr>
        <u/>
        <sz val="12"/>
        <color indexed="12"/>
        <rFont val="宋体"/>
        <family val="3"/>
        <charset val="134"/>
      </rPr>
      <t>诺德新享灵活配置混合</t>
    </r>
  </si>
  <si>
    <r>
      <rPr>
        <u/>
        <sz val="12"/>
        <color indexed="12"/>
        <rFont val="宋体"/>
        <family val="3"/>
        <charset val="134"/>
      </rPr>
      <t>诺安先锋混合</t>
    </r>
  </si>
  <si>
    <r>
      <rPr>
        <u/>
        <sz val="12"/>
        <color indexed="12"/>
        <rFont val="宋体"/>
        <family val="3"/>
        <charset val="134"/>
      </rPr>
      <t>景顺长城中国回报灵活配置混合</t>
    </r>
  </si>
  <si>
    <r>
      <rPr>
        <u/>
        <sz val="12"/>
        <color indexed="12"/>
        <rFont val="宋体"/>
        <family val="3"/>
        <charset val="134"/>
      </rPr>
      <t>西部利得策略优选混合</t>
    </r>
  </si>
  <si>
    <r>
      <rPr>
        <u/>
        <sz val="12"/>
        <color indexed="12"/>
        <rFont val="宋体"/>
        <family val="3"/>
        <charset val="134"/>
      </rPr>
      <t>金信量化精选灵活配置混合</t>
    </r>
  </si>
  <si>
    <r>
      <rPr>
        <u/>
        <sz val="12"/>
        <color indexed="12"/>
        <rFont val="宋体"/>
        <family val="3"/>
        <charset val="134"/>
      </rPr>
      <t>信诚量化阿尔法股票</t>
    </r>
  </si>
  <si>
    <r>
      <rPr>
        <u/>
        <sz val="12"/>
        <color indexed="12"/>
        <rFont val="宋体"/>
        <family val="3"/>
        <charset val="134"/>
      </rPr>
      <t>农银平衡双利混合</t>
    </r>
  </si>
  <si>
    <r>
      <rPr>
        <u/>
        <sz val="12"/>
        <color indexed="12"/>
        <rFont val="宋体"/>
        <family val="3"/>
        <charset val="134"/>
      </rPr>
      <t>万家双引擎灵活配置混合</t>
    </r>
  </si>
  <si>
    <r>
      <rPr>
        <u/>
        <sz val="12"/>
        <color indexed="12"/>
        <rFont val="宋体"/>
        <family val="3"/>
        <charset val="134"/>
      </rPr>
      <t>中银金融地产混合</t>
    </r>
  </si>
  <si>
    <r>
      <rPr>
        <u/>
        <sz val="12"/>
        <color indexed="12"/>
        <rFont val="宋体"/>
        <family val="3"/>
        <charset val="134"/>
      </rPr>
      <t>富安达消费主题混合</t>
    </r>
  </si>
  <si>
    <r>
      <rPr>
        <u/>
        <sz val="12"/>
        <color indexed="12"/>
        <rFont val="宋体"/>
        <family val="3"/>
        <charset val="134"/>
      </rPr>
      <t>中海积极增利灵活配置混合</t>
    </r>
  </si>
  <si>
    <r>
      <rPr>
        <u/>
        <sz val="12"/>
        <color indexed="12"/>
        <rFont val="宋体"/>
        <family val="3"/>
        <charset val="134"/>
      </rPr>
      <t>易方达行业领先企业混合</t>
    </r>
  </si>
  <si>
    <r>
      <rPr>
        <u/>
        <sz val="12"/>
        <color indexed="12"/>
        <rFont val="宋体"/>
        <family val="3"/>
        <charset val="134"/>
      </rPr>
      <t>海富通精选混合</t>
    </r>
  </si>
  <si>
    <r>
      <rPr>
        <u/>
        <sz val="12"/>
        <color indexed="12"/>
        <rFont val="宋体"/>
        <family val="3"/>
        <charset val="134"/>
      </rPr>
      <t>兴全可转债混合</t>
    </r>
  </si>
  <si>
    <r>
      <rPr>
        <u/>
        <sz val="12"/>
        <color indexed="12"/>
        <rFont val="宋体"/>
        <family val="3"/>
        <charset val="134"/>
      </rPr>
      <t>大成灵活配置混合</t>
    </r>
  </si>
  <si>
    <r>
      <rPr>
        <u/>
        <sz val="12"/>
        <color indexed="12"/>
        <rFont val="宋体"/>
        <family val="3"/>
        <charset val="134"/>
      </rPr>
      <t>诺德成长优势混合</t>
    </r>
  </si>
  <si>
    <r>
      <rPr>
        <u/>
        <sz val="12"/>
        <color indexed="12"/>
        <rFont val="宋体"/>
        <family val="3"/>
        <charset val="134"/>
      </rPr>
      <t>诺安高端制造股票</t>
    </r>
  </si>
  <si>
    <r>
      <rPr>
        <u/>
        <sz val="12"/>
        <color indexed="12"/>
        <rFont val="宋体"/>
        <family val="3"/>
        <charset val="134"/>
      </rPr>
      <t>富兰克林国海研究精选混合</t>
    </r>
  </si>
  <si>
    <r>
      <rPr>
        <u/>
        <sz val="12"/>
        <color indexed="12"/>
        <rFont val="宋体"/>
        <family val="3"/>
        <charset val="134"/>
      </rPr>
      <t>长盛国企改革主题灵活配置混合</t>
    </r>
  </si>
  <si>
    <r>
      <rPr>
        <u/>
        <sz val="12"/>
        <color indexed="12"/>
        <rFont val="宋体"/>
        <family val="3"/>
        <charset val="134"/>
      </rPr>
      <t>农银大盘蓝筹混合</t>
    </r>
  </si>
  <si>
    <r>
      <rPr>
        <u/>
        <sz val="12"/>
        <color indexed="12"/>
        <rFont val="宋体"/>
        <family val="3"/>
        <charset val="134"/>
      </rPr>
      <t>中银合利债券</t>
    </r>
  </si>
  <si>
    <r>
      <rPr>
        <u/>
        <sz val="12"/>
        <color indexed="12"/>
        <rFont val="宋体"/>
        <family val="3"/>
        <charset val="134"/>
      </rPr>
      <t>海富通精选贰号混合</t>
    </r>
  </si>
  <si>
    <r>
      <rPr>
        <u/>
        <sz val="12"/>
        <color indexed="12"/>
        <rFont val="宋体"/>
        <family val="3"/>
        <charset val="134"/>
      </rPr>
      <t>嘉实主题新动力混合</t>
    </r>
  </si>
  <si>
    <r>
      <rPr>
        <u/>
        <sz val="12"/>
        <color indexed="12"/>
        <rFont val="宋体"/>
        <family val="3"/>
        <charset val="134"/>
      </rPr>
      <t>国泰策略价值灵活配置混合</t>
    </r>
  </si>
  <si>
    <r>
      <rPr>
        <u/>
        <sz val="12"/>
        <color indexed="12"/>
        <rFont val="宋体"/>
        <family val="3"/>
        <charset val="134"/>
      </rPr>
      <t>前海开源沪港深乐享生活</t>
    </r>
  </si>
  <si>
    <r>
      <rPr>
        <u/>
        <sz val="12"/>
        <color indexed="12"/>
        <rFont val="宋体"/>
        <family val="3"/>
        <charset val="134"/>
      </rPr>
      <t>中海稳健收益债券</t>
    </r>
  </si>
  <si>
    <r>
      <rPr>
        <u/>
        <sz val="12"/>
        <color indexed="12"/>
        <rFont val="宋体"/>
        <family val="3"/>
        <charset val="134"/>
      </rPr>
      <t>中银移动互联混合</t>
    </r>
  </si>
  <si>
    <r>
      <rPr>
        <u/>
        <sz val="12"/>
        <color indexed="12"/>
        <rFont val="宋体"/>
        <family val="3"/>
        <charset val="134"/>
      </rPr>
      <t>九泰锐富事件驱动混合</t>
    </r>
  </si>
  <si>
    <r>
      <rPr>
        <u/>
        <sz val="12"/>
        <color indexed="12"/>
        <rFont val="宋体"/>
        <family val="3"/>
        <charset val="134"/>
      </rPr>
      <t>易方达丰惠混合</t>
    </r>
  </si>
  <si>
    <r>
      <rPr>
        <u/>
        <sz val="12"/>
        <color indexed="12"/>
        <rFont val="宋体"/>
        <family val="3"/>
        <charset val="134"/>
      </rPr>
      <t>南方沪港深价值主题灵活配置混合</t>
    </r>
  </si>
  <si>
    <r>
      <rPr>
        <u/>
        <sz val="12"/>
        <color indexed="12"/>
        <rFont val="宋体"/>
        <family val="3"/>
        <charset val="134"/>
      </rPr>
      <t>景顺长城低碳科技主题混合</t>
    </r>
  </si>
  <si>
    <r>
      <rPr>
        <u/>
        <sz val="12"/>
        <color indexed="12"/>
        <rFont val="宋体"/>
        <family val="3"/>
        <charset val="134"/>
      </rPr>
      <t>金元顺安丰祥债券</t>
    </r>
  </si>
  <si>
    <r>
      <rPr>
        <u/>
        <sz val="12"/>
        <color indexed="12"/>
        <rFont val="宋体"/>
        <family val="3"/>
        <charset val="134"/>
      </rPr>
      <t>九泰鸿祥服务升级混合</t>
    </r>
  </si>
  <si>
    <r>
      <rPr>
        <u/>
        <sz val="12"/>
        <color indexed="12"/>
        <rFont val="宋体"/>
        <family val="3"/>
        <charset val="134"/>
      </rPr>
      <t>金鹰元丰债券</t>
    </r>
  </si>
  <si>
    <r>
      <rPr>
        <u/>
        <sz val="12"/>
        <color indexed="12"/>
        <rFont val="宋体"/>
        <family val="3"/>
        <charset val="134"/>
      </rPr>
      <t>嘉实创新成长混合</t>
    </r>
  </si>
  <si>
    <r>
      <rPr>
        <u/>
        <sz val="12"/>
        <color indexed="12"/>
        <rFont val="宋体"/>
        <family val="3"/>
        <charset val="134"/>
      </rPr>
      <t>万家精选混合</t>
    </r>
  </si>
  <si>
    <r>
      <rPr>
        <u/>
        <sz val="12"/>
        <color indexed="12"/>
        <rFont val="宋体"/>
        <family val="3"/>
        <charset val="134"/>
      </rPr>
      <t>建信鑫荣回报灵活配置混合</t>
    </r>
  </si>
  <si>
    <r>
      <rPr>
        <u/>
        <sz val="12"/>
        <color indexed="12"/>
        <rFont val="宋体"/>
        <family val="3"/>
        <charset val="134"/>
      </rPr>
      <t>南方成份精选</t>
    </r>
  </si>
  <si>
    <r>
      <rPr>
        <u/>
        <sz val="12"/>
        <color indexed="12"/>
        <rFont val="宋体"/>
        <family val="3"/>
        <charset val="134"/>
      </rPr>
      <t>农银策略价值混合</t>
    </r>
  </si>
  <si>
    <r>
      <rPr>
        <u/>
        <sz val="12"/>
        <color indexed="12"/>
        <rFont val="宋体"/>
        <family val="3"/>
        <charset val="134"/>
      </rPr>
      <t>中金量化多策略</t>
    </r>
  </si>
  <si>
    <r>
      <rPr>
        <u/>
        <sz val="12"/>
        <color indexed="12"/>
        <rFont val="宋体"/>
        <family val="3"/>
        <charset val="134"/>
      </rPr>
      <t>大成积极成长混合</t>
    </r>
  </si>
  <si>
    <r>
      <rPr>
        <u/>
        <sz val="12"/>
        <color indexed="12"/>
        <rFont val="宋体"/>
        <family val="3"/>
        <charset val="134"/>
      </rPr>
      <t>国泰金鹏蓝筹混合</t>
    </r>
  </si>
  <si>
    <r>
      <rPr>
        <u/>
        <sz val="12"/>
        <color indexed="12"/>
        <rFont val="宋体"/>
        <family val="3"/>
        <charset val="134"/>
      </rPr>
      <t>中银新趋势混合</t>
    </r>
  </si>
  <si>
    <r>
      <rPr>
        <u/>
        <sz val="12"/>
        <color indexed="12"/>
        <rFont val="宋体"/>
        <family val="3"/>
        <charset val="134"/>
      </rPr>
      <t>华泰柏瑞量化优选灵活配置混合</t>
    </r>
  </si>
  <si>
    <r>
      <rPr>
        <u/>
        <sz val="12"/>
        <color indexed="12"/>
        <rFont val="宋体"/>
        <family val="3"/>
        <charset val="134"/>
      </rPr>
      <t>富国国家安全主题混合</t>
    </r>
  </si>
  <si>
    <r>
      <rPr>
        <u/>
        <sz val="12"/>
        <color indexed="12"/>
        <rFont val="宋体"/>
        <family val="3"/>
        <charset val="134"/>
      </rPr>
      <t>大成核心双动力混合</t>
    </r>
  </si>
  <si>
    <r>
      <rPr>
        <u/>
        <sz val="12"/>
        <color indexed="12"/>
        <rFont val="宋体"/>
        <family val="3"/>
        <charset val="134"/>
      </rPr>
      <t>中海中鑫灵活配置混合</t>
    </r>
  </si>
  <si>
    <r>
      <rPr>
        <u/>
        <sz val="12"/>
        <color indexed="12"/>
        <rFont val="宋体"/>
        <family val="3"/>
        <charset val="134"/>
      </rPr>
      <t>北信瑞丰新成长灵活配置混合</t>
    </r>
  </si>
  <si>
    <r>
      <rPr>
        <u/>
        <sz val="12"/>
        <color indexed="12"/>
        <rFont val="宋体"/>
        <family val="3"/>
        <charset val="134"/>
      </rPr>
      <t>国投瑞银新增长混合</t>
    </r>
  </si>
  <si>
    <r>
      <rPr>
        <u/>
        <sz val="12"/>
        <color indexed="12"/>
        <rFont val="宋体"/>
        <family val="3"/>
        <charset val="134"/>
      </rPr>
      <t>长盛电子信息主题灵活配置混合</t>
    </r>
  </si>
  <si>
    <r>
      <rPr>
        <u/>
        <sz val="12"/>
        <color indexed="12"/>
        <rFont val="宋体"/>
        <family val="3"/>
        <charset val="134"/>
      </rPr>
      <t>国寿安保智慧生活股票</t>
    </r>
  </si>
  <si>
    <r>
      <rPr>
        <u/>
        <sz val="12"/>
        <color indexed="12"/>
        <rFont val="宋体"/>
        <family val="3"/>
        <charset val="134"/>
      </rPr>
      <t>大摩量化配置混合</t>
    </r>
  </si>
  <si>
    <r>
      <rPr>
        <u/>
        <sz val="12"/>
        <color indexed="12"/>
        <rFont val="宋体"/>
        <family val="3"/>
        <charset val="134"/>
      </rPr>
      <t>德邦鑫星稳健灵活配置混合</t>
    </r>
  </si>
  <si>
    <r>
      <rPr>
        <u/>
        <sz val="12"/>
        <color indexed="12"/>
        <rFont val="宋体"/>
        <family val="3"/>
        <charset val="134"/>
      </rPr>
      <t>华夏研究精选股票</t>
    </r>
  </si>
  <si>
    <r>
      <rPr>
        <u/>
        <sz val="12"/>
        <color indexed="12"/>
        <rFont val="宋体"/>
        <family val="3"/>
        <charset val="134"/>
      </rPr>
      <t>嘉实沪港深精选股票</t>
    </r>
  </si>
  <si>
    <r>
      <rPr>
        <u/>
        <sz val="12"/>
        <color indexed="12"/>
        <rFont val="宋体"/>
        <family val="3"/>
        <charset val="134"/>
      </rPr>
      <t>兴业聚优灵活配置混合</t>
    </r>
  </si>
  <si>
    <r>
      <rPr>
        <u/>
        <sz val="12"/>
        <color indexed="12"/>
        <rFont val="宋体"/>
        <family val="3"/>
        <charset val="134"/>
      </rPr>
      <t>招商财经大数据股票</t>
    </r>
  </si>
  <si>
    <r>
      <rPr>
        <u/>
        <sz val="12"/>
        <color indexed="12"/>
        <rFont val="宋体"/>
        <family val="3"/>
        <charset val="134"/>
      </rPr>
      <t>泰达睿选稳健混合</t>
    </r>
  </si>
  <si>
    <r>
      <rPr>
        <u/>
        <sz val="12"/>
        <color indexed="12"/>
        <rFont val="宋体"/>
        <family val="3"/>
        <charset val="134"/>
      </rPr>
      <t>招商安本增利债券</t>
    </r>
  </si>
  <si>
    <r>
      <rPr>
        <u/>
        <sz val="12"/>
        <color indexed="12"/>
        <rFont val="宋体"/>
        <family val="3"/>
        <charset val="134"/>
      </rPr>
      <t>农银区间收益混合</t>
    </r>
  </si>
  <si>
    <r>
      <rPr>
        <u/>
        <sz val="12"/>
        <color indexed="12"/>
        <rFont val="宋体"/>
        <family val="3"/>
        <charset val="134"/>
      </rPr>
      <t>华泰柏瑞多策略灵活配置混合</t>
    </r>
  </si>
  <si>
    <r>
      <rPr>
        <u/>
        <sz val="12"/>
        <color indexed="12"/>
        <rFont val="宋体"/>
        <family val="3"/>
        <charset val="134"/>
      </rPr>
      <t>建信鑫盛回报灵活配置混合</t>
    </r>
  </si>
  <si>
    <r>
      <rPr>
        <u/>
        <sz val="12"/>
        <color indexed="12"/>
        <rFont val="宋体"/>
        <family val="3"/>
        <charset val="134"/>
      </rPr>
      <t>东方互联网嘉混合</t>
    </r>
  </si>
  <si>
    <r>
      <rPr>
        <u/>
        <sz val="12"/>
        <color indexed="12"/>
        <rFont val="宋体"/>
        <family val="3"/>
        <charset val="134"/>
      </rPr>
      <t>国泰金龙行业混合</t>
    </r>
  </si>
  <si>
    <r>
      <rPr>
        <u/>
        <sz val="12"/>
        <color indexed="12"/>
        <rFont val="宋体"/>
        <family val="3"/>
        <charset val="134"/>
      </rPr>
      <t>鹏华资源分级</t>
    </r>
  </si>
  <si>
    <r>
      <rPr>
        <u/>
        <sz val="12"/>
        <color indexed="12"/>
        <rFont val="宋体"/>
        <family val="3"/>
        <charset val="134"/>
      </rPr>
      <t>鑫元鸿利债券</t>
    </r>
  </si>
  <si>
    <r>
      <rPr>
        <u/>
        <sz val="12"/>
        <color indexed="12"/>
        <rFont val="宋体"/>
        <family val="3"/>
        <charset val="134"/>
      </rPr>
      <t>信达澳银精华配置混合</t>
    </r>
  </si>
  <si>
    <r>
      <rPr>
        <u/>
        <sz val="12"/>
        <color indexed="12"/>
        <rFont val="宋体"/>
        <family val="3"/>
        <charset val="134"/>
      </rPr>
      <t>交银沪港深价值精选混合</t>
    </r>
  </si>
  <si>
    <r>
      <rPr>
        <u/>
        <sz val="12"/>
        <color indexed="12"/>
        <rFont val="宋体"/>
        <family val="3"/>
        <charset val="134"/>
      </rPr>
      <t>太平改革红利精选</t>
    </r>
  </si>
  <si>
    <r>
      <rPr>
        <u/>
        <sz val="12"/>
        <color indexed="12"/>
        <rFont val="宋体"/>
        <family val="3"/>
        <charset val="134"/>
      </rPr>
      <t>融通沪港深智慧生活灵活配置混合</t>
    </r>
  </si>
  <si>
    <r>
      <rPr>
        <u/>
        <sz val="12"/>
        <color indexed="12"/>
        <rFont val="宋体"/>
        <family val="3"/>
        <charset val="134"/>
      </rPr>
      <t>华安核心优选混合</t>
    </r>
  </si>
  <si>
    <r>
      <rPr>
        <u/>
        <sz val="12"/>
        <color indexed="12"/>
        <rFont val="宋体"/>
        <family val="3"/>
        <charset val="134"/>
      </rPr>
      <t>兴银收益增强</t>
    </r>
  </si>
  <si>
    <r>
      <rPr>
        <u/>
        <sz val="12"/>
        <color indexed="12"/>
        <rFont val="宋体"/>
        <family val="3"/>
        <charset val="134"/>
      </rPr>
      <t>富兰克林国海弹性市值混合</t>
    </r>
  </si>
  <si>
    <r>
      <rPr>
        <u/>
        <sz val="12"/>
        <color indexed="12"/>
        <rFont val="宋体"/>
        <family val="3"/>
        <charset val="134"/>
      </rPr>
      <t>华富价值增长混合</t>
    </r>
  </si>
  <si>
    <r>
      <rPr>
        <u/>
        <sz val="12"/>
        <color indexed="12"/>
        <rFont val="宋体"/>
        <family val="3"/>
        <charset val="134"/>
      </rPr>
      <t>东方创新科技混合</t>
    </r>
  </si>
  <si>
    <r>
      <rPr>
        <u/>
        <sz val="12"/>
        <color indexed="12"/>
        <rFont val="宋体"/>
        <family val="3"/>
        <charset val="134"/>
      </rPr>
      <t>中银优选混合</t>
    </r>
  </si>
  <si>
    <r>
      <rPr>
        <u/>
        <sz val="12"/>
        <color indexed="12"/>
        <rFont val="宋体"/>
        <family val="3"/>
        <charset val="134"/>
      </rPr>
      <t>万家瑞富</t>
    </r>
  </si>
  <si>
    <r>
      <rPr>
        <u/>
        <sz val="12"/>
        <color indexed="12"/>
        <rFont val="宋体"/>
        <family val="3"/>
        <charset val="134"/>
      </rPr>
      <t>嘉实新添丰定期开放混合</t>
    </r>
  </si>
  <si>
    <r>
      <rPr>
        <u/>
        <sz val="12"/>
        <color indexed="12"/>
        <rFont val="宋体"/>
        <family val="3"/>
        <charset val="134"/>
      </rPr>
      <t>交银施罗德先进制造混合</t>
    </r>
  </si>
  <si>
    <r>
      <rPr>
        <u/>
        <sz val="12"/>
        <color indexed="12"/>
        <rFont val="宋体"/>
        <family val="3"/>
        <charset val="134"/>
      </rPr>
      <t>工银瑞信前沿医疗股票</t>
    </r>
  </si>
  <si>
    <r>
      <rPr>
        <u/>
        <sz val="12"/>
        <color indexed="12"/>
        <rFont val="宋体"/>
        <family val="3"/>
        <charset val="134"/>
      </rPr>
      <t>金元顺安价值增长混合</t>
    </r>
  </si>
  <si>
    <r>
      <rPr>
        <u/>
        <sz val="12"/>
        <color indexed="12"/>
        <rFont val="宋体"/>
        <family val="3"/>
        <charset val="134"/>
      </rPr>
      <t>上投摩根中国优势混合</t>
    </r>
  </si>
  <si>
    <r>
      <rPr>
        <u/>
        <sz val="12"/>
        <color indexed="12"/>
        <rFont val="宋体"/>
        <family val="3"/>
        <charset val="134"/>
      </rPr>
      <t>农银汇理国企改革灵活配置混合</t>
    </r>
  </si>
  <si>
    <r>
      <rPr>
        <u/>
        <sz val="12"/>
        <color indexed="12"/>
        <rFont val="宋体"/>
        <family val="3"/>
        <charset val="134"/>
      </rPr>
      <t>万家新利灵活配置混合</t>
    </r>
  </si>
  <si>
    <r>
      <rPr>
        <u/>
        <sz val="12"/>
        <color indexed="12"/>
        <rFont val="宋体"/>
        <family val="3"/>
        <charset val="134"/>
      </rPr>
      <t>华泰柏瑞量化驱动混合</t>
    </r>
  </si>
  <si>
    <r>
      <rPr>
        <u/>
        <sz val="12"/>
        <color indexed="12"/>
        <rFont val="宋体"/>
        <family val="3"/>
        <charset val="134"/>
      </rPr>
      <t>中邮尊享一年定期开放混合</t>
    </r>
  </si>
  <si>
    <r>
      <rPr>
        <u/>
        <sz val="12"/>
        <color indexed="12"/>
        <rFont val="宋体"/>
        <family val="3"/>
        <charset val="134"/>
      </rPr>
      <t>申万菱信价值优享混合</t>
    </r>
  </si>
  <si>
    <r>
      <rPr>
        <u/>
        <sz val="12"/>
        <color indexed="12"/>
        <rFont val="宋体"/>
        <family val="3"/>
        <charset val="134"/>
      </rPr>
      <t>信诚新兴产业混合</t>
    </r>
  </si>
  <si>
    <r>
      <rPr>
        <u/>
        <sz val="12"/>
        <color indexed="12"/>
        <rFont val="宋体"/>
        <family val="3"/>
        <charset val="134"/>
      </rPr>
      <t>易方达中小板指数分级</t>
    </r>
  </si>
  <si>
    <r>
      <rPr>
        <u/>
        <sz val="12"/>
        <color indexed="12"/>
        <rFont val="宋体"/>
        <family val="3"/>
        <charset val="134"/>
      </rPr>
      <t>华富量子生命力混合</t>
    </r>
  </si>
  <si>
    <r>
      <rPr>
        <u/>
        <sz val="12"/>
        <color indexed="12"/>
        <rFont val="宋体"/>
        <family val="3"/>
        <charset val="134"/>
      </rPr>
      <t>新华中小市值优选混合</t>
    </r>
  </si>
  <si>
    <r>
      <rPr>
        <u/>
        <sz val="12"/>
        <color indexed="12"/>
        <rFont val="宋体"/>
        <family val="3"/>
        <charset val="134"/>
      </rPr>
      <t>富国中证新能源汽车指数分级</t>
    </r>
  </si>
  <si>
    <r>
      <rPr>
        <u/>
        <sz val="12"/>
        <color indexed="12"/>
        <rFont val="宋体"/>
        <family val="3"/>
        <charset val="134"/>
      </rPr>
      <t>博时互联网主题灵活配置混合</t>
    </r>
  </si>
  <si>
    <r>
      <rPr>
        <u/>
        <sz val="12"/>
        <color indexed="12"/>
        <rFont val="宋体"/>
        <family val="3"/>
        <charset val="134"/>
      </rPr>
      <t>华润元大信息传媒科技混合</t>
    </r>
  </si>
  <si>
    <r>
      <rPr>
        <u/>
        <sz val="12"/>
        <color indexed="12"/>
        <rFont val="宋体"/>
        <family val="3"/>
        <charset val="134"/>
      </rPr>
      <t>广发成长优选混合</t>
    </r>
  </si>
  <si>
    <r>
      <rPr>
        <u/>
        <sz val="12"/>
        <color indexed="12"/>
        <rFont val="宋体"/>
        <family val="3"/>
        <charset val="134"/>
      </rPr>
      <t>长盛中小盘精选混合</t>
    </r>
  </si>
  <si>
    <r>
      <rPr>
        <u/>
        <sz val="12"/>
        <color indexed="12"/>
        <rFont val="宋体"/>
        <family val="3"/>
        <charset val="134"/>
      </rPr>
      <t>东方核心动力混合</t>
    </r>
  </si>
  <si>
    <r>
      <rPr>
        <u/>
        <sz val="12"/>
        <color indexed="12"/>
        <rFont val="宋体"/>
        <family val="3"/>
        <charset val="134"/>
      </rPr>
      <t>广发大盘成长混合</t>
    </r>
  </si>
  <si>
    <r>
      <rPr>
        <u/>
        <sz val="12"/>
        <color indexed="12"/>
        <rFont val="宋体"/>
        <family val="3"/>
        <charset val="134"/>
      </rPr>
      <t>华宝动力组合股票</t>
    </r>
  </si>
  <si>
    <r>
      <rPr>
        <u/>
        <sz val="12"/>
        <color indexed="12"/>
        <rFont val="宋体"/>
        <family val="3"/>
        <charset val="134"/>
      </rPr>
      <t>上投摩根转型动力灵活配置</t>
    </r>
  </si>
  <si>
    <r>
      <rPr>
        <u/>
        <sz val="12"/>
        <color indexed="12"/>
        <rFont val="宋体"/>
        <family val="3"/>
        <charset val="134"/>
      </rPr>
      <t>华商量化进取灵活配置混合</t>
    </r>
  </si>
  <si>
    <r>
      <rPr>
        <u/>
        <sz val="12"/>
        <color indexed="12"/>
        <rFont val="宋体"/>
        <family val="3"/>
        <charset val="134"/>
      </rPr>
      <t>农银汇理医疗保健主题股票</t>
    </r>
  </si>
  <si>
    <r>
      <rPr>
        <u/>
        <sz val="12"/>
        <color indexed="12"/>
        <rFont val="宋体"/>
        <family val="3"/>
        <charset val="134"/>
      </rPr>
      <t>博时国企改革主题股票</t>
    </r>
  </si>
  <si>
    <r>
      <rPr>
        <u/>
        <sz val="12"/>
        <color indexed="12"/>
        <rFont val="宋体"/>
        <family val="3"/>
        <charset val="134"/>
      </rPr>
      <t>泰达宏利逆向策略混合</t>
    </r>
  </si>
  <si>
    <r>
      <rPr>
        <u/>
        <sz val="12"/>
        <color indexed="12"/>
        <rFont val="宋体"/>
        <family val="3"/>
        <charset val="134"/>
      </rPr>
      <t>泰达宏利首选企业股票</t>
    </r>
  </si>
  <si>
    <r>
      <rPr>
        <u/>
        <sz val="12"/>
        <color indexed="12"/>
        <rFont val="宋体"/>
        <family val="3"/>
        <charset val="134"/>
      </rPr>
      <t>招商安瑞进取债券</t>
    </r>
  </si>
  <si>
    <r>
      <rPr>
        <u/>
        <sz val="12"/>
        <color indexed="12"/>
        <rFont val="宋体"/>
        <family val="3"/>
        <charset val="134"/>
      </rPr>
      <t>定投宝</t>
    </r>
  </si>
  <si>
    <r>
      <rPr>
        <u/>
        <sz val="12"/>
        <color indexed="12"/>
        <rFont val="宋体"/>
        <family val="3"/>
        <charset val="134"/>
      </rPr>
      <t>富安达新动力混合</t>
    </r>
  </si>
  <si>
    <r>
      <rPr>
        <u/>
        <sz val="12"/>
        <color indexed="12"/>
        <rFont val="宋体"/>
        <family val="3"/>
        <charset val="134"/>
      </rPr>
      <t>万家量化睿选灵活配置混合</t>
    </r>
  </si>
  <si>
    <r>
      <rPr>
        <u/>
        <sz val="12"/>
        <color indexed="12"/>
        <rFont val="宋体"/>
        <family val="3"/>
        <charset val="134"/>
      </rPr>
      <t>招商可转债分级债券</t>
    </r>
  </si>
  <si>
    <r>
      <rPr>
        <u/>
        <sz val="12"/>
        <color indexed="12"/>
        <rFont val="宋体"/>
        <family val="3"/>
        <charset val="134"/>
      </rPr>
      <t>中融稳健添利债券</t>
    </r>
  </si>
  <si>
    <r>
      <rPr>
        <u/>
        <sz val="12"/>
        <color indexed="12"/>
        <rFont val="宋体"/>
        <family val="3"/>
        <charset val="134"/>
      </rPr>
      <t>银华鑫锐定增灵活配置混合</t>
    </r>
  </si>
  <si>
    <r>
      <rPr>
        <u/>
        <sz val="12"/>
        <color indexed="12"/>
        <rFont val="宋体"/>
        <family val="3"/>
        <charset val="134"/>
      </rPr>
      <t>建信鑫悦回报灵活配置混合</t>
    </r>
  </si>
  <si>
    <r>
      <rPr>
        <u/>
        <sz val="12"/>
        <color indexed="12"/>
        <rFont val="宋体"/>
        <family val="3"/>
        <charset val="134"/>
      </rPr>
      <t>大摩强收益债券</t>
    </r>
  </si>
  <si>
    <r>
      <rPr>
        <u/>
        <sz val="12"/>
        <color indexed="12"/>
        <rFont val="宋体"/>
        <family val="3"/>
        <charset val="134"/>
      </rPr>
      <t>广发多策略灵活配置混合</t>
    </r>
  </si>
  <si>
    <r>
      <rPr>
        <u/>
        <sz val="12"/>
        <color indexed="12"/>
        <rFont val="宋体"/>
        <family val="3"/>
        <charset val="134"/>
      </rPr>
      <t>中邮增力债券</t>
    </r>
  </si>
  <si>
    <r>
      <rPr>
        <u/>
        <sz val="12"/>
        <color indexed="12"/>
        <rFont val="宋体"/>
        <family val="3"/>
        <charset val="134"/>
      </rPr>
      <t>鹏华实业债纯债债券</t>
    </r>
  </si>
  <si>
    <r>
      <rPr>
        <u/>
        <sz val="12"/>
        <color indexed="12"/>
        <rFont val="宋体"/>
        <family val="3"/>
        <charset val="134"/>
      </rPr>
      <t>南方智慧混合</t>
    </r>
  </si>
  <si>
    <r>
      <rPr>
        <u/>
        <sz val="12"/>
        <color indexed="12"/>
        <rFont val="宋体"/>
        <family val="3"/>
        <charset val="134"/>
      </rPr>
      <t>富安达策略精选混合</t>
    </r>
  </si>
  <si>
    <r>
      <rPr>
        <u/>
        <sz val="12"/>
        <color indexed="12"/>
        <rFont val="宋体"/>
        <family val="3"/>
        <charset val="134"/>
      </rPr>
      <t>海富通富祥混合</t>
    </r>
  </si>
  <si>
    <r>
      <rPr>
        <u/>
        <sz val="12"/>
        <color indexed="12"/>
        <rFont val="宋体"/>
        <family val="3"/>
        <charset val="134"/>
      </rPr>
      <t>大摩量化多策略股票</t>
    </r>
  </si>
  <si>
    <r>
      <rPr>
        <u/>
        <sz val="12"/>
        <color indexed="12"/>
        <rFont val="宋体"/>
        <family val="3"/>
        <charset val="134"/>
      </rPr>
      <t>天弘金利混合</t>
    </r>
  </si>
  <si>
    <r>
      <rPr>
        <u/>
        <sz val="12"/>
        <color indexed="12"/>
        <rFont val="宋体"/>
        <family val="3"/>
        <charset val="134"/>
      </rPr>
      <t>南方顺康灵活配置混合</t>
    </r>
  </si>
  <si>
    <r>
      <rPr>
        <u/>
        <sz val="12"/>
        <color indexed="12"/>
        <rFont val="宋体"/>
        <family val="3"/>
        <charset val="134"/>
      </rPr>
      <t>融通新趋势灵活配置混合</t>
    </r>
  </si>
  <si>
    <r>
      <rPr>
        <u/>
        <sz val="12"/>
        <color indexed="12"/>
        <rFont val="宋体"/>
        <family val="3"/>
        <charset val="134"/>
      </rPr>
      <t>南方荣冠定期开放混合</t>
    </r>
  </si>
  <si>
    <r>
      <rPr>
        <u/>
        <sz val="12"/>
        <color indexed="12"/>
        <rFont val="宋体"/>
        <family val="3"/>
        <charset val="134"/>
      </rPr>
      <t>鹏华纯债债券</t>
    </r>
  </si>
  <si>
    <r>
      <rPr>
        <u/>
        <sz val="12"/>
        <color indexed="12"/>
        <rFont val="宋体"/>
        <family val="3"/>
        <charset val="134"/>
      </rPr>
      <t>华宝稳健回报混合</t>
    </r>
  </si>
  <si>
    <r>
      <rPr>
        <u/>
        <sz val="12"/>
        <color indexed="12"/>
        <rFont val="宋体"/>
        <family val="3"/>
        <charset val="134"/>
      </rPr>
      <t>上投摩根中小盘混合</t>
    </r>
  </si>
  <si>
    <r>
      <rPr>
        <u/>
        <sz val="12"/>
        <color indexed="12"/>
        <rFont val="宋体"/>
        <family val="3"/>
        <charset val="134"/>
      </rPr>
      <t>工银纯债定期开放债券</t>
    </r>
  </si>
  <si>
    <r>
      <rPr>
        <u/>
        <sz val="12"/>
        <color indexed="12"/>
        <rFont val="宋体"/>
        <family val="3"/>
        <charset val="134"/>
      </rPr>
      <t>南方荣欢定期开放混合</t>
    </r>
  </si>
  <si>
    <r>
      <rPr>
        <u/>
        <sz val="12"/>
        <color indexed="12"/>
        <rFont val="宋体"/>
        <family val="3"/>
        <charset val="134"/>
      </rPr>
      <t>融通增利债券</t>
    </r>
  </si>
  <si>
    <r>
      <rPr>
        <u/>
        <sz val="12"/>
        <color indexed="12"/>
        <rFont val="宋体"/>
        <family val="3"/>
        <charset val="134"/>
      </rPr>
      <t>大成盛世精选灵活配置混合</t>
    </r>
  </si>
  <si>
    <r>
      <rPr>
        <u/>
        <sz val="12"/>
        <color indexed="12"/>
        <rFont val="宋体"/>
        <family val="3"/>
        <charset val="134"/>
      </rPr>
      <t>银华金利</t>
    </r>
  </si>
  <si>
    <r>
      <rPr>
        <u/>
        <sz val="12"/>
        <color indexed="12"/>
        <rFont val="宋体"/>
        <family val="3"/>
        <charset val="134"/>
      </rPr>
      <t>诺安稳健</t>
    </r>
  </si>
  <si>
    <r>
      <rPr>
        <u/>
        <sz val="12"/>
        <color indexed="12"/>
        <rFont val="宋体"/>
        <family val="3"/>
        <charset val="134"/>
      </rPr>
      <t>银华金瑞</t>
    </r>
  </si>
  <si>
    <r>
      <rPr>
        <u/>
        <sz val="12"/>
        <color indexed="12"/>
        <rFont val="宋体"/>
        <family val="3"/>
        <charset val="134"/>
      </rPr>
      <t>建信稳健</t>
    </r>
  </si>
  <si>
    <r>
      <rPr>
        <u/>
        <sz val="12"/>
        <color indexed="12"/>
        <rFont val="宋体"/>
        <family val="3"/>
        <charset val="134"/>
      </rPr>
      <t>中银国有企业债</t>
    </r>
  </si>
  <si>
    <r>
      <rPr>
        <u/>
        <sz val="12"/>
        <color indexed="12"/>
        <rFont val="宋体"/>
        <family val="3"/>
        <charset val="134"/>
      </rPr>
      <t>华融新利灵活配置混合</t>
    </r>
  </si>
  <si>
    <r>
      <rPr>
        <u/>
        <sz val="12"/>
        <color indexed="12"/>
        <rFont val="宋体"/>
        <family val="3"/>
        <charset val="134"/>
      </rPr>
      <t>国投瑞银研究精选股票</t>
    </r>
  </si>
  <si>
    <r>
      <rPr>
        <u/>
        <sz val="12"/>
        <color indexed="12"/>
        <rFont val="宋体"/>
        <family val="3"/>
        <charset val="134"/>
      </rPr>
      <t>创金合信尊盛纯债债券</t>
    </r>
  </si>
  <si>
    <r>
      <rPr>
        <u/>
        <sz val="12"/>
        <color indexed="12"/>
        <rFont val="宋体"/>
        <family val="3"/>
        <charset val="134"/>
      </rPr>
      <t>嘉实增强信用定期债券</t>
    </r>
  </si>
  <si>
    <r>
      <rPr>
        <u/>
        <sz val="12"/>
        <color indexed="12"/>
        <rFont val="宋体"/>
        <family val="3"/>
        <charset val="134"/>
      </rPr>
      <t>华泰柏瑞季季红债券</t>
    </r>
  </si>
  <si>
    <r>
      <rPr>
        <u/>
        <sz val="12"/>
        <color indexed="12"/>
        <rFont val="宋体"/>
        <family val="3"/>
        <charset val="134"/>
      </rPr>
      <t>嘉实稳荣债券</t>
    </r>
  </si>
  <si>
    <r>
      <rPr>
        <u/>
        <sz val="12"/>
        <color indexed="12"/>
        <rFont val="宋体"/>
        <family val="3"/>
        <charset val="134"/>
      </rPr>
      <t>南方荣毅定期开放混合</t>
    </r>
  </si>
  <si>
    <r>
      <rPr>
        <u/>
        <sz val="12"/>
        <color indexed="12"/>
        <rFont val="宋体"/>
        <family val="3"/>
        <charset val="134"/>
      </rPr>
      <t>博时裕弘纯债债券</t>
    </r>
  </si>
  <si>
    <r>
      <rPr>
        <u/>
        <sz val="12"/>
        <color indexed="12"/>
        <rFont val="宋体"/>
        <family val="3"/>
        <charset val="134"/>
      </rPr>
      <t>创金合信尊享纯债债券</t>
    </r>
  </si>
  <si>
    <r>
      <rPr>
        <u/>
        <sz val="12"/>
        <color indexed="12"/>
        <rFont val="宋体"/>
        <family val="3"/>
        <charset val="134"/>
      </rPr>
      <t>华富安福保本混合</t>
    </r>
  </si>
  <si>
    <r>
      <rPr>
        <u/>
        <sz val="12"/>
        <color indexed="12"/>
        <rFont val="宋体"/>
        <family val="3"/>
        <charset val="134"/>
      </rPr>
      <t>中海环保新能源混合</t>
    </r>
  </si>
  <si>
    <r>
      <rPr>
        <u/>
        <sz val="12"/>
        <color indexed="12"/>
        <rFont val="宋体"/>
        <family val="3"/>
        <charset val="134"/>
      </rPr>
      <t>中银产业债定期开放债券</t>
    </r>
  </si>
  <si>
    <r>
      <rPr>
        <u/>
        <sz val="12"/>
        <color indexed="12"/>
        <rFont val="宋体"/>
        <family val="3"/>
        <charset val="134"/>
      </rPr>
      <t>华富健康文娱灵活配置混合</t>
    </r>
  </si>
  <si>
    <r>
      <rPr>
        <u/>
        <sz val="12"/>
        <color indexed="12"/>
        <rFont val="宋体"/>
        <family val="3"/>
        <charset val="134"/>
      </rPr>
      <t>信达澳银新目标混合</t>
    </r>
  </si>
  <si>
    <r>
      <rPr>
        <u/>
        <sz val="12"/>
        <color indexed="12"/>
        <rFont val="宋体"/>
        <family val="3"/>
        <charset val="134"/>
      </rPr>
      <t>光大保德信动态优选混合</t>
    </r>
  </si>
  <si>
    <r>
      <rPr>
        <u/>
        <sz val="12"/>
        <color indexed="12"/>
        <rFont val="宋体"/>
        <family val="3"/>
        <charset val="134"/>
      </rPr>
      <t>平安大华安享保本混合</t>
    </r>
  </si>
  <si>
    <r>
      <rPr>
        <u/>
        <sz val="12"/>
        <color indexed="12"/>
        <rFont val="宋体"/>
        <family val="3"/>
        <charset val="134"/>
      </rPr>
      <t>华富灵活配置混合</t>
    </r>
  </si>
  <si>
    <r>
      <rPr>
        <u/>
        <sz val="12"/>
        <color indexed="12"/>
        <rFont val="宋体"/>
        <family val="3"/>
        <charset val="134"/>
      </rPr>
      <t>南方量化灵活配置混合</t>
    </r>
  </si>
  <si>
    <r>
      <rPr>
        <u/>
        <sz val="12"/>
        <color indexed="12"/>
        <rFont val="宋体"/>
        <family val="3"/>
        <charset val="134"/>
      </rPr>
      <t>博时裕诚纯债债券</t>
    </r>
  </si>
  <si>
    <r>
      <rPr>
        <u/>
        <sz val="12"/>
        <color indexed="12"/>
        <rFont val="宋体"/>
        <family val="3"/>
        <charset val="134"/>
      </rPr>
      <t>易方达国企改革指数分级</t>
    </r>
  </si>
  <si>
    <r>
      <rPr>
        <u/>
        <sz val="12"/>
        <color indexed="12"/>
        <rFont val="宋体"/>
        <family val="3"/>
        <charset val="134"/>
      </rPr>
      <t>融通通和债券</t>
    </r>
  </si>
  <si>
    <r>
      <rPr>
        <u/>
        <sz val="12"/>
        <color indexed="12"/>
        <rFont val="宋体"/>
        <family val="3"/>
        <charset val="134"/>
      </rPr>
      <t>招商康泰养老混合</t>
    </r>
  </si>
  <si>
    <r>
      <rPr>
        <u/>
        <sz val="12"/>
        <color indexed="12"/>
        <rFont val="宋体"/>
        <family val="3"/>
        <charset val="134"/>
      </rPr>
      <t>国寿安保保本混合</t>
    </r>
  </si>
  <si>
    <r>
      <rPr>
        <u/>
        <sz val="12"/>
        <color indexed="12"/>
        <rFont val="宋体"/>
        <family val="3"/>
        <charset val="134"/>
      </rPr>
      <t>南方顺达保本混合</t>
    </r>
  </si>
  <si>
    <r>
      <rPr>
        <u/>
        <sz val="12"/>
        <color indexed="12"/>
        <rFont val="宋体"/>
        <family val="3"/>
        <charset val="134"/>
      </rPr>
      <t>华安新机遇保本混合</t>
    </r>
  </si>
  <si>
    <r>
      <rPr>
        <u/>
        <sz val="12"/>
        <color indexed="12"/>
        <rFont val="宋体"/>
        <family val="3"/>
        <charset val="134"/>
      </rPr>
      <t>嘉实企业变革股票</t>
    </r>
  </si>
  <si>
    <r>
      <rPr>
        <u/>
        <sz val="12"/>
        <color indexed="12"/>
        <rFont val="宋体"/>
        <family val="3"/>
        <charset val="134"/>
      </rPr>
      <t>前海开源沪港深强国产业</t>
    </r>
  </si>
  <si>
    <r>
      <rPr>
        <u/>
        <sz val="12"/>
        <color indexed="12"/>
        <rFont val="宋体"/>
        <family val="3"/>
        <charset val="134"/>
      </rPr>
      <t>中邮睿信增强债券</t>
    </r>
  </si>
  <si>
    <r>
      <rPr>
        <u/>
        <sz val="12"/>
        <color indexed="12"/>
        <rFont val="宋体"/>
        <family val="3"/>
        <charset val="134"/>
      </rPr>
      <t>华安保本混合</t>
    </r>
  </si>
  <si>
    <r>
      <rPr>
        <u/>
        <sz val="12"/>
        <color indexed="12"/>
        <rFont val="宋体"/>
        <family val="3"/>
        <charset val="134"/>
      </rPr>
      <t>国泰信用互利分级债券</t>
    </r>
  </si>
  <si>
    <r>
      <rPr>
        <u/>
        <sz val="12"/>
        <color indexed="12"/>
        <rFont val="宋体"/>
        <family val="3"/>
        <charset val="134"/>
      </rPr>
      <t>建信安心保本五号混合</t>
    </r>
  </si>
  <si>
    <r>
      <rPr>
        <u/>
        <sz val="12"/>
        <color indexed="12"/>
        <rFont val="宋体"/>
        <family val="3"/>
        <charset val="134"/>
      </rPr>
      <t>南方中证国有企业改革指数分级</t>
    </r>
  </si>
  <si>
    <r>
      <rPr>
        <u/>
        <sz val="12"/>
        <color indexed="12"/>
        <rFont val="宋体"/>
        <family val="3"/>
        <charset val="134"/>
      </rPr>
      <t>天弘金明灵活配置混合</t>
    </r>
  </si>
  <si>
    <r>
      <rPr>
        <u/>
        <sz val="12"/>
        <color indexed="12"/>
        <rFont val="宋体"/>
        <family val="3"/>
        <charset val="134"/>
      </rPr>
      <t>南方荣发</t>
    </r>
  </si>
  <si>
    <r>
      <rPr>
        <u/>
        <sz val="12"/>
        <color indexed="12"/>
        <rFont val="宋体"/>
        <family val="3"/>
        <charset val="134"/>
      </rPr>
      <t>华富恒财分级债券</t>
    </r>
  </si>
  <si>
    <r>
      <rPr>
        <u/>
        <sz val="12"/>
        <color indexed="12"/>
        <rFont val="宋体"/>
        <family val="3"/>
        <charset val="134"/>
      </rPr>
      <t>北信瑞丰稳定增强偏债混合</t>
    </r>
  </si>
  <si>
    <r>
      <rPr>
        <u/>
        <sz val="12"/>
        <color indexed="12"/>
        <rFont val="宋体"/>
        <family val="3"/>
        <charset val="134"/>
      </rPr>
      <t>富国移动互联网</t>
    </r>
  </si>
  <si>
    <r>
      <rPr>
        <u/>
        <sz val="12"/>
        <color indexed="12"/>
        <rFont val="宋体"/>
        <family val="3"/>
        <charset val="134"/>
      </rPr>
      <t>华安新丝路主题股票</t>
    </r>
  </si>
  <si>
    <r>
      <rPr>
        <u/>
        <sz val="12"/>
        <color indexed="12"/>
        <rFont val="宋体"/>
        <family val="3"/>
        <charset val="134"/>
      </rPr>
      <t>金鹰核心资源混合</t>
    </r>
  </si>
  <si>
    <r>
      <rPr>
        <u/>
        <sz val="12"/>
        <color indexed="12"/>
        <rFont val="宋体"/>
        <family val="3"/>
        <charset val="134"/>
      </rPr>
      <t>工银新生利混合</t>
    </r>
  </si>
  <si>
    <r>
      <rPr>
        <u/>
        <sz val="12"/>
        <color indexed="12"/>
        <rFont val="宋体"/>
        <family val="3"/>
        <charset val="134"/>
      </rPr>
      <t>鹏华产业债债券</t>
    </r>
  </si>
  <si>
    <r>
      <rPr>
        <u/>
        <sz val="12"/>
        <color indexed="12"/>
        <rFont val="宋体"/>
        <family val="3"/>
        <charset val="134"/>
      </rPr>
      <t>广发资源优选股票</t>
    </r>
  </si>
  <si>
    <r>
      <rPr>
        <u/>
        <sz val="12"/>
        <color indexed="12"/>
        <rFont val="宋体"/>
        <family val="3"/>
        <charset val="134"/>
      </rPr>
      <t>海富通收益增长混合</t>
    </r>
  </si>
  <si>
    <r>
      <rPr>
        <u/>
        <sz val="12"/>
        <color indexed="12"/>
        <rFont val="宋体"/>
        <family val="3"/>
        <charset val="134"/>
      </rPr>
      <t>工银新得润混合</t>
    </r>
  </si>
  <si>
    <r>
      <rPr>
        <u/>
        <sz val="12"/>
        <color indexed="12"/>
        <rFont val="宋体"/>
        <family val="3"/>
        <charset val="134"/>
      </rPr>
      <t>嘉实新兴产业股票</t>
    </r>
  </si>
  <si>
    <r>
      <rPr>
        <u/>
        <sz val="12"/>
        <color indexed="12"/>
        <rFont val="宋体"/>
        <family val="3"/>
        <charset val="134"/>
      </rPr>
      <t>海富通改革驱动混合</t>
    </r>
  </si>
  <si>
    <r>
      <rPr>
        <u/>
        <sz val="12"/>
        <color indexed="12"/>
        <rFont val="宋体"/>
        <family val="3"/>
        <charset val="134"/>
      </rPr>
      <t>华安新乐享保本混合</t>
    </r>
  </si>
  <si>
    <r>
      <rPr>
        <u/>
        <sz val="12"/>
        <color indexed="12"/>
        <rFont val="宋体"/>
        <family val="3"/>
        <charset val="134"/>
      </rPr>
      <t>嘉实主题增强混合</t>
    </r>
  </si>
  <si>
    <r>
      <rPr>
        <u/>
        <sz val="12"/>
        <color indexed="12"/>
        <rFont val="宋体"/>
        <family val="3"/>
        <charset val="134"/>
      </rPr>
      <t>西部利得成长精选混合</t>
    </r>
  </si>
  <si>
    <r>
      <rPr>
        <u/>
        <sz val="12"/>
        <color indexed="12"/>
        <rFont val="宋体"/>
        <family val="3"/>
        <charset val="134"/>
      </rPr>
      <t>嘉实新优选灵活配置混合</t>
    </r>
  </si>
  <si>
    <r>
      <rPr>
        <u/>
        <sz val="12"/>
        <color indexed="12"/>
        <rFont val="宋体"/>
        <family val="3"/>
        <charset val="134"/>
      </rPr>
      <t>金元顺安丰利债券</t>
    </r>
  </si>
  <si>
    <r>
      <rPr>
        <u/>
        <sz val="12"/>
        <color indexed="12"/>
        <rFont val="宋体"/>
        <family val="3"/>
        <charset val="134"/>
      </rPr>
      <t>嘉实新思路混合</t>
    </r>
  </si>
  <si>
    <r>
      <rPr>
        <u/>
        <sz val="12"/>
        <color indexed="12"/>
        <rFont val="宋体"/>
        <family val="3"/>
        <charset val="134"/>
      </rPr>
      <t>长盛积极配置债券</t>
    </r>
  </si>
  <si>
    <r>
      <rPr>
        <u/>
        <sz val="12"/>
        <color indexed="12"/>
        <rFont val="宋体"/>
        <family val="3"/>
        <charset val="134"/>
      </rPr>
      <t>华安新动力灵活配置混合</t>
    </r>
  </si>
  <si>
    <r>
      <rPr>
        <u/>
        <sz val="12"/>
        <color indexed="12"/>
        <rFont val="宋体"/>
        <family val="3"/>
        <charset val="134"/>
      </rPr>
      <t>金元顺安成长动力灵活配置混合</t>
    </r>
  </si>
  <si>
    <r>
      <rPr>
        <u/>
        <sz val="12"/>
        <color indexed="12"/>
        <rFont val="宋体"/>
        <family val="3"/>
        <charset val="134"/>
      </rPr>
      <t>中海优势精选灵活配置混合</t>
    </r>
  </si>
  <si>
    <r>
      <rPr>
        <u/>
        <sz val="12"/>
        <color indexed="12"/>
        <rFont val="宋体"/>
        <family val="3"/>
        <charset val="134"/>
      </rPr>
      <t>新华丰盈回报债券</t>
    </r>
  </si>
  <si>
    <r>
      <rPr>
        <u/>
        <sz val="12"/>
        <color indexed="12"/>
        <rFont val="宋体"/>
        <family val="3"/>
        <charset val="134"/>
      </rPr>
      <t>华泰柏瑞精选回报混合</t>
    </r>
  </si>
  <si>
    <r>
      <rPr>
        <u/>
        <sz val="12"/>
        <color indexed="12"/>
        <rFont val="宋体"/>
        <family val="3"/>
        <charset val="134"/>
      </rPr>
      <t>华宝新优享灵活配置混合</t>
    </r>
  </si>
  <si>
    <r>
      <rPr>
        <u/>
        <sz val="12"/>
        <color indexed="12"/>
        <rFont val="宋体"/>
        <family val="3"/>
        <charset val="134"/>
      </rPr>
      <t>长盛全债指数增强债券</t>
    </r>
  </si>
  <si>
    <r>
      <rPr>
        <u/>
        <sz val="12"/>
        <color indexed="12"/>
        <rFont val="宋体"/>
        <family val="3"/>
        <charset val="134"/>
      </rPr>
      <t>华安安享灵活配置混合</t>
    </r>
  </si>
  <si>
    <r>
      <rPr>
        <u/>
        <sz val="12"/>
        <color indexed="12"/>
        <rFont val="宋体"/>
        <family val="3"/>
        <charset val="134"/>
      </rPr>
      <t>万家颐和保本混合</t>
    </r>
  </si>
  <si>
    <r>
      <rPr>
        <u/>
        <sz val="12"/>
        <color indexed="12"/>
        <rFont val="宋体"/>
        <family val="3"/>
        <charset val="134"/>
      </rPr>
      <t>前海开源沪港深新机遇混合</t>
    </r>
  </si>
  <si>
    <r>
      <rPr>
        <u/>
        <sz val="12"/>
        <color indexed="12"/>
        <rFont val="宋体"/>
        <family val="3"/>
        <charset val="134"/>
      </rPr>
      <t>博时战略新兴产业混合</t>
    </r>
  </si>
  <si>
    <r>
      <rPr>
        <u/>
        <sz val="12"/>
        <color indexed="12"/>
        <rFont val="宋体"/>
        <family val="3"/>
        <charset val="134"/>
      </rPr>
      <t>万家新兴蓝筹灵活配置混合</t>
    </r>
  </si>
  <si>
    <r>
      <rPr>
        <u/>
        <sz val="12"/>
        <color indexed="12"/>
        <rFont val="宋体"/>
        <family val="3"/>
        <charset val="134"/>
      </rPr>
      <t>嘉实新机遇灵活配置混合</t>
    </r>
  </si>
  <si>
    <r>
      <rPr>
        <u/>
        <sz val="12"/>
        <color indexed="12"/>
        <rFont val="宋体"/>
        <family val="3"/>
        <charset val="134"/>
      </rPr>
      <t>华安新回报灵活配置混合</t>
    </r>
  </si>
  <si>
    <r>
      <rPr>
        <u/>
        <sz val="12"/>
        <color indexed="12"/>
        <rFont val="宋体"/>
        <family val="3"/>
        <charset val="134"/>
      </rPr>
      <t>宝盈互联网沪港深混合</t>
    </r>
  </si>
  <si>
    <r>
      <rPr>
        <u/>
        <sz val="12"/>
        <color indexed="12"/>
        <rFont val="宋体"/>
        <family val="3"/>
        <charset val="134"/>
      </rPr>
      <t>中银增利债券</t>
    </r>
  </si>
  <si>
    <r>
      <rPr>
        <u/>
        <sz val="12"/>
        <color indexed="12"/>
        <rFont val="宋体"/>
        <family val="3"/>
        <charset val="134"/>
      </rPr>
      <t>易方达重组分级</t>
    </r>
  </si>
  <si>
    <r>
      <rPr>
        <u/>
        <sz val="12"/>
        <color indexed="12"/>
        <rFont val="宋体"/>
        <family val="3"/>
        <charset val="134"/>
      </rPr>
      <t>华商双驱优选灵活配置混合</t>
    </r>
  </si>
  <si>
    <r>
      <rPr>
        <u/>
        <sz val="12"/>
        <color indexed="12"/>
        <rFont val="宋体"/>
        <family val="3"/>
        <charset val="134"/>
      </rPr>
      <t>国投瑞银新动力混合</t>
    </r>
  </si>
  <si>
    <r>
      <rPr>
        <u/>
        <sz val="12"/>
        <color indexed="12"/>
        <rFont val="宋体"/>
        <family val="3"/>
        <charset val="134"/>
      </rPr>
      <t>西部利得多策略优选混合</t>
    </r>
  </si>
  <si>
    <r>
      <rPr>
        <u/>
        <sz val="12"/>
        <color indexed="12"/>
        <rFont val="宋体"/>
        <family val="3"/>
        <charset val="134"/>
      </rPr>
      <t>融通行业景气混合</t>
    </r>
  </si>
  <si>
    <r>
      <rPr>
        <u/>
        <sz val="12"/>
        <color indexed="12"/>
        <rFont val="宋体"/>
        <family val="3"/>
        <charset val="134"/>
      </rPr>
      <t>大成可转债增强债券</t>
    </r>
  </si>
  <si>
    <r>
      <rPr>
        <u/>
        <sz val="12"/>
        <color indexed="12"/>
        <rFont val="宋体"/>
        <family val="3"/>
        <charset val="134"/>
      </rPr>
      <t>民生加银新战略灵活配置混合</t>
    </r>
  </si>
  <si>
    <r>
      <rPr>
        <u/>
        <sz val="12"/>
        <color indexed="12"/>
        <rFont val="宋体"/>
        <family val="3"/>
        <charset val="134"/>
      </rPr>
      <t>华夏聚利债券</t>
    </r>
  </si>
  <si>
    <r>
      <rPr>
        <u/>
        <sz val="12"/>
        <color indexed="12"/>
        <rFont val="宋体"/>
        <family val="3"/>
        <charset val="134"/>
      </rPr>
      <t>鹏华丰盛债券</t>
    </r>
  </si>
  <si>
    <r>
      <rPr>
        <u/>
        <sz val="12"/>
        <color indexed="12"/>
        <rFont val="宋体"/>
        <family val="3"/>
        <charset val="134"/>
      </rPr>
      <t>嘉实债券</t>
    </r>
  </si>
  <si>
    <r>
      <rPr>
        <u/>
        <sz val="12"/>
        <color indexed="12"/>
        <rFont val="宋体"/>
        <family val="3"/>
        <charset val="134"/>
      </rPr>
      <t>中金新安</t>
    </r>
  </si>
  <si>
    <r>
      <rPr>
        <u/>
        <sz val="12"/>
        <color indexed="12"/>
        <rFont val="宋体"/>
        <family val="3"/>
        <charset val="134"/>
      </rPr>
      <t>长盛沪港深优势精选灵活配置混合</t>
    </r>
  </si>
  <si>
    <r>
      <rPr>
        <u/>
        <sz val="12"/>
        <color indexed="12"/>
        <rFont val="宋体"/>
        <family val="3"/>
        <charset val="134"/>
      </rPr>
      <t>天弘裕利灵活配置混合</t>
    </r>
  </si>
  <si>
    <r>
      <rPr>
        <u/>
        <sz val="12"/>
        <color indexed="12"/>
        <rFont val="宋体"/>
        <family val="3"/>
        <charset val="134"/>
      </rPr>
      <t>中银多策略混合</t>
    </r>
  </si>
  <si>
    <r>
      <rPr>
        <u/>
        <sz val="12"/>
        <color indexed="12"/>
        <rFont val="宋体"/>
        <family val="3"/>
        <charset val="134"/>
      </rPr>
      <t>广发沪港深新机遇股票</t>
    </r>
  </si>
  <si>
    <r>
      <rPr>
        <u/>
        <sz val="12"/>
        <color indexed="12"/>
        <rFont val="宋体"/>
        <family val="3"/>
        <charset val="134"/>
      </rPr>
      <t>银河量化稳进混合</t>
    </r>
  </si>
  <si>
    <r>
      <rPr>
        <u/>
        <sz val="12"/>
        <color indexed="12"/>
        <rFont val="宋体"/>
        <family val="3"/>
        <charset val="134"/>
      </rPr>
      <t>大摩新趋势混合</t>
    </r>
  </si>
  <si>
    <r>
      <rPr>
        <u/>
        <sz val="12"/>
        <color indexed="12"/>
        <rFont val="宋体"/>
        <family val="3"/>
        <charset val="134"/>
      </rPr>
      <t>博时外延增长主题灵活配置混合</t>
    </r>
  </si>
  <si>
    <r>
      <rPr>
        <u/>
        <sz val="12"/>
        <color indexed="12"/>
        <rFont val="宋体"/>
        <family val="3"/>
        <charset val="134"/>
      </rPr>
      <t>安信尊享纯债</t>
    </r>
  </si>
  <si>
    <r>
      <rPr>
        <u/>
        <sz val="12"/>
        <color indexed="12"/>
        <rFont val="宋体"/>
        <family val="3"/>
        <charset val="134"/>
      </rPr>
      <t>南方安睿混合</t>
    </r>
  </si>
  <si>
    <r>
      <rPr>
        <u/>
        <sz val="12"/>
        <color indexed="12"/>
        <rFont val="宋体"/>
        <family val="3"/>
        <charset val="134"/>
      </rPr>
      <t>华宝宝康灵活配置</t>
    </r>
  </si>
  <si>
    <r>
      <rPr>
        <u/>
        <sz val="12"/>
        <color indexed="12"/>
        <rFont val="宋体"/>
        <family val="3"/>
        <charset val="134"/>
      </rPr>
      <t>安信鑫发优选混合</t>
    </r>
  </si>
  <si>
    <r>
      <rPr>
        <u/>
        <sz val="12"/>
        <color indexed="12"/>
        <rFont val="宋体"/>
        <family val="3"/>
        <charset val="134"/>
      </rPr>
      <t>嘉实新添程混合</t>
    </r>
  </si>
  <si>
    <r>
      <rPr>
        <u/>
        <sz val="12"/>
        <color indexed="12"/>
        <rFont val="宋体"/>
        <family val="3"/>
        <charset val="134"/>
      </rPr>
      <t>长信上证港股通指数</t>
    </r>
  </si>
  <si>
    <r>
      <rPr>
        <u/>
        <sz val="12"/>
        <color indexed="12"/>
        <rFont val="宋体"/>
        <family val="3"/>
        <charset val="134"/>
      </rPr>
      <t>兴银丰盈灵活配置</t>
    </r>
  </si>
  <si>
    <r>
      <rPr>
        <u/>
        <sz val="12"/>
        <color indexed="12"/>
        <rFont val="宋体"/>
        <family val="3"/>
        <charset val="134"/>
      </rPr>
      <t>信诚季季定期支付债券</t>
    </r>
  </si>
  <si>
    <r>
      <rPr>
        <u/>
        <sz val="12"/>
        <color indexed="12"/>
        <rFont val="宋体"/>
        <family val="3"/>
        <charset val="134"/>
      </rPr>
      <t>易方达瑞惠灵活配置混合</t>
    </r>
  </si>
  <si>
    <r>
      <rPr>
        <u/>
        <sz val="12"/>
        <color indexed="12"/>
        <rFont val="宋体"/>
        <family val="3"/>
        <charset val="134"/>
      </rPr>
      <t>华安国企改革主题灵活配置混合</t>
    </r>
  </si>
  <si>
    <r>
      <rPr>
        <u/>
        <sz val="12"/>
        <color indexed="12"/>
        <rFont val="宋体"/>
        <family val="3"/>
        <charset val="134"/>
      </rPr>
      <t>华富中小板指数增强</t>
    </r>
  </si>
  <si>
    <r>
      <rPr>
        <u/>
        <sz val="12"/>
        <color indexed="12"/>
        <rFont val="宋体"/>
        <family val="3"/>
        <charset val="134"/>
      </rPr>
      <t>宝盈新价值混合</t>
    </r>
  </si>
  <si>
    <r>
      <rPr>
        <u/>
        <sz val="12"/>
        <color indexed="12"/>
        <rFont val="宋体"/>
        <family val="3"/>
        <charset val="134"/>
      </rPr>
      <t>华夏圆和混合</t>
    </r>
  </si>
  <si>
    <r>
      <rPr>
        <u/>
        <sz val="12"/>
        <color indexed="12"/>
        <rFont val="宋体"/>
        <family val="3"/>
        <charset val="134"/>
      </rPr>
      <t>国泰央企改革股票</t>
    </r>
  </si>
  <si>
    <r>
      <rPr>
        <u/>
        <sz val="12"/>
        <color indexed="12"/>
        <rFont val="宋体"/>
        <family val="3"/>
        <charset val="134"/>
      </rPr>
      <t>嘉实量化阿尔法混合</t>
    </r>
  </si>
  <si>
    <r>
      <rPr>
        <u/>
        <sz val="12"/>
        <color indexed="12"/>
        <rFont val="宋体"/>
        <family val="3"/>
        <charset val="134"/>
      </rPr>
      <t>诺德新盛</t>
    </r>
  </si>
  <si>
    <r>
      <rPr>
        <u/>
        <sz val="12"/>
        <color indexed="12"/>
        <rFont val="宋体"/>
        <family val="3"/>
        <charset val="134"/>
      </rPr>
      <t>九泰泰富定增混合</t>
    </r>
  </si>
  <si>
    <r>
      <rPr>
        <u/>
        <sz val="12"/>
        <color indexed="12"/>
        <rFont val="宋体"/>
        <family val="3"/>
        <charset val="134"/>
      </rPr>
      <t>万家颐达保本混合</t>
    </r>
  </si>
  <si>
    <r>
      <rPr>
        <u/>
        <sz val="12"/>
        <color indexed="12"/>
        <rFont val="宋体"/>
        <family val="3"/>
        <charset val="134"/>
      </rPr>
      <t>嘉实研究阿尔法股票</t>
    </r>
  </si>
  <si>
    <r>
      <rPr>
        <u/>
        <sz val="12"/>
        <color indexed="12"/>
        <rFont val="宋体"/>
        <family val="3"/>
        <charset val="134"/>
      </rPr>
      <t>鹏华丰源债券</t>
    </r>
  </si>
  <si>
    <r>
      <rPr>
        <u/>
        <sz val="12"/>
        <color indexed="12"/>
        <rFont val="宋体"/>
        <family val="3"/>
        <charset val="134"/>
      </rPr>
      <t>新华华丰灵活配置混合</t>
    </r>
  </si>
  <si>
    <r>
      <rPr>
        <u/>
        <sz val="12"/>
        <color indexed="12"/>
        <rFont val="宋体"/>
        <family val="3"/>
        <charset val="134"/>
      </rPr>
      <t>国富焦点驱动混合</t>
    </r>
  </si>
  <si>
    <r>
      <rPr>
        <u/>
        <sz val="12"/>
        <color indexed="12"/>
        <rFont val="宋体"/>
        <family val="3"/>
        <charset val="134"/>
      </rPr>
      <t>光大保德信先进服务业灵活配置混合</t>
    </r>
  </si>
  <si>
    <r>
      <rPr>
        <u/>
        <sz val="12"/>
        <color indexed="12"/>
        <rFont val="宋体"/>
        <family val="3"/>
        <charset val="134"/>
      </rPr>
      <t>中银蓝筹混合</t>
    </r>
  </si>
  <si>
    <r>
      <rPr>
        <u/>
        <sz val="12"/>
        <color indexed="12"/>
        <rFont val="宋体"/>
        <family val="3"/>
        <charset val="134"/>
      </rPr>
      <t>工银瑞信研究精选股票</t>
    </r>
  </si>
  <si>
    <r>
      <rPr>
        <u/>
        <sz val="12"/>
        <color indexed="12"/>
        <rFont val="宋体"/>
        <family val="3"/>
        <charset val="134"/>
      </rPr>
      <t>浦银沪港深基本面</t>
    </r>
  </si>
  <si>
    <r>
      <rPr>
        <u/>
        <sz val="12"/>
        <color indexed="12"/>
        <rFont val="宋体"/>
        <family val="3"/>
        <charset val="134"/>
      </rPr>
      <t>嘉实多利分级债券</t>
    </r>
  </si>
  <si>
    <r>
      <rPr>
        <u/>
        <sz val="12"/>
        <color indexed="12"/>
        <rFont val="宋体"/>
        <family val="3"/>
        <charset val="134"/>
      </rPr>
      <t>中银添利债券</t>
    </r>
  </si>
  <si>
    <r>
      <rPr>
        <u/>
        <sz val="12"/>
        <color indexed="12"/>
        <rFont val="宋体"/>
        <family val="3"/>
        <charset val="134"/>
      </rPr>
      <t>国投瑞银瑞兴灵活配置混合</t>
    </r>
  </si>
  <si>
    <r>
      <rPr>
        <u/>
        <sz val="12"/>
        <color indexed="12"/>
        <rFont val="宋体"/>
        <family val="3"/>
        <charset val="134"/>
      </rPr>
      <t>金元顺安沣楹债券</t>
    </r>
  </si>
  <si>
    <r>
      <rPr>
        <u/>
        <sz val="12"/>
        <color indexed="12"/>
        <rFont val="宋体"/>
        <family val="3"/>
        <charset val="134"/>
      </rPr>
      <t>农银策略精选混合</t>
    </r>
  </si>
  <si>
    <r>
      <rPr>
        <u/>
        <sz val="12"/>
        <color indexed="12"/>
        <rFont val="宋体"/>
        <family val="3"/>
        <charset val="134"/>
      </rPr>
      <t>华宝新回报混合</t>
    </r>
  </si>
  <si>
    <r>
      <rPr>
        <u/>
        <sz val="12"/>
        <color indexed="12"/>
        <rFont val="宋体"/>
        <family val="3"/>
        <charset val="134"/>
      </rPr>
      <t>建信精工制造指数增强</t>
    </r>
  </si>
  <si>
    <r>
      <rPr>
        <u/>
        <sz val="12"/>
        <color indexed="12"/>
        <rFont val="宋体"/>
        <family val="3"/>
        <charset val="134"/>
      </rPr>
      <t>景顺长城量化新动力股票</t>
    </r>
  </si>
  <si>
    <r>
      <rPr>
        <u/>
        <sz val="12"/>
        <color indexed="12"/>
        <rFont val="宋体"/>
        <family val="3"/>
        <charset val="134"/>
      </rPr>
      <t>鹏华兴安定期开放混合</t>
    </r>
  </si>
  <si>
    <r>
      <rPr>
        <u/>
        <sz val="12"/>
        <color indexed="12"/>
        <rFont val="宋体"/>
        <family val="3"/>
        <charset val="134"/>
      </rPr>
      <t>广发沪港深新起点股票</t>
    </r>
  </si>
  <si>
    <r>
      <rPr>
        <u/>
        <sz val="12"/>
        <color indexed="12"/>
        <rFont val="宋体"/>
        <family val="3"/>
        <charset val="134"/>
      </rPr>
      <t>华安中小盘成长混合</t>
    </r>
  </si>
  <si>
    <r>
      <rPr>
        <u/>
        <sz val="12"/>
        <color indexed="12"/>
        <rFont val="宋体"/>
        <family val="3"/>
        <charset val="134"/>
      </rPr>
      <t>申万菱信新动力混合</t>
    </r>
  </si>
  <si>
    <r>
      <rPr>
        <u/>
        <sz val="12"/>
        <color indexed="12"/>
        <rFont val="宋体"/>
        <family val="3"/>
        <charset val="134"/>
      </rPr>
      <t>博时产业新动力灵活配置混合</t>
    </r>
  </si>
  <si>
    <r>
      <rPr>
        <u/>
        <sz val="12"/>
        <color indexed="12"/>
        <rFont val="宋体"/>
        <family val="3"/>
        <charset val="134"/>
      </rPr>
      <t>易方达科汇灵活配置混合</t>
    </r>
  </si>
  <si>
    <r>
      <rPr>
        <u/>
        <sz val="12"/>
        <color indexed="12"/>
        <rFont val="宋体"/>
        <family val="3"/>
        <charset val="134"/>
      </rPr>
      <t>英大领先回报</t>
    </r>
  </si>
  <si>
    <r>
      <rPr>
        <u/>
        <sz val="12"/>
        <color indexed="12"/>
        <rFont val="宋体"/>
        <family val="3"/>
        <charset val="134"/>
      </rPr>
      <t>易方达裕惠回报定期开放式混合</t>
    </r>
  </si>
  <si>
    <r>
      <rPr>
        <u/>
        <sz val="12"/>
        <color indexed="12"/>
        <rFont val="宋体"/>
        <family val="3"/>
        <charset val="134"/>
      </rPr>
      <t>新疆前海联合永兴纯债债券</t>
    </r>
  </si>
  <si>
    <r>
      <rPr>
        <u/>
        <sz val="12"/>
        <color indexed="12"/>
        <rFont val="宋体"/>
        <family val="3"/>
        <charset val="134"/>
      </rPr>
      <t>国投瑞银稳定增利债券</t>
    </r>
  </si>
  <si>
    <r>
      <rPr>
        <u/>
        <sz val="12"/>
        <color indexed="12"/>
        <rFont val="宋体"/>
        <family val="3"/>
        <charset val="134"/>
      </rPr>
      <t>华宝第三产业混合</t>
    </r>
  </si>
  <si>
    <r>
      <rPr>
        <u/>
        <sz val="12"/>
        <color indexed="12"/>
        <rFont val="宋体"/>
        <family val="3"/>
        <charset val="134"/>
      </rPr>
      <t>北信瑞丰研究精选股票</t>
    </r>
  </si>
  <si>
    <r>
      <rPr>
        <u/>
        <sz val="12"/>
        <color indexed="12"/>
        <rFont val="宋体"/>
        <family val="3"/>
        <charset val="134"/>
      </rPr>
      <t>鹏华永盛定期开放债券</t>
    </r>
  </si>
  <si>
    <r>
      <rPr>
        <u/>
        <sz val="12"/>
        <color indexed="12"/>
        <rFont val="宋体"/>
        <family val="3"/>
        <charset val="134"/>
      </rPr>
      <t>西部利得得尊债券</t>
    </r>
  </si>
  <si>
    <r>
      <rPr>
        <u/>
        <sz val="12"/>
        <color indexed="12"/>
        <rFont val="宋体"/>
        <family val="3"/>
        <charset val="134"/>
      </rPr>
      <t>嘉实新添泽定期混合</t>
    </r>
  </si>
  <si>
    <r>
      <rPr>
        <u/>
        <sz val="12"/>
        <color indexed="12"/>
        <rFont val="宋体"/>
        <family val="3"/>
        <charset val="134"/>
      </rPr>
      <t>汇添富策略回报混合</t>
    </r>
  </si>
  <si>
    <r>
      <rPr>
        <u/>
        <sz val="12"/>
        <color indexed="12"/>
        <rFont val="宋体"/>
        <family val="3"/>
        <charset val="134"/>
      </rPr>
      <t>安信量化多因子混合</t>
    </r>
  </si>
  <si>
    <r>
      <rPr>
        <u/>
        <sz val="12"/>
        <color indexed="12"/>
        <rFont val="宋体"/>
        <family val="3"/>
        <charset val="134"/>
      </rPr>
      <t>广发高端制造股票</t>
    </r>
  </si>
  <si>
    <r>
      <rPr>
        <u/>
        <sz val="12"/>
        <color indexed="12"/>
        <rFont val="宋体"/>
        <family val="3"/>
        <charset val="134"/>
      </rPr>
      <t>国富中小盘股票</t>
    </r>
  </si>
  <si>
    <r>
      <rPr>
        <u/>
        <sz val="12"/>
        <color indexed="12"/>
        <rFont val="宋体"/>
        <family val="3"/>
        <charset val="134"/>
      </rPr>
      <t>华宝新价值混合</t>
    </r>
  </si>
  <si>
    <r>
      <rPr>
        <u/>
        <sz val="12"/>
        <color indexed="12"/>
        <rFont val="宋体"/>
        <family val="3"/>
        <charset val="134"/>
      </rPr>
      <t>新华华瑞灵活配置混合</t>
    </r>
  </si>
  <si>
    <r>
      <rPr>
        <u/>
        <sz val="12"/>
        <color indexed="12"/>
        <rFont val="宋体"/>
        <family val="3"/>
        <charset val="134"/>
      </rPr>
      <t>天弘惠利灵活配置混合</t>
    </r>
  </si>
  <si>
    <r>
      <rPr>
        <u/>
        <sz val="12"/>
        <color indexed="12"/>
        <rFont val="宋体"/>
        <family val="3"/>
        <charset val="134"/>
      </rPr>
      <t>新华鑫锐混合</t>
    </r>
  </si>
  <si>
    <r>
      <rPr>
        <u/>
        <sz val="12"/>
        <color indexed="12"/>
        <rFont val="宋体"/>
        <family val="3"/>
        <charset val="134"/>
      </rPr>
      <t>华宝新飞跃混合</t>
    </r>
  </si>
  <si>
    <r>
      <rPr>
        <u/>
        <sz val="12"/>
        <color indexed="12"/>
        <rFont val="宋体"/>
        <family val="3"/>
        <charset val="134"/>
      </rPr>
      <t>长江收益增强债券</t>
    </r>
  </si>
  <si>
    <r>
      <rPr>
        <u/>
        <sz val="12"/>
        <color indexed="12"/>
        <rFont val="宋体"/>
        <family val="3"/>
        <charset val="134"/>
      </rPr>
      <t>建信消费升级混合</t>
    </r>
  </si>
  <si>
    <r>
      <rPr>
        <u/>
        <sz val="12"/>
        <color indexed="12"/>
        <rFont val="宋体"/>
        <family val="3"/>
        <charset val="134"/>
      </rPr>
      <t>鹏华丰玺债券</t>
    </r>
  </si>
  <si>
    <r>
      <rPr>
        <u/>
        <sz val="12"/>
        <color indexed="12"/>
        <rFont val="宋体"/>
        <family val="3"/>
        <charset val="134"/>
      </rPr>
      <t>中信建投聚利混合</t>
    </r>
  </si>
  <si>
    <r>
      <rPr>
        <u/>
        <sz val="12"/>
        <color indexed="12"/>
        <rFont val="宋体"/>
        <family val="3"/>
        <charset val="134"/>
      </rPr>
      <t>平安大华惠金定开债</t>
    </r>
  </si>
  <si>
    <r>
      <rPr>
        <u/>
        <sz val="12"/>
        <color indexed="12"/>
        <rFont val="宋体"/>
        <family val="3"/>
        <charset val="134"/>
      </rPr>
      <t>民生加银鑫喜灵活配置混合</t>
    </r>
  </si>
  <si>
    <r>
      <rPr>
        <u/>
        <sz val="12"/>
        <color indexed="12"/>
        <rFont val="宋体"/>
        <family val="3"/>
        <charset val="134"/>
      </rPr>
      <t>泰信双息双利债券</t>
    </r>
  </si>
  <si>
    <r>
      <rPr>
        <u/>
        <sz val="12"/>
        <color indexed="12"/>
        <rFont val="宋体"/>
        <family val="3"/>
        <charset val="134"/>
      </rPr>
      <t>农银行业成长混合</t>
    </r>
  </si>
  <si>
    <r>
      <rPr>
        <u/>
        <sz val="12"/>
        <color indexed="12"/>
        <rFont val="宋体"/>
        <family val="3"/>
        <charset val="134"/>
      </rPr>
      <t>建信裕利灵活配置混合</t>
    </r>
  </si>
  <si>
    <r>
      <rPr>
        <u/>
        <sz val="12"/>
        <color indexed="12"/>
        <rFont val="宋体"/>
        <family val="3"/>
        <charset val="134"/>
      </rPr>
      <t>新华鑫弘灵活配置混合</t>
    </r>
  </si>
  <si>
    <r>
      <rPr>
        <u/>
        <sz val="12"/>
        <color indexed="12"/>
        <rFont val="宋体"/>
        <family val="3"/>
        <charset val="134"/>
      </rPr>
      <t>中融融安混合</t>
    </r>
  </si>
  <si>
    <r>
      <rPr>
        <u/>
        <sz val="12"/>
        <color indexed="12"/>
        <rFont val="宋体"/>
        <family val="3"/>
        <charset val="134"/>
      </rPr>
      <t>国开开航混合</t>
    </r>
  </si>
  <si>
    <r>
      <rPr>
        <u/>
        <sz val="12"/>
        <color indexed="12"/>
        <rFont val="宋体"/>
        <family val="3"/>
        <charset val="134"/>
      </rPr>
      <t>鹏华兴泰定期开放混合</t>
    </r>
  </si>
  <si>
    <r>
      <rPr>
        <u/>
        <sz val="12"/>
        <color indexed="12"/>
        <rFont val="宋体"/>
        <family val="3"/>
        <charset val="134"/>
      </rPr>
      <t>华宝新优选混合</t>
    </r>
  </si>
  <si>
    <r>
      <rPr>
        <u/>
        <sz val="12"/>
        <color indexed="12"/>
        <rFont val="宋体"/>
        <family val="3"/>
        <charset val="134"/>
      </rPr>
      <t>鹏华兴实定期开放混合</t>
    </r>
  </si>
  <si>
    <r>
      <rPr>
        <u/>
        <sz val="12"/>
        <color indexed="12"/>
        <rFont val="宋体"/>
        <family val="3"/>
        <charset val="134"/>
      </rPr>
      <t>天弘新活力灵活配置混合</t>
    </r>
  </si>
  <si>
    <r>
      <rPr>
        <u/>
        <sz val="12"/>
        <color indexed="12"/>
        <rFont val="宋体"/>
        <family val="3"/>
        <charset val="134"/>
      </rPr>
      <t>万家双利债券</t>
    </r>
  </si>
  <si>
    <r>
      <rPr>
        <u/>
        <sz val="12"/>
        <color indexed="12"/>
        <rFont val="宋体"/>
        <family val="3"/>
        <charset val="134"/>
      </rPr>
      <t>鹏华国企债债券</t>
    </r>
  </si>
  <si>
    <r>
      <rPr>
        <u/>
        <sz val="12"/>
        <color indexed="12"/>
        <rFont val="宋体"/>
        <family val="3"/>
        <charset val="134"/>
      </rPr>
      <t>富国天利增长债券</t>
    </r>
  </si>
  <si>
    <r>
      <rPr>
        <u/>
        <sz val="12"/>
        <color indexed="12"/>
        <rFont val="宋体"/>
        <family val="3"/>
        <charset val="134"/>
      </rPr>
      <t>海富通集利债券</t>
    </r>
  </si>
  <si>
    <r>
      <rPr>
        <u/>
        <sz val="12"/>
        <color indexed="12"/>
        <rFont val="宋体"/>
        <family val="3"/>
        <charset val="134"/>
      </rPr>
      <t>博时聚瑞纯债债券</t>
    </r>
  </si>
  <si>
    <r>
      <rPr>
        <u/>
        <sz val="12"/>
        <color indexed="12"/>
        <rFont val="宋体"/>
        <family val="3"/>
        <charset val="134"/>
      </rPr>
      <t>农银汇理金丰一年定期开放债券</t>
    </r>
  </si>
  <si>
    <r>
      <rPr>
        <u/>
        <sz val="12"/>
        <color indexed="12"/>
        <rFont val="宋体"/>
        <family val="3"/>
        <charset val="134"/>
      </rPr>
      <t>农银汇理金利一年定期开放债券</t>
    </r>
  </si>
  <si>
    <r>
      <rPr>
        <u/>
        <sz val="12"/>
        <color indexed="12"/>
        <rFont val="宋体"/>
        <family val="3"/>
        <charset val="134"/>
      </rPr>
      <t>民生加银鑫升纯债债券</t>
    </r>
  </si>
  <si>
    <r>
      <rPr>
        <u/>
        <sz val="12"/>
        <color indexed="12"/>
        <rFont val="宋体"/>
        <family val="3"/>
        <charset val="134"/>
      </rPr>
      <t>永赢丰益债券</t>
    </r>
  </si>
  <si>
    <r>
      <rPr>
        <u/>
        <sz val="12"/>
        <color indexed="12"/>
        <rFont val="宋体"/>
        <family val="3"/>
        <charset val="134"/>
      </rPr>
      <t>鹏华丰恒债券</t>
    </r>
  </si>
  <si>
    <r>
      <rPr>
        <u/>
        <sz val="12"/>
        <color indexed="12"/>
        <rFont val="宋体"/>
        <family val="3"/>
        <charset val="134"/>
      </rPr>
      <t>诺安利鑫灵活配置混合</t>
    </r>
  </si>
  <si>
    <r>
      <rPr>
        <u/>
        <sz val="12"/>
        <color indexed="12"/>
        <rFont val="宋体"/>
        <family val="3"/>
        <charset val="134"/>
      </rPr>
      <t>创金合信尊隆纯债债券</t>
    </r>
  </si>
  <si>
    <r>
      <rPr>
        <u/>
        <sz val="12"/>
        <color indexed="12"/>
        <rFont val="宋体"/>
        <family val="3"/>
        <charset val="134"/>
      </rPr>
      <t>华宝新起点混合</t>
    </r>
  </si>
  <si>
    <r>
      <rPr>
        <u/>
        <sz val="12"/>
        <color indexed="12"/>
        <rFont val="宋体"/>
        <family val="3"/>
        <charset val="134"/>
      </rPr>
      <t>中加心安保本混合</t>
    </r>
  </si>
  <si>
    <r>
      <rPr>
        <u/>
        <sz val="12"/>
        <color indexed="12"/>
        <rFont val="宋体"/>
        <family val="3"/>
        <charset val="134"/>
      </rPr>
      <t>景顺长城景泰汇利定期开放债券</t>
    </r>
  </si>
  <si>
    <r>
      <rPr>
        <u/>
        <sz val="12"/>
        <color indexed="12"/>
        <rFont val="宋体"/>
        <family val="3"/>
        <charset val="134"/>
      </rPr>
      <t>富国汇利回报两年定期开放债券</t>
    </r>
  </si>
  <si>
    <r>
      <rPr>
        <u/>
        <sz val="12"/>
        <color indexed="12"/>
        <rFont val="宋体"/>
        <family val="3"/>
        <charset val="134"/>
      </rPr>
      <t>农银汇理区间策略灵活配置混合</t>
    </r>
  </si>
  <si>
    <r>
      <rPr>
        <u/>
        <sz val="12"/>
        <color indexed="12"/>
        <rFont val="宋体"/>
        <family val="3"/>
        <charset val="134"/>
      </rPr>
      <t>易方达平稳增长混合</t>
    </r>
  </si>
  <si>
    <r>
      <rPr>
        <u/>
        <sz val="12"/>
        <color indexed="12"/>
        <rFont val="宋体"/>
        <family val="3"/>
        <charset val="134"/>
      </rPr>
      <t>安信价值精选股票</t>
    </r>
  </si>
  <si>
    <r>
      <rPr>
        <u/>
        <sz val="12"/>
        <color indexed="12"/>
        <rFont val="宋体"/>
        <family val="3"/>
        <charset val="134"/>
      </rPr>
      <t>汇丰晋信科技先锋股票</t>
    </r>
  </si>
  <si>
    <r>
      <rPr>
        <u/>
        <sz val="12"/>
        <color indexed="12"/>
        <rFont val="宋体"/>
        <family val="3"/>
        <charset val="134"/>
      </rPr>
      <t>鹏华丰达债券</t>
    </r>
  </si>
  <si>
    <r>
      <rPr>
        <u/>
        <sz val="12"/>
        <color indexed="12"/>
        <rFont val="宋体"/>
        <family val="3"/>
        <charset val="134"/>
      </rPr>
      <t>泰信先行策略混合</t>
    </r>
  </si>
  <si>
    <r>
      <rPr>
        <u/>
        <sz val="12"/>
        <color indexed="12"/>
        <rFont val="宋体"/>
        <family val="3"/>
        <charset val="134"/>
      </rPr>
      <t>博时富祥纯债债券</t>
    </r>
  </si>
  <si>
    <r>
      <rPr>
        <u/>
        <sz val="12"/>
        <color indexed="12"/>
        <rFont val="宋体"/>
        <family val="3"/>
        <charset val="134"/>
      </rPr>
      <t>大成惠利纯债债券</t>
    </r>
  </si>
  <si>
    <r>
      <rPr>
        <u/>
        <sz val="12"/>
        <color indexed="12"/>
        <rFont val="宋体"/>
        <family val="3"/>
        <charset val="134"/>
      </rPr>
      <t>嘉实稳怡债券</t>
    </r>
  </si>
  <si>
    <r>
      <rPr>
        <u/>
        <sz val="12"/>
        <color indexed="12"/>
        <rFont val="宋体"/>
        <family val="3"/>
        <charset val="134"/>
      </rPr>
      <t>工银瑞信恒享纯债债券</t>
    </r>
  </si>
  <si>
    <r>
      <rPr>
        <u/>
        <sz val="12"/>
        <color indexed="12"/>
        <rFont val="宋体"/>
        <family val="3"/>
        <charset val="134"/>
      </rPr>
      <t>融通通玺债券</t>
    </r>
  </si>
  <si>
    <r>
      <rPr>
        <u/>
        <sz val="12"/>
        <color indexed="12"/>
        <rFont val="宋体"/>
        <family val="3"/>
        <charset val="134"/>
      </rPr>
      <t>博时富益纯债债券</t>
    </r>
  </si>
  <si>
    <r>
      <rPr>
        <u/>
        <sz val="12"/>
        <color indexed="12"/>
        <rFont val="宋体"/>
        <family val="3"/>
        <charset val="134"/>
      </rPr>
      <t>博时富宁纯债债券</t>
    </r>
  </si>
  <si>
    <r>
      <rPr>
        <u/>
        <sz val="12"/>
        <color indexed="12"/>
        <rFont val="宋体"/>
        <family val="3"/>
        <charset val="134"/>
      </rPr>
      <t>金鹰添益纯债债券</t>
    </r>
  </si>
  <si>
    <r>
      <rPr>
        <u/>
        <sz val="12"/>
        <color indexed="12"/>
        <rFont val="宋体"/>
        <family val="3"/>
        <charset val="134"/>
      </rPr>
      <t>博时裕晟纯债债券</t>
    </r>
  </si>
  <si>
    <r>
      <rPr>
        <u/>
        <sz val="12"/>
        <color indexed="12"/>
        <rFont val="宋体"/>
        <family val="3"/>
        <charset val="134"/>
      </rPr>
      <t>鑫元添利债券</t>
    </r>
  </si>
  <si>
    <r>
      <rPr>
        <u/>
        <sz val="12"/>
        <color indexed="12"/>
        <rFont val="宋体"/>
        <family val="3"/>
        <charset val="134"/>
      </rPr>
      <t>鹏华丰华债券</t>
    </r>
  </si>
  <si>
    <r>
      <rPr>
        <u/>
        <sz val="12"/>
        <color indexed="12"/>
        <rFont val="宋体"/>
        <family val="3"/>
        <charset val="134"/>
      </rPr>
      <t>南方多元</t>
    </r>
  </si>
  <si>
    <r>
      <rPr>
        <u/>
        <sz val="12"/>
        <color indexed="12"/>
        <rFont val="宋体"/>
        <family val="3"/>
        <charset val="134"/>
      </rPr>
      <t>金鹰添享纯债债券</t>
    </r>
  </si>
  <si>
    <r>
      <rPr>
        <u/>
        <sz val="12"/>
        <color indexed="12"/>
        <rFont val="宋体"/>
        <family val="3"/>
        <charset val="134"/>
      </rPr>
      <t>银河智慧混合</t>
    </r>
  </si>
  <si>
    <r>
      <rPr>
        <u/>
        <sz val="12"/>
        <color indexed="12"/>
        <rFont val="宋体"/>
        <family val="3"/>
        <charset val="134"/>
      </rPr>
      <t>博时臻选纯债债券</t>
    </r>
  </si>
  <si>
    <r>
      <rPr>
        <u/>
        <sz val="12"/>
        <color indexed="12"/>
        <rFont val="宋体"/>
        <family val="3"/>
        <charset val="134"/>
      </rPr>
      <t>诺安景鑫灵活配置混合</t>
    </r>
  </si>
  <si>
    <r>
      <rPr>
        <u/>
        <sz val="12"/>
        <color indexed="12"/>
        <rFont val="宋体"/>
        <family val="3"/>
        <charset val="134"/>
      </rPr>
      <t>华润元大润鑫债券</t>
    </r>
  </si>
  <si>
    <r>
      <rPr>
        <u/>
        <sz val="12"/>
        <color indexed="12"/>
        <rFont val="宋体"/>
        <family val="3"/>
        <charset val="134"/>
      </rPr>
      <t>兴银丰润灵活配置混合</t>
    </r>
  </si>
  <si>
    <r>
      <rPr>
        <u/>
        <sz val="12"/>
        <color indexed="12"/>
        <rFont val="宋体"/>
        <family val="3"/>
        <charset val="134"/>
      </rPr>
      <t>博时富元纯债债券</t>
    </r>
  </si>
  <si>
    <r>
      <rPr>
        <u/>
        <sz val="12"/>
        <color indexed="12"/>
        <rFont val="宋体"/>
        <family val="3"/>
        <charset val="134"/>
      </rPr>
      <t>长城久信债券</t>
    </r>
  </si>
  <si>
    <r>
      <rPr>
        <u/>
        <sz val="12"/>
        <color indexed="12"/>
        <rFont val="宋体"/>
        <family val="3"/>
        <charset val="134"/>
      </rPr>
      <t>金鹰添富纯债债券</t>
    </r>
  </si>
  <si>
    <r>
      <rPr>
        <u/>
        <sz val="12"/>
        <color indexed="12"/>
        <rFont val="宋体"/>
        <family val="3"/>
        <charset val="134"/>
      </rPr>
      <t>鹏华量化策略混合</t>
    </r>
  </si>
  <si>
    <r>
      <rPr>
        <u/>
        <sz val="12"/>
        <color indexed="12"/>
        <rFont val="宋体"/>
        <family val="3"/>
        <charset val="134"/>
      </rPr>
      <t>建信量化事件驱动股票</t>
    </r>
  </si>
  <si>
    <r>
      <rPr>
        <u/>
        <sz val="12"/>
        <color indexed="12"/>
        <rFont val="宋体"/>
        <family val="3"/>
        <charset val="134"/>
      </rPr>
      <t>博时裕鹏纯债债券</t>
    </r>
  </si>
  <si>
    <r>
      <rPr>
        <u/>
        <sz val="12"/>
        <color indexed="12"/>
        <rFont val="宋体"/>
        <family val="3"/>
        <charset val="134"/>
      </rPr>
      <t>万家增强收益债券</t>
    </r>
  </si>
  <si>
    <r>
      <rPr>
        <u/>
        <sz val="12"/>
        <color indexed="12"/>
        <rFont val="宋体"/>
        <family val="3"/>
        <charset val="134"/>
      </rPr>
      <t>易方达策略成长混合</t>
    </r>
  </si>
  <si>
    <r>
      <rPr>
        <u/>
        <sz val="12"/>
        <color indexed="12"/>
        <rFont val="宋体"/>
        <family val="3"/>
        <charset val="134"/>
      </rPr>
      <t>鹏华双债增利债券</t>
    </r>
  </si>
  <si>
    <r>
      <rPr>
        <u/>
        <sz val="12"/>
        <color indexed="12"/>
        <rFont val="宋体"/>
        <family val="3"/>
        <charset val="134"/>
      </rPr>
      <t>华泰柏瑞行业竞争优势混合</t>
    </r>
  </si>
  <si>
    <r>
      <rPr>
        <u/>
        <sz val="12"/>
        <color indexed="12"/>
        <rFont val="宋体"/>
        <family val="3"/>
        <charset val="134"/>
      </rPr>
      <t>东吴嘉禾优势精选混合</t>
    </r>
  </si>
  <si>
    <r>
      <rPr>
        <u/>
        <sz val="12"/>
        <color indexed="12"/>
        <rFont val="宋体"/>
        <family val="3"/>
        <charset val="134"/>
      </rPr>
      <t>新华华荣灵活配置混合</t>
    </r>
  </si>
  <si>
    <r>
      <rPr>
        <u/>
        <sz val="12"/>
        <color indexed="12"/>
        <rFont val="宋体"/>
        <family val="3"/>
        <charset val="134"/>
      </rPr>
      <t>中欧强裕债券</t>
    </r>
  </si>
  <si>
    <r>
      <rPr>
        <u/>
        <sz val="12"/>
        <color indexed="12"/>
        <rFont val="宋体"/>
        <family val="3"/>
        <charset val="134"/>
      </rPr>
      <t>中银悦享定期开放债券</t>
    </r>
  </si>
  <si>
    <r>
      <rPr>
        <u/>
        <sz val="12"/>
        <color indexed="12"/>
        <rFont val="宋体"/>
        <family val="3"/>
        <charset val="134"/>
      </rPr>
      <t>长信先锐债券</t>
    </r>
  </si>
  <si>
    <r>
      <rPr>
        <u/>
        <sz val="12"/>
        <color indexed="12"/>
        <rFont val="宋体"/>
        <family val="3"/>
        <charset val="134"/>
      </rPr>
      <t>嘉实稳鑫纯债债券</t>
    </r>
  </si>
  <si>
    <r>
      <rPr>
        <u/>
        <sz val="12"/>
        <color indexed="12"/>
        <rFont val="宋体"/>
        <family val="3"/>
        <charset val="134"/>
      </rPr>
      <t>博时富诚纯债债券</t>
    </r>
  </si>
  <si>
    <r>
      <rPr>
        <u/>
        <sz val="12"/>
        <color indexed="12"/>
        <rFont val="宋体"/>
        <family val="3"/>
        <charset val="134"/>
      </rPr>
      <t>中海顺鑫灵活配置混合</t>
    </r>
  </si>
  <si>
    <r>
      <rPr>
        <u/>
        <sz val="12"/>
        <color indexed="12"/>
        <rFont val="宋体"/>
        <family val="3"/>
        <charset val="134"/>
      </rPr>
      <t>博时悦楚纯债债券</t>
    </r>
  </si>
  <si>
    <r>
      <rPr>
        <u/>
        <sz val="12"/>
        <color indexed="12"/>
        <rFont val="宋体"/>
        <family val="3"/>
        <charset val="134"/>
      </rPr>
      <t>中加颐享纯债债券</t>
    </r>
  </si>
  <si>
    <r>
      <rPr>
        <u/>
        <sz val="12"/>
        <color indexed="12"/>
        <rFont val="宋体"/>
        <family val="3"/>
        <charset val="134"/>
      </rPr>
      <t>广发景盛纯债债券</t>
    </r>
  </si>
  <si>
    <r>
      <rPr>
        <u/>
        <sz val="12"/>
        <color indexed="12"/>
        <rFont val="宋体"/>
        <family val="3"/>
        <charset val="134"/>
      </rPr>
      <t>汇安嘉汇纯债债券</t>
    </r>
  </si>
  <si>
    <r>
      <rPr>
        <u/>
        <sz val="12"/>
        <color indexed="12"/>
        <rFont val="宋体"/>
        <family val="3"/>
        <charset val="134"/>
      </rPr>
      <t>景顺长城景泰稳利定期开放债券</t>
    </r>
  </si>
  <si>
    <r>
      <rPr>
        <u/>
        <sz val="12"/>
        <color indexed="12"/>
        <rFont val="宋体"/>
        <family val="3"/>
        <charset val="134"/>
      </rPr>
      <t>招商定期宝六个月期理财债券</t>
    </r>
  </si>
  <si>
    <r>
      <rPr>
        <u/>
        <sz val="12"/>
        <color indexed="12"/>
        <rFont val="宋体"/>
        <family val="3"/>
        <charset val="134"/>
      </rPr>
      <t>博时富发纯债债券</t>
    </r>
  </si>
  <si>
    <r>
      <rPr>
        <u/>
        <sz val="12"/>
        <color indexed="12"/>
        <rFont val="宋体"/>
        <family val="3"/>
        <charset val="134"/>
      </rPr>
      <t>兴业福鑫债券</t>
    </r>
  </si>
  <si>
    <r>
      <rPr>
        <u/>
        <sz val="12"/>
        <color indexed="12"/>
        <rFont val="宋体"/>
        <family val="3"/>
        <charset val="134"/>
      </rPr>
      <t>申万菱信价值优先混合</t>
    </r>
  </si>
  <si>
    <r>
      <rPr>
        <u/>
        <sz val="12"/>
        <color indexed="12"/>
        <rFont val="宋体"/>
        <family val="3"/>
        <charset val="134"/>
      </rPr>
      <t>大成惠益纯债债券</t>
    </r>
  </si>
  <si>
    <r>
      <rPr>
        <u/>
        <sz val="12"/>
        <color indexed="12"/>
        <rFont val="宋体"/>
        <family val="3"/>
        <charset val="134"/>
      </rPr>
      <t>海富通聚利债券</t>
    </r>
  </si>
  <si>
    <r>
      <rPr>
        <u/>
        <sz val="12"/>
        <color indexed="12"/>
        <rFont val="宋体"/>
        <family val="3"/>
        <charset val="134"/>
      </rPr>
      <t>博时华盈纯债债券</t>
    </r>
  </si>
  <si>
    <r>
      <rPr>
        <u/>
        <sz val="12"/>
        <color indexed="12"/>
        <rFont val="宋体"/>
        <family val="3"/>
        <charset val="134"/>
      </rPr>
      <t>国泰润泰纯债债券</t>
    </r>
  </si>
  <si>
    <r>
      <rPr>
        <u/>
        <sz val="12"/>
        <color indexed="12"/>
        <rFont val="宋体"/>
        <family val="3"/>
        <charset val="134"/>
      </rPr>
      <t>博时裕达纯债债券</t>
    </r>
  </si>
  <si>
    <r>
      <rPr>
        <u/>
        <sz val="12"/>
        <color indexed="12"/>
        <rFont val="宋体"/>
        <family val="3"/>
        <charset val="134"/>
      </rPr>
      <t>海富通瑞利债券</t>
    </r>
  </si>
  <si>
    <r>
      <rPr>
        <u/>
        <sz val="12"/>
        <color indexed="12"/>
        <rFont val="宋体"/>
        <family val="3"/>
        <charset val="134"/>
      </rPr>
      <t>博时民泽纯债债券</t>
    </r>
  </si>
  <si>
    <r>
      <rPr>
        <u/>
        <sz val="12"/>
        <color indexed="12"/>
        <rFont val="宋体"/>
        <family val="3"/>
        <charset val="134"/>
      </rPr>
      <t>鑫元裕利债券</t>
    </r>
  </si>
  <si>
    <r>
      <rPr>
        <u/>
        <sz val="12"/>
        <color indexed="12"/>
        <rFont val="宋体"/>
        <family val="3"/>
        <charset val="134"/>
      </rPr>
      <t>平安大华鼎沣混合</t>
    </r>
  </si>
  <si>
    <r>
      <rPr>
        <u/>
        <sz val="12"/>
        <color indexed="12"/>
        <rFont val="宋体"/>
        <family val="3"/>
        <charset val="134"/>
      </rPr>
      <t>鑫元招利债券</t>
    </r>
  </si>
  <si>
    <r>
      <rPr>
        <u/>
        <sz val="12"/>
        <color indexed="12"/>
        <rFont val="宋体"/>
        <family val="3"/>
        <charset val="134"/>
      </rPr>
      <t>南方安福混合</t>
    </r>
  </si>
  <si>
    <r>
      <rPr>
        <u/>
        <sz val="12"/>
        <color indexed="12"/>
        <rFont val="宋体"/>
        <family val="3"/>
        <charset val="134"/>
      </rPr>
      <t>国泰润利纯债债券</t>
    </r>
  </si>
  <si>
    <r>
      <rPr>
        <u/>
        <sz val="12"/>
        <color indexed="12"/>
        <rFont val="宋体"/>
        <family val="3"/>
        <charset val="134"/>
      </rPr>
      <t>鑫元瑞利债券</t>
    </r>
  </si>
  <si>
    <r>
      <rPr>
        <u/>
        <sz val="12"/>
        <color indexed="12"/>
        <rFont val="宋体"/>
        <family val="3"/>
        <charset val="134"/>
      </rPr>
      <t>博时智臻纯债债券</t>
    </r>
  </si>
  <si>
    <r>
      <rPr>
        <u/>
        <sz val="12"/>
        <color indexed="12"/>
        <rFont val="宋体"/>
        <family val="3"/>
        <charset val="134"/>
      </rPr>
      <t>银河君怡债券</t>
    </r>
  </si>
  <si>
    <r>
      <rPr>
        <u/>
        <sz val="12"/>
        <color indexed="12"/>
        <rFont val="宋体"/>
        <family val="3"/>
        <charset val="134"/>
      </rPr>
      <t>广发景祥纯债</t>
    </r>
  </si>
  <si>
    <r>
      <rPr>
        <u/>
        <sz val="12"/>
        <color indexed="12"/>
        <rFont val="宋体"/>
        <family val="3"/>
        <charset val="134"/>
      </rPr>
      <t>鹏华丰盈债券</t>
    </r>
  </si>
  <si>
    <r>
      <rPr>
        <u/>
        <sz val="12"/>
        <color indexed="12"/>
        <rFont val="宋体"/>
        <family val="3"/>
        <charset val="134"/>
      </rPr>
      <t>山西证券裕利债券</t>
    </r>
  </si>
  <si>
    <r>
      <rPr>
        <u/>
        <sz val="12"/>
        <color indexed="12"/>
        <rFont val="宋体"/>
        <family val="3"/>
        <charset val="134"/>
      </rPr>
      <t>国寿安保安瑞纯债债券</t>
    </r>
  </si>
  <si>
    <r>
      <rPr>
        <u/>
        <sz val="12"/>
        <color indexed="12"/>
        <rFont val="宋体"/>
        <family val="3"/>
        <charset val="134"/>
      </rPr>
      <t>广发景华纯债</t>
    </r>
  </si>
  <si>
    <r>
      <rPr>
        <u/>
        <sz val="12"/>
        <color indexed="12"/>
        <rFont val="宋体"/>
        <family val="3"/>
        <charset val="134"/>
      </rPr>
      <t>南方安颐养老</t>
    </r>
  </si>
  <si>
    <r>
      <rPr>
        <u/>
        <sz val="12"/>
        <color indexed="12"/>
        <rFont val="宋体"/>
        <family val="3"/>
        <charset val="134"/>
      </rPr>
      <t>创金合信尊丰纯债债券</t>
    </r>
  </si>
  <si>
    <r>
      <rPr>
        <u/>
        <sz val="12"/>
        <color indexed="12"/>
        <rFont val="宋体"/>
        <family val="3"/>
        <charset val="134"/>
      </rPr>
      <t>鹏华丰瑞债券</t>
    </r>
  </si>
  <si>
    <r>
      <rPr>
        <u/>
        <sz val="12"/>
        <color indexed="12"/>
        <rFont val="宋体"/>
        <family val="3"/>
        <charset val="134"/>
      </rPr>
      <t>中信建投稳裕</t>
    </r>
  </si>
  <si>
    <r>
      <rPr>
        <u/>
        <sz val="12"/>
        <color indexed="12"/>
        <rFont val="宋体"/>
        <family val="3"/>
        <charset val="134"/>
      </rPr>
      <t>博时盈海纯债债券</t>
    </r>
  </si>
  <si>
    <r>
      <rPr>
        <u/>
        <sz val="12"/>
        <color indexed="12"/>
        <rFont val="宋体"/>
        <family val="3"/>
        <charset val="134"/>
      </rPr>
      <t>博时富和纯债债券</t>
    </r>
  </si>
  <si>
    <r>
      <rPr>
        <u/>
        <sz val="12"/>
        <color indexed="12"/>
        <rFont val="宋体"/>
        <family val="3"/>
        <charset val="134"/>
      </rPr>
      <t>民生加银鑫弘债券</t>
    </r>
  </si>
  <si>
    <r>
      <rPr>
        <u/>
        <sz val="12"/>
        <color indexed="12"/>
        <rFont val="宋体"/>
        <family val="3"/>
        <charset val="134"/>
      </rPr>
      <t>博时裕瑞纯债债券</t>
    </r>
  </si>
  <si>
    <r>
      <rPr>
        <u/>
        <sz val="12"/>
        <color indexed="12"/>
        <rFont val="宋体"/>
        <family val="3"/>
        <charset val="134"/>
      </rPr>
      <t>江信洪福</t>
    </r>
  </si>
  <si>
    <r>
      <rPr>
        <u/>
        <sz val="12"/>
        <color indexed="12"/>
        <rFont val="宋体"/>
        <family val="3"/>
        <charset val="134"/>
      </rPr>
      <t>浙商惠南纯债债券</t>
    </r>
  </si>
  <si>
    <r>
      <rPr>
        <u/>
        <sz val="12"/>
        <color indexed="12"/>
        <rFont val="宋体"/>
        <family val="3"/>
        <charset val="134"/>
      </rPr>
      <t>博时裕恒纯债债券</t>
    </r>
  </si>
  <si>
    <r>
      <rPr>
        <u/>
        <sz val="12"/>
        <color indexed="12"/>
        <rFont val="宋体"/>
        <family val="3"/>
        <charset val="134"/>
      </rPr>
      <t>兴银稳健</t>
    </r>
  </si>
  <si>
    <r>
      <rPr>
        <u/>
        <sz val="12"/>
        <color indexed="12"/>
        <rFont val="宋体"/>
        <family val="3"/>
        <charset val="134"/>
      </rPr>
      <t>博时裕安纯债债券</t>
    </r>
  </si>
  <si>
    <r>
      <rPr>
        <u/>
        <sz val="12"/>
        <color indexed="12"/>
        <rFont val="宋体"/>
        <family val="3"/>
        <charset val="134"/>
      </rPr>
      <t>嘉实稳泽纯债债券</t>
    </r>
  </si>
  <si>
    <r>
      <rPr>
        <u/>
        <sz val="12"/>
        <color indexed="12"/>
        <rFont val="宋体"/>
        <family val="3"/>
        <charset val="134"/>
      </rPr>
      <t>鑫元得利债券</t>
    </r>
  </si>
  <si>
    <r>
      <rPr>
        <u/>
        <sz val="12"/>
        <color indexed="12"/>
        <rFont val="宋体"/>
        <family val="3"/>
        <charset val="134"/>
      </rPr>
      <t>兴全稳益定期开放债券</t>
    </r>
  </si>
  <si>
    <r>
      <rPr>
        <u/>
        <sz val="12"/>
        <color indexed="12"/>
        <rFont val="宋体"/>
        <family val="3"/>
        <charset val="134"/>
      </rPr>
      <t>博时聚源纯债债券</t>
    </r>
  </si>
  <si>
    <r>
      <rPr>
        <u/>
        <sz val="12"/>
        <color indexed="12"/>
        <rFont val="宋体"/>
        <family val="3"/>
        <charset val="134"/>
      </rPr>
      <t>东兴兴利债券</t>
    </r>
  </si>
  <si>
    <r>
      <rPr>
        <u/>
        <sz val="12"/>
        <color indexed="12"/>
        <rFont val="宋体"/>
        <family val="3"/>
        <charset val="134"/>
      </rPr>
      <t>融通通穗债券</t>
    </r>
  </si>
  <si>
    <r>
      <rPr>
        <u/>
        <sz val="12"/>
        <color indexed="12"/>
        <rFont val="宋体"/>
        <family val="3"/>
        <charset val="134"/>
      </rPr>
      <t>博时裕荣纯债债券</t>
    </r>
  </si>
  <si>
    <r>
      <rPr>
        <u/>
        <sz val="12"/>
        <color indexed="12"/>
        <rFont val="宋体"/>
        <family val="3"/>
        <charset val="134"/>
      </rPr>
      <t>国联安信心增益债券</t>
    </r>
  </si>
  <si>
    <r>
      <rPr>
        <u/>
        <sz val="12"/>
        <color indexed="12"/>
        <rFont val="宋体"/>
        <family val="3"/>
        <charset val="134"/>
      </rPr>
      <t>华安鼎丰</t>
    </r>
  </si>
  <si>
    <r>
      <rPr>
        <u/>
        <sz val="12"/>
        <color indexed="12"/>
        <rFont val="宋体"/>
        <family val="3"/>
        <charset val="134"/>
      </rPr>
      <t>鹏华兴康定期开放混合</t>
    </r>
  </si>
  <si>
    <r>
      <rPr>
        <u/>
        <sz val="12"/>
        <color indexed="12"/>
        <rFont val="宋体"/>
        <family val="3"/>
        <charset val="134"/>
      </rPr>
      <t>天弘喜利灵活配置混合</t>
    </r>
  </si>
  <si>
    <r>
      <rPr>
        <u/>
        <sz val="12"/>
        <color indexed="12"/>
        <rFont val="宋体"/>
        <family val="3"/>
        <charset val="134"/>
      </rPr>
      <t>鹏华兴惠定期开放混合</t>
    </r>
  </si>
  <si>
    <r>
      <rPr>
        <u/>
        <sz val="12"/>
        <color indexed="12"/>
        <rFont val="宋体"/>
        <family val="3"/>
        <charset val="134"/>
      </rPr>
      <t>银河君欣债券</t>
    </r>
  </si>
  <si>
    <r>
      <rPr>
        <u/>
        <sz val="12"/>
        <color indexed="12"/>
        <rFont val="宋体"/>
        <family val="3"/>
        <charset val="134"/>
      </rPr>
      <t>中邮核心成长混合</t>
    </r>
  </si>
  <si>
    <r>
      <rPr>
        <u/>
        <sz val="12"/>
        <color indexed="12"/>
        <rFont val="宋体"/>
        <family val="3"/>
        <charset val="134"/>
      </rPr>
      <t>南方恒生交易型开放式指数</t>
    </r>
  </si>
  <si>
    <r>
      <rPr>
        <u/>
        <sz val="12"/>
        <color indexed="12"/>
        <rFont val="宋体"/>
        <family val="3"/>
        <charset val="134"/>
      </rPr>
      <t>南方平衡配置混合</t>
    </r>
  </si>
  <si>
    <r>
      <rPr>
        <u/>
        <sz val="12"/>
        <color indexed="12"/>
        <rFont val="宋体"/>
        <family val="3"/>
        <charset val="134"/>
      </rPr>
      <t>光大保德信红利混合</t>
    </r>
  </si>
  <si>
    <r>
      <rPr>
        <u/>
        <sz val="12"/>
        <color indexed="12"/>
        <rFont val="宋体"/>
        <family val="3"/>
        <charset val="134"/>
      </rPr>
      <t>平安大华惠隆纯债</t>
    </r>
  </si>
  <si>
    <r>
      <rPr>
        <u/>
        <sz val="12"/>
        <color indexed="12"/>
        <rFont val="宋体"/>
        <family val="3"/>
        <charset val="134"/>
      </rPr>
      <t>融通通优债券</t>
    </r>
  </si>
  <si>
    <r>
      <rPr>
        <u/>
        <sz val="12"/>
        <color indexed="12"/>
        <rFont val="宋体"/>
        <family val="3"/>
        <charset val="134"/>
      </rPr>
      <t>鹏华丰茂债券</t>
    </r>
  </si>
  <si>
    <r>
      <rPr>
        <u/>
        <sz val="12"/>
        <color indexed="12"/>
        <rFont val="宋体"/>
        <family val="3"/>
        <charset val="134"/>
      </rPr>
      <t>中加丰享纯债债券</t>
    </r>
  </si>
  <si>
    <r>
      <rPr>
        <u/>
        <sz val="12"/>
        <color indexed="12"/>
        <rFont val="宋体"/>
        <family val="3"/>
        <charset val="134"/>
      </rPr>
      <t>博时富华纯债债券</t>
    </r>
  </si>
  <si>
    <r>
      <rPr>
        <u/>
        <sz val="12"/>
        <color indexed="12"/>
        <rFont val="宋体"/>
        <family val="3"/>
        <charset val="134"/>
      </rPr>
      <t>申万菱信申万收益</t>
    </r>
  </si>
  <si>
    <r>
      <rPr>
        <u/>
        <sz val="12"/>
        <color indexed="12"/>
        <rFont val="宋体"/>
        <family val="3"/>
        <charset val="134"/>
      </rPr>
      <t>泰达稳健</t>
    </r>
  </si>
  <si>
    <r>
      <rPr>
        <u/>
        <sz val="12"/>
        <color indexed="12"/>
        <rFont val="宋体"/>
        <family val="3"/>
        <charset val="134"/>
      </rPr>
      <t>国寿安保安康纯债债券</t>
    </r>
  </si>
  <si>
    <r>
      <rPr>
        <u/>
        <sz val="12"/>
        <color indexed="12"/>
        <rFont val="宋体"/>
        <family val="3"/>
        <charset val="134"/>
      </rPr>
      <t>国泰润享纯债债券</t>
    </r>
  </si>
  <si>
    <r>
      <rPr>
        <u/>
        <sz val="12"/>
        <color indexed="12"/>
        <rFont val="宋体"/>
        <family val="3"/>
        <charset val="134"/>
      </rPr>
      <t>国寿安保安享纯债债券</t>
    </r>
  </si>
  <si>
    <r>
      <rPr>
        <u/>
        <sz val="12"/>
        <color indexed="12"/>
        <rFont val="宋体"/>
        <family val="3"/>
        <charset val="134"/>
      </rPr>
      <t>诺安瑞鑫定期开放债券</t>
    </r>
  </si>
  <si>
    <r>
      <rPr>
        <u/>
        <sz val="12"/>
        <color indexed="12"/>
        <rFont val="宋体"/>
        <family val="3"/>
        <charset val="134"/>
      </rPr>
      <t>中加丰盈纯债债券</t>
    </r>
  </si>
  <si>
    <r>
      <rPr>
        <u/>
        <sz val="12"/>
        <color indexed="12"/>
        <rFont val="宋体"/>
        <family val="3"/>
        <charset val="134"/>
      </rPr>
      <t>鹏华丰惠债券</t>
    </r>
  </si>
  <si>
    <r>
      <rPr>
        <u/>
        <sz val="12"/>
        <color indexed="12"/>
        <rFont val="宋体"/>
        <family val="3"/>
        <charset val="134"/>
      </rPr>
      <t>博时聚润纯债债券</t>
    </r>
  </si>
  <si>
    <r>
      <rPr>
        <u/>
        <sz val="12"/>
        <color indexed="12"/>
        <rFont val="宋体"/>
        <family val="3"/>
        <charset val="134"/>
      </rPr>
      <t>博时广利纯债债券</t>
    </r>
  </si>
  <si>
    <r>
      <rPr>
        <u/>
        <sz val="12"/>
        <color indexed="12"/>
        <rFont val="宋体"/>
        <family val="3"/>
        <charset val="134"/>
      </rPr>
      <t>金鹰添盈纯债债券</t>
    </r>
  </si>
  <si>
    <r>
      <rPr>
        <u/>
        <sz val="12"/>
        <color indexed="12"/>
        <rFont val="宋体"/>
        <family val="3"/>
        <charset val="134"/>
      </rPr>
      <t>兴全兴泰定期开放债券</t>
    </r>
  </si>
  <si>
    <r>
      <rPr>
        <u/>
        <sz val="12"/>
        <color indexed="12"/>
        <rFont val="宋体"/>
        <family val="3"/>
        <charset val="134"/>
      </rPr>
      <t>鹏华丰腾债券</t>
    </r>
  </si>
  <si>
    <r>
      <rPr>
        <u/>
        <sz val="12"/>
        <color indexed="12"/>
        <rFont val="宋体"/>
        <family val="3"/>
        <charset val="134"/>
      </rPr>
      <t>汇安嘉裕纯债债券</t>
    </r>
  </si>
  <si>
    <r>
      <rPr>
        <u/>
        <sz val="12"/>
        <color indexed="12"/>
        <rFont val="宋体"/>
        <family val="3"/>
        <charset val="134"/>
      </rPr>
      <t>前海联合泓元定开债券</t>
    </r>
  </si>
  <si>
    <r>
      <rPr>
        <u/>
        <sz val="12"/>
        <color indexed="12"/>
        <rFont val="宋体"/>
        <family val="3"/>
        <charset val="134"/>
      </rPr>
      <t>鑫元汇利债券</t>
    </r>
  </si>
  <si>
    <r>
      <rPr>
        <u/>
        <sz val="12"/>
        <color indexed="12"/>
        <rFont val="宋体"/>
        <family val="3"/>
        <charset val="134"/>
      </rPr>
      <t>泰康安惠纯债债券</t>
    </r>
  </si>
  <si>
    <r>
      <rPr>
        <u/>
        <sz val="12"/>
        <color indexed="12"/>
        <rFont val="宋体"/>
        <family val="3"/>
        <charset val="134"/>
      </rPr>
      <t>广发景丰纯债</t>
    </r>
  </si>
  <si>
    <r>
      <rPr>
        <u/>
        <sz val="12"/>
        <color indexed="12"/>
        <rFont val="宋体"/>
        <family val="3"/>
        <charset val="134"/>
      </rPr>
      <t>嘉实稳元纯债债券</t>
    </r>
  </si>
  <si>
    <r>
      <rPr>
        <u/>
        <sz val="12"/>
        <color indexed="12"/>
        <rFont val="宋体"/>
        <family val="3"/>
        <charset val="134"/>
      </rPr>
      <t>博时富瑞纯债债券</t>
    </r>
  </si>
  <si>
    <r>
      <rPr>
        <u/>
        <sz val="12"/>
        <color indexed="12"/>
        <rFont val="宋体"/>
        <family val="3"/>
        <charset val="134"/>
      </rPr>
      <t>天弘优选债券</t>
    </r>
  </si>
  <si>
    <r>
      <rPr>
        <u/>
        <sz val="12"/>
        <color indexed="12"/>
        <rFont val="宋体"/>
        <family val="3"/>
        <charset val="134"/>
      </rPr>
      <t>富国景利纯债债券</t>
    </r>
  </si>
  <si>
    <r>
      <rPr>
        <u/>
        <sz val="12"/>
        <color indexed="12"/>
        <rFont val="宋体"/>
        <family val="3"/>
        <charset val="134"/>
      </rPr>
      <t>鹏华丰玉债券</t>
    </r>
  </si>
  <si>
    <r>
      <rPr>
        <u/>
        <sz val="12"/>
        <color indexed="12"/>
        <rFont val="宋体"/>
        <family val="3"/>
        <charset val="134"/>
      </rPr>
      <t>建信睿富纯债债券</t>
    </r>
  </si>
  <si>
    <r>
      <rPr>
        <u/>
        <sz val="12"/>
        <color indexed="12"/>
        <rFont val="宋体"/>
        <family val="3"/>
        <charset val="134"/>
      </rPr>
      <t>易方达富惠纯债债券</t>
    </r>
  </si>
  <si>
    <r>
      <rPr>
        <u/>
        <sz val="12"/>
        <color indexed="12"/>
        <rFont val="宋体"/>
        <family val="3"/>
        <charset val="134"/>
      </rPr>
      <t>建信恒远一年定期开放债券</t>
    </r>
  </si>
  <si>
    <r>
      <rPr>
        <u/>
        <sz val="12"/>
        <color indexed="12"/>
        <rFont val="宋体"/>
        <family val="3"/>
        <charset val="134"/>
      </rPr>
      <t>中欧兴利债券</t>
    </r>
  </si>
  <si>
    <r>
      <rPr>
        <u/>
        <sz val="12"/>
        <color indexed="12"/>
        <rFont val="宋体"/>
        <family val="3"/>
        <charset val="134"/>
      </rPr>
      <t>博时景兴纯债债券</t>
    </r>
  </si>
  <si>
    <r>
      <rPr>
        <u/>
        <sz val="12"/>
        <color indexed="12"/>
        <rFont val="宋体"/>
        <family val="3"/>
        <charset val="134"/>
      </rPr>
      <t>兴全稳泰债券</t>
    </r>
  </si>
  <si>
    <r>
      <rPr>
        <u/>
        <sz val="12"/>
        <color indexed="12"/>
        <rFont val="宋体"/>
        <family val="3"/>
        <charset val="134"/>
      </rPr>
      <t>建信恒瑞一年定期开放债券</t>
    </r>
  </si>
  <si>
    <r>
      <rPr>
        <u/>
        <sz val="12"/>
        <color indexed="12"/>
        <rFont val="宋体"/>
        <family val="3"/>
        <charset val="134"/>
      </rPr>
      <t>国投瑞银顺益纯债债券</t>
    </r>
  </si>
  <si>
    <r>
      <rPr>
        <u/>
        <sz val="12"/>
        <color indexed="12"/>
        <rFont val="宋体"/>
        <family val="3"/>
        <charset val="134"/>
      </rPr>
      <t>银华惠丰定期开放混合</t>
    </r>
  </si>
  <si>
    <r>
      <rPr>
        <u/>
        <sz val="12"/>
        <color indexed="12"/>
        <rFont val="宋体"/>
        <family val="3"/>
        <charset val="134"/>
      </rPr>
      <t>招商招利一年期理财债券</t>
    </r>
  </si>
  <si>
    <r>
      <rPr>
        <u/>
        <sz val="12"/>
        <color indexed="12"/>
        <rFont val="宋体"/>
        <family val="3"/>
        <charset val="134"/>
      </rPr>
      <t>平安大华惠享纯债</t>
    </r>
  </si>
  <si>
    <r>
      <rPr>
        <u/>
        <sz val="12"/>
        <color indexed="12"/>
        <rFont val="宋体"/>
        <family val="3"/>
        <charset val="134"/>
      </rPr>
      <t>融通通润债券</t>
    </r>
  </si>
  <si>
    <r>
      <rPr>
        <u/>
        <sz val="12"/>
        <color indexed="12"/>
        <rFont val="宋体"/>
        <family val="3"/>
        <charset val="134"/>
      </rPr>
      <t>博时聚盈纯债债券</t>
    </r>
  </si>
  <si>
    <r>
      <rPr>
        <u/>
        <sz val="12"/>
        <color indexed="12"/>
        <rFont val="宋体"/>
        <family val="3"/>
        <charset val="134"/>
      </rPr>
      <t>博时裕信纯债债券</t>
    </r>
  </si>
  <si>
    <r>
      <rPr>
        <u/>
        <sz val="12"/>
        <color indexed="12"/>
        <rFont val="宋体"/>
        <family val="3"/>
        <charset val="134"/>
      </rPr>
      <t>金元顺安元启灵活配置混合</t>
    </r>
  </si>
  <si>
    <r>
      <rPr>
        <u/>
        <sz val="12"/>
        <color indexed="12"/>
        <rFont val="宋体"/>
        <family val="3"/>
        <charset val="134"/>
      </rPr>
      <t>嘉实稳熙纯债债券</t>
    </r>
  </si>
  <si>
    <r>
      <rPr>
        <u/>
        <sz val="12"/>
        <color indexed="12"/>
        <rFont val="宋体"/>
        <family val="3"/>
        <charset val="134"/>
      </rPr>
      <t>万家家享纯债债券</t>
    </r>
  </si>
  <si>
    <r>
      <rPr>
        <u/>
        <sz val="12"/>
        <color indexed="12"/>
        <rFont val="宋体"/>
        <family val="3"/>
        <charset val="134"/>
      </rPr>
      <t>浙商惠利纯债债券</t>
    </r>
  </si>
  <si>
    <r>
      <rPr>
        <u/>
        <sz val="12"/>
        <color indexed="12"/>
        <rFont val="宋体"/>
        <family val="3"/>
        <charset val="134"/>
      </rPr>
      <t>博时聚利纯债债券</t>
    </r>
  </si>
  <si>
    <r>
      <rPr>
        <u/>
        <sz val="12"/>
        <color indexed="12"/>
        <rFont val="宋体"/>
        <family val="3"/>
        <charset val="134"/>
      </rPr>
      <t>鹏华丰享债券</t>
    </r>
  </si>
  <si>
    <r>
      <rPr>
        <u/>
        <sz val="12"/>
        <color indexed="12"/>
        <rFont val="宋体"/>
        <family val="3"/>
        <charset val="134"/>
      </rPr>
      <t>鹏华丰康债券</t>
    </r>
  </si>
  <si>
    <r>
      <rPr>
        <u/>
        <sz val="12"/>
        <color indexed="12"/>
        <rFont val="宋体"/>
        <family val="3"/>
        <charset val="134"/>
      </rPr>
      <t>鑫元聚利债券</t>
    </r>
  </si>
  <si>
    <r>
      <rPr>
        <u/>
        <sz val="12"/>
        <color indexed="12"/>
        <rFont val="宋体"/>
        <family val="3"/>
        <charset val="134"/>
      </rPr>
      <t>博时慧选纯债债券</t>
    </r>
  </si>
  <si>
    <r>
      <rPr>
        <u/>
        <sz val="12"/>
        <color indexed="12"/>
        <rFont val="宋体"/>
        <family val="3"/>
        <charset val="134"/>
      </rPr>
      <t>永赢瑞益债券</t>
    </r>
  </si>
  <si>
    <r>
      <rPr>
        <u/>
        <sz val="12"/>
        <color indexed="12"/>
        <rFont val="宋体"/>
        <family val="3"/>
        <charset val="134"/>
      </rPr>
      <t>中信建投稳利保本混合</t>
    </r>
  </si>
  <si>
    <r>
      <rPr>
        <u/>
        <sz val="12"/>
        <color indexed="12"/>
        <rFont val="宋体"/>
        <family val="3"/>
        <charset val="134"/>
      </rPr>
      <t>金鹰添荣纯债债券</t>
    </r>
  </si>
  <si>
    <r>
      <rPr>
        <u/>
        <sz val="12"/>
        <color indexed="12"/>
        <rFont val="宋体"/>
        <family val="3"/>
        <charset val="134"/>
      </rPr>
      <t>平安大华鼎信定开债</t>
    </r>
  </si>
  <si>
    <r>
      <rPr>
        <u/>
        <sz val="12"/>
        <color indexed="12"/>
        <rFont val="宋体"/>
        <family val="3"/>
        <charset val="134"/>
      </rPr>
      <t>建信睿享纯债债券</t>
    </r>
  </si>
  <si>
    <r>
      <rPr>
        <u/>
        <sz val="12"/>
        <color indexed="12"/>
        <rFont val="宋体"/>
        <family val="3"/>
        <charset val="134"/>
      </rPr>
      <t>嘉实多利优先</t>
    </r>
  </si>
  <si>
    <r>
      <rPr>
        <u/>
        <sz val="12"/>
        <color indexed="12"/>
        <rFont val="宋体"/>
        <family val="3"/>
        <charset val="134"/>
      </rPr>
      <t>兴业裕华债券</t>
    </r>
  </si>
  <si>
    <r>
      <rPr>
        <u/>
        <sz val="12"/>
        <color indexed="12"/>
        <rFont val="宋体"/>
        <family val="3"/>
        <charset val="134"/>
      </rPr>
      <t>中信建投稳溢保本混合</t>
    </r>
  </si>
  <si>
    <r>
      <rPr>
        <u/>
        <sz val="12"/>
        <color indexed="12"/>
        <rFont val="宋体"/>
        <family val="3"/>
        <charset val="134"/>
      </rPr>
      <t>嘉实超短债债券</t>
    </r>
  </si>
  <si>
    <r>
      <rPr>
        <u/>
        <sz val="12"/>
        <color indexed="12"/>
        <rFont val="宋体"/>
        <family val="3"/>
        <charset val="134"/>
      </rPr>
      <t>博时裕新纯债债券</t>
    </r>
  </si>
  <si>
    <r>
      <rPr>
        <u/>
        <sz val="12"/>
        <color indexed="12"/>
        <rFont val="宋体"/>
        <family val="3"/>
        <charset val="134"/>
      </rPr>
      <t>中加纯债债券</t>
    </r>
  </si>
  <si>
    <r>
      <rPr>
        <u/>
        <sz val="12"/>
        <color indexed="12"/>
        <rFont val="宋体"/>
        <family val="3"/>
        <charset val="134"/>
      </rPr>
      <t>鹏华兴悦定期开放混合</t>
    </r>
  </si>
  <si>
    <r>
      <rPr>
        <u/>
        <sz val="12"/>
        <color indexed="12"/>
        <rFont val="宋体"/>
        <family val="3"/>
        <charset val="134"/>
      </rPr>
      <t>华宝新动力混合</t>
    </r>
  </si>
  <si>
    <r>
      <rPr>
        <u/>
        <sz val="12"/>
        <color indexed="12"/>
        <rFont val="宋体"/>
        <family val="3"/>
        <charset val="134"/>
      </rPr>
      <t>平安大华惠泽纯债债券</t>
    </r>
  </si>
  <si>
    <r>
      <rPr>
        <u/>
        <sz val="12"/>
        <color indexed="12"/>
        <rFont val="宋体"/>
        <family val="3"/>
        <charset val="134"/>
      </rPr>
      <t>建信鑫瑞回报灵活配置混合</t>
    </r>
  </si>
  <si>
    <r>
      <rPr>
        <u/>
        <sz val="12"/>
        <color indexed="12"/>
        <rFont val="宋体"/>
        <family val="3"/>
        <charset val="134"/>
      </rPr>
      <t>南方恒生交易型开放式指数联接</t>
    </r>
  </si>
  <si>
    <r>
      <rPr>
        <u/>
        <sz val="12"/>
        <color indexed="12"/>
        <rFont val="宋体"/>
        <family val="3"/>
        <charset val="134"/>
      </rPr>
      <t>长信稳势纯债债券</t>
    </r>
  </si>
  <si>
    <r>
      <rPr>
        <u/>
        <sz val="12"/>
        <color indexed="12"/>
        <rFont val="宋体"/>
        <family val="3"/>
        <charset val="134"/>
      </rPr>
      <t>万家品质生活灵活配置混合</t>
    </r>
  </si>
  <si>
    <r>
      <rPr>
        <u/>
        <sz val="12"/>
        <color indexed="12"/>
        <rFont val="宋体"/>
        <family val="3"/>
        <charset val="134"/>
      </rPr>
      <t>新沃鑫禧债券</t>
    </r>
  </si>
  <si>
    <r>
      <rPr>
        <u/>
        <sz val="12"/>
        <color indexed="12"/>
        <rFont val="宋体"/>
        <family val="3"/>
        <charset val="134"/>
      </rPr>
      <t>博时富嘉纯债债券</t>
    </r>
  </si>
  <si>
    <r>
      <rPr>
        <u/>
        <sz val="12"/>
        <color indexed="12"/>
        <rFont val="宋体"/>
        <family val="3"/>
        <charset val="134"/>
      </rPr>
      <t>华泰柏瑞港股通量化混合</t>
    </r>
  </si>
  <si>
    <r>
      <rPr>
        <u/>
        <sz val="12"/>
        <color indexed="12"/>
        <rFont val="宋体"/>
        <family val="3"/>
        <charset val="134"/>
      </rPr>
      <t>广发安悦回报混合</t>
    </r>
  </si>
  <si>
    <r>
      <rPr>
        <u/>
        <sz val="12"/>
        <color indexed="12"/>
        <rFont val="宋体"/>
        <family val="3"/>
        <charset val="134"/>
      </rPr>
      <t>广发服务业精选混合</t>
    </r>
  </si>
  <si>
    <r>
      <rPr>
        <u/>
        <sz val="12"/>
        <color indexed="12"/>
        <rFont val="宋体"/>
        <family val="3"/>
        <charset val="134"/>
      </rPr>
      <t>兴业丰泰债券</t>
    </r>
  </si>
  <si>
    <r>
      <rPr>
        <u/>
        <sz val="12"/>
        <color indexed="12"/>
        <rFont val="宋体"/>
        <family val="3"/>
        <charset val="134"/>
      </rPr>
      <t>广发增强债券</t>
    </r>
  </si>
  <si>
    <r>
      <rPr>
        <u/>
        <sz val="12"/>
        <color indexed="12"/>
        <rFont val="宋体"/>
        <family val="3"/>
        <charset val="134"/>
      </rPr>
      <t>鹏华价值精选股票</t>
    </r>
  </si>
  <si>
    <r>
      <rPr>
        <u/>
        <sz val="12"/>
        <color indexed="12"/>
        <rFont val="宋体"/>
        <family val="3"/>
        <charset val="134"/>
      </rPr>
      <t>融通增祥债券</t>
    </r>
  </si>
  <si>
    <r>
      <rPr>
        <u/>
        <sz val="12"/>
        <color indexed="12"/>
        <rFont val="宋体"/>
        <family val="3"/>
        <charset val="134"/>
      </rPr>
      <t>嘉实合润双债两年期定期债券</t>
    </r>
  </si>
  <si>
    <r>
      <rPr>
        <u/>
        <sz val="12"/>
        <color indexed="12"/>
        <rFont val="宋体"/>
        <family val="3"/>
        <charset val="134"/>
      </rPr>
      <t>汇添富均衡增长混合</t>
    </r>
  </si>
  <si>
    <r>
      <rPr>
        <u/>
        <sz val="12"/>
        <color indexed="12"/>
        <rFont val="宋体"/>
        <family val="3"/>
        <charset val="134"/>
      </rPr>
      <t>建信恒安一年定期开放债券</t>
    </r>
  </si>
  <si>
    <r>
      <rPr>
        <u/>
        <sz val="12"/>
        <color indexed="12"/>
        <rFont val="宋体"/>
        <family val="3"/>
        <charset val="134"/>
      </rPr>
      <t>天弘通利混合</t>
    </r>
  </si>
  <si>
    <r>
      <rPr>
        <u/>
        <sz val="12"/>
        <color indexed="12"/>
        <rFont val="宋体"/>
        <family val="3"/>
        <charset val="134"/>
      </rPr>
      <t>泓德泓业混合</t>
    </r>
  </si>
  <si>
    <r>
      <rPr>
        <u/>
        <sz val="12"/>
        <color indexed="12"/>
        <rFont val="宋体"/>
        <family val="3"/>
        <charset val="134"/>
      </rPr>
      <t>华宝行业精选混合</t>
    </r>
  </si>
  <si>
    <r>
      <rPr>
        <u/>
        <sz val="12"/>
        <color indexed="12"/>
        <rFont val="宋体"/>
        <family val="3"/>
        <charset val="134"/>
      </rPr>
      <t>海富通中小盘混合</t>
    </r>
  </si>
  <si>
    <r>
      <rPr>
        <u/>
        <sz val="12"/>
        <color indexed="12"/>
        <rFont val="宋体"/>
        <family val="3"/>
        <charset val="134"/>
      </rPr>
      <t>长城久润保本混合</t>
    </r>
  </si>
  <si>
    <r>
      <rPr>
        <u/>
        <sz val="12"/>
        <color indexed="12"/>
        <rFont val="宋体"/>
        <family val="3"/>
        <charset val="134"/>
      </rPr>
      <t>浙商稳健</t>
    </r>
  </si>
  <si>
    <r>
      <rPr>
        <u/>
        <sz val="12"/>
        <color indexed="12"/>
        <rFont val="宋体"/>
        <family val="3"/>
        <charset val="134"/>
      </rPr>
      <t>鹏华丰饶定期开放债券</t>
    </r>
  </si>
  <si>
    <r>
      <rPr>
        <u/>
        <sz val="12"/>
        <color indexed="12"/>
        <rFont val="宋体"/>
        <family val="3"/>
        <charset val="134"/>
      </rPr>
      <t>泰达宏利转型机遇股票</t>
    </r>
  </si>
  <si>
    <r>
      <rPr>
        <u/>
        <sz val="12"/>
        <color indexed="12"/>
        <rFont val="宋体"/>
        <family val="3"/>
        <charset val="134"/>
      </rPr>
      <t>博时裕顺纯债债券</t>
    </r>
  </si>
  <si>
    <r>
      <rPr>
        <u/>
        <sz val="12"/>
        <color indexed="12"/>
        <rFont val="宋体"/>
        <family val="3"/>
        <charset val="134"/>
      </rPr>
      <t>海富通国策导向混合</t>
    </r>
  </si>
  <si>
    <r>
      <rPr>
        <u/>
        <sz val="12"/>
        <color indexed="12"/>
        <rFont val="宋体"/>
        <family val="3"/>
        <charset val="134"/>
      </rPr>
      <t>中海积极收益灵活配置混合</t>
    </r>
  </si>
  <si>
    <r>
      <rPr>
        <u/>
        <sz val="12"/>
        <color indexed="12"/>
        <rFont val="宋体"/>
        <family val="3"/>
        <charset val="134"/>
      </rPr>
      <t>南方改革机遇</t>
    </r>
  </si>
  <si>
    <r>
      <rPr>
        <u/>
        <sz val="12"/>
        <color indexed="12"/>
        <rFont val="宋体"/>
        <family val="3"/>
        <charset val="134"/>
      </rPr>
      <t>招商瑞庆灵活配置混合</t>
    </r>
  </si>
  <si>
    <r>
      <rPr>
        <u/>
        <sz val="12"/>
        <color indexed="12"/>
        <rFont val="宋体"/>
        <family val="3"/>
        <charset val="134"/>
      </rPr>
      <t>长信新利灵活配置混合</t>
    </r>
  </si>
  <si>
    <r>
      <rPr>
        <u/>
        <sz val="12"/>
        <color indexed="12"/>
        <rFont val="宋体"/>
        <family val="3"/>
        <charset val="134"/>
      </rPr>
      <t>兴业聚丰灵活配置混合</t>
    </r>
  </si>
  <si>
    <r>
      <rPr>
        <u/>
        <sz val="12"/>
        <color indexed="12"/>
        <rFont val="宋体"/>
        <family val="3"/>
        <charset val="134"/>
      </rPr>
      <t>安信一带一路分级</t>
    </r>
  </si>
  <si>
    <r>
      <rPr>
        <u/>
        <sz val="12"/>
        <color indexed="12"/>
        <rFont val="宋体"/>
        <family val="3"/>
        <charset val="134"/>
      </rPr>
      <t>九泰久利灵活配置混合</t>
    </r>
  </si>
  <si>
    <r>
      <rPr>
        <u/>
        <sz val="12"/>
        <color indexed="12"/>
        <rFont val="宋体"/>
        <family val="3"/>
        <charset val="134"/>
      </rPr>
      <t>嘉实新起航混合</t>
    </r>
  </si>
  <si>
    <r>
      <rPr>
        <u/>
        <sz val="12"/>
        <color indexed="12"/>
        <rFont val="宋体"/>
        <family val="3"/>
        <charset val="134"/>
      </rPr>
      <t>汇添富盈安保本混合</t>
    </r>
  </si>
  <si>
    <r>
      <rPr>
        <u/>
        <sz val="12"/>
        <color indexed="12"/>
        <rFont val="宋体"/>
        <family val="3"/>
        <charset val="134"/>
      </rPr>
      <t>工银新增益混合</t>
    </r>
  </si>
  <si>
    <r>
      <rPr>
        <u/>
        <sz val="12"/>
        <color indexed="12"/>
        <rFont val="宋体"/>
        <family val="3"/>
        <charset val="134"/>
      </rPr>
      <t>永赢稳益债券</t>
    </r>
  </si>
  <si>
    <r>
      <rPr>
        <u/>
        <sz val="12"/>
        <color indexed="12"/>
        <rFont val="宋体"/>
        <family val="3"/>
        <charset val="134"/>
      </rPr>
      <t>鹏华兴利定期开放混合</t>
    </r>
  </si>
  <si>
    <r>
      <rPr>
        <u/>
        <sz val="12"/>
        <color indexed="12"/>
        <rFont val="宋体"/>
        <family val="3"/>
        <charset val="134"/>
      </rPr>
      <t>工银瑞信瑞享纯债债券</t>
    </r>
  </si>
  <si>
    <r>
      <rPr>
        <u/>
        <sz val="12"/>
        <color indexed="12"/>
        <rFont val="宋体"/>
        <family val="3"/>
        <charset val="134"/>
      </rPr>
      <t>华商优势行业灵活配置</t>
    </r>
  </si>
  <si>
    <r>
      <rPr>
        <u/>
        <sz val="12"/>
        <color indexed="12"/>
        <rFont val="宋体"/>
        <family val="3"/>
        <charset val="134"/>
      </rPr>
      <t>宝盈先进制造灵活配置混合</t>
    </r>
  </si>
  <si>
    <r>
      <rPr>
        <u/>
        <sz val="12"/>
        <color indexed="12"/>
        <rFont val="宋体"/>
        <family val="3"/>
        <charset val="134"/>
      </rPr>
      <t>国泰睿信平衡混合</t>
    </r>
  </si>
  <si>
    <r>
      <rPr>
        <u/>
        <sz val="12"/>
        <color indexed="12"/>
        <rFont val="宋体"/>
        <family val="3"/>
        <charset val="134"/>
      </rPr>
      <t>融通新机遇灵活配置混合</t>
    </r>
  </si>
  <si>
    <r>
      <rPr>
        <u/>
        <sz val="12"/>
        <color indexed="12"/>
        <rFont val="宋体"/>
        <family val="3"/>
        <charset val="134"/>
      </rPr>
      <t>国投瑞银稳健增长混合</t>
    </r>
  </si>
  <si>
    <r>
      <rPr>
        <u/>
        <sz val="12"/>
        <color indexed="12"/>
        <rFont val="宋体"/>
        <family val="3"/>
        <charset val="134"/>
      </rPr>
      <t>博时优势收益信用债债券</t>
    </r>
  </si>
  <si>
    <r>
      <rPr>
        <u/>
        <sz val="12"/>
        <color indexed="12"/>
        <rFont val="宋体"/>
        <family val="3"/>
        <charset val="134"/>
      </rPr>
      <t>富国宏观策略灵活配置混合</t>
    </r>
  </si>
  <si>
    <r>
      <rPr>
        <u/>
        <sz val="12"/>
        <color indexed="12"/>
        <rFont val="宋体"/>
        <family val="3"/>
        <charset val="134"/>
      </rPr>
      <t>兴业聚鑫灵活配置混合</t>
    </r>
  </si>
  <si>
    <r>
      <rPr>
        <u/>
        <sz val="12"/>
        <color indexed="12"/>
        <rFont val="宋体"/>
        <family val="3"/>
        <charset val="134"/>
      </rPr>
      <t>招商安盈保本混合</t>
    </r>
  </si>
  <si>
    <r>
      <rPr>
        <u/>
        <sz val="12"/>
        <color indexed="12"/>
        <rFont val="宋体"/>
        <family val="3"/>
        <charset val="134"/>
      </rPr>
      <t>银华生态环保主题灵活配置混合</t>
    </r>
  </si>
  <si>
    <r>
      <rPr>
        <u/>
        <sz val="12"/>
        <color indexed="12"/>
        <rFont val="宋体"/>
        <family val="3"/>
        <charset val="134"/>
      </rPr>
      <t>工银战略转型股票</t>
    </r>
  </si>
  <si>
    <r>
      <rPr>
        <u/>
        <sz val="12"/>
        <color indexed="12"/>
        <rFont val="宋体"/>
        <family val="3"/>
        <charset val="134"/>
      </rPr>
      <t>鹏华普天收益混合</t>
    </r>
  </si>
  <si>
    <r>
      <rPr>
        <u/>
        <sz val="12"/>
        <color indexed="12"/>
        <rFont val="宋体"/>
        <family val="3"/>
        <charset val="134"/>
      </rPr>
      <t>金鹰添惠纯债债券</t>
    </r>
  </si>
  <si>
    <r>
      <rPr>
        <u/>
        <sz val="12"/>
        <color indexed="12"/>
        <rFont val="宋体"/>
        <family val="3"/>
        <charset val="134"/>
      </rPr>
      <t>东海中证社会发展安全产业主题</t>
    </r>
  </si>
  <si>
    <r>
      <rPr>
        <u/>
        <sz val="12"/>
        <color indexed="12"/>
        <rFont val="宋体"/>
        <family val="3"/>
        <charset val="134"/>
      </rPr>
      <t>建信安心保本混合</t>
    </r>
  </si>
  <si>
    <r>
      <rPr>
        <u/>
        <sz val="12"/>
        <color indexed="12"/>
        <rFont val="宋体"/>
        <family val="3"/>
        <charset val="134"/>
      </rPr>
      <t>富国泓利纯债债券型发起式</t>
    </r>
  </si>
  <si>
    <r>
      <rPr>
        <u/>
        <sz val="12"/>
        <color indexed="12"/>
        <rFont val="宋体"/>
        <family val="3"/>
        <charset val="134"/>
      </rPr>
      <t>泰信债券周期回报</t>
    </r>
  </si>
  <si>
    <r>
      <rPr>
        <u/>
        <sz val="12"/>
        <color indexed="12"/>
        <rFont val="宋体"/>
        <family val="3"/>
        <charset val="134"/>
      </rPr>
      <t>长城保本混合</t>
    </r>
  </si>
  <si>
    <r>
      <rPr>
        <u/>
        <sz val="12"/>
        <color indexed="12"/>
        <rFont val="宋体"/>
        <family val="3"/>
        <charset val="134"/>
      </rPr>
      <t>泰达宏利定宏混合</t>
    </r>
  </si>
  <si>
    <r>
      <rPr>
        <u/>
        <sz val="12"/>
        <color indexed="12"/>
        <rFont val="宋体"/>
        <family val="3"/>
        <charset val="134"/>
      </rPr>
      <t>光大保德信风格轮动混合</t>
    </r>
  </si>
  <si>
    <r>
      <rPr>
        <u/>
        <sz val="12"/>
        <color indexed="12"/>
        <rFont val="宋体"/>
        <family val="3"/>
        <charset val="134"/>
      </rPr>
      <t>易方达裕丰回报</t>
    </r>
  </si>
  <si>
    <r>
      <rPr>
        <u/>
        <sz val="12"/>
        <color indexed="12"/>
        <rFont val="宋体"/>
        <family val="3"/>
        <charset val="134"/>
      </rPr>
      <t>博时裕益混合</t>
    </r>
  </si>
  <si>
    <r>
      <rPr>
        <u/>
        <sz val="12"/>
        <color indexed="12"/>
        <rFont val="宋体"/>
        <family val="3"/>
        <charset val="134"/>
      </rPr>
      <t>中邮双动力混合</t>
    </r>
  </si>
  <si>
    <r>
      <rPr>
        <u/>
        <sz val="12"/>
        <color indexed="12"/>
        <rFont val="宋体"/>
        <family val="3"/>
        <charset val="134"/>
      </rPr>
      <t>宝盈转型动力混合</t>
    </r>
  </si>
  <si>
    <r>
      <rPr>
        <u/>
        <sz val="12"/>
        <color indexed="12"/>
        <rFont val="宋体"/>
        <family val="3"/>
        <charset val="134"/>
      </rPr>
      <t>博时丰庆纯债债券</t>
    </r>
  </si>
  <si>
    <r>
      <rPr>
        <u/>
        <sz val="12"/>
        <color indexed="12"/>
        <rFont val="宋体"/>
        <family val="3"/>
        <charset val="134"/>
      </rPr>
      <t>中欧天禧债券</t>
    </r>
  </si>
  <si>
    <r>
      <rPr>
        <u/>
        <sz val="12"/>
        <color indexed="12"/>
        <rFont val="宋体"/>
        <family val="3"/>
        <charset val="134"/>
      </rPr>
      <t>招商安益保本混合</t>
    </r>
  </si>
  <si>
    <r>
      <rPr>
        <u/>
        <sz val="12"/>
        <color indexed="12"/>
        <rFont val="宋体"/>
        <family val="3"/>
        <charset val="134"/>
      </rPr>
      <t>富国中证红利指数增强</t>
    </r>
  </si>
  <si>
    <r>
      <rPr>
        <u/>
        <sz val="12"/>
        <color indexed="12"/>
        <rFont val="宋体"/>
        <family val="3"/>
        <charset val="134"/>
      </rPr>
      <t>长信先优债券</t>
    </r>
  </si>
  <si>
    <r>
      <rPr>
        <u/>
        <sz val="12"/>
        <color indexed="12"/>
        <rFont val="宋体"/>
        <family val="3"/>
        <charset val="134"/>
      </rPr>
      <t>南方卓享绝对收益</t>
    </r>
  </si>
  <si>
    <r>
      <rPr>
        <u/>
        <sz val="12"/>
        <color indexed="12"/>
        <rFont val="宋体"/>
        <family val="3"/>
        <charset val="134"/>
      </rPr>
      <t>华泰柏瑞消费成长混合</t>
    </r>
  </si>
  <si>
    <r>
      <rPr>
        <u/>
        <sz val="12"/>
        <color indexed="12"/>
        <rFont val="宋体"/>
        <family val="3"/>
        <charset val="134"/>
      </rPr>
      <t>银华双动力债券</t>
    </r>
  </si>
  <si>
    <r>
      <rPr>
        <u/>
        <sz val="12"/>
        <color indexed="12"/>
        <rFont val="宋体"/>
        <family val="3"/>
        <charset val="134"/>
      </rPr>
      <t>南方策略</t>
    </r>
  </si>
  <si>
    <r>
      <rPr>
        <u/>
        <sz val="12"/>
        <color indexed="12"/>
        <rFont val="宋体"/>
        <family val="3"/>
        <charset val="134"/>
      </rPr>
      <t>嘉实安益灵活配置混合</t>
    </r>
  </si>
  <si>
    <r>
      <rPr>
        <u/>
        <sz val="12"/>
        <color indexed="12"/>
        <rFont val="宋体"/>
        <family val="3"/>
        <charset val="134"/>
      </rPr>
      <t>天弘弘利债券</t>
    </r>
  </si>
  <si>
    <r>
      <rPr>
        <u/>
        <sz val="12"/>
        <color indexed="12"/>
        <rFont val="宋体"/>
        <family val="3"/>
        <charset val="134"/>
      </rPr>
      <t>嘉实稳瑞纯债债券</t>
    </r>
  </si>
  <si>
    <r>
      <rPr>
        <u/>
        <sz val="12"/>
        <color indexed="12"/>
        <rFont val="宋体"/>
        <family val="3"/>
        <charset val="134"/>
      </rPr>
      <t>东方红纯债债券</t>
    </r>
  </si>
  <si>
    <r>
      <rPr>
        <u/>
        <sz val="12"/>
        <color indexed="12"/>
        <rFont val="宋体"/>
        <family val="3"/>
        <charset val="134"/>
      </rPr>
      <t>海富通瑞合纯债</t>
    </r>
  </si>
  <si>
    <r>
      <rPr>
        <u/>
        <sz val="12"/>
        <color indexed="12"/>
        <rFont val="宋体"/>
        <family val="3"/>
        <charset val="134"/>
      </rPr>
      <t>长城久安保本混合</t>
    </r>
  </si>
  <si>
    <r>
      <rPr>
        <u/>
        <sz val="12"/>
        <color indexed="12"/>
        <rFont val="宋体"/>
        <family val="3"/>
        <charset val="134"/>
      </rPr>
      <t>华宝宝康债券</t>
    </r>
  </si>
  <si>
    <r>
      <rPr>
        <u/>
        <sz val="12"/>
        <color indexed="12"/>
        <rFont val="宋体"/>
        <family val="3"/>
        <charset val="134"/>
      </rPr>
      <t>鹏华丰禄债券</t>
    </r>
  </si>
  <si>
    <r>
      <rPr>
        <u/>
        <sz val="12"/>
        <color indexed="12"/>
        <rFont val="宋体"/>
        <family val="3"/>
        <charset val="134"/>
      </rPr>
      <t>中邮趋势精选灵活配置混合</t>
    </r>
  </si>
  <si>
    <r>
      <rPr>
        <u/>
        <sz val="12"/>
        <color indexed="12"/>
        <rFont val="宋体"/>
        <family val="3"/>
        <charset val="134"/>
      </rPr>
      <t>东方强化收益债券</t>
    </r>
  </si>
  <si>
    <r>
      <rPr>
        <u/>
        <sz val="12"/>
        <color indexed="12"/>
        <rFont val="宋体"/>
        <family val="3"/>
        <charset val="134"/>
      </rPr>
      <t>国联安保本</t>
    </r>
  </si>
  <si>
    <r>
      <rPr>
        <u/>
        <sz val="12"/>
        <color indexed="12"/>
        <rFont val="宋体"/>
        <family val="3"/>
        <charset val="134"/>
      </rPr>
      <t>博时裕利纯债债券</t>
    </r>
  </si>
  <si>
    <r>
      <rPr>
        <u/>
        <sz val="12"/>
        <color indexed="12"/>
        <rFont val="宋体"/>
        <family val="3"/>
        <charset val="134"/>
      </rPr>
      <t>广发鑫惠混合</t>
    </r>
  </si>
  <si>
    <r>
      <rPr>
        <u/>
        <sz val="12"/>
        <color indexed="12"/>
        <rFont val="宋体"/>
        <family val="3"/>
        <charset val="134"/>
      </rPr>
      <t>鹏华互联网分级</t>
    </r>
  </si>
  <si>
    <r>
      <rPr>
        <u/>
        <sz val="12"/>
        <color indexed="12"/>
        <rFont val="宋体"/>
        <family val="3"/>
        <charset val="134"/>
      </rPr>
      <t>融通健康产业灵活配置混合</t>
    </r>
  </si>
  <si>
    <r>
      <rPr>
        <u/>
        <sz val="12"/>
        <color indexed="12"/>
        <rFont val="宋体"/>
        <family val="3"/>
        <charset val="134"/>
      </rPr>
      <t>嘉实新趋势混合</t>
    </r>
  </si>
  <si>
    <r>
      <rPr>
        <u/>
        <sz val="12"/>
        <color indexed="12"/>
        <rFont val="宋体"/>
        <family val="3"/>
        <charset val="134"/>
      </rPr>
      <t>融通增裕债券</t>
    </r>
  </si>
  <si>
    <r>
      <rPr>
        <u/>
        <sz val="12"/>
        <color indexed="12"/>
        <rFont val="宋体"/>
        <family val="3"/>
        <charset val="134"/>
      </rPr>
      <t>嘉实稳华纯债债券</t>
    </r>
  </si>
  <si>
    <r>
      <rPr>
        <u/>
        <sz val="12"/>
        <color indexed="12"/>
        <rFont val="宋体"/>
        <family val="3"/>
        <charset val="134"/>
      </rPr>
      <t>华安升级主题混合</t>
    </r>
  </si>
  <si>
    <r>
      <rPr>
        <u/>
        <sz val="12"/>
        <color indexed="12"/>
        <rFont val="宋体"/>
        <family val="3"/>
        <charset val="134"/>
      </rPr>
      <t>大成景恒保本混合</t>
    </r>
  </si>
  <si>
    <r>
      <rPr>
        <u/>
        <sz val="12"/>
        <color indexed="12"/>
        <rFont val="宋体"/>
        <family val="3"/>
        <charset val="134"/>
      </rPr>
      <t>浙商惠盈纯债债券</t>
    </r>
  </si>
  <si>
    <r>
      <rPr>
        <u/>
        <sz val="12"/>
        <color indexed="12"/>
        <rFont val="宋体"/>
        <family val="3"/>
        <charset val="134"/>
      </rPr>
      <t>平安大华惠盈纯债债券</t>
    </r>
  </si>
  <si>
    <r>
      <rPr>
        <u/>
        <sz val="12"/>
        <color indexed="12"/>
        <rFont val="宋体"/>
        <family val="3"/>
        <charset val="134"/>
      </rPr>
      <t>工银恒丰纯债债券</t>
    </r>
  </si>
  <si>
    <r>
      <rPr>
        <u/>
        <sz val="12"/>
        <color indexed="12"/>
        <rFont val="宋体"/>
        <family val="3"/>
        <charset val="134"/>
      </rPr>
      <t>长城转型成长灵活配置混合</t>
    </r>
  </si>
  <si>
    <r>
      <rPr>
        <u/>
        <sz val="12"/>
        <color indexed="12"/>
        <rFont val="宋体"/>
        <family val="3"/>
        <charset val="134"/>
      </rPr>
      <t>富国中证体育产业指数分级</t>
    </r>
  </si>
  <si>
    <r>
      <rPr>
        <u/>
        <sz val="12"/>
        <color indexed="12"/>
        <rFont val="宋体"/>
        <family val="3"/>
        <charset val="134"/>
      </rPr>
      <t>华夏经济转型股票</t>
    </r>
  </si>
  <si>
    <r>
      <rPr>
        <u/>
        <sz val="12"/>
        <color indexed="12"/>
        <rFont val="宋体"/>
        <family val="3"/>
        <charset val="134"/>
      </rPr>
      <t>银河蓝筹精选</t>
    </r>
  </si>
  <si>
    <r>
      <rPr>
        <u/>
        <sz val="12"/>
        <color indexed="12"/>
        <rFont val="宋体"/>
        <family val="3"/>
        <charset val="134"/>
      </rPr>
      <t>景顺长城鑫月薪定期支付</t>
    </r>
  </si>
  <si>
    <r>
      <rPr>
        <u/>
        <sz val="12"/>
        <color indexed="12"/>
        <rFont val="宋体"/>
        <family val="3"/>
        <charset val="134"/>
      </rPr>
      <t>西部利得景瑞灵活配置混合</t>
    </r>
  </si>
  <si>
    <r>
      <rPr>
        <u/>
        <sz val="12"/>
        <color indexed="12"/>
        <rFont val="宋体"/>
        <family val="3"/>
        <charset val="134"/>
      </rPr>
      <t>中欧强惠债券</t>
    </r>
  </si>
  <si>
    <r>
      <rPr>
        <u/>
        <sz val="12"/>
        <color indexed="12"/>
        <rFont val="宋体"/>
        <family val="3"/>
        <charset val="134"/>
      </rPr>
      <t>博时裕腾纯债债券</t>
    </r>
  </si>
  <si>
    <r>
      <rPr>
        <u/>
        <sz val="12"/>
        <color indexed="12"/>
        <rFont val="宋体"/>
        <family val="3"/>
        <charset val="134"/>
      </rPr>
      <t>华宸信用增利</t>
    </r>
  </si>
  <si>
    <r>
      <rPr>
        <u/>
        <sz val="12"/>
        <color indexed="12"/>
        <rFont val="宋体"/>
        <family val="3"/>
        <charset val="134"/>
      </rPr>
      <t>国投瑞银创新动力混合</t>
    </r>
  </si>
  <si>
    <r>
      <rPr>
        <u/>
        <sz val="12"/>
        <color indexed="12"/>
        <rFont val="宋体"/>
        <family val="3"/>
        <charset val="134"/>
      </rPr>
      <t>招商安心收益债券</t>
    </r>
  </si>
  <si>
    <r>
      <rPr>
        <u/>
        <sz val="12"/>
        <color indexed="12"/>
        <rFont val="宋体"/>
        <family val="3"/>
        <charset val="134"/>
      </rPr>
      <t>嘉实丰益纯债定期债券</t>
    </r>
  </si>
  <si>
    <r>
      <rPr>
        <u/>
        <sz val="12"/>
        <color indexed="12"/>
        <rFont val="宋体"/>
        <family val="3"/>
        <charset val="134"/>
      </rPr>
      <t>汇添富民营新动力股票</t>
    </r>
  </si>
  <si>
    <r>
      <rPr>
        <u/>
        <sz val="12"/>
        <color indexed="12"/>
        <rFont val="宋体"/>
        <family val="3"/>
        <charset val="134"/>
      </rPr>
      <t>民生加银量化中国灵活配置混合</t>
    </r>
  </si>
  <si>
    <r>
      <rPr>
        <u/>
        <sz val="12"/>
        <color indexed="12"/>
        <rFont val="宋体"/>
        <family val="3"/>
        <charset val="134"/>
      </rPr>
      <t>民生加银和鑫债券</t>
    </r>
  </si>
  <si>
    <r>
      <rPr>
        <u/>
        <sz val="12"/>
        <color indexed="12"/>
        <rFont val="宋体"/>
        <family val="3"/>
        <charset val="134"/>
      </rPr>
      <t>华商万众创新灵活配置混合</t>
    </r>
  </si>
  <si>
    <r>
      <rPr>
        <u/>
        <sz val="12"/>
        <color indexed="12"/>
        <rFont val="宋体"/>
        <family val="3"/>
        <charset val="134"/>
      </rPr>
      <t>建信安心保本七号混合</t>
    </r>
  </si>
  <si>
    <r>
      <rPr>
        <u/>
        <sz val="12"/>
        <color indexed="12"/>
        <rFont val="宋体"/>
        <family val="3"/>
        <charset val="134"/>
      </rPr>
      <t>诺安汇鑫保本混合</t>
    </r>
  </si>
  <si>
    <r>
      <rPr>
        <u/>
        <sz val="12"/>
        <color indexed="12"/>
        <rFont val="宋体"/>
        <family val="3"/>
        <charset val="134"/>
      </rPr>
      <t>交银荣祥保本混合</t>
    </r>
  </si>
  <si>
    <r>
      <rPr>
        <u/>
        <sz val="12"/>
        <color indexed="12"/>
        <rFont val="宋体"/>
        <family val="3"/>
        <charset val="134"/>
      </rPr>
      <t>鑫元兴利债券</t>
    </r>
  </si>
  <si>
    <r>
      <rPr>
        <u/>
        <sz val="12"/>
        <color indexed="12"/>
        <rFont val="宋体"/>
        <family val="3"/>
        <charset val="134"/>
      </rPr>
      <t>交银荣和保本混合</t>
    </r>
  </si>
  <si>
    <r>
      <rPr>
        <u/>
        <sz val="12"/>
        <color indexed="12"/>
        <rFont val="宋体"/>
        <family val="3"/>
        <charset val="134"/>
      </rPr>
      <t>长城久源保本混合</t>
    </r>
  </si>
  <si>
    <r>
      <rPr>
        <u/>
        <sz val="12"/>
        <color indexed="12"/>
        <rFont val="宋体"/>
        <family val="3"/>
        <charset val="134"/>
      </rPr>
      <t>国泰金鹿保本混合</t>
    </r>
  </si>
  <si>
    <r>
      <rPr>
        <u/>
        <sz val="12"/>
        <color indexed="12"/>
        <rFont val="宋体"/>
        <family val="3"/>
        <charset val="134"/>
      </rPr>
      <t>易方达裕祥回报债券</t>
    </r>
  </si>
  <si>
    <r>
      <rPr>
        <u/>
        <sz val="12"/>
        <color indexed="12"/>
        <rFont val="宋体"/>
        <family val="3"/>
        <charset val="134"/>
      </rPr>
      <t>兴银瑞益</t>
    </r>
  </si>
  <si>
    <r>
      <rPr>
        <u/>
        <sz val="12"/>
        <color indexed="12"/>
        <rFont val="宋体"/>
        <family val="3"/>
        <charset val="134"/>
      </rPr>
      <t>银河领先债券</t>
    </r>
  </si>
  <si>
    <r>
      <rPr>
        <u/>
        <sz val="12"/>
        <color indexed="12"/>
        <rFont val="宋体"/>
        <family val="3"/>
        <charset val="134"/>
      </rPr>
      <t>民生加银鑫利纯债债券</t>
    </r>
  </si>
  <si>
    <r>
      <rPr>
        <u/>
        <sz val="12"/>
        <color indexed="12"/>
        <rFont val="宋体"/>
        <family val="3"/>
        <charset val="134"/>
      </rPr>
      <t>博时裕发纯债债券</t>
    </r>
  </si>
  <si>
    <r>
      <rPr>
        <u/>
        <sz val="12"/>
        <color indexed="12"/>
        <rFont val="宋体"/>
        <family val="3"/>
        <charset val="134"/>
      </rPr>
      <t>西部利得久安回报混合</t>
    </r>
  </si>
  <si>
    <r>
      <rPr>
        <u/>
        <sz val="12"/>
        <color indexed="12"/>
        <rFont val="宋体"/>
        <family val="3"/>
        <charset val="134"/>
      </rPr>
      <t>博时裕泉纯债债券</t>
    </r>
  </si>
  <si>
    <r>
      <rPr>
        <u/>
        <sz val="12"/>
        <color indexed="12"/>
        <rFont val="宋体"/>
        <family val="3"/>
        <charset val="134"/>
      </rPr>
      <t>银河强化收益债</t>
    </r>
  </si>
  <si>
    <r>
      <rPr>
        <u/>
        <sz val="12"/>
        <color indexed="12"/>
        <rFont val="宋体"/>
        <family val="3"/>
        <charset val="134"/>
      </rPr>
      <t>九泰锐益定增混合</t>
    </r>
  </si>
  <si>
    <r>
      <rPr>
        <u/>
        <sz val="12"/>
        <color indexed="12"/>
        <rFont val="宋体"/>
        <family val="3"/>
        <charset val="134"/>
      </rPr>
      <t>融通通宸债券</t>
    </r>
  </si>
  <si>
    <r>
      <rPr>
        <u/>
        <sz val="12"/>
        <color indexed="12"/>
        <rFont val="宋体"/>
        <family val="3"/>
        <charset val="134"/>
      </rPr>
      <t>银华信用季季红债券</t>
    </r>
  </si>
  <si>
    <r>
      <rPr>
        <u/>
        <sz val="12"/>
        <color indexed="12"/>
        <rFont val="宋体"/>
        <family val="3"/>
        <charset val="134"/>
      </rPr>
      <t>融通通裕债券</t>
    </r>
  </si>
  <si>
    <r>
      <rPr>
        <u/>
        <sz val="12"/>
        <color indexed="12"/>
        <rFont val="宋体"/>
        <family val="3"/>
        <charset val="134"/>
      </rPr>
      <t>诺安安鑫保本混合</t>
    </r>
  </si>
  <si>
    <r>
      <rPr>
        <u/>
        <sz val="12"/>
        <color indexed="12"/>
        <rFont val="宋体"/>
        <family val="3"/>
        <charset val="134"/>
      </rPr>
      <t>信诚中证智能家居指数分级</t>
    </r>
  </si>
  <si>
    <r>
      <rPr>
        <u/>
        <sz val="12"/>
        <color indexed="12"/>
        <rFont val="宋体"/>
        <family val="3"/>
        <charset val="134"/>
      </rPr>
      <t>华安安信消费混合</t>
    </r>
  </si>
  <si>
    <r>
      <rPr>
        <u/>
        <sz val="12"/>
        <color indexed="12"/>
        <rFont val="宋体"/>
        <family val="3"/>
        <charset val="134"/>
      </rPr>
      <t>泓德泓信灵活配置混合</t>
    </r>
  </si>
  <si>
    <r>
      <rPr>
        <u/>
        <sz val="12"/>
        <color indexed="12"/>
        <rFont val="宋体"/>
        <family val="3"/>
        <charset val="134"/>
      </rPr>
      <t>长城久惠保本混合</t>
    </r>
  </si>
  <si>
    <r>
      <rPr>
        <u/>
        <sz val="12"/>
        <color indexed="12"/>
        <rFont val="宋体"/>
        <family val="3"/>
        <charset val="134"/>
      </rPr>
      <t>光大保德信恒利纯债债券</t>
    </r>
  </si>
  <si>
    <r>
      <rPr>
        <u/>
        <sz val="12"/>
        <color indexed="12"/>
        <rFont val="宋体"/>
        <family val="3"/>
        <charset val="134"/>
      </rPr>
      <t>易方达永旭定期开放债券</t>
    </r>
  </si>
  <si>
    <r>
      <rPr>
        <u/>
        <sz val="12"/>
        <color indexed="12"/>
        <rFont val="宋体"/>
        <family val="3"/>
        <charset val="134"/>
      </rPr>
      <t>博时裕昂纯债债券</t>
    </r>
  </si>
  <si>
    <r>
      <rPr>
        <u/>
        <sz val="12"/>
        <color indexed="12"/>
        <rFont val="宋体"/>
        <family val="3"/>
        <charset val="134"/>
      </rPr>
      <t>广发稳裕保本混合</t>
    </r>
  </si>
  <si>
    <r>
      <rPr>
        <u/>
        <sz val="12"/>
        <color indexed="12"/>
        <rFont val="宋体"/>
        <family val="3"/>
        <charset val="134"/>
      </rPr>
      <t>广发量化稳健混合</t>
    </r>
  </si>
  <si>
    <r>
      <rPr>
        <u/>
        <sz val="12"/>
        <color indexed="12"/>
        <rFont val="宋体"/>
        <family val="3"/>
        <charset val="134"/>
      </rPr>
      <t>兴业保本混合</t>
    </r>
  </si>
  <si>
    <r>
      <rPr>
        <u/>
        <sz val="12"/>
        <color indexed="12"/>
        <rFont val="宋体"/>
        <family val="3"/>
        <charset val="134"/>
      </rPr>
      <t>上银慧添利债券</t>
    </r>
  </si>
  <si>
    <r>
      <rPr>
        <u/>
        <sz val="12"/>
        <color indexed="12"/>
        <rFont val="宋体"/>
        <family val="3"/>
        <charset val="134"/>
      </rPr>
      <t>海富通双福分级债券</t>
    </r>
  </si>
  <si>
    <r>
      <rPr>
        <u/>
        <sz val="12"/>
        <color indexed="12"/>
        <rFont val="宋体"/>
        <family val="3"/>
        <charset val="134"/>
      </rPr>
      <t>景顺长城环保优势股票</t>
    </r>
  </si>
  <si>
    <r>
      <rPr>
        <u/>
        <sz val="12"/>
        <color indexed="12"/>
        <rFont val="宋体"/>
        <family val="3"/>
        <charset val="134"/>
      </rPr>
      <t>嘉实丰益策略定期债券</t>
    </r>
  </si>
  <si>
    <r>
      <rPr>
        <u/>
        <sz val="12"/>
        <color indexed="12"/>
        <rFont val="宋体"/>
        <family val="3"/>
        <charset val="134"/>
      </rPr>
      <t>东方红稳添利纯债</t>
    </r>
  </si>
  <si>
    <r>
      <rPr>
        <u/>
        <sz val="12"/>
        <color indexed="12"/>
        <rFont val="宋体"/>
        <family val="3"/>
        <charset val="134"/>
      </rPr>
      <t>中银保本混合</t>
    </r>
  </si>
  <si>
    <r>
      <rPr>
        <u/>
        <sz val="12"/>
        <color indexed="12"/>
        <rFont val="宋体"/>
        <family val="3"/>
        <charset val="134"/>
      </rPr>
      <t>金鹰科技创新股票</t>
    </r>
  </si>
  <si>
    <r>
      <rPr>
        <u/>
        <sz val="12"/>
        <color indexed="12"/>
        <rFont val="宋体"/>
        <family val="3"/>
        <charset val="134"/>
      </rPr>
      <t>建信睿源纯债债券</t>
    </r>
  </si>
  <si>
    <r>
      <rPr>
        <u/>
        <sz val="12"/>
        <color indexed="12"/>
        <rFont val="宋体"/>
        <family val="3"/>
        <charset val="134"/>
      </rPr>
      <t>交银增强收益债券</t>
    </r>
  </si>
  <si>
    <r>
      <rPr>
        <u/>
        <sz val="12"/>
        <color indexed="12"/>
        <rFont val="宋体"/>
        <family val="3"/>
        <charset val="134"/>
      </rPr>
      <t>国泰大健康股票</t>
    </r>
  </si>
  <si>
    <r>
      <rPr>
        <u/>
        <sz val="12"/>
        <color indexed="12"/>
        <rFont val="宋体"/>
        <family val="3"/>
        <charset val="134"/>
      </rPr>
      <t>长城久祥保本混合</t>
    </r>
  </si>
  <si>
    <r>
      <rPr>
        <u/>
        <sz val="12"/>
        <color indexed="12"/>
        <rFont val="宋体"/>
        <family val="3"/>
        <charset val="134"/>
      </rPr>
      <t>诺德新宜</t>
    </r>
  </si>
  <si>
    <r>
      <rPr>
        <u/>
        <sz val="12"/>
        <color indexed="12"/>
        <rFont val="宋体"/>
        <family val="3"/>
        <charset val="134"/>
      </rPr>
      <t>中融融安二号保本混合</t>
    </r>
  </si>
  <si>
    <r>
      <rPr>
        <u/>
        <sz val="12"/>
        <color indexed="12"/>
        <rFont val="宋体"/>
        <family val="3"/>
        <charset val="134"/>
      </rPr>
      <t>国投瑞银医疗保健混合</t>
    </r>
  </si>
  <si>
    <r>
      <rPr>
        <u/>
        <sz val="12"/>
        <color indexed="12"/>
        <rFont val="宋体"/>
        <family val="3"/>
        <charset val="134"/>
      </rPr>
      <t>国泰融信定增灵活配置混合</t>
    </r>
  </si>
  <si>
    <r>
      <rPr>
        <u/>
        <sz val="12"/>
        <color indexed="12"/>
        <rFont val="宋体"/>
        <family val="3"/>
        <charset val="134"/>
      </rPr>
      <t>鹏华普泰债券</t>
    </r>
  </si>
  <si>
    <r>
      <rPr>
        <u/>
        <sz val="12"/>
        <color indexed="12"/>
        <rFont val="宋体"/>
        <family val="3"/>
        <charset val="134"/>
      </rPr>
      <t>广发安泰混合</t>
    </r>
  </si>
  <si>
    <r>
      <rPr>
        <u/>
        <sz val="12"/>
        <color indexed="12"/>
        <rFont val="宋体"/>
        <family val="3"/>
        <charset val="134"/>
      </rPr>
      <t>博时裕创纯债债券</t>
    </r>
  </si>
  <si>
    <r>
      <rPr>
        <u/>
        <sz val="12"/>
        <color indexed="12"/>
        <rFont val="宋体"/>
        <family val="3"/>
        <charset val="134"/>
      </rPr>
      <t>南方丰合保本混合</t>
    </r>
  </si>
  <si>
    <r>
      <rPr>
        <u/>
        <sz val="12"/>
        <color indexed="12"/>
        <rFont val="宋体"/>
        <family val="3"/>
        <charset val="134"/>
      </rPr>
      <t>南方益和保本</t>
    </r>
  </si>
  <si>
    <r>
      <rPr>
        <u/>
        <sz val="12"/>
        <color indexed="12"/>
        <rFont val="宋体"/>
        <family val="3"/>
        <charset val="134"/>
      </rPr>
      <t>兴业添利债券</t>
    </r>
  </si>
  <si>
    <r>
      <rPr>
        <u/>
        <sz val="12"/>
        <color indexed="12"/>
        <rFont val="宋体"/>
        <family val="3"/>
        <charset val="134"/>
      </rPr>
      <t>兴业天禧债券</t>
    </r>
  </si>
  <si>
    <r>
      <rPr>
        <u/>
        <sz val="12"/>
        <color indexed="12"/>
        <rFont val="宋体"/>
        <family val="3"/>
        <charset val="134"/>
      </rPr>
      <t>鹏华一带一路分级</t>
    </r>
  </si>
  <si>
    <r>
      <rPr>
        <u/>
        <sz val="12"/>
        <color indexed="12"/>
        <rFont val="宋体"/>
        <family val="3"/>
        <charset val="134"/>
      </rPr>
      <t>前海开源中国成长灵活配置混合</t>
    </r>
  </si>
  <si>
    <r>
      <rPr>
        <u/>
        <sz val="12"/>
        <color indexed="12"/>
        <rFont val="宋体"/>
        <family val="3"/>
        <charset val="134"/>
      </rPr>
      <t>广发睿吉定增混合</t>
    </r>
  </si>
  <si>
    <r>
      <rPr>
        <u/>
        <sz val="12"/>
        <color indexed="12"/>
        <rFont val="宋体"/>
        <family val="3"/>
        <charset val="134"/>
      </rPr>
      <t>易方达策略成长二号混合</t>
    </r>
  </si>
  <si>
    <r>
      <rPr>
        <u/>
        <sz val="12"/>
        <color indexed="12"/>
        <rFont val="宋体"/>
        <family val="3"/>
        <charset val="134"/>
      </rPr>
      <t>鹏华丰融定期开放债券</t>
    </r>
  </si>
  <si>
    <r>
      <rPr>
        <u/>
        <sz val="12"/>
        <color indexed="12"/>
        <rFont val="宋体"/>
        <family val="3"/>
        <charset val="134"/>
      </rPr>
      <t>工银新增利混合</t>
    </r>
  </si>
  <si>
    <r>
      <rPr>
        <u/>
        <sz val="12"/>
        <color indexed="12"/>
        <rFont val="宋体"/>
        <family val="3"/>
        <charset val="134"/>
      </rPr>
      <t>华安信用四季红债券</t>
    </r>
  </si>
  <si>
    <r>
      <rPr>
        <u/>
        <sz val="12"/>
        <color indexed="12"/>
        <rFont val="宋体"/>
        <family val="3"/>
        <charset val="134"/>
      </rPr>
      <t>诺安和鑫保本混合</t>
    </r>
  </si>
  <si>
    <r>
      <rPr>
        <u/>
        <sz val="12"/>
        <color indexed="12"/>
        <rFont val="宋体"/>
        <family val="3"/>
        <charset val="134"/>
      </rPr>
      <t>天弘安康养老混合</t>
    </r>
  </si>
  <si>
    <r>
      <rPr>
        <u/>
        <sz val="12"/>
        <color indexed="12"/>
        <rFont val="宋体"/>
        <family val="3"/>
        <charset val="134"/>
      </rPr>
      <t>交银施罗德荣鑫保本混合</t>
    </r>
  </si>
  <si>
    <r>
      <rPr>
        <u/>
        <sz val="12"/>
        <color indexed="12"/>
        <rFont val="宋体"/>
        <family val="3"/>
        <charset val="134"/>
      </rPr>
      <t>易方达新利灵活配置混合</t>
    </r>
  </si>
  <si>
    <r>
      <rPr>
        <u/>
        <sz val="12"/>
        <color indexed="12"/>
        <rFont val="宋体"/>
        <family val="3"/>
        <charset val="134"/>
      </rPr>
      <t>中银量化价值混合</t>
    </r>
  </si>
  <si>
    <r>
      <rPr>
        <u/>
        <sz val="12"/>
        <color indexed="12"/>
        <rFont val="宋体"/>
        <family val="3"/>
        <charset val="134"/>
      </rPr>
      <t>融通通祺债券</t>
    </r>
  </si>
  <si>
    <r>
      <rPr>
        <u/>
        <sz val="12"/>
        <color indexed="12"/>
        <rFont val="宋体"/>
        <family val="3"/>
        <charset val="134"/>
      </rPr>
      <t>汇添富成长多因子量化策略股票</t>
    </r>
  </si>
  <si>
    <r>
      <rPr>
        <u/>
        <sz val="12"/>
        <color indexed="12"/>
        <rFont val="宋体"/>
        <family val="3"/>
        <charset val="134"/>
      </rPr>
      <t>中银新回报灵活配置混合</t>
    </r>
  </si>
  <si>
    <r>
      <rPr>
        <u/>
        <sz val="12"/>
        <color indexed="12"/>
        <rFont val="宋体"/>
        <family val="3"/>
        <charset val="134"/>
      </rPr>
      <t>工银瑞信新蓝筹股票</t>
    </r>
  </si>
  <si>
    <r>
      <rPr>
        <u/>
        <sz val="12"/>
        <color indexed="12"/>
        <rFont val="宋体"/>
        <family val="3"/>
        <charset val="134"/>
      </rPr>
      <t>融通通盈保本混合</t>
    </r>
  </si>
  <si>
    <r>
      <rPr>
        <u/>
        <sz val="12"/>
        <color indexed="12"/>
        <rFont val="宋体"/>
        <family val="3"/>
        <charset val="134"/>
      </rPr>
      <t>平安大华安盈保本混合</t>
    </r>
  </si>
  <si>
    <r>
      <rPr>
        <u/>
        <sz val="12"/>
        <color indexed="12"/>
        <rFont val="宋体"/>
        <family val="3"/>
        <charset val="134"/>
      </rPr>
      <t>益民多利债券</t>
    </r>
  </si>
  <si>
    <r>
      <rPr>
        <u/>
        <sz val="12"/>
        <color indexed="12"/>
        <rFont val="宋体"/>
        <family val="3"/>
        <charset val="134"/>
      </rPr>
      <t>富国中证国有企业改革指数分级</t>
    </r>
  </si>
  <si>
    <r>
      <rPr>
        <u/>
        <sz val="12"/>
        <color indexed="12"/>
        <rFont val="宋体"/>
        <family val="3"/>
        <charset val="134"/>
      </rPr>
      <t>国金鑫瑞灵活配置混合</t>
    </r>
  </si>
  <si>
    <r>
      <rPr>
        <u/>
        <sz val="12"/>
        <color indexed="12"/>
        <rFont val="宋体"/>
        <family val="3"/>
        <charset val="134"/>
      </rPr>
      <t>中加丰裕纯债债券</t>
    </r>
  </si>
  <si>
    <r>
      <rPr>
        <u/>
        <sz val="12"/>
        <color indexed="12"/>
        <rFont val="宋体"/>
        <family val="3"/>
        <charset val="134"/>
      </rPr>
      <t>易方达新经济灵活配置混合</t>
    </r>
  </si>
  <si>
    <r>
      <rPr>
        <u/>
        <sz val="12"/>
        <color indexed="12"/>
        <rFont val="宋体"/>
        <family val="3"/>
        <charset val="134"/>
      </rPr>
      <t>鹏华金刚保本混合</t>
    </r>
  </si>
  <si>
    <r>
      <rPr>
        <u/>
        <sz val="12"/>
        <color indexed="12"/>
        <rFont val="宋体"/>
        <family val="3"/>
        <charset val="134"/>
      </rPr>
      <t>太平灵活配置</t>
    </r>
  </si>
  <si>
    <r>
      <rPr>
        <u/>
        <sz val="12"/>
        <color indexed="12"/>
        <rFont val="宋体"/>
        <family val="3"/>
        <charset val="134"/>
      </rPr>
      <t>华富保本</t>
    </r>
  </si>
  <si>
    <r>
      <rPr>
        <u/>
        <sz val="12"/>
        <color indexed="12"/>
        <rFont val="宋体"/>
        <family val="3"/>
        <charset val="134"/>
      </rPr>
      <t>中海惠祥分级债券</t>
    </r>
  </si>
  <si>
    <r>
      <rPr>
        <u/>
        <sz val="12"/>
        <color indexed="12"/>
        <rFont val="宋体"/>
        <family val="3"/>
        <charset val="134"/>
      </rPr>
      <t>华富安享保本混合</t>
    </r>
  </si>
  <si>
    <r>
      <rPr>
        <u/>
        <sz val="12"/>
        <color indexed="12"/>
        <rFont val="宋体"/>
        <family val="3"/>
        <charset val="134"/>
      </rPr>
      <t>广发鑫裕混合</t>
    </r>
  </si>
  <si>
    <r>
      <rPr>
        <u/>
        <sz val="12"/>
        <color indexed="12"/>
        <rFont val="宋体"/>
        <family val="3"/>
        <charset val="134"/>
      </rPr>
      <t>长信改革红利灵活配置</t>
    </r>
  </si>
  <si>
    <r>
      <rPr>
        <u/>
        <sz val="12"/>
        <color indexed="12"/>
        <rFont val="宋体"/>
        <family val="3"/>
        <charset val="134"/>
      </rPr>
      <t>前海开源可转债债券</t>
    </r>
  </si>
  <si>
    <r>
      <rPr>
        <u/>
        <sz val="12"/>
        <color indexed="12"/>
        <rFont val="宋体"/>
        <family val="3"/>
        <charset val="134"/>
      </rPr>
      <t>信诚新双盈分级债券</t>
    </r>
  </si>
  <si>
    <r>
      <rPr>
        <u/>
        <sz val="12"/>
        <color indexed="12"/>
        <rFont val="宋体"/>
        <family val="3"/>
        <charset val="134"/>
      </rPr>
      <t>嘉实新财富混合</t>
    </r>
  </si>
  <si>
    <r>
      <rPr>
        <u/>
        <sz val="12"/>
        <color indexed="12"/>
        <rFont val="宋体"/>
        <family val="3"/>
        <charset val="134"/>
      </rPr>
      <t>华安安益保本混合</t>
    </r>
  </si>
  <si>
    <r>
      <rPr>
        <u/>
        <sz val="12"/>
        <color indexed="12"/>
        <rFont val="宋体"/>
        <family val="3"/>
        <charset val="134"/>
      </rPr>
      <t>南方安心保本混合</t>
    </r>
  </si>
  <si>
    <r>
      <rPr>
        <u/>
        <sz val="12"/>
        <color indexed="12"/>
        <rFont val="宋体"/>
        <family val="3"/>
        <charset val="134"/>
      </rPr>
      <t>工银生态环境股票</t>
    </r>
  </si>
  <si>
    <r>
      <rPr>
        <u/>
        <sz val="12"/>
        <color indexed="12"/>
        <rFont val="宋体"/>
        <family val="3"/>
        <charset val="134"/>
      </rPr>
      <t>鹏华丰收债券</t>
    </r>
  </si>
  <si>
    <r>
      <rPr>
        <u/>
        <sz val="12"/>
        <color indexed="12"/>
        <rFont val="宋体"/>
        <family val="3"/>
        <charset val="134"/>
      </rPr>
      <t>工银银和利混合</t>
    </r>
  </si>
  <si>
    <r>
      <rPr>
        <u/>
        <sz val="12"/>
        <color indexed="12"/>
        <rFont val="宋体"/>
        <family val="3"/>
        <charset val="134"/>
      </rPr>
      <t>融通新动力灵活配置混合</t>
    </r>
  </si>
  <si>
    <r>
      <rPr>
        <u/>
        <sz val="12"/>
        <color indexed="12"/>
        <rFont val="宋体"/>
        <family val="3"/>
        <charset val="134"/>
      </rPr>
      <t>诺安积极回报灵活配置混合</t>
    </r>
  </si>
  <si>
    <r>
      <rPr>
        <u/>
        <sz val="12"/>
        <color indexed="12"/>
        <rFont val="宋体"/>
        <family val="3"/>
        <charset val="134"/>
      </rPr>
      <t>建信安心保本六号混合</t>
    </r>
  </si>
  <si>
    <r>
      <rPr>
        <u/>
        <sz val="12"/>
        <color indexed="12"/>
        <rFont val="宋体"/>
        <family val="3"/>
        <charset val="134"/>
      </rPr>
      <t>宝盈祥瑞养老混合</t>
    </r>
  </si>
  <si>
    <r>
      <rPr>
        <u/>
        <sz val="12"/>
        <color indexed="12"/>
        <rFont val="宋体"/>
        <family val="3"/>
        <charset val="134"/>
      </rPr>
      <t>东兴众智优选混合</t>
    </r>
  </si>
  <si>
    <r>
      <rPr>
        <u/>
        <sz val="12"/>
        <color indexed="12"/>
        <rFont val="宋体"/>
        <family val="3"/>
        <charset val="134"/>
      </rPr>
      <t>民生加银前沿科技混合</t>
    </r>
  </si>
  <si>
    <r>
      <rPr>
        <u/>
        <sz val="12"/>
        <color indexed="12"/>
        <rFont val="宋体"/>
        <family val="3"/>
        <charset val="134"/>
      </rPr>
      <t>中邮睿利增强债券</t>
    </r>
  </si>
  <si>
    <r>
      <rPr>
        <u/>
        <sz val="12"/>
        <color indexed="12"/>
        <rFont val="宋体"/>
        <family val="3"/>
        <charset val="134"/>
      </rPr>
      <t>兴银朝阳</t>
    </r>
  </si>
  <si>
    <r>
      <rPr>
        <u/>
        <sz val="12"/>
        <color indexed="12"/>
        <rFont val="宋体"/>
        <family val="3"/>
        <charset val="134"/>
      </rPr>
      <t>东方增长中小盘混合</t>
    </r>
  </si>
  <si>
    <r>
      <rPr>
        <u/>
        <sz val="12"/>
        <color indexed="12"/>
        <rFont val="宋体"/>
        <family val="3"/>
        <charset val="134"/>
      </rPr>
      <t>中加丰泽纯债债券</t>
    </r>
  </si>
  <si>
    <r>
      <rPr>
        <u/>
        <sz val="12"/>
        <color indexed="12"/>
        <rFont val="宋体"/>
        <family val="3"/>
        <charset val="134"/>
      </rPr>
      <t>博时利发纯债债券</t>
    </r>
  </si>
  <si>
    <r>
      <rPr>
        <u/>
        <sz val="12"/>
        <color indexed="12"/>
        <rFont val="宋体"/>
        <family val="3"/>
        <charset val="134"/>
      </rPr>
      <t>长信稳益纯债债券</t>
    </r>
  </si>
  <si>
    <r>
      <rPr>
        <u/>
        <sz val="12"/>
        <color indexed="12"/>
        <rFont val="宋体"/>
        <family val="3"/>
        <charset val="134"/>
      </rPr>
      <t>兴业福益债券</t>
    </r>
  </si>
  <si>
    <r>
      <rPr>
        <u/>
        <sz val="12"/>
        <color indexed="12"/>
        <rFont val="宋体"/>
        <family val="3"/>
        <charset val="134"/>
      </rPr>
      <t>中融一带一路</t>
    </r>
  </si>
  <si>
    <r>
      <rPr>
        <u/>
        <sz val="12"/>
        <color indexed="12"/>
        <rFont val="宋体"/>
        <family val="3"/>
        <charset val="134"/>
      </rPr>
      <t>国投瑞银瑞祥保本混合</t>
    </r>
  </si>
  <si>
    <r>
      <rPr>
        <u/>
        <sz val="12"/>
        <color indexed="12"/>
        <rFont val="宋体"/>
        <family val="3"/>
        <charset val="134"/>
      </rPr>
      <t>上投摩根医疗健康股票</t>
    </r>
  </si>
  <si>
    <r>
      <rPr>
        <u/>
        <sz val="12"/>
        <color indexed="12"/>
        <rFont val="宋体"/>
        <family val="3"/>
        <charset val="134"/>
      </rPr>
      <t>嘉实策略优选混合</t>
    </r>
  </si>
  <si>
    <r>
      <rPr>
        <u/>
        <sz val="12"/>
        <color indexed="12"/>
        <rFont val="宋体"/>
        <family val="3"/>
        <charset val="134"/>
      </rPr>
      <t>融通增丰债券</t>
    </r>
  </si>
  <si>
    <r>
      <rPr>
        <u/>
        <sz val="12"/>
        <color indexed="12"/>
        <rFont val="宋体"/>
        <family val="3"/>
        <charset val="134"/>
      </rPr>
      <t>金鹰添裕纯债债券</t>
    </r>
  </si>
  <si>
    <r>
      <rPr>
        <u/>
        <sz val="12"/>
        <color indexed="12"/>
        <rFont val="宋体"/>
        <family val="3"/>
        <charset val="134"/>
      </rPr>
      <t>诺安精选回报灵活配置混合</t>
    </r>
  </si>
  <si>
    <r>
      <rPr>
        <u/>
        <sz val="12"/>
        <color indexed="12"/>
        <rFont val="宋体"/>
        <family val="3"/>
        <charset val="134"/>
      </rPr>
      <t>创金合信尊盈纯债债券</t>
    </r>
  </si>
  <si>
    <r>
      <rPr>
        <u/>
        <sz val="12"/>
        <color indexed="12"/>
        <rFont val="宋体"/>
        <family val="3"/>
        <charset val="134"/>
      </rPr>
      <t>长城稳健增利债券</t>
    </r>
  </si>
  <si>
    <r>
      <rPr>
        <u/>
        <sz val="12"/>
        <color indexed="12"/>
        <rFont val="宋体"/>
        <family val="3"/>
        <charset val="134"/>
      </rPr>
      <t>国泰福益灵活配置混合</t>
    </r>
  </si>
  <si>
    <r>
      <rPr>
        <u/>
        <sz val="12"/>
        <color indexed="12"/>
        <rFont val="宋体"/>
        <family val="3"/>
        <charset val="134"/>
      </rPr>
      <t>易方达安心回馈混合</t>
    </r>
  </si>
  <si>
    <r>
      <rPr>
        <u/>
        <sz val="12"/>
        <color indexed="12"/>
        <rFont val="宋体"/>
        <family val="3"/>
        <charset val="134"/>
      </rPr>
      <t>新华恒稳添利债券</t>
    </r>
  </si>
  <si>
    <r>
      <rPr>
        <u/>
        <sz val="12"/>
        <color indexed="12"/>
        <rFont val="宋体"/>
        <family val="3"/>
        <charset val="134"/>
      </rPr>
      <t>国联安安心成长混合</t>
    </r>
  </si>
  <si>
    <r>
      <rPr>
        <u/>
        <sz val="12"/>
        <color indexed="12"/>
        <rFont val="宋体"/>
        <family val="3"/>
        <charset val="134"/>
      </rPr>
      <t>博时睿益定增灵活配置混合</t>
    </r>
  </si>
  <si>
    <r>
      <rPr>
        <u/>
        <sz val="12"/>
        <color indexed="12"/>
        <rFont val="宋体"/>
        <family val="3"/>
        <charset val="134"/>
      </rPr>
      <t>中欧强泽债券</t>
    </r>
  </si>
  <si>
    <r>
      <rPr>
        <u/>
        <sz val="12"/>
        <color indexed="12"/>
        <rFont val="宋体"/>
        <family val="3"/>
        <charset val="134"/>
      </rPr>
      <t>博时丰达纯债债券</t>
    </r>
  </si>
  <si>
    <r>
      <rPr>
        <u/>
        <sz val="12"/>
        <color indexed="12"/>
        <rFont val="宋体"/>
        <family val="3"/>
        <charset val="134"/>
      </rPr>
      <t>兴业丰利债券</t>
    </r>
  </si>
  <si>
    <r>
      <rPr>
        <u/>
        <sz val="12"/>
        <color indexed="12"/>
        <rFont val="宋体"/>
        <family val="3"/>
        <charset val="134"/>
      </rPr>
      <t>中证兴业中高等级信用债指数</t>
    </r>
  </si>
  <si>
    <r>
      <rPr>
        <u/>
        <sz val="12"/>
        <color indexed="12"/>
        <rFont val="宋体"/>
        <family val="3"/>
        <charset val="134"/>
      </rPr>
      <t>新华战略新兴产业混合</t>
    </r>
  </si>
  <si>
    <r>
      <rPr>
        <u/>
        <sz val="12"/>
        <color indexed="12"/>
        <rFont val="宋体"/>
        <family val="3"/>
        <charset val="134"/>
      </rPr>
      <t>工银瑞信互联网加股票</t>
    </r>
  </si>
  <si>
    <r>
      <rPr>
        <u/>
        <sz val="12"/>
        <color indexed="12"/>
        <rFont val="宋体"/>
        <family val="3"/>
        <charset val="134"/>
      </rPr>
      <t>融通通安债券</t>
    </r>
  </si>
  <si>
    <r>
      <rPr>
        <u/>
        <sz val="12"/>
        <color indexed="12"/>
        <rFont val="宋体"/>
        <family val="3"/>
        <charset val="134"/>
      </rPr>
      <t>银华增强收益债券</t>
    </r>
  </si>
  <si>
    <r>
      <rPr>
        <u/>
        <sz val="12"/>
        <color indexed="12"/>
        <rFont val="宋体"/>
        <family val="3"/>
        <charset val="134"/>
      </rPr>
      <t>中银稳进保本混合</t>
    </r>
  </si>
  <si>
    <r>
      <rPr>
        <u/>
        <sz val="12"/>
        <color indexed="12"/>
        <rFont val="宋体"/>
        <family val="3"/>
        <charset val="134"/>
      </rPr>
      <t>诺安优选回报灵活配置混合</t>
    </r>
  </si>
  <si>
    <r>
      <rPr>
        <u/>
        <sz val="12"/>
        <color indexed="12"/>
        <rFont val="宋体"/>
        <family val="3"/>
        <charset val="134"/>
      </rPr>
      <t>平安大华惠悦纯债</t>
    </r>
  </si>
  <si>
    <r>
      <rPr>
        <u/>
        <sz val="12"/>
        <color indexed="12"/>
        <rFont val="宋体"/>
        <family val="3"/>
        <charset val="134"/>
      </rPr>
      <t>国泰添益灵活配置混合</t>
    </r>
  </si>
  <si>
    <r>
      <rPr>
        <u/>
        <sz val="12"/>
        <color indexed="12"/>
        <rFont val="宋体"/>
        <family val="3"/>
        <charset val="134"/>
      </rPr>
      <t>易方达裕如灵活配置</t>
    </r>
  </si>
  <si>
    <r>
      <rPr>
        <u/>
        <sz val="12"/>
        <color indexed="12"/>
        <rFont val="宋体"/>
        <family val="3"/>
        <charset val="134"/>
      </rPr>
      <t>万家强化收益定期开放债券</t>
    </r>
  </si>
  <si>
    <r>
      <rPr>
        <u/>
        <sz val="12"/>
        <color indexed="12"/>
        <rFont val="宋体"/>
        <family val="3"/>
        <charset val="134"/>
      </rPr>
      <t>西部利得新盈混合</t>
    </r>
  </si>
  <si>
    <r>
      <rPr>
        <u/>
        <sz val="12"/>
        <color indexed="12"/>
        <rFont val="宋体"/>
        <family val="3"/>
        <charset val="134"/>
      </rPr>
      <t>北信瑞丰丰利保本混合</t>
    </r>
  </si>
  <si>
    <r>
      <rPr>
        <u/>
        <sz val="12"/>
        <color indexed="12"/>
        <rFont val="宋体"/>
        <family val="3"/>
        <charset val="134"/>
      </rPr>
      <t>博时景发纯债债券</t>
    </r>
  </si>
  <si>
    <r>
      <rPr>
        <u/>
        <sz val="12"/>
        <color indexed="12"/>
        <rFont val="宋体"/>
        <family val="3"/>
        <charset val="134"/>
      </rPr>
      <t>信诚优胜精选混合</t>
    </r>
  </si>
  <si>
    <r>
      <rPr>
        <u/>
        <sz val="12"/>
        <color indexed="12"/>
        <rFont val="宋体"/>
        <family val="3"/>
        <charset val="134"/>
      </rPr>
      <t>兴业天融债券</t>
    </r>
  </si>
  <si>
    <r>
      <rPr>
        <u/>
        <sz val="12"/>
        <color indexed="12"/>
        <rFont val="宋体"/>
        <family val="3"/>
        <charset val="134"/>
      </rPr>
      <t>鹏华丰信分级债券</t>
    </r>
  </si>
  <si>
    <r>
      <rPr>
        <u/>
        <sz val="12"/>
        <color indexed="12"/>
        <rFont val="宋体"/>
        <family val="3"/>
        <charset val="134"/>
      </rPr>
      <t>银华稳进</t>
    </r>
  </si>
  <si>
    <r>
      <rPr>
        <u/>
        <sz val="12"/>
        <color indexed="12"/>
        <rFont val="宋体"/>
        <family val="3"/>
        <charset val="134"/>
      </rPr>
      <t>南方消费收益</t>
    </r>
  </si>
  <si>
    <r>
      <rPr>
        <u/>
        <sz val="12"/>
        <color indexed="12"/>
        <rFont val="宋体"/>
        <family val="3"/>
        <charset val="134"/>
      </rPr>
      <t>华融新锐灵活配置混合</t>
    </r>
  </si>
  <si>
    <r>
      <rPr>
        <u/>
        <sz val="12"/>
        <color indexed="12"/>
        <rFont val="宋体"/>
        <family val="3"/>
        <charset val="134"/>
      </rPr>
      <t>银华信用四季红债券</t>
    </r>
  </si>
  <si>
    <r>
      <rPr>
        <u/>
        <sz val="12"/>
        <color indexed="12"/>
        <rFont val="宋体"/>
        <family val="3"/>
        <charset val="134"/>
      </rPr>
      <t>招商信用增强债券</t>
    </r>
  </si>
  <si>
    <r>
      <rPr>
        <u/>
        <sz val="12"/>
        <color indexed="12"/>
        <rFont val="宋体"/>
        <family val="3"/>
        <charset val="134"/>
      </rPr>
      <t>华安添颐养老混合</t>
    </r>
  </si>
  <si>
    <r>
      <rPr>
        <u/>
        <sz val="12"/>
        <color indexed="12"/>
        <rFont val="宋体"/>
        <family val="3"/>
        <charset val="134"/>
      </rPr>
      <t>富安达长盈保本混合</t>
    </r>
  </si>
  <si>
    <r>
      <rPr>
        <u/>
        <sz val="12"/>
        <color indexed="12"/>
        <rFont val="宋体"/>
        <family val="3"/>
        <charset val="134"/>
      </rPr>
      <t>工银瑞信沪港深股票</t>
    </r>
  </si>
  <si>
    <r>
      <rPr>
        <u/>
        <sz val="12"/>
        <color indexed="12"/>
        <rFont val="宋体"/>
        <family val="3"/>
        <charset val="134"/>
      </rPr>
      <t>嘉实致博纯债债券</t>
    </r>
  </si>
  <si>
    <r>
      <rPr>
        <u/>
        <sz val="12"/>
        <color indexed="12"/>
        <rFont val="宋体"/>
        <family val="3"/>
        <charset val="134"/>
      </rPr>
      <t>诺安新经济股票</t>
    </r>
  </si>
  <si>
    <r>
      <rPr>
        <u/>
        <sz val="12"/>
        <color indexed="12"/>
        <rFont val="宋体"/>
        <family val="3"/>
        <charset val="134"/>
      </rPr>
      <t>海富通东财大数据混合</t>
    </r>
  </si>
  <si>
    <r>
      <rPr>
        <u/>
        <sz val="12"/>
        <color indexed="12"/>
        <rFont val="宋体"/>
        <family val="3"/>
        <charset val="134"/>
      </rPr>
      <t>富国产业债</t>
    </r>
  </si>
  <si>
    <r>
      <rPr>
        <u/>
        <sz val="12"/>
        <color indexed="12"/>
        <rFont val="宋体"/>
        <family val="3"/>
        <charset val="134"/>
      </rPr>
      <t>浙商惠享纯债债券</t>
    </r>
  </si>
  <si>
    <r>
      <rPr>
        <u/>
        <sz val="12"/>
        <color indexed="12"/>
        <rFont val="宋体"/>
        <family val="3"/>
        <charset val="134"/>
      </rPr>
      <t>平安大华保本混合</t>
    </r>
  </si>
  <si>
    <r>
      <rPr>
        <u/>
        <sz val="12"/>
        <color indexed="12"/>
        <rFont val="宋体"/>
        <family val="3"/>
        <charset val="134"/>
      </rPr>
      <t>鑫元稳利债</t>
    </r>
  </si>
  <si>
    <r>
      <rPr>
        <u/>
        <sz val="12"/>
        <color indexed="12"/>
        <rFont val="宋体"/>
        <family val="3"/>
        <charset val="134"/>
      </rPr>
      <t>国泰新目标收益保本混合</t>
    </r>
  </si>
  <si>
    <r>
      <rPr>
        <u/>
        <sz val="12"/>
        <color indexed="12"/>
        <rFont val="宋体"/>
        <family val="3"/>
        <charset val="134"/>
      </rPr>
      <t>长城久鼎保本混合</t>
    </r>
  </si>
  <si>
    <r>
      <rPr>
        <u/>
        <sz val="12"/>
        <color indexed="12"/>
        <rFont val="宋体"/>
        <family val="3"/>
        <charset val="134"/>
      </rPr>
      <t>海富通风格优势混合</t>
    </r>
  </si>
  <si>
    <r>
      <rPr>
        <u/>
        <sz val="12"/>
        <color indexed="12"/>
        <rFont val="宋体"/>
        <family val="3"/>
        <charset val="134"/>
      </rPr>
      <t>易方达保本一号混合</t>
    </r>
  </si>
  <si>
    <r>
      <rPr>
        <u/>
        <sz val="12"/>
        <color indexed="12"/>
        <rFont val="宋体"/>
        <family val="3"/>
        <charset val="134"/>
      </rPr>
      <t>中邮未来新蓝筹混合</t>
    </r>
  </si>
  <si>
    <r>
      <rPr>
        <u/>
        <sz val="12"/>
        <color indexed="12"/>
        <rFont val="宋体"/>
        <family val="3"/>
        <charset val="134"/>
      </rPr>
      <t>中银智能制造股票</t>
    </r>
  </si>
  <si>
    <r>
      <rPr>
        <u/>
        <sz val="12"/>
        <color indexed="12"/>
        <rFont val="宋体"/>
        <family val="3"/>
        <charset val="134"/>
      </rPr>
      <t>博时裕盛纯债债券型</t>
    </r>
  </si>
  <si>
    <r>
      <rPr>
        <u/>
        <sz val="12"/>
        <color indexed="12"/>
        <rFont val="宋体"/>
        <family val="3"/>
        <charset val="134"/>
      </rPr>
      <t>广发稳鑫保本混合</t>
    </r>
  </si>
  <si>
    <r>
      <rPr>
        <u/>
        <sz val="12"/>
        <color indexed="12"/>
        <rFont val="宋体"/>
        <family val="3"/>
        <charset val="134"/>
      </rPr>
      <t>信达澳银纯债债券</t>
    </r>
  </si>
  <si>
    <r>
      <rPr>
        <u/>
        <sz val="12"/>
        <color indexed="12"/>
        <rFont val="宋体"/>
        <family val="3"/>
        <charset val="134"/>
      </rPr>
      <t>华安智能装备主题股票</t>
    </r>
  </si>
  <si>
    <r>
      <rPr>
        <u/>
        <sz val="12"/>
        <color indexed="12"/>
        <rFont val="宋体"/>
        <family val="3"/>
        <charset val="134"/>
      </rPr>
      <t>工银瑞信医疗保健行业股票</t>
    </r>
  </si>
  <si>
    <r>
      <rPr>
        <u/>
        <sz val="12"/>
        <color indexed="12"/>
        <rFont val="宋体"/>
        <family val="3"/>
        <charset val="134"/>
      </rPr>
      <t>农银信用添利债券</t>
    </r>
  </si>
  <si>
    <r>
      <rPr>
        <u/>
        <sz val="12"/>
        <color indexed="12"/>
        <rFont val="宋体"/>
        <family val="3"/>
        <charset val="134"/>
      </rPr>
      <t>银华成长先锋混合</t>
    </r>
  </si>
  <si>
    <r>
      <rPr>
        <u/>
        <sz val="12"/>
        <color indexed="12"/>
        <rFont val="宋体"/>
        <family val="3"/>
        <charset val="134"/>
      </rPr>
      <t>诺安鸿鑫保本混合</t>
    </r>
  </si>
  <si>
    <r>
      <rPr>
        <u/>
        <sz val="12"/>
        <color indexed="12"/>
        <rFont val="宋体"/>
        <family val="3"/>
        <charset val="134"/>
      </rPr>
      <t>建信目标收益一年期债券</t>
    </r>
  </si>
  <si>
    <r>
      <rPr>
        <u/>
        <sz val="12"/>
        <color indexed="12"/>
        <rFont val="宋体"/>
        <family val="3"/>
        <charset val="134"/>
      </rPr>
      <t>平安大华安心保本混合</t>
    </r>
  </si>
  <si>
    <r>
      <rPr>
        <u/>
        <sz val="12"/>
        <color indexed="12"/>
        <rFont val="宋体"/>
        <family val="3"/>
        <charset val="134"/>
      </rPr>
      <t>中融强国制造混合</t>
    </r>
  </si>
  <si>
    <r>
      <rPr>
        <u/>
        <sz val="12"/>
        <color indexed="12"/>
        <rFont val="宋体"/>
        <family val="3"/>
        <charset val="134"/>
      </rPr>
      <t>国富沪港深成长精选股票</t>
    </r>
  </si>
  <si>
    <r>
      <rPr>
        <u/>
        <sz val="12"/>
        <color indexed="12"/>
        <rFont val="宋体"/>
        <family val="3"/>
        <charset val="134"/>
      </rPr>
      <t>国泰安心回报混合</t>
    </r>
  </si>
  <si>
    <r>
      <rPr>
        <u/>
        <sz val="12"/>
        <color indexed="12"/>
        <rFont val="宋体"/>
        <family val="3"/>
        <charset val="134"/>
      </rPr>
      <t>富国新天锋定期开放债券</t>
    </r>
  </si>
  <si>
    <r>
      <rPr>
        <u/>
        <sz val="12"/>
        <color indexed="12"/>
        <rFont val="宋体"/>
        <family val="3"/>
        <charset val="134"/>
      </rPr>
      <t>长城久鑫保本混合</t>
    </r>
  </si>
  <si>
    <r>
      <rPr>
        <u/>
        <sz val="12"/>
        <color indexed="12"/>
        <rFont val="宋体"/>
        <family val="3"/>
        <charset val="134"/>
      </rPr>
      <t>长城久兆稳健指数</t>
    </r>
  </si>
  <si>
    <r>
      <rPr>
        <u/>
        <sz val="12"/>
        <color indexed="12"/>
        <rFont val="宋体"/>
        <family val="3"/>
        <charset val="134"/>
      </rPr>
      <t>国投瑞银瑞源保本混合</t>
    </r>
  </si>
  <si>
    <r>
      <rPr>
        <u/>
        <sz val="12"/>
        <color indexed="12"/>
        <rFont val="宋体"/>
        <family val="3"/>
        <charset val="134"/>
      </rPr>
      <t>鹏华金城保本混合</t>
    </r>
  </si>
  <si>
    <r>
      <rPr>
        <u/>
        <sz val="12"/>
        <color indexed="12"/>
        <rFont val="宋体"/>
        <family val="3"/>
        <charset val="134"/>
      </rPr>
      <t>长盛中证申万一带一路指数分级</t>
    </r>
  </si>
  <si>
    <r>
      <rPr>
        <u/>
        <sz val="12"/>
        <color indexed="12"/>
        <rFont val="宋体"/>
        <family val="3"/>
        <charset val="134"/>
      </rPr>
      <t>华泰柏瑞量化阿尔法</t>
    </r>
  </si>
  <si>
    <r>
      <rPr>
        <u/>
        <sz val="12"/>
        <color indexed="12"/>
        <rFont val="宋体"/>
        <family val="3"/>
        <charset val="134"/>
      </rPr>
      <t>招商安弘保本混合</t>
    </r>
  </si>
  <si>
    <r>
      <rPr>
        <u/>
        <sz val="12"/>
        <color indexed="12"/>
        <rFont val="宋体"/>
        <family val="3"/>
        <charset val="134"/>
      </rPr>
      <t>南方创新经济灵活配置混合</t>
    </r>
  </si>
  <si>
    <r>
      <rPr>
        <u/>
        <sz val="12"/>
        <color indexed="12"/>
        <rFont val="宋体"/>
        <family val="3"/>
        <charset val="134"/>
      </rPr>
      <t>南方互联混合</t>
    </r>
  </si>
  <si>
    <r>
      <rPr>
        <u/>
        <sz val="12"/>
        <color indexed="12"/>
        <rFont val="宋体"/>
        <family val="3"/>
        <charset val="134"/>
      </rPr>
      <t>长城久盈纯债分级债券</t>
    </r>
  </si>
  <si>
    <r>
      <rPr>
        <u/>
        <sz val="12"/>
        <color indexed="12"/>
        <rFont val="宋体"/>
        <family val="3"/>
        <charset val="134"/>
      </rPr>
      <t>华商策略精选混合</t>
    </r>
  </si>
  <si>
    <r>
      <rPr>
        <u/>
        <sz val="12"/>
        <color indexed="12"/>
        <rFont val="宋体"/>
        <family val="3"/>
        <charset val="134"/>
      </rPr>
      <t>融通增鑫债券</t>
    </r>
  </si>
  <si>
    <r>
      <rPr>
        <u/>
        <sz val="12"/>
        <color indexed="12"/>
        <rFont val="宋体"/>
        <family val="3"/>
        <charset val="134"/>
      </rPr>
      <t>景顺长城优质成长</t>
    </r>
  </si>
  <si>
    <r>
      <rPr>
        <u/>
        <sz val="12"/>
        <color indexed="12"/>
        <rFont val="宋体"/>
        <family val="3"/>
        <charset val="134"/>
      </rPr>
      <t>融通通鑫灵活配置混合</t>
    </r>
  </si>
  <si>
    <r>
      <rPr>
        <u/>
        <sz val="12"/>
        <color indexed="12"/>
        <rFont val="宋体"/>
        <family val="3"/>
        <charset val="134"/>
      </rPr>
      <t>汇添富季季红定期开放债券</t>
    </r>
  </si>
  <si>
    <r>
      <rPr>
        <u/>
        <sz val="12"/>
        <color indexed="12"/>
        <rFont val="宋体"/>
        <family val="3"/>
        <charset val="134"/>
      </rPr>
      <t>民生加银鑫福灵活配置混合</t>
    </r>
  </si>
  <si>
    <r>
      <rPr>
        <u/>
        <sz val="12"/>
        <color indexed="12"/>
        <rFont val="宋体"/>
        <family val="3"/>
        <charset val="134"/>
      </rPr>
      <t>诺安益鑫保本混合</t>
    </r>
  </si>
  <si>
    <r>
      <rPr>
        <u/>
        <sz val="12"/>
        <color indexed="12"/>
        <rFont val="宋体"/>
        <family val="3"/>
        <charset val="134"/>
      </rPr>
      <t>海富通稳固收益债券</t>
    </r>
  </si>
  <si>
    <r>
      <rPr>
        <u/>
        <sz val="12"/>
        <color indexed="12"/>
        <rFont val="宋体"/>
        <family val="3"/>
        <charset val="134"/>
      </rPr>
      <t>平安大华惠融纯债</t>
    </r>
  </si>
  <si>
    <r>
      <rPr>
        <u/>
        <sz val="12"/>
        <color indexed="12"/>
        <rFont val="宋体"/>
        <family val="3"/>
        <charset val="134"/>
      </rPr>
      <t>泰信现代服务业</t>
    </r>
  </si>
  <si>
    <r>
      <rPr>
        <u/>
        <sz val="12"/>
        <color indexed="12"/>
        <rFont val="宋体"/>
        <family val="3"/>
        <charset val="134"/>
      </rPr>
      <t>汇安嘉源纯债债券</t>
    </r>
  </si>
  <si>
    <r>
      <rPr>
        <u/>
        <sz val="12"/>
        <color indexed="12"/>
        <rFont val="宋体"/>
        <family val="3"/>
        <charset val="134"/>
      </rPr>
      <t>前海开源沪港深优势精选混合</t>
    </r>
  </si>
  <si>
    <r>
      <rPr>
        <u/>
        <sz val="12"/>
        <color indexed="12"/>
        <rFont val="宋体"/>
        <family val="3"/>
        <charset val="134"/>
      </rPr>
      <t>兴银长禧定开债</t>
    </r>
  </si>
  <si>
    <r>
      <rPr>
        <u/>
        <sz val="12"/>
        <color indexed="12"/>
        <rFont val="宋体"/>
        <family val="3"/>
        <charset val="134"/>
      </rPr>
      <t>华夏网购精选混合</t>
    </r>
  </si>
  <si>
    <r>
      <rPr>
        <u/>
        <sz val="12"/>
        <color indexed="12"/>
        <rFont val="宋体"/>
        <family val="3"/>
        <charset val="134"/>
      </rPr>
      <t>东方稳健回报债券</t>
    </r>
  </si>
  <si>
    <r>
      <rPr>
        <u/>
        <sz val="12"/>
        <color indexed="12"/>
        <rFont val="宋体"/>
        <family val="3"/>
        <charset val="134"/>
      </rPr>
      <t>兴全磐稳增利债券</t>
    </r>
  </si>
  <si>
    <r>
      <rPr>
        <u/>
        <sz val="12"/>
        <color indexed="12"/>
        <rFont val="宋体"/>
        <family val="3"/>
        <charset val="134"/>
      </rPr>
      <t>华泰柏瑞爱利混合</t>
    </r>
  </si>
  <si>
    <r>
      <rPr>
        <u/>
        <sz val="12"/>
        <color indexed="12"/>
        <rFont val="宋体"/>
        <family val="3"/>
        <charset val="134"/>
      </rPr>
      <t>南方瑞利灵活配置混合</t>
    </r>
  </si>
  <si>
    <r>
      <rPr>
        <u/>
        <sz val="12"/>
        <color indexed="12"/>
        <rFont val="宋体"/>
        <family val="3"/>
        <charset val="134"/>
      </rPr>
      <t>鹏华双债保利债券</t>
    </r>
  </si>
  <si>
    <r>
      <rPr>
        <u/>
        <sz val="12"/>
        <color indexed="12"/>
        <rFont val="宋体"/>
        <family val="3"/>
        <charset val="134"/>
      </rPr>
      <t>天弘安盈灵活配置混合</t>
    </r>
  </si>
  <si>
    <r>
      <rPr>
        <u/>
        <sz val="12"/>
        <color indexed="12"/>
        <rFont val="宋体"/>
        <family val="3"/>
        <charset val="134"/>
      </rPr>
      <t>南方安裕养老</t>
    </r>
  </si>
  <si>
    <r>
      <rPr>
        <u/>
        <sz val="12"/>
        <color indexed="12"/>
        <rFont val="宋体"/>
        <family val="3"/>
        <charset val="134"/>
      </rPr>
      <t>鹏华兴华定期开放混合</t>
    </r>
  </si>
  <si>
    <r>
      <rPr>
        <u/>
        <sz val="12"/>
        <color indexed="12"/>
        <rFont val="宋体"/>
        <family val="3"/>
        <charset val="134"/>
      </rPr>
      <t>天弘天盈灵活配置混合</t>
    </r>
  </si>
  <si>
    <r>
      <rPr>
        <u/>
        <sz val="12"/>
        <color indexed="12"/>
        <rFont val="宋体"/>
        <family val="3"/>
        <charset val="134"/>
      </rPr>
      <t>华安信用增强债券</t>
    </r>
  </si>
  <si>
    <r>
      <rPr>
        <u/>
        <sz val="12"/>
        <color indexed="12"/>
        <rFont val="宋体"/>
        <family val="3"/>
        <charset val="134"/>
      </rPr>
      <t>兴业裕恒债券</t>
    </r>
  </si>
  <si>
    <r>
      <rPr>
        <u/>
        <sz val="12"/>
        <color indexed="12"/>
        <rFont val="宋体"/>
        <family val="3"/>
        <charset val="134"/>
      </rPr>
      <t>长城久稳债券</t>
    </r>
  </si>
  <si>
    <r>
      <rPr>
        <u/>
        <sz val="12"/>
        <color indexed="12"/>
        <rFont val="宋体"/>
        <family val="3"/>
        <charset val="134"/>
      </rPr>
      <t>招商沪港深科技创新混合</t>
    </r>
  </si>
  <si>
    <r>
      <rPr>
        <u/>
        <sz val="12"/>
        <color indexed="12"/>
        <rFont val="宋体"/>
        <family val="3"/>
        <charset val="134"/>
      </rPr>
      <t>平安大华惠利纯债</t>
    </r>
  </si>
  <si>
    <r>
      <rPr>
        <u/>
        <sz val="12"/>
        <color indexed="12"/>
        <rFont val="宋体"/>
        <family val="3"/>
        <charset val="134"/>
      </rPr>
      <t>兴业裕丰债券</t>
    </r>
  </si>
  <si>
    <r>
      <rPr>
        <u/>
        <sz val="12"/>
        <color indexed="12"/>
        <rFont val="宋体"/>
        <family val="3"/>
        <charset val="134"/>
      </rPr>
      <t>博时富海纯债债券</t>
    </r>
  </si>
  <si>
    <r>
      <rPr>
        <u/>
        <sz val="12"/>
        <color indexed="12"/>
        <rFont val="宋体"/>
        <family val="3"/>
        <charset val="134"/>
      </rPr>
      <t>平安大华惠益纯债</t>
    </r>
  </si>
  <si>
    <r>
      <rPr>
        <u/>
        <sz val="12"/>
        <color indexed="12"/>
        <rFont val="宋体"/>
        <family val="3"/>
        <charset val="134"/>
      </rPr>
      <t>博时富腾纯债债券</t>
    </r>
  </si>
  <si>
    <r>
      <rPr>
        <u/>
        <sz val="12"/>
        <color indexed="12"/>
        <rFont val="宋体"/>
        <family val="3"/>
        <charset val="134"/>
      </rPr>
      <t>易方达聚盈分级</t>
    </r>
  </si>
  <si>
    <r>
      <rPr>
        <u/>
        <sz val="12"/>
        <color indexed="12"/>
        <rFont val="宋体"/>
        <family val="3"/>
        <charset val="134"/>
      </rPr>
      <t>金鹰添润纯债债券</t>
    </r>
  </si>
  <si>
    <r>
      <rPr>
        <u/>
        <sz val="12"/>
        <color indexed="12"/>
        <rFont val="宋体"/>
        <family val="3"/>
        <charset val="134"/>
      </rPr>
      <t>富国兴利增强债券</t>
    </r>
  </si>
  <si>
    <r>
      <rPr>
        <u/>
        <sz val="12"/>
        <color indexed="12"/>
        <rFont val="宋体"/>
        <family val="3"/>
        <charset val="134"/>
      </rPr>
      <t>工银恒泰纯债债券</t>
    </r>
  </si>
  <si>
    <r>
      <rPr>
        <u/>
        <sz val="12"/>
        <color indexed="12"/>
        <rFont val="宋体"/>
        <family val="3"/>
        <charset val="134"/>
      </rPr>
      <t>泰达宏利市值优选混合</t>
    </r>
  </si>
  <si>
    <r>
      <rPr>
        <u/>
        <sz val="12"/>
        <color indexed="12"/>
        <rFont val="宋体"/>
        <family val="3"/>
        <charset val="134"/>
      </rPr>
      <t>南方避险增值混合</t>
    </r>
  </si>
  <si>
    <r>
      <rPr>
        <u/>
        <sz val="12"/>
        <color indexed="12"/>
        <rFont val="宋体"/>
        <family val="3"/>
        <charset val="134"/>
      </rPr>
      <t>银河创新成长</t>
    </r>
  </si>
  <si>
    <r>
      <rPr>
        <u/>
        <sz val="12"/>
        <color indexed="12"/>
        <rFont val="宋体"/>
        <family val="3"/>
        <charset val="134"/>
      </rPr>
      <t>广发多因子混合</t>
    </r>
  </si>
  <si>
    <r>
      <rPr>
        <u/>
        <sz val="12"/>
        <color indexed="12"/>
        <rFont val="宋体"/>
        <family val="3"/>
        <charset val="134"/>
      </rPr>
      <t>平安大华中证沪港深高股息</t>
    </r>
  </si>
  <si>
    <r>
      <rPr>
        <u/>
        <sz val="12"/>
        <color indexed="12"/>
        <rFont val="宋体"/>
        <family val="3"/>
        <charset val="134"/>
      </rPr>
      <t>大成动态量化配置策略混合</t>
    </r>
  </si>
  <si>
    <r>
      <rPr>
        <u/>
        <sz val="12"/>
        <color indexed="12"/>
        <rFont val="宋体"/>
        <family val="3"/>
        <charset val="134"/>
      </rPr>
      <t>银华智荟内在价值灵活配置混合发起式</t>
    </r>
  </si>
  <si>
    <r>
      <rPr>
        <u/>
        <sz val="12"/>
        <color indexed="12"/>
        <rFont val="宋体"/>
        <family val="3"/>
        <charset val="134"/>
      </rPr>
      <t>红土创新定增灵活配置混合</t>
    </r>
  </si>
  <si>
    <r>
      <rPr>
        <u/>
        <sz val="12"/>
        <color indexed="12"/>
        <rFont val="宋体"/>
        <family val="3"/>
        <charset val="134"/>
      </rPr>
      <t>平安大华鼎弘混合</t>
    </r>
  </si>
  <si>
    <r>
      <rPr>
        <u/>
        <sz val="12"/>
        <color indexed="12"/>
        <rFont val="宋体"/>
        <family val="3"/>
        <charset val="134"/>
      </rPr>
      <t>长信稳健纯债债券</t>
    </r>
  </si>
  <si>
    <r>
      <rPr>
        <u/>
        <sz val="12"/>
        <color indexed="12"/>
        <rFont val="宋体"/>
        <family val="3"/>
        <charset val="134"/>
      </rPr>
      <t>银河量化价值混合</t>
    </r>
  </si>
  <si>
    <r>
      <rPr>
        <u/>
        <sz val="12"/>
        <color indexed="12"/>
        <rFont val="宋体"/>
        <family val="3"/>
        <charset val="134"/>
      </rPr>
      <t>财通福盛定增定期开放灵活配置混合</t>
    </r>
  </si>
  <si>
    <r>
      <rPr>
        <u/>
        <sz val="12"/>
        <color indexed="12"/>
        <rFont val="宋体"/>
        <family val="3"/>
        <charset val="134"/>
      </rPr>
      <t>创金合信尊泰纯债债券</t>
    </r>
  </si>
  <si>
    <r>
      <rPr>
        <u/>
        <sz val="12"/>
        <color indexed="12"/>
        <rFont val="宋体"/>
        <family val="3"/>
        <charset val="134"/>
      </rPr>
      <t>永赢添益债券</t>
    </r>
  </si>
  <si>
    <r>
      <rPr>
        <u/>
        <sz val="12"/>
        <color indexed="12"/>
        <rFont val="宋体"/>
        <family val="3"/>
        <charset val="134"/>
      </rPr>
      <t>创金合信尊智纯债债券</t>
    </r>
  </si>
  <si>
    <r>
      <rPr>
        <u/>
        <sz val="12"/>
        <color indexed="12"/>
        <rFont val="宋体"/>
        <family val="3"/>
        <charset val="134"/>
      </rPr>
      <t>博时裕康纯债</t>
    </r>
  </si>
  <si>
    <r>
      <rPr>
        <u/>
        <sz val="12"/>
        <color indexed="12"/>
        <rFont val="宋体"/>
        <family val="3"/>
        <charset val="134"/>
      </rPr>
      <t>浙商惠裕纯债债券</t>
    </r>
  </si>
  <si>
    <r>
      <rPr>
        <u/>
        <sz val="12"/>
        <color indexed="12"/>
        <rFont val="宋体"/>
        <family val="3"/>
        <charset val="134"/>
      </rPr>
      <t>农银行业领先混合</t>
    </r>
  </si>
  <si>
    <r>
      <rPr>
        <u/>
        <sz val="12"/>
        <color indexed="12"/>
        <rFont val="宋体"/>
        <family val="3"/>
        <charset val="134"/>
      </rPr>
      <t>天弘精选混合</t>
    </r>
  </si>
  <si>
    <r>
      <rPr>
        <u/>
        <sz val="12"/>
        <color indexed="12"/>
        <rFont val="宋体"/>
        <family val="3"/>
        <charset val="134"/>
      </rPr>
      <t>宝盈消费主题混合</t>
    </r>
  </si>
  <si>
    <r>
      <rPr>
        <u/>
        <sz val="12"/>
        <color indexed="12"/>
        <rFont val="宋体"/>
        <family val="3"/>
        <charset val="134"/>
      </rPr>
      <t>易方达供给改革灵活配置混合</t>
    </r>
  </si>
  <si>
    <r>
      <rPr>
        <u/>
        <sz val="12"/>
        <color indexed="12"/>
        <rFont val="宋体"/>
        <family val="3"/>
        <charset val="134"/>
      </rPr>
      <t>银河收益债券</t>
    </r>
  </si>
  <si>
    <r>
      <rPr>
        <u/>
        <sz val="12"/>
        <color indexed="12"/>
        <rFont val="宋体"/>
        <family val="3"/>
        <charset val="134"/>
      </rPr>
      <t>中欧鼎利债券</t>
    </r>
  </si>
  <si>
    <r>
      <rPr>
        <u/>
        <sz val="12"/>
        <color indexed="12"/>
        <rFont val="宋体"/>
        <family val="3"/>
        <charset val="134"/>
      </rPr>
      <t>国富恒通纯债债券</t>
    </r>
  </si>
  <si>
    <r>
      <rPr>
        <u/>
        <sz val="12"/>
        <color indexed="12"/>
        <rFont val="宋体"/>
        <family val="3"/>
        <charset val="134"/>
      </rPr>
      <t>博时裕坤纯债债券</t>
    </r>
  </si>
  <si>
    <r>
      <rPr>
        <u/>
        <sz val="12"/>
        <color indexed="12"/>
        <rFont val="宋体"/>
        <family val="3"/>
        <charset val="134"/>
      </rPr>
      <t>九泰锐丰定增混合</t>
    </r>
  </si>
  <si>
    <r>
      <rPr>
        <u/>
        <sz val="12"/>
        <color indexed="12"/>
        <rFont val="宋体"/>
        <family val="3"/>
        <charset val="134"/>
      </rPr>
      <t>中海惠利纯债</t>
    </r>
  </si>
  <si>
    <r>
      <rPr>
        <u/>
        <sz val="12"/>
        <color indexed="12"/>
        <rFont val="宋体"/>
        <family val="3"/>
        <charset val="134"/>
      </rPr>
      <t>中加丰尚纯债债券</t>
    </r>
  </si>
  <si>
    <r>
      <rPr>
        <u/>
        <sz val="12"/>
        <color indexed="12"/>
        <rFont val="宋体"/>
        <family val="3"/>
        <charset val="134"/>
      </rPr>
      <t>博时裕泰纯债债券</t>
    </r>
  </si>
  <si>
    <r>
      <rPr>
        <u/>
        <sz val="12"/>
        <color indexed="12"/>
        <rFont val="宋体"/>
        <family val="3"/>
        <charset val="134"/>
      </rPr>
      <t>嘉实沪港深回报混合</t>
    </r>
  </si>
  <si>
    <r>
      <rPr>
        <u/>
        <sz val="12"/>
        <color indexed="12"/>
        <rFont val="宋体"/>
        <family val="3"/>
        <charset val="134"/>
      </rPr>
      <t>鹏华双债加利债券</t>
    </r>
  </si>
  <si>
    <r>
      <rPr>
        <u/>
        <sz val="12"/>
        <color indexed="12"/>
        <rFont val="宋体"/>
        <family val="3"/>
        <charset val="134"/>
      </rPr>
      <t>诺安中小盘精选混合</t>
    </r>
  </si>
  <si>
    <r>
      <rPr>
        <u/>
        <sz val="12"/>
        <color indexed="12"/>
        <rFont val="宋体"/>
        <family val="3"/>
        <charset val="134"/>
      </rPr>
      <t>国联安新精选灵活配置</t>
    </r>
  </si>
  <si>
    <r>
      <rPr>
        <u/>
        <sz val="12"/>
        <color indexed="12"/>
        <rFont val="宋体"/>
        <family val="3"/>
        <charset val="134"/>
      </rPr>
      <t>嘉实新添瑞混合</t>
    </r>
  </si>
  <si>
    <r>
      <rPr>
        <u/>
        <sz val="12"/>
        <color indexed="12"/>
        <rFont val="宋体"/>
        <family val="3"/>
        <charset val="134"/>
      </rPr>
      <t>易方达积极成长混合</t>
    </r>
  </si>
  <si>
    <r>
      <rPr>
        <u/>
        <sz val="12"/>
        <color indexed="12"/>
        <rFont val="宋体"/>
        <family val="3"/>
        <charset val="134"/>
      </rPr>
      <t>南方安泰养老混合</t>
    </r>
  </si>
  <si>
    <r>
      <rPr>
        <u/>
        <sz val="12"/>
        <color indexed="12"/>
        <rFont val="宋体"/>
        <family val="3"/>
        <charset val="134"/>
      </rPr>
      <t>南方新优享</t>
    </r>
  </si>
  <si>
    <r>
      <rPr>
        <u/>
        <sz val="12"/>
        <color indexed="12"/>
        <rFont val="宋体"/>
        <family val="3"/>
        <charset val="134"/>
      </rPr>
      <t>建信民丰回报定期开放混合</t>
    </r>
  </si>
  <si>
    <r>
      <rPr>
        <u/>
        <sz val="12"/>
        <color indexed="12"/>
        <rFont val="宋体"/>
        <family val="3"/>
        <charset val="134"/>
      </rPr>
      <t>华夏收入混合</t>
    </r>
  </si>
  <si>
    <r>
      <rPr>
        <u/>
        <sz val="12"/>
        <color indexed="12"/>
        <rFont val="宋体"/>
        <family val="3"/>
        <charset val="134"/>
      </rPr>
      <t>前海开源裕和定期开放混合</t>
    </r>
  </si>
  <si>
    <r>
      <rPr>
        <u/>
        <sz val="12"/>
        <color indexed="12"/>
        <rFont val="宋体"/>
        <family val="3"/>
        <charset val="134"/>
      </rPr>
      <t>富国丰利增强债券</t>
    </r>
  </si>
  <si>
    <r>
      <rPr>
        <u/>
        <sz val="12"/>
        <color indexed="12"/>
        <rFont val="宋体"/>
        <family val="3"/>
        <charset val="134"/>
      </rPr>
      <t>华安幸福生活混合</t>
    </r>
  </si>
  <si>
    <r>
      <rPr>
        <u/>
        <sz val="12"/>
        <color indexed="12"/>
        <rFont val="宋体"/>
        <family val="3"/>
        <charset val="134"/>
      </rPr>
      <t>金元顺安桉盛债券</t>
    </r>
  </si>
  <si>
    <r>
      <rPr>
        <u/>
        <sz val="12"/>
        <color indexed="12"/>
        <rFont val="宋体"/>
        <family val="3"/>
        <charset val="134"/>
      </rPr>
      <t>嘉实增长混合</t>
    </r>
  </si>
  <si>
    <r>
      <rPr>
        <u/>
        <sz val="12"/>
        <color indexed="12"/>
        <rFont val="宋体"/>
        <family val="3"/>
        <charset val="134"/>
      </rPr>
      <t>民生加银策略精选混合</t>
    </r>
  </si>
  <si>
    <r>
      <rPr>
        <u/>
        <sz val="12"/>
        <color indexed="12"/>
        <rFont val="宋体"/>
        <family val="3"/>
        <charset val="134"/>
      </rPr>
      <t>东方启明量化先锋混合</t>
    </r>
  </si>
  <si>
    <r>
      <rPr>
        <u/>
        <sz val="12"/>
        <color indexed="12"/>
        <rFont val="宋体"/>
        <family val="3"/>
        <charset val="134"/>
      </rPr>
      <t>嘉实新添华定期混合</t>
    </r>
  </si>
  <si>
    <r>
      <rPr>
        <u/>
        <sz val="12"/>
        <color indexed="12"/>
        <rFont val="宋体"/>
        <family val="3"/>
        <charset val="134"/>
      </rPr>
      <t>东兴量化多策略混合</t>
    </r>
  </si>
  <si>
    <r>
      <rPr>
        <u/>
        <sz val="12"/>
        <color indexed="12"/>
        <rFont val="宋体"/>
        <family val="3"/>
        <charset val="134"/>
      </rPr>
      <t>富国鼎利纯债债券</t>
    </r>
  </si>
  <si>
    <r>
      <rPr>
        <u/>
        <sz val="12"/>
        <color indexed="12"/>
        <rFont val="宋体"/>
        <family val="3"/>
        <charset val="134"/>
      </rPr>
      <t>国联安安稳保本混合</t>
    </r>
  </si>
  <si>
    <r>
      <rPr>
        <u/>
        <sz val="12"/>
        <color indexed="12"/>
        <rFont val="宋体"/>
        <family val="3"/>
        <charset val="134"/>
      </rPr>
      <t>华夏睿磐泰兴混合</t>
    </r>
  </si>
  <si>
    <r>
      <rPr>
        <u/>
        <sz val="12"/>
        <color indexed="12"/>
        <rFont val="宋体"/>
        <family val="3"/>
        <charset val="134"/>
      </rPr>
      <t>富荣富祥纯债</t>
    </r>
  </si>
  <si>
    <r>
      <rPr>
        <u/>
        <sz val="12"/>
        <color indexed="12"/>
        <rFont val="宋体"/>
        <family val="3"/>
        <charset val="134"/>
      </rPr>
      <t>富荣富兴纯债</t>
    </r>
  </si>
  <si>
    <r>
      <rPr>
        <u/>
        <sz val="12"/>
        <color indexed="12"/>
        <rFont val="宋体"/>
        <family val="3"/>
        <charset val="134"/>
      </rPr>
      <t>鹏华优势企业</t>
    </r>
  </si>
  <si>
    <r>
      <rPr>
        <u/>
        <sz val="12"/>
        <color indexed="12"/>
        <rFont val="宋体"/>
        <family val="3"/>
        <charset val="134"/>
      </rPr>
      <t>申万菱信价值优选灵活配置混合</t>
    </r>
  </si>
  <si>
    <r>
      <rPr>
        <u/>
        <sz val="12"/>
        <color indexed="12"/>
        <rFont val="宋体"/>
        <family val="3"/>
        <charset val="134"/>
      </rPr>
      <t>中银品质生活混合</t>
    </r>
  </si>
  <si>
    <r>
      <rPr>
        <u/>
        <sz val="12"/>
        <color indexed="12"/>
        <rFont val="宋体"/>
        <family val="3"/>
        <charset val="134"/>
      </rPr>
      <t>博时富鑫纯债债券</t>
    </r>
  </si>
  <si>
    <r>
      <rPr>
        <u/>
        <sz val="12"/>
        <color indexed="12"/>
        <rFont val="宋体"/>
        <family val="3"/>
        <charset val="134"/>
      </rPr>
      <t>大成中证红利指数</t>
    </r>
  </si>
  <si>
    <r>
      <rPr>
        <u/>
        <sz val="12"/>
        <color indexed="12"/>
        <rFont val="宋体"/>
        <family val="3"/>
        <charset val="134"/>
      </rPr>
      <t>汇添富添福吉祥混合</t>
    </r>
  </si>
  <si>
    <r>
      <rPr>
        <u/>
        <sz val="12"/>
        <color indexed="12"/>
        <rFont val="宋体"/>
        <family val="3"/>
        <charset val="134"/>
      </rPr>
      <t>华安大国新经济股票</t>
    </r>
  </si>
  <si>
    <r>
      <rPr>
        <u/>
        <sz val="12"/>
        <color indexed="12"/>
        <rFont val="宋体"/>
        <family val="3"/>
        <charset val="134"/>
      </rPr>
      <t>国寿安保稳惠混合</t>
    </r>
  </si>
  <si>
    <r>
      <rPr>
        <u/>
        <sz val="12"/>
        <color indexed="12"/>
        <rFont val="宋体"/>
        <family val="3"/>
        <charset val="134"/>
      </rPr>
      <t>华宝多策略股票</t>
    </r>
  </si>
  <si>
    <r>
      <rPr>
        <u/>
        <sz val="12"/>
        <color indexed="12"/>
        <rFont val="宋体"/>
        <family val="3"/>
        <charset val="134"/>
      </rPr>
      <t>海富通富源债券</t>
    </r>
  </si>
  <si>
    <r>
      <rPr>
        <u/>
        <sz val="12"/>
        <color indexed="12"/>
        <rFont val="宋体"/>
        <family val="3"/>
        <charset val="134"/>
      </rPr>
      <t>北信瑞丰兴瑞灵活配置混合</t>
    </r>
  </si>
  <si>
    <r>
      <rPr>
        <u/>
        <sz val="12"/>
        <color indexed="12"/>
        <rFont val="宋体"/>
        <family val="3"/>
        <charset val="134"/>
      </rPr>
      <t>富国医疗保健行业混合</t>
    </r>
  </si>
  <si>
    <r>
      <rPr>
        <u/>
        <sz val="12"/>
        <color indexed="12"/>
        <rFont val="宋体"/>
        <family val="3"/>
        <charset val="134"/>
      </rPr>
      <t>富国城镇发展股票</t>
    </r>
  </si>
  <si>
    <r>
      <rPr>
        <u/>
        <sz val="12"/>
        <color indexed="12"/>
        <rFont val="宋体"/>
        <family val="3"/>
        <charset val="134"/>
      </rPr>
      <t>国寿安保策略精选混合</t>
    </r>
  </si>
  <si>
    <r>
      <rPr>
        <u/>
        <sz val="12"/>
        <color indexed="12"/>
        <rFont val="宋体"/>
        <family val="3"/>
        <charset val="134"/>
      </rPr>
      <t>诺德天禧债券</t>
    </r>
  </si>
  <si>
    <r>
      <rPr>
        <u/>
        <sz val="12"/>
        <color indexed="12"/>
        <rFont val="宋体"/>
        <family val="3"/>
        <charset val="134"/>
      </rPr>
      <t>浦银安盛红利精选混合</t>
    </r>
  </si>
  <si>
    <r>
      <rPr>
        <u/>
        <sz val="12"/>
        <color indexed="12"/>
        <rFont val="宋体"/>
        <family val="3"/>
        <charset val="134"/>
      </rPr>
      <t>银河消费驱动</t>
    </r>
  </si>
  <si>
    <r>
      <rPr>
        <u/>
        <sz val="12"/>
        <color indexed="12"/>
        <rFont val="宋体"/>
        <family val="3"/>
        <charset val="134"/>
      </rPr>
      <t>泰康宏泰回报混合</t>
    </r>
  </si>
  <si>
    <r>
      <rPr>
        <u/>
        <sz val="12"/>
        <color indexed="12"/>
        <rFont val="宋体"/>
        <family val="3"/>
        <charset val="134"/>
      </rPr>
      <t>长信利发债券</t>
    </r>
  </si>
  <si>
    <r>
      <rPr>
        <u/>
        <sz val="12"/>
        <color indexed="12"/>
        <rFont val="宋体"/>
        <family val="3"/>
        <charset val="134"/>
      </rPr>
      <t>景顺长城能源基建</t>
    </r>
  </si>
  <si>
    <r>
      <rPr>
        <u/>
        <sz val="12"/>
        <color indexed="12"/>
        <rFont val="宋体"/>
        <family val="3"/>
        <charset val="134"/>
      </rPr>
      <t>华商盛世成长混合</t>
    </r>
  </si>
  <si>
    <r>
      <rPr>
        <u/>
        <sz val="12"/>
        <color indexed="12"/>
        <rFont val="宋体"/>
        <family val="3"/>
        <charset val="134"/>
      </rPr>
      <t>诺安平衡混合</t>
    </r>
  </si>
  <si>
    <r>
      <rPr>
        <u/>
        <sz val="12"/>
        <color indexed="12"/>
        <rFont val="宋体"/>
        <family val="3"/>
        <charset val="134"/>
      </rPr>
      <t>鹏华兴盛定期开放灵活配置混合</t>
    </r>
  </si>
  <si>
    <r>
      <rPr>
        <u/>
        <sz val="12"/>
        <color indexed="12"/>
        <rFont val="宋体"/>
        <family val="3"/>
        <charset val="134"/>
      </rPr>
      <t>平安大华鼎越混合</t>
    </r>
  </si>
  <si>
    <r>
      <rPr>
        <u/>
        <sz val="12"/>
        <color indexed="12"/>
        <rFont val="宋体"/>
        <family val="3"/>
        <charset val="134"/>
      </rPr>
      <t>汇丰晋信中小盘股票</t>
    </r>
  </si>
  <si>
    <r>
      <rPr>
        <u/>
        <sz val="12"/>
        <color indexed="12"/>
        <rFont val="宋体"/>
        <family val="3"/>
        <charset val="134"/>
      </rPr>
      <t>华宝智慧产业混合</t>
    </r>
  </si>
  <si>
    <r>
      <rPr>
        <u/>
        <sz val="12"/>
        <color indexed="12"/>
        <rFont val="宋体"/>
        <family val="3"/>
        <charset val="134"/>
      </rPr>
      <t>鹏华精选成长混合</t>
    </r>
  </si>
  <si>
    <r>
      <rPr>
        <u/>
        <sz val="12"/>
        <color indexed="12"/>
        <rFont val="宋体"/>
        <family val="3"/>
        <charset val="134"/>
      </rPr>
      <t>大成景益平稳收益混合</t>
    </r>
  </si>
  <si>
    <r>
      <rPr>
        <u/>
        <sz val="12"/>
        <color indexed="12"/>
        <rFont val="宋体"/>
        <family val="3"/>
        <charset val="134"/>
      </rPr>
      <t>信达澳银新能源产业股票</t>
    </r>
  </si>
  <si>
    <r>
      <rPr>
        <u/>
        <sz val="12"/>
        <color indexed="12"/>
        <rFont val="宋体"/>
        <family val="3"/>
        <charset val="134"/>
      </rPr>
      <t>国投瑞银瑞达混合</t>
    </r>
  </si>
  <si>
    <r>
      <rPr>
        <u/>
        <sz val="12"/>
        <color indexed="12"/>
        <rFont val="宋体"/>
        <family val="3"/>
        <charset val="134"/>
      </rPr>
      <t>安信新常态股票</t>
    </r>
  </si>
  <si>
    <r>
      <rPr>
        <u/>
        <sz val="12"/>
        <color indexed="12"/>
        <rFont val="宋体"/>
        <family val="3"/>
        <charset val="134"/>
      </rPr>
      <t>国泰润鑫纯债债券</t>
    </r>
  </si>
  <si>
    <r>
      <rPr>
        <u/>
        <sz val="12"/>
        <color indexed="12"/>
        <rFont val="宋体"/>
        <family val="3"/>
        <charset val="134"/>
      </rPr>
      <t>民生加银积极成长发起式</t>
    </r>
  </si>
  <si>
    <r>
      <rPr>
        <u/>
        <sz val="12"/>
        <color indexed="12"/>
        <rFont val="宋体"/>
        <family val="3"/>
        <charset val="134"/>
      </rPr>
      <t>方正富邦中证保险主题指数分级</t>
    </r>
  </si>
  <si>
    <r>
      <rPr>
        <u/>
        <sz val="12"/>
        <color indexed="12"/>
        <rFont val="宋体"/>
        <family val="3"/>
        <charset val="134"/>
      </rPr>
      <t>博时策略混合</t>
    </r>
  </si>
  <si>
    <r>
      <rPr>
        <u/>
        <sz val="12"/>
        <color indexed="12"/>
        <rFont val="宋体"/>
        <family val="3"/>
        <charset val="134"/>
      </rPr>
      <t>易方达丰和债券</t>
    </r>
  </si>
  <si>
    <r>
      <rPr>
        <u/>
        <sz val="12"/>
        <color indexed="12"/>
        <rFont val="宋体"/>
        <family val="3"/>
        <charset val="134"/>
      </rPr>
      <t>长信低碳环保行业量化股票</t>
    </r>
  </si>
  <si>
    <r>
      <rPr>
        <u/>
        <sz val="12"/>
        <color indexed="12"/>
        <rFont val="宋体"/>
        <family val="3"/>
        <charset val="134"/>
      </rPr>
      <t>申万菱信稳益宝债券</t>
    </r>
  </si>
  <si>
    <r>
      <rPr>
        <u/>
        <sz val="12"/>
        <color indexed="12"/>
        <rFont val="宋体"/>
        <family val="3"/>
        <charset val="134"/>
      </rPr>
      <t>国富策略回报混合</t>
    </r>
  </si>
  <si>
    <r>
      <rPr>
        <u/>
        <sz val="12"/>
        <color indexed="12"/>
        <rFont val="宋体"/>
        <family val="3"/>
        <charset val="134"/>
      </rPr>
      <t>易方达科翔混合</t>
    </r>
  </si>
  <si>
    <r>
      <rPr>
        <u/>
        <sz val="12"/>
        <color indexed="12"/>
        <rFont val="宋体"/>
        <family val="3"/>
        <charset val="134"/>
      </rPr>
      <t>新华红利回报混合</t>
    </r>
  </si>
  <si>
    <r>
      <rPr>
        <u/>
        <sz val="12"/>
        <color indexed="12"/>
        <rFont val="宋体"/>
        <family val="3"/>
        <charset val="134"/>
      </rPr>
      <t>东吴配置优化灵活配置混合</t>
    </r>
  </si>
  <si>
    <r>
      <rPr>
        <u/>
        <sz val="12"/>
        <color indexed="12"/>
        <rFont val="宋体"/>
        <family val="3"/>
        <charset val="134"/>
      </rPr>
      <t>华润元大医疗保健量化混合</t>
    </r>
  </si>
  <si>
    <r>
      <rPr>
        <u/>
        <sz val="12"/>
        <color indexed="12"/>
        <rFont val="宋体"/>
        <family val="3"/>
        <charset val="134"/>
      </rPr>
      <t>工银瑞信物流产业股票</t>
    </r>
  </si>
  <si>
    <r>
      <rPr>
        <u/>
        <sz val="12"/>
        <color indexed="12"/>
        <rFont val="宋体"/>
        <family val="3"/>
        <charset val="134"/>
      </rPr>
      <t>华商价值精选混合</t>
    </r>
  </si>
  <si>
    <r>
      <rPr>
        <u/>
        <sz val="12"/>
        <color indexed="12"/>
        <rFont val="宋体"/>
        <family val="3"/>
        <charset val="134"/>
      </rPr>
      <t>南方消费活力灵活配置混合</t>
    </r>
  </si>
  <si>
    <r>
      <rPr>
        <u/>
        <sz val="12"/>
        <color indexed="12"/>
        <rFont val="宋体"/>
        <family val="3"/>
        <charset val="134"/>
      </rPr>
      <t>工银中证传媒指数分级</t>
    </r>
  </si>
  <si>
    <r>
      <rPr>
        <u/>
        <sz val="12"/>
        <color indexed="12"/>
        <rFont val="宋体"/>
        <family val="3"/>
        <charset val="134"/>
      </rPr>
      <t>信达澳银产业升级混合</t>
    </r>
  </si>
  <si>
    <r>
      <rPr>
        <u/>
        <sz val="12"/>
        <color indexed="12"/>
        <rFont val="宋体"/>
        <family val="3"/>
        <charset val="134"/>
      </rPr>
      <t>易方达安盈回报混合</t>
    </r>
  </si>
  <si>
    <r>
      <rPr>
        <u/>
        <sz val="12"/>
        <color indexed="12"/>
        <rFont val="宋体"/>
        <family val="3"/>
        <charset val="134"/>
      </rPr>
      <t>华泰紫金红利低波指数发起</t>
    </r>
  </si>
  <si>
    <r>
      <rPr>
        <u/>
        <sz val="12"/>
        <color indexed="12"/>
        <rFont val="宋体"/>
        <family val="3"/>
        <charset val="134"/>
      </rPr>
      <t>泓德泓益量化混合</t>
    </r>
  </si>
  <si>
    <r>
      <rPr>
        <u/>
        <sz val="12"/>
        <color indexed="12"/>
        <rFont val="宋体"/>
        <family val="3"/>
        <charset val="134"/>
      </rPr>
      <t>金元顺安桉泰债券</t>
    </r>
  </si>
  <si>
    <r>
      <rPr>
        <u/>
        <sz val="12"/>
        <color indexed="12"/>
        <rFont val="宋体"/>
        <family val="3"/>
        <charset val="134"/>
      </rPr>
      <t>泰达睿智稳健混合</t>
    </r>
  </si>
  <si>
    <r>
      <rPr>
        <u/>
        <sz val="12"/>
        <color indexed="12"/>
        <rFont val="宋体"/>
        <family val="3"/>
        <charset val="134"/>
      </rPr>
      <t>富国天盛灵活配置混合</t>
    </r>
  </si>
  <si>
    <r>
      <rPr>
        <u/>
        <sz val="12"/>
        <color indexed="12"/>
        <rFont val="宋体"/>
        <family val="3"/>
        <charset val="134"/>
      </rPr>
      <t>民生加银精选混合</t>
    </r>
  </si>
  <si>
    <r>
      <rPr>
        <u/>
        <sz val="12"/>
        <color indexed="12"/>
        <rFont val="宋体"/>
        <family val="3"/>
        <charset val="134"/>
      </rPr>
      <t>兴业多策略灵活配置混合</t>
    </r>
  </si>
  <si>
    <r>
      <rPr>
        <u/>
        <sz val="12"/>
        <color indexed="12"/>
        <rFont val="宋体"/>
        <family val="3"/>
        <charset val="134"/>
      </rPr>
      <t>中邮稳健添利灵活配置混合</t>
    </r>
  </si>
  <si>
    <r>
      <rPr>
        <u/>
        <sz val="12"/>
        <color indexed="12"/>
        <rFont val="宋体"/>
        <family val="3"/>
        <charset val="134"/>
      </rPr>
      <t>东方安心收益保本</t>
    </r>
  </si>
  <si>
    <r>
      <rPr>
        <u/>
        <sz val="12"/>
        <color indexed="12"/>
        <rFont val="宋体"/>
        <family val="3"/>
        <charset val="134"/>
      </rPr>
      <t>汇丰晋信新动力混合</t>
    </r>
  </si>
  <si>
    <r>
      <rPr>
        <u/>
        <sz val="12"/>
        <color indexed="12"/>
        <rFont val="宋体"/>
        <family val="3"/>
        <charset val="134"/>
      </rPr>
      <t>新华增盈回报债券</t>
    </r>
  </si>
  <si>
    <r>
      <rPr>
        <u/>
        <sz val="12"/>
        <color indexed="12"/>
        <rFont val="宋体"/>
        <family val="3"/>
        <charset val="134"/>
      </rPr>
      <t>南方产业活力股票</t>
    </r>
  </si>
  <si>
    <r>
      <rPr>
        <u/>
        <sz val="12"/>
        <color indexed="12"/>
        <rFont val="宋体"/>
        <family val="3"/>
        <charset val="134"/>
      </rPr>
      <t>大成强化收益定期开放债券</t>
    </r>
  </si>
  <si>
    <r>
      <rPr>
        <u/>
        <sz val="12"/>
        <color indexed="12"/>
        <rFont val="宋体"/>
        <family val="3"/>
        <charset val="134"/>
      </rPr>
      <t>南方量化成长</t>
    </r>
  </si>
  <si>
    <r>
      <rPr>
        <u/>
        <sz val="12"/>
        <color indexed="12"/>
        <rFont val="宋体"/>
        <family val="3"/>
        <charset val="134"/>
      </rPr>
      <t>大成景利混合</t>
    </r>
  </si>
  <si>
    <r>
      <rPr>
        <u/>
        <sz val="12"/>
        <color indexed="12"/>
        <rFont val="宋体"/>
        <family val="3"/>
        <charset val="134"/>
      </rPr>
      <t>新华优选成长混合</t>
    </r>
  </si>
  <si>
    <r>
      <rPr>
        <u/>
        <sz val="12"/>
        <color indexed="12"/>
        <rFont val="宋体"/>
        <family val="3"/>
        <charset val="134"/>
      </rPr>
      <t>工银丰盈回报灵活配置混合</t>
    </r>
  </si>
  <si>
    <r>
      <rPr>
        <u/>
        <sz val="12"/>
        <color indexed="12"/>
        <rFont val="宋体"/>
        <family val="3"/>
        <charset val="134"/>
      </rPr>
      <t>中融核心成长</t>
    </r>
  </si>
  <si>
    <r>
      <rPr>
        <u/>
        <sz val="12"/>
        <color indexed="12"/>
        <rFont val="宋体"/>
        <family val="3"/>
        <charset val="134"/>
      </rPr>
      <t>银华万物互联灵活配置混合</t>
    </r>
  </si>
  <si>
    <r>
      <rPr>
        <u/>
        <sz val="12"/>
        <color indexed="12"/>
        <rFont val="宋体"/>
        <family val="3"/>
        <charset val="134"/>
      </rPr>
      <t>安信灵活配置混合</t>
    </r>
  </si>
  <si>
    <r>
      <rPr>
        <u/>
        <sz val="12"/>
        <color indexed="12"/>
        <rFont val="宋体"/>
        <family val="3"/>
        <charset val="134"/>
      </rPr>
      <t>工银美丽城镇股票</t>
    </r>
  </si>
  <si>
    <r>
      <rPr>
        <u/>
        <sz val="12"/>
        <color indexed="12"/>
        <rFont val="宋体"/>
        <family val="3"/>
        <charset val="134"/>
      </rPr>
      <t>广发鑫利混合</t>
    </r>
  </si>
  <si>
    <r>
      <rPr>
        <u/>
        <sz val="12"/>
        <color indexed="12"/>
        <rFont val="宋体"/>
        <family val="3"/>
        <charset val="134"/>
      </rPr>
      <t>前海开源沪港深价值精选混合</t>
    </r>
  </si>
  <si>
    <r>
      <rPr>
        <u/>
        <sz val="12"/>
        <color indexed="12"/>
        <rFont val="宋体"/>
        <family val="3"/>
        <charset val="134"/>
      </rPr>
      <t>泓德泓汇混合</t>
    </r>
  </si>
  <si>
    <r>
      <rPr>
        <u/>
        <sz val="12"/>
        <color indexed="12"/>
        <rFont val="宋体"/>
        <family val="3"/>
        <charset val="134"/>
      </rPr>
      <t>兴银鼎新灵活配置</t>
    </r>
  </si>
  <si>
    <r>
      <rPr>
        <u/>
        <sz val="12"/>
        <color indexed="12"/>
        <rFont val="宋体"/>
        <family val="3"/>
        <charset val="134"/>
      </rPr>
      <t>工银新得益混合</t>
    </r>
  </si>
  <si>
    <r>
      <rPr>
        <u/>
        <sz val="12"/>
        <color indexed="12"/>
        <rFont val="宋体"/>
        <family val="3"/>
        <charset val="134"/>
      </rPr>
      <t>交银领先回报灵活配置混合</t>
    </r>
  </si>
  <si>
    <r>
      <rPr>
        <u/>
        <sz val="12"/>
        <color indexed="12"/>
        <rFont val="宋体"/>
        <family val="3"/>
        <charset val="134"/>
      </rPr>
      <t>中邮乐享收益灵活配置混合</t>
    </r>
  </si>
  <si>
    <r>
      <rPr>
        <u/>
        <sz val="12"/>
        <color indexed="12"/>
        <rFont val="宋体"/>
        <family val="3"/>
        <charset val="134"/>
      </rPr>
      <t>国寿安保核心产业灵活配置混合</t>
    </r>
  </si>
  <si>
    <r>
      <rPr>
        <u/>
        <sz val="12"/>
        <color indexed="12"/>
        <rFont val="宋体"/>
        <family val="3"/>
        <charset val="134"/>
      </rPr>
      <t>兴业聚源灵活配置混合</t>
    </r>
  </si>
  <si>
    <r>
      <rPr>
        <u/>
        <sz val="12"/>
        <color indexed="12"/>
        <rFont val="宋体"/>
        <family val="3"/>
        <charset val="134"/>
      </rPr>
      <t>兴业聚全灵活配置混合</t>
    </r>
  </si>
  <si>
    <r>
      <rPr>
        <u/>
        <sz val="12"/>
        <color indexed="12"/>
        <rFont val="宋体"/>
        <family val="3"/>
        <charset val="134"/>
      </rPr>
      <t>易方达环保主题灵活配置混合</t>
    </r>
  </si>
  <si>
    <r>
      <rPr>
        <u/>
        <sz val="12"/>
        <color indexed="12"/>
        <rFont val="宋体"/>
        <family val="3"/>
        <charset val="134"/>
      </rPr>
      <t>景顺长城改革机遇灵活配置混合</t>
    </r>
  </si>
  <si>
    <r>
      <rPr>
        <u/>
        <sz val="12"/>
        <color indexed="12"/>
        <rFont val="宋体"/>
        <family val="3"/>
        <charset val="134"/>
      </rPr>
      <t>工银新得利混合</t>
    </r>
  </si>
  <si>
    <r>
      <rPr>
        <u/>
        <sz val="12"/>
        <color indexed="12"/>
        <rFont val="宋体"/>
        <family val="3"/>
        <charset val="134"/>
      </rPr>
      <t>嘉实稳固收益债券</t>
    </r>
  </si>
  <si>
    <r>
      <rPr>
        <u/>
        <sz val="12"/>
        <color indexed="12"/>
        <rFont val="宋体"/>
        <family val="3"/>
        <charset val="134"/>
      </rPr>
      <t>东方红领先精选混合</t>
    </r>
  </si>
  <si>
    <r>
      <rPr>
        <u/>
        <sz val="12"/>
        <color indexed="12"/>
        <rFont val="宋体"/>
        <family val="3"/>
        <charset val="134"/>
      </rPr>
      <t>嘉实价值增强混合</t>
    </r>
  </si>
  <si>
    <r>
      <rPr>
        <u/>
        <sz val="12"/>
        <color indexed="12"/>
        <rFont val="宋体"/>
        <family val="3"/>
        <charset val="134"/>
      </rPr>
      <t>汇添富盈鑫保本混合</t>
    </r>
  </si>
  <si>
    <r>
      <rPr>
        <u/>
        <sz val="12"/>
        <color indexed="12"/>
        <rFont val="宋体"/>
        <family val="3"/>
        <charset val="134"/>
      </rPr>
      <t>长城久兆积极指数</t>
    </r>
  </si>
  <si>
    <r>
      <rPr>
        <u/>
        <sz val="12"/>
        <color indexed="12"/>
        <rFont val="宋体"/>
        <family val="3"/>
        <charset val="134"/>
      </rPr>
      <t>华商新兴活力灵活配置混合</t>
    </r>
  </si>
  <si>
    <r>
      <rPr>
        <u/>
        <sz val="12"/>
        <color indexed="12"/>
        <rFont val="宋体"/>
        <family val="3"/>
        <charset val="134"/>
      </rPr>
      <t>兴业聚盈灵活配置混合</t>
    </r>
  </si>
  <si>
    <r>
      <rPr>
        <u/>
        <sz val="12"/>
        <color indexed="12"/>
        <rFont val="宋体"/>
        <family val="3"/>
        <charset val="134"/>
      </rPr>
      <t>兴业聚宝灵活配置混合</t>
    </r>
  </si>
  <si>
    <r>
      <rPr>
        <u/>
        <sz val="12"/>
        <color indexed="12"/>
        <rFont val="宋体"/>
        <family val="3"/>
        <charset val="134"/>
      </rPr>
      <t>汇添富盈稳保本混合</t>
    </r>
  </si>
  <si>
    <r>
      <rPr>
        <u/>
        <sz val="12"/>
        <color indexed="12"/>
        <rFont val="宋体"/>
        <family val="3"/>
        <charset val="134"/>
      </rPr>
      <t>上投摩根文体休闲灵活配置混合</t>
    </r>
  </si>
  <si>
    <r>
      <rPr>
        <u/>
        <sz val="12"/>
        <color indexed="12"/>
        <rFont val="宋体"/>
        <family val="3"/>
        <charset val="134"/>
      </rPr>
      <t>宝盈祥泰养老混合</t>
    </r>
  </si>
  <si>
    <r>
      <rPr>
        <u/>
        <sz val="12"/>
        <color indexed="12"/>
        <rFont val="宋体"/>
        <family val="3"/>
        <charset val="134"/>
      </rPr>
      <t>前海开源恒远保本混合</t>
    </r>
  </si>
  <si>
    <r>
      <rPr>
        <u/>
        <sz val="12"/>
        <color indexed="12"/>
        <rFont val="宋体"/>
        <family val="3"/>
        <charset val="134"/>
      </rPr>
      <t>广发稳安保本混合</t>
    </r>
  </si>
  <si>
    <r>
      <rPr>
        <u/>
        <sz val="12"/>
        <color indexed="12"/>
        <rFont val="宋体"/>
        <family val="3"/>
        <charset val="134"/>
      </rPr>
      <t>诺德增强收益债券</t>
    </r>
  </si>
  <si>
    <r>
      <rPr>
        <u/>
        <sz val="12"/>
        <color indexed="12"/>
        <rFont val="宋体"/>
        <family val="3"/>
        <charset val="134"/>
      </rPr>
      <t>长信中证一带一路分级</t>
    </r>
  </si>
  <si>
    <r>
      <rPr>
        <u/>
        <sz val="12"/>
        <color indexed="12"/>
        <rFont val="宋体"/>
        <family val="3"/>
        <charset val="134"/>
      </rPr>
      <t>华商元亨灵活配置混合</t>
    </r>
  </si>
  <si>
    <r>
      <rPr>
        <u/>
        <sz val="12"/>
        <color indexed="12"/>
        <rFont val="宋体"/>
        <family val="3"/>
        <charset val="134"/>
      </rPr>
      <t>泰达宏利风险预算混合</t>
    </r>
  </si>
  <si>
    <r>
      <rPr>
        <u/>
        <sz val="12"/>
        <color indexed="12"/>
        <rFont val="宋体"/>
        <family val="3"/>
        <charset val="134"/>
      </rPr>
      <t>招商国证生物医药指数分级</t>
    </r>
  </si>
  <si>
    <r>
      <rPr>
        <u/>
        <sz val="12"/>
        <color indexed="12"/>
        <rFont val="宋体"/>
        <family val="3"/>
        <charset val="134"/>
      </rPr>
      <t>诺安进取回报</t>
    </r>
  </si>
  <si>
    <r>
      <rPr>
        <u/>
        <sz val="12"/>
        <color indexed="12"/>
        <rFont val="宋体"/>
        <family val="3"/>
        <charset val="134"/>
      </rPr>
      <t>金鹰元祺信用债债券</t>
    </r>
  </si>
  <si>
    <r>
      <rPr>
        <u/>
        <sz val="12"/>
        <color indexed="12"/>
        <rFont val="宋体"/>
        <family val="3"/>
        <charset val="134"/>
      </rPr>
      <t>南方国策动力股票</t>
    </r>
  </si>
  <si>
    <r>
      <rPr>
        <u/>
        <sz val="12"/>
        <color indexed="12"/>
        <rFont val="宋体"/>
        <family val="3"/>
        <charset val="134"/>
      </rPr>
      <t>嘉实稳盛债券</t>
    </r>
  </si>
  <si>
    <r>
      <rPr>
        <u/>
        <sz val="12"/>
        <color indexed="12"/>
        <rFont val="宋体"/>
        <family val="3"/>
        <charset val="134"/>
      </rPr>
      <t>华安安华保本混合</t>
    </r>
  </si>
  <si>
    <r>
      <rPr>
        <u/>
        <sz val="12"/>
        <color indexed="12"/>
        <rFont val="宋体"/>
        <family val="3"/>
        <charset val="134"/>
      </rPr>
      <t>中邮稳健合赢债券</t>
    </r>
  </si>
  <si>
    <r>
      <rPr>
        <u/>
        <sz val="12"/>
        <color indexed="12"/>
        <rFont val="宋体"/>
        <family val="3"/>
        <charset val="134"/>
      </rPr>
      <t>银华合利债券</t>
    </r>
  </si>
  <si>
    <r>
      <rPr>
        <u/>
        <sz val="12"/>
        <color indexed="12"/>
        <rFont val="宋体"/>
        <family val="3"/>
        <charset val="134"/>
      </rPr>
      <t>易方达科瑞灵活配置混合</t>
    </r>
  </si>
  <si>
    <r>
      <rPr>
        <u/>
        <sz val="12"/>
        <color indexed="12"/>
        <rFont val="宋体"/>
        <family val="3"/>
        <charset val="134"/>
      </rPr>
      <t>银华远景债券</t>
    </r>
  </si>
  <si>
    <r>
      <rPr>
        <u/>
        <sz val="12"/>
        <color indexed="12"/>
        <rFont val="宋体"/>
        <family val="3"/>
        <charset val="134"/>
      </rPr>
      <t>新华中证环保产业指数分级</t>
    </r>
  </si>
  <si>
    <r>
      <rPr>
        <u/>
        <sz val="12"/>
        <color indexed="12"/>
        <rFont val="宋体"/>
        <family val="3"/>
        <charset val="134"/>
      </rPr>
      <t>中融物联网主题</t>
    </r>
  </si>
  <si>
    <r>
      <rPr>
        <u/>
        <sz val="12"/>
        <color indexed="12"/>
        <rFont val="宋体"/>
        <family val="3"/>
        <charset val="134"/>
      </rPr>
      <t>国泰鑫保本混合</t>
    </r>
  </si>
  <si>
    <r>
      <rPr>
        <u/>
        <sz val="12"/>
        <color indexed="12"/>
        <rFont val="宋体"/>
        <family val="3"/>
        <charset val="134"/>
      </rPr>
      <t>华安安进保本混合</t>
    </r>
  </si>
  <si>
    <r>
      <rPr>
        <u/>
        <sz val="12"/>
        <color indexed="12"/>
        <rFont val="宋体"/>
        <family val="3"/>
        <charset val="134"/>
      </rPr>
      <t>国投瑞银瑞宁灵活配置混合</t>
    </r>
  </si>
  <si>
    <r>
      <rPr>
        <u/>
        <sz val="12"/>
        <color indexed="12"/>
        <rFont val="宋体"/>
        <family val="3"/>
        <charset val="134"/>
      </rPr>
      <t>国泰民福保本混合</t>
    </r>
  </si>
  <si>
    <r>
      <rPr>
        <u/>
        <sz val="12"/>
        <color indexed="12"/>
        <rFont val="宋体"/>
        <family val="3"/>
        <charset val="134"/>
      </rPr>
      <t>建信鑫安回报灵活配置混合</t>
    </r>
  </si>
  <si>
    <r>
      <rPr>
        <u/>
        <sz val="12"/>
        <color indexed="12"/>
        <rFont val="宋体"/>
        <family val="3"/>
        <charset val="134"/>
      </rPr>
      <t>招商安润保本混合</t>
    </r>
  </si>
  <si>
    <r>
      <rPr>
        <u/>
        <sz val="12"/>
        <color indexed="12"/>
        <rFont val="宋体"/>
        <family val="3"/>
        <charset val="134"/>
      </rPr>
      <t>建信稳健回报灵活配置混合</t>
    </r>
  </si>
  <si>
    <r>
      <rPr>
        <u/>
        <sz val="12"/>
        <color indexed="12"/>
        <rFont val="宋体"/>
        <family val="3"/>
        <charset val="134"/>
      </rPr>
      <t>长城久利保本</t>
    </r>
  </si>
  <si>
    <r>
      <rPr>
        <u/>
        <sz val="12"/>
        <color indexed="12"/>
        <rFont val="宋体"/>
        <family val="3"/>
        <charset val="134"/>
      </rPr>
      <t>国泰民利保本混合</t>
    </r>
  </si>
  <si>
    <r>
      <rPr>
        <u/>
        <sz val="12"/>
        <color indexed="12"/>
        <rFont val="宋体"/>
        <family val="3"/>
        <charset val="134"/>
      </rPr>
      <t>上投摩根内需动力混合</t>
    </r>
  </si>
  <si>
    <r>
      <rPr>
        <u/>
        <sz val="12"/>
        <color indexed="12"/>
        <rFont val="宋体"/>
        <family val="3"/>
        <charset val="134"/>
      </rPr>
      <t>南方睿见混合</t>
    </r>
  </si>
  <si>
    <r>
      <rPr>
        <u/>
        <sz val="12"/>
        <color indexed="12"/>
        <rFont val="宋体"/>
        <family val="3"/>
        <charset val="134"/>
      </rPr>
      <t>信达澳银新财富混合</t>
    </r>
  </si>
  <si>
    <r>
      <rPr>
        <u/>
        <sz val="12"/>
        <color indexed="12"/>
        <rFont val="宋体"/>
        <family val="3"/>
        <charset val="134"/>
      </rPr>
      <t>西部利得新动向混合</t>
    </r>
  </si>
  <si>
    <r>
      <rPr>
        <u/>
        <sz val="12"/>
        <color indexed="12"/>
        <rFont val="宋体"/>
        <family val="3"/>
        <charset val="134"/>
      </rPr>
      <t>东吴国企改革主题灵活配置混合</t>
    </r>
  </si>
  <si>
    <r>
      <rPr>
        <u/>
        <sz val="12"/>
        <color indexed="12"/>
        <rFont val="宋体"/>
        <family val="3"/>
        <charset val="134"/>
      </rPr>
      <t>西部利得新润灵活配置混合</t>
    </r>
  </si>
  <si>
    <r>
      <rPr>
        <u/>
        <sz val="12"/>
        <color indexed="12"/>
        <rFont val="宋体"/>
        <family val="3"/>
        <charset val="134"/>
      </rPr>
      <t>博时裕景纯债债券</t>
    </r>
  </si>
  <si>
    <r>
      <rPr>
        <u/>
        <sz val="12"/>
        <color indexed="12"/>
        <rFont val="宋体"/>
        <family val="3"/>
        <charset val="134"/>
      </rPr>
      <t>中融新机遇混合</t>
    </r>
  </si>
  <si>
    <r>
      <rPr>
        <u/>
        <sz val="12"/>
        <color indexed="12"/>
        <rFont val="宋体"/>
        <family val="3"/>
        <charset val="134"/>
      </rPr>
      <t>广发聚丰混合</t>
    </r>
  </si>
  <si>
    <r>
      <rPr>
        <u/>
        <sz val="12"/>
        <color indexed="12"/>
        <rFont val="宋体"/>
        <family val="3"/>
        <charset val="134"/>
      </rPr>
      <t>广发聚瑞混合</t>
    </r>
  </si>
  <si>
    <r>
      <rPr>
        <u/>
        <sz val="12"/>
        <color indexed="12"/>
        <rFont val="宋体"/>
        <family val="3"/>
        <charset val="134"/>
      </rPr>
      <t>长盛信息安全量化策略灵活配置混合</t>
    </r>
  </si>
  <si>
    <r>
      <rPr>
        <u/>
        <sz val="12"/>
        <color indexed="12"/>
        <rFont val="宋体"/>
        <family val="3"/>
        <charset val="134"/>
      </rPr>
      <t>华安媒体互联网混合</t>
    </r>
  </si>
  <si>
    <r>
      <rPr>
        <u/>
        <sz val="12"/>
        <color indexed="12"/>
        <rFont val="宋体"/>
        <family val="3"/>
        <charset val="134"/>
      </rPr>
      <t>大成蓝筹稳健混合</t>
    </r>
  </si>
  <si>
    <r>
      <rPr>
        <u/>
        <sz val="12"/>
        <color indexed="12"/>
        <rFont val="宋体"/>
        <family val="3"/>
        <charset val="134"/>
      </rPr>
      <t>长信量化中小盘股票</t>
    </r>
  </si>
  <si>
    <r>
      <rPr>
        <u/>
        <sz val="12"/>
        <color indexed="12"/>
        <rFont val="宋体"/>
        <family val="3"/>
        <charset val="134"/>
      </rPr>
      <t>金信深圳成长灵活配置混合</t>
    </r>
  </si>
  <si>
    <r>
      <rPr>
        <u/>
        <sz val="12"/>
        <color indexed="12"/>
        <rFont val="宋体"/>
        <family val="3"/>
        <charset val="134"/>
      </rPr>
      <t>宝盈策略增长混合</t>
    </r>
  </si>
  <si>
    <r>
      <rPr>
        <u/>
        <sz val="12"/>
        <color indexed="12"/>
        <rFont val="宋体"/>
        <family val="3"/>
        <charset val="134"/>
      </rPr>
      <t>国泰可转债债券</t>
    </r>
  </si>
  <si>
    <r>
      <rPr>
        <u/>
        <sz val="12"/>
        <color indexed="12"/>
        <rFont val="宋体"/>
        <family val="3"/>
        <charset val="134"/>
      </rPr>
      <t>银华鑫盛定增灵活配置混合</t>
    </r>
  </si>
  <si>
    <r>
      <rPr>
        <u/>
        <sz val="12"/>
        <color indexed="12"/>
        <rFont val="宋体"/>
        <family val="3"/>
        <charset val="134"/>
      </rPr>
      <t>泰达宏利品质生活混合</t>
    </r>
  </si>
  <si>
    <r>
      <rPr>
        <u/>
        <sz val="12"/>
        <color indexed="12"/>
        <rFont val="宋体"/>
        <family val="3"/>
        <charset val="134"/>
      </rPr>
      <t>华安逆向策略混合</t>
    </r>
  </si>
  <si>
    <r>
      <rPr>
        <u/>
        <sz val="12"/>
        <color indexed="12"/>
        <rFont val="宋体"/>
        <family val="3"/>
        <charset val="134"/>
      </rPr>
      <t>鹏华兴益定期开放灵活配置混合</t>
    </r>
  </si>
  <si>
    <r>
      <rPr>
        <u/>
        <sz val="12"/>
        <color indexed="12"/>
        <rFont val="宋体"/>
        <family val="3"/>
        <charset val="134"/>
      </rPr>
      <t>华泰柏瑞量化智慧混合</t>
    </r>
  </si>
  <si>
    <r>
      <rPr>
        <u/>
        <sz val="12"/>
        <color indexed="12"/>
        <rFont val="宋体"/>
        <family val="3"/>
        <charset val="134"/>
      </rPr>
      <t>金元顺安宝石动力混合</t>
    </r>
  </si>
  <si>
    <r>
      <rPr>
        <u/>
        <sz val="12"/>
        <color indexed="12"/>
        <rFont val="宋体"/>
        <family val="3"/>
        <charset val="134"/>
      </rPr>
      <t>博时精选混合</t>
    </r>
  </si>
  <si>
    <r>
      <rPr>
        <u/>
        <sz val="12"/>
        <color indexed="12"/>
        <rFont val="宋体"/>
        <family val="3"/>
        <charset val="134"/>
      </rPr>
      <t>国泰融安多策略灵活配置混合</t>
    </r>
  </si>
  <si>
    <r>
      <rPr>
        <u/>
        <sz val="12"/>
        <color indexed="12"/>
        <rFont val="宋体"/>
        <family val="3"/>
        <charset val="134"/>
      </rPr>
      <t>长盛动态精选混合</t>
    </r>
  </si>
  <si>
    <r>
      <rPr>
        <u/>
        <sz val="12"/>
        <color indexed="12"/>
        <rFont val="宋体"/>
        <family val="3"/>
        <charset val="134"/>
      </rPr>
      <t>中银量化精选混合</t>
    </r>
  </si>
  <si>
    <r>
      <rPr>
        <u/>
        <sz val="12"/>
        <color indexed="12"/>
        <rFont val="宋体"/>
        <family val="3"/>
        <charset val="134"/>
      </rPr>
      <t>华安策略优选混合</t>
    </r>
  </si>
  <si>
    <r>
      <rPr>
        <u/>
        <sz val="12"/>
        <color indexed="12"/>
        <rFont val="宋体"/>
        <family val="3"/>
        <charset val="134"/>
      </rPr>
      <t>华泰柏瑞嘉利混合</t>
    </r>
  </si>
  <si>
    <r>
      <rPr>
        <u/>
        <sz val="12"/>
        <color indexed="12"/>
        <rFont val="宋体"/>
        <family val="3"/>
        <charset val="134"/>
      </rPr>
      <t>南方安康混合</t>
    </r>
  </si>
  <si>
    <r>
      <rPr>
        <u/>
        <sz val="12"/>
        <color indexed="12"/>
        <rFont val="宋体"/>
        <family val="3"/>
        <charset val="134"/>
      </rPr>
      <t>嘉实事件驱动股票</t>
    </r>
  </si>
  <si>
    <r>
      <rPr>
        <u/>
        <sz val="12"/>
        <color indexed="12"/>
        <rFont val="宋体"/>
        <family val="3"/>
        <charset val="134"/>
      </rPr>
      <t>南方绝对收益策略定期开放混合</t>
    </r>
  </si>
  <si>
    <r>
      <rPr>
        <u/>
        <sz val="12"/>
        <color indexed="12"/>
        <rFont val="宋体"/>
        <family val="3"/>
        <charset val="134"/>
      </rPr>
      <t>上投摩根动态多因子策略混合</t>
    </r>
  </si>
  <si>
    <r>
      <rPr>
        <u/>
        <sz val="12"/>
        <color indexed="12"/>
        <rFont val="宋体"/>
        <family val="3"/>
        <charset val="134"/>
      </rPr>
      <t>中海量化策略混合</t>
    </r>
  </si>
  <si>
    <r>
      <rPr>
        <u/>
        <sz val="12"/>
        <color indexed="12"/>
        <rFont val="宋体"/>
        <family val="3"/>
        <charset val="134"/>
      </rPr>
      <t>中科沃土沃祥债券</t>
    </r>
  </si>
  <si>
    <r>
      <rPr>
        <u/>
        <sz val="12"/>
        <color indexed="12"/>
        <rFont val="宋体"/>
        <family val="3"/>
        <charset val="134"/>
      </rPr>
      <t>泰康兴泰回报沪港深混合</t>
    </r>
  </si>
  <si>
    <r>
      <rPr>
        <u/>
        <sz val="12"/>
        <color indexed="12"/>
        <rFont val="宋体"/>
        <family val="3"/>
        <charset val="134"/>
      </rPr>
      <t>上投摩根中证消费服务指数</t>
    </r>
  </si>
  <si>
    <r>
      <rPr>
        <u/>
        <sz val="12"/>
        <color indexed="12"/>
        <rFont val="宋体"/>
        <family val="3"/>
        <charset val="134"/>
      </rPr>
      <t>泰康丰盈债券</t>
    </r>
  </si>
  <si>
    <r>
      <rPr>
        <u/>
        <sz val="12"/>
        <color indexed="12"/>
        <rFont val="宋体"/>
        <family val="3"/>
        <charset val="134"/>
      </rPr>
      <t>长盛高端装备混合</t>
    </r>
  </si>
  <si>
    <r>
      <rPr>
        <u/>
        <sz val="12"/>
        <color indexed="12"/>
        <rFont val="宋体"/>
        <family val="3"/>
        <charset val="134"/>
      </rPr>
      <t>前海开源沪港深蓝筹精选混合</t>
    </r>
  </si>
  <si>
    <r>
      <rPr>
        <u/>
        <sz val="12"/>
        <color indexed="12"/>
        <rFont val="宋体"/>
        <family val="3"/>
        <charset val="134"/>
      </rPr>
      <t>金鹰产业整合混合</t>
    </r>
  </si>
  <si>
    <r>
      <rPr>
        <u/>
        <sz val="12"/>
        <color indexed="12"/>
        <rFont val="宋体"/>
        <family val="3"/>
        <charset val="134"/>
      </rPr>
      <t>鹏华传媒分级</t>
    </r>
  </si>
  <si>
    <r>
      <rPr>
        <u/>
        <sz val="12"/>
        <color indexed="12"/>
        <rFont val="宋体"/>
        <family val="3"/>
        <charset val="134"/>
      </rPr>
      <t>中邮创新优势灵活配置混合</t>
    </r>
  </si>
  <si>
    <r>
      <rPr>
        <u/>
        <sz val="12"/>
        <color indexed="12"/>
        <rFont val="宋体"/>
        <family val="3"/>
        <charset val="134"/>
      </rPr>
      <t>东吴多策略灵活配置混合</t>
    </r>
  </si>
  <si>
    <r>
      <rPr>
        <u/>
        <sz val="12"/>
        <color indexed="12"/>
        <rFont val="宋体"/>
        <family val="3"/>
        <charset val="134"/>
      </rPr>
      <t>富国可转债</t>
    </r>
  </si>
  <si>
    <r>
      <rPr>
        <u/>
        <sz val="12"/>
        <color indexed="12"/>
        <rFont val="宋体"/>
        <family val="3"/>
        <charset val="134"/>
      </rPr>
      <t>华泰柏瑞行业领先混合</t>
    </r>
  </si>
  <si>
    <r>
      <rPr>
        <u/>
        <sz val="12"/>
        <color indexed="12"/>
        <rFont val="宋体"/>
        <family val="3"/>
        <charset val="134"/>
      </rPr>
      <t>永赢量化混合发起式</t>
    </r>
  </si>
  <si>
    <r>
      <rPr>
        <u/>
        <sz val="12"/>
        <color indexed="12"/>
        <rFont val="宋体"/>
        <family val="3"/>
        <charset val="134"/>
      </rPr>
      <t>广发鑫瑞混合</t>
    </r>
  </si>
  <si>
    <r>
      <rPr>
        <u/>
        <sz val="12"/>
        <color indexed="12"/>
        <rFont val="宋体"/>
        <family val="3"/>
        <charset val="134"/>
      </rPr>
      <t>华商智能生活灵活配置混合</t>
    </r>
  </si>
  <si>
    <r>
      <rPr>
        <u/>
        <sz val="12"/>
        <color indexed="12"/>
        <rFont val="宋体"/>
        <family val="3"/>
        <charset val="134"/>
      </rPr>
      <t>华泰柏瑞价值增长混合</t>
    </r>
  </si>
  <si>
    <r>
      <rPr>
        <u/>
        <sz val="12"/>
        <color indexed="12"/>
        <rFont val="宋体"/>
        <family val="3"/>
        <charset val="134"/>
      </rPr>
      <t>银河稳健混合</t>
    </r>
  </si>
  <si>
    <r>
      <rPr>
        <u/>
        <sz val="12"/>
        <color indexed="12"/>
        <rFont val="宋体"/>
        <family val="3"/>
        <charset val="134"/>
      </rPr>
      <t>大摩科技领先混合</t>
    </r>
  </si>
  <si>
    <r>
      <rPr>
        <u/>
        <sz val="12"/>
        <color indexed="12"/>
        <rFont val="宋体"/>
        <family val="3"/>
        <charset val="134"/>
      </rPr>
      <t>南方安享绝对收益策略混合</t>
    </r>
  </si>
  <si>
    <r>
      <rPr>
        <u/>
        <sz val="12"/>
        <color indexed="12"/>
        <rFont val="宋体"/>
        <family val="3"/>
        <charset val="134"/>
      </rPr>
      <t>鹏华研究精选混合</t>
    </r>
  </si>
  <si>
    <r>
      <rPr>
        <u/>
        <sz val="12"/>
        <color indexed="12"/>
        <rFont val="宋体"/>
        <family val="3"/>
        <charset val="134"/>
      </rPr>
      <t>华泰柏瑞量化先行混合</t>
    </r>
  </si>
  <si>
    <r>
      <rPr>
        <u/>
        <sz val="12"/>
        <color indexed="12"/>
        <rFont val="宋体"/>
        <family val="3"/>
        <charset val="134"/>
      </rPr>
      <t>易方达生物分级</t>
    </r>
  </si>
  <si>
    <r>
      <rPr>
        <u/>
        <sz val="12"/>
        <color indexed="12"/>
        <rFont val="宋体"/>
        <family val="3"/>
        <charset val="134"/>
      </rPr>
      <t>南方新兴龙头灵活配置混合</t>
    </r>
  </si>
  <si>
    <r>
      <rPr>
        <u/>
        <sz val="12"/>
        <color indexed="12"/>
        <rFont val="宋体"/>
        <family val="3"/>
        <charset val="134"/>
      </rPr>
      <t>农银行业轮动混合</t>
    </r>
  </si>
  <si>
    <r>
      <rPr>
        <u/>
        <sz val="12"/>
        <color indexed="12"/>
        <rFont val="宋体"/>
        <family val="3"/>
        <charset val="134"/>
      </rPr>
      <t>中欧电子信息产业沪港深股票</t>
    </r>
  </si>
  <si>
    <r>
      <rPr>
        <u/>
        <sz val="12"/>
        <color indexed="12"/>
        <rFont val="宋体"/>
        <family val="3"/>
        <charset val="134"/>
      </rPr>
      <t>国投瑞银精选收益混合</t>
    </r>
  </si>
  <si>
    <r>
      <rPr>
        <u/>
        <sz val="12"/>
        <color indexed="12"/>
        <rFont val="宋体"/>
        <family val="3"/>
        <charset val="134"/>
      </rPr>
      <t>鹏华兴锐定期开放混合</t>
    </r>
  </si>
  <si>
    <r>
      <rPr>
        <u/>
        <sz val="12"/>
        <color indexed="12"/>
        <rFont val="宋体"/>
        <family val="3"/>
        <charset val="134"/>
      </rPr>
      <t>泰康新机遇混合</t>
    </r>
  </si>
  <si>
    <r>
      <rPr>
        <u/>
        <sz val="12"/>
        <color indexed="12"/>
        <rFont val="宋体"/>
        <family val="3"/>
        <charset val="134"/>
      </rPr>
      <t>泰信国策驱动灵活配置混合</t>
    </r>
  </si>
  <si>
    <r>
      <rPr>
        <u/>
        <sz val="12"/>
        <color indexed="12"/>
        <rFont val="宋体"/>
        <family val="3"/>
        <charset val="134"/>
      </rPr>
      <t>国泰策略收益灵活配置混合</t>
    </r>
  </si>
  <si>
    <r>
      <rPr>
        <u/>
        <sz val="12"/>
        <color indexed="12"/>
        <rFont val="宋体"/>
        <family val="3"/>
        <charset val="134"/>
      </rPr>
      <t>南方宝元债券</t>
    </r>
  </si>
  <si>
    <r>
      <rPr>
        <u/>
        <sz val="12"/>
        <color indexed="12"/>
        <rFont val="宋体"/>
        <family val="3"/>
        <charset val="134"/>
      </rPr>
      <t>前海开源国家比较优势混合</t>
    </r>
  </si>
  <si>
    <r>
      <rPr>
        <u/>
        <sz val="12"/>
        <color indexed="12"/>
        <rFont val="宋体"/>
        <family val="3"/>
        <charset val="134"/>
      </rPr>
      <t>工银瑞信创新动力股票</t>
    </r>
  </si>
  <si>
    <r>
      <rPr>
        <u/>
        <sz val="12"/>
        <color indexed="12"/>
        <rFont val="宋体"/>
        <family val="3"/>
        <charset val="134"/>
      </rPr>
      <t>国投瑞银安颐多策略混合</t>
    </r>
  </si>
  <si>
    <r>
      <rPr>
        <u/>
        <sz val="12"/>
        <color indexed="12"/>
        <rFont val="宋体"/>
        <family val="3"/>
        <charset val="134"/>
      </rPr>
      <t>国投瑞银瑞泰定增混合</t>
    </r>
  </si>
  <si>
    <r>
      <rPr>
        <u/>
        <sz val="12"/>
        <color indexed="12"/>
        <rFont val="宋体"/>
        <family val="3"/>
        <charset val="134"/>
      </rPr>
      <t>九泰天富改革混合</t>
    </r>
  </si>
  <si>
    <r>
      <rPr>
        <u/>
        <sz val="12"/>
        <color indexed="12"/>
        <rFont val="宋体"/>
        <family val="3"/>
        <charset val="134"/>
      </rPr>
      <t>中邮核心优势</t>
    </r>
  </si>
  <si>
    <r>
      <rPr>
        <u/>
        <sz val="12"/>
        <color indexed="12"/>
        <rFont val="宋体"/>
        <family val="3"/>
        <charset val="134"/>
      </rPr>
      <t>中银中小盘成长混合</t>
    </r>
  </si>
  <si>
    <r>
      <rPr>
        <u/>
        <sz val="12"/>
        <color indexed="12"/>
        <rFont val="宋体"/>
        <family val="3"/>
        <charset val="134"/>
      </rPr>
      <t>富国中小盘精选混合</t>
    </r>
  </si>
  <si>
    <r>
      <rPr>
        <u/>
        <sz val="12"/>
        <color indexed="12"/>
        <rFont val="宋体"/>
        <family val="3"/>
        <charset val="134"/>
      </rPr>
      <t>东方合家保本混合</t>
    </r>
  </si>
  <si>
    <r>
      <rPr>
        <u/>
        <sz val="12"/>
        <color indexed="12"/>
        <rFont val="宋体"/>
        <family val="3"/>
        <charset val="134"/>
      </rPr>
      <t>融通新消费灵活配置混合</t>
    </r>
  </si>
  <si>
    <r>
      <rPr>
        <u/>
        <sz val="12"/>
        <color indexed="12"/>
        <rFont val="宋体"/>
        <family val="3"/>
        <charset val="134"/>
      </rPr>
      <t>华商价值共享</t>
    </r>
  </si>
  <si>
    <r>
      <rPr>
        <u/>
        <sz val="12"/>
        <color indexed="12"/>
        <rFont val="宋体"/>
        <family val="3"/>
        <charset val="134"/>
      </rPr>
      <t>中融竞争优势股票</t>
    </r>
  </si>
  <si>
    <r>
      <rPr>
        <u/>
        <sz val="12"/>
        <color indexed="12"/>
        <rFont val="宋体"/>
        <family val="3"/>
        <charset val="134"/>
      </rPr>
      <t>大成精选增值混合</t>
    </r>
  </si>
  <si>
    <r>
      <rPr>
        <u/>
        <sz val="12"/>
        <color indexed="12"/>
        <rFont val="宋体"/>
        <family val="3"/>
        <charset val="134"/>
      </rPr>
      <t>嘉实惠泽定增混合</t>
    </r>
  </si>
  <si>
    <r>
      <rPr>
        <u/>
        <sz val="12"/>
        <color indexed="12"/>
        <rFont val="宋体"/>
        <family val="3"/>
        <charset val="134"/>
      </rPr>
      <t>泰康策略优选混合</t>
    </r>
  </si>
  <si>
    <r>
      <rPr>
        <u/>
        <sz val="12"/>
        <color indexed="12"/>
        <rFont val="宋体"/>
        <family val="3"/>
        <charset val="134"/>
      </rPr>
      <t>申万菱信量化成长混合</t>
    </r>
  </si>
  <si>
    <r>
      <rPr>
        <u/>
        <sz val="12"/>
        <color indexed="12"/>
        <rFont val="宋体"/>
        <family val="3"/>
        <charset val="134"/>
      </rPr>
      <t>新华鑫益灵活配置混合</t>
    </r>
  </si>
  <si>
    <r>
      <rPr>
        <u/>
        <sz val="12"/>
        <color indexed="12"/>
        <rFont val="宋体"/>
        <family val="3"/>
        <charset val="134"/>
      </rPr>
      <t>景顺长城支柱产业混合</t>
    </r>
  </si>
  <si>
    <r>
      <rPr>
        <u/>
        <sz val="12"/>
        <color indexed="12"/>
        <rFont val="宋体"/>
        <family val="3"/>
        <charset val="134"/>
      </rPr>
      <t>前海开源沪港深龙头精选混合</t>
    </r>
  </si>
  <si>
    <r>
      <rPr>
        <u/>
        <sz val="12"/>
        <color indexed="12"/>
        <rFont val="宋体"/>
        <family val="3"/>
        <charset val="134"/>
      </rPr>
      <t>德邦新回报灵活配置混合</t>
    </r>
  </si>
  <si>
    <r>
      <rPr>
        <u/>
        <sz val="12"/>
        <color indexed="12"/>
        <rFont val="宋体"/>
        <family val="3"/>
        <charset val="134"/>
      </rPr>
      <t>华安行业轮动混合</t>
    </r>
  </si>
  <si>
    <r>
      <rPr>
        <u/>
        <sz val="12"/>
        <color indexed="12"/>
        <rFont val="宋体"/>
        <family val="3"/>
        <charset val="134"/>
      </rPr>
      <t>大摩多因子策略混合</t>
    </r>
  </si>
  <si>
    <r>
      <rPr>
        <u/>
        <sz val="12"/>
        <color indexed="12"/>
        <rFont val="宋体"/>
        <family val="3"/>
        <charset val="134"/>
      </rPr>
      <t>景顺长城景瑞双利定期开放债券</t>
    </r>
  </si>
  <si>
    <r>
      <rPr>
        <u/>
        <sz val="12"/>
        <color indexed="12"/>
        <rFont val="宋体"/>
        <family val="3"/>
        <charset val="134"/>
      </rPr>
      <t>国联安德盛优势混合</t>
    </r>
  </si>
  <si>
    <r>
      <rPr>
        <u/>
        <sz val="12"/>
        <color indexed="12"/>
        <rFont val="宋体"/>
        <family val="3"/>
        <charset val="134"/>
      </rPr>
      <t>农银汇理尖端科技灵活配置混合</t>
    </r>
  </si>
  <si>
    <r>
      <rPr>
        <u/>
        <sz val="12"/>
        <color indexed="12"/>
        <rFont val="宋体"/>
        <family val="3"/>
        <charset val="134"/>
      </rPr>
      <t>嘉实逆向策略股票</t>
    </r>
  </si>
  <si>
    <r>
      <rPr>
        <u/>
        <sz val="12"/>
        <color indexed="12"/>
        <rFont val="宋体"/>
        <family val="3"/>
        <charset val="134"/>
      </rPr>
      <t>益民红利成长混合</t>
    </r>
  </si>
  <si>
    <r>
      <rPr>
        <u/>
        <sz val="12"/>
        <color indexed="12"/>
        <rFont val="宋体"/>
        <family val="3"/>
        <charset val="134"/>
      </rPr>
      <t>益民品质升级混合</t>
    </r>
  </si>
  <si>
    <r>
      <rPr>
        <u/>
        <sz val="12"/>
        <color indexed="12"/>
        <rFont val="宋体"/>
        <family val="3"/>
        <charset val="134"/>
      </rPr>
      <t>万家和谐增长混合</t>
    </r>
  </si>
  <si>
    <r>
      <rPr>
        <u/>
        <sz val="12"/>
        <color indexed="12"/>
        <rFont val="宋体"/>
        <family val="3"/>
        <charset val="134"/>
      </rPr>
      <t>华宝高端制造股票</t>
    </r>
  </si>
  <si>
    <r>
      <rPr>
        <u/>
        <sz val="12"/>
        <color indexed="12"/>
        <rFont val="宋体"/>
        <family val="3"/>
        <charset val="134"/>
      </rPr>
      <t>东吴新趋势价值线灵活配置混合</t>
    </r>
  </si>
  <si>
    <r>
      <rPr>
        <u/>
        <sz val="12"/>
        <color indexed="12"/>
        <rFont val="宋体"/>
        <family val="3"/>
        <charset val="134"/>
      </rPr>
      <t>工银中证环保产业指数分级</t>
    </r>
  </si>
  <si>
    <r>
      <rPr>
        <u/>
        <sz val="12"/>
        <color indexed="12"/>
        <rFont val="宋体"/>
        <family val="3"/>
        <charset val="134"/>
      </rPr>
      <t>富国改革动力混合</t>
    </r>
  </si>
  <si>
    <r>
      <rPr>
        <u/>
        <sz val="12"/>
        <color indexed="12"/>
        <rFont val="宋体"/>
        <family val="3"/>
        <charset val="134"/>
      </rPr>
      <t>国富健康优质生活股票</t>
    </r>
  </si>
  <si>
    <r>
      <rPr>
        <u/>
        <sz val="12"/>
        <color indexed="12"/>
        <rFont val="宋体"/>
        <family val="3"/>
        <charset val="134"/>
      </rPr>
      <t>国联安稳健混合</t>
    </r>
  </si>
  <si>
    <r>
      <rPr>
        <u/>
        <sz val="12"/>
        <color indexed="12"/>
        <rFont val="宋体"/>
        <family val="3"/>
        <charset val="134"/>
      </rPr>
      <t>嘉实研究增强混合</t>
    </r>
  </si>
  <si>
    <r>
      <rPr>
        <u/>
        <sz val="12"/>
        <color indexed="12"/>
        <rFont val="宋体"/>
        <family val="3"/>
        <charset val="134"/>
      </rPr>
      <t>南方君选灵活配置混合</t>
    </r>
  </si>
  <si>
    <r>
      <rPr>
        <u/>
        <sz val="12"/>
        <color indexed="12"/>
        <rFont val="宋体"/>
        <family val="3"/>
        <charset val="134"/>
      </rPr>
      <t>宝盈泛沿海混合</t>
    </r>
  </si>
  <si>
    <r>
      <rPr>
        <u/>
        <sz val="12"/>
        <color indexed="12"/>
        <rFont val="宋体"/>
        <family val="3"/>
        <charset val="134"/>
      </rPr>
      <t>前海开源沪港深景气行业精选混合</t>
    </r>
  </si>
  <si>
    <r>
      <rPr>
        <u/>
        <sz val="12"/>
        <color indexed="12"/>
        <rFont val="宋体"/>
        <family val="3"/>
        <charset val="134"/>
      </rPr>
      <t>浙商聚潮产业成长混合</t>
    </r>
  </si>
  <si>
    <r>
      <rPr>
        <u/>
        <sz val="12"/>
        <color indexed="12"/>
        <rFont val="宋体"/>
        <family val="3"/>
        <charset val="134"/>
      </rPr>
      <t>嘉实绝对收益策略定期混合</t>
    </r>
  </si>
  <si>
    <r>
      <rPr>
        <u/>
        <sz val="12"/>
        <color indexed="12"/>
        <rFont val="宋体"/>
        <family val="3"/>
        <charset val="134"/>
      </rPr>
      <t>富国天益价值混合</t>
    </r>
  </si>
  <si>
    <r>
      <rPr>
        <u/>
        <sz val="12"/>
        <color indexed="12"/>
        <rFont val="宋体"/>
        <family val="3"/>
        <charset val="134"/>
      </rPr>
      <t>易方达价值精选混合</t>
    </r>
  </si>
  <si>
    <r>
      <rPr>
        <u/>
        <sz val="12"/>
        <color indexed="12"/>
        <rFont val="宋体"/>
        <family val="3"/>
        <charset val="134"/>
      </rPr>
      <t>工银大盘蓝筹混合</t>
    </r>
  </si>
  <si>
    <r>
      <rPr>
        <u/>
        <sz val="12"/>
        <color indexed="12"/>
        <rFont val="宋体"/>
        <family val="3"/>
        <charset val="134"/>
      </rPr>
      <t>景顺长城成长之星</t>
    </r>
  </si>
  <si>
    <r>
      <rPr>
        <u/>
        <sz val="12"/>
        <color indexed="12"/>
        <rFont val="宋体"/>
        <family val="3"/>
        <charset val="134"/>
      </rPr>
      <t>中邮核心竞争力灵活配置混合</t>
    </r>
  </si>
  <si>
    <r>
      <rPr>
        <u/>
        <sz val="12"/>
        <color indexed="12"/>
        <rFont val="宋体"/>
        <family val="3"/>
        <charset val="134"/>
      </rPr>
      <t>长盛成长价值混合</t>
    </r>
  </si>
  <si>
    <r>
      <rPr>
        <u/>
        <sz val="12"/>
        <color indexed="12"/>
        <rFont val="宋体"/>
        <family val="3"/>
        <charset val="134"/>
      </rPr>
      <t>新华恒益量化灵活配置混合</t>
    </r>
  </si>
  <si>
    <r>
      <rPr>
        <u/>
        <sz val="12"/>
        <color indexed="12"/>
        <rFont val="宋体"/>
        <family val="3"/>
        <charset val="134"/>
      </rPr>
      <t>工银量化策略混合</t>
    </r>
  </si>
  <si>
    <r>
      <rPr>
        <u/>
        <sz val="12"/>
        <color indexed="12"/>
        <rFont val="宋体"/>
        <family val="3"/>
        <charset val="134"/>
      </rPr>
      <t>农银汇理物联网主题灵活配置混合</t>
    </r>
  </si>
  <si>
    <r>
      <rPr>
        <u/>
        <sz val="12"/>
        <color indexed="12"/>
        <rFont val="宋体"/>
        <family val="3"/>
        <charset val="134"/>
      </rPr>
      <t>广发聚宝混合</t>
    </r>
  </si>
  <si>
    <r>
      <rPr>
        <u/>
        <sz val="12"/>
        <color indexed="12"/>
        <rFont val="宋体"/>
        <family val="3"/>
        <charset val="134"/>
      </rPr>
      <t>泓德战略转型股票</t>
    </r>
  </si>
  <si>
    <r>
      <rPr>
        <u/>
        <sz val="12"/>
        <color indexed="12"/>
        <rFont val="宋体"/>
        <family val="3"/>
        <charset val="134"/>
      </rPr>
      <t>民生加银景气行业混合</t>
    </r>
  </si>
  <si>
    <r>
      <rPr>
        <u/>
        <sz val="12"/>
        <color indexed="12"/>
        <rFont val="宋体"/>
        <family val="3"/>
        <charset val="134"/>
      </rPr>
      <t>富国天成红利混合</t>
    </r>
  </si>
  <si>
    <r>
      <rPr>
        <u/>
        <sz val="12"/>
        <color indexed="12"/>
        <rFont val="宋体"/>
        <family val="3"/>
        <charset val="134"/>
      </rPr>
      <t>建信回报灵活配置混合</t>
    </r>
  </si>
  <si>
    <r>
      <rPr>
        <u/>
        <sz val="12"/>
        <color indexed="12"/>
        <rFont val="宋体"/>
        <family val="3"/>
        <charset val="134"/>
      </rPr>
      <t>工银瑞信深证成份指数</t>
    </r>
  </si>
  <si>
    <r>
      <rPr>
        <u/>
        <sz val="12"/>
        <color indexed="12"/>
        <rFont val="宋体"/>
        <family val="3"/>
        <charset val="134"/>
      </rPr>
      <t>大摩进取优选股票</t>
    </r>
  </si>
  <si>
    <r>
      <rPr>
        <u/>
        <sz val="12"/>
        <color indexed="12"/>
        <rFont val="宋体"/>
        <family val="3"/>
        <charset val="134"/>
      </rPr>
      <t>东方盛世灵活配置混合</t>
    </r>
  </si>
  <si>
    <r>
      <rPr>
        <u/>
        <sz val="12"/>
        <color indexed="12"/>
        <rFont val="宋体"/>
        <family val="3"/>
        <charset val="134"/>
      </rPr>
      <t>农银中小盘混合</t>
    </r>
  </si>
  <si>
    <r>
      <rPr>
        <u/>
        <sz val="12"/>
        <color indexed="12"/>
        <rFont val="宋体"/>
        <family val="3"/>
        <charset val="134"/>
      </rPr>
      <t>建信鑫利灵活配置混合</t>
    </r>
  </si>
  <si>
    <r>
      <rPr>
        <u/>
        <sz val="12"/>
        <color indexed="12"/>
        <rFont val="宋体"/>
        <family val="3"/>
        <charset val="134"/>
      </rPr>
      <t>华泰柏瑞量化对冲</t>
    </r>
  </si>
  <si>
    <r>
      <rPr>
        <u/>
        <sz val="12"/>
        <color indexed="12"/>
        <rFont val="宋体"/>
        <family val="3"/>
        <charset val="134"/>
      </rPr>
      <t>国泰金鼎价值混合</t>
    </r>
  </si>
  <si>
    <r>
      <rPr>
        <u/>
        <sz val="12"/>
        <color indexed="12"/>
        <rFont val="宋体"/>
        <family val="3"/>
        <charset val="134"/>
      </rPr>
      <t>国联安优选行业混合</t>
    </r>
  </si>
  <si>
    <r>
      <rPr>
        <u/>
        <sz val="12"/>
        <color indexed="12"/>
        <rFont val="宋体"/>
        <family val="3"/>
        <charset val="134"/>
      </rPr>
      <t>新华泛资源优势混合</t>
    </r>
  </si>
  <si>
    <r>
      <rPr>
        <u/>
        <sz val="12"/>
        <color indexed="12"/>
        <rFont val="宋体"/>
        <family val="3"/>
        <charset val="134"/>
      </rPr>
      <t>广发转型升级灵活配置混合</t>
    </r>
  </si>
  <si>
    <r>
      <rPr>
        <u/>
        <sz val="12"/>
        <color indexed="12"/>
        <rFont val="宋体"/>
        <family val="3"/>
        <charset val="134"/>
      </rPr>
      <t>广发逆向策略混合</t>
    </r>
  </si>
  <si>
    <r>
      <rPr>
        <u/>
        <sz val="12"/>
        <color indexed="12"/>
        <rFont val="宋体"/>
        <family val="3"/>
        <charset val="134"/>
      </rPr>
      <t>平安大华鼎泰混合</t>
    </r>
  </si>
  <si>
    <r>
      <rPr>
        <u/>
        <sz val="12"/>
        <color indexed="12"/>
        <rFont val="宋体"/>
        <family val="3"/>
        <charset val="134"/>
      </rPr>
      <t>兴业成长动力灵活配置混合</t>
    </r>
  </si>
  <si>
    <r>
      <rPr>
        <u/>
        <sz val="12"/>
        <color indexed="12"/>
        <rFont val="宋体"/>
        <family val="3"/>
        <charset val="134"/>
      </rPr>
      <t>长信金利趋势混合</t>
    </r>
  </si>
  <si>
    <r>
      <rPr>
        <u/>
        <sz val="12"/>
        <color indexed="12"/>
        <rFont val="宋体"/>
        <family val="3"/>
        <charset val="134"/>
      </rPr>
      <t>东吴安享量化混合</t>
    </r>
  </si>
  <si>
    <r>
      <rPr>
        <u/>
        <sz val="12"/>
        <color indexed="12"/>
        <rFont val="宋体"/>
        <family val="3"/>
        <charset val="134"/>
      </rPr>
      <t>九泰锐诚定增混合</t>
    </r>
  </si>
  <si>
    <r>
      <rPr>
        <u/>
        <sz val="12"/>
        <color indexed="12"/>
        <rFont val="宋体"/>
        <family val="3"/>
        <charset val="134"/>
      </rPr>
      <t>国投瑞银和顺债券</t>
    </r>
  </si>
  <si>
    <r>
      <rPr>
        <u/>
        <sz val="12"/>
        <color indexed="12"/>
        <rFont val="宋体"/>
        <family val="3"/>
        <charset val="134"/>
      </rPr>
      <t>泰达宏利量化增强股票</t>
    </r>
  </si>
  <si>
    <r>
      <rPr>
        <u/>
        <sz val="12"/>
        <color indexed="12"/>
        <rFont val="宋体"/>
        <family val="3"/>
        <charset val="134"/>
      </rPr>
      <t>新华鑫回报混合</t>
    </r>
  </si>
  <si>
    <r>
      <rPr>
        <u/>
        <sz val="12"/>
        <color indexed="12"/>
        <rFont val="宋体"/>
        <family val="3"/>
        <charset val="134"/>
      </rPr>
      <t>汇丰晋信低碳先锋股票</t>
    </r>
  </si>
  <si>
    <r>
      <rPr>
        <u/>
        <sz val="12"/>
        <color indexed="12"/>
        <rFont val="宋体"/>
        <family val="3"/>
        <charset val="134"/>
      </rPr>
      <t>大成高新技术产业股票型</t>
    </r>
  </si>
  <si>
    <r>
      <rPr>
        <u/>
        <sz val="12"/>
        <color indexed="12"/>
        <rFont val="宋体"/>
        <family val="3"/>
        <charset val="134"/>
      </rPr>
      <t>华安安顺混合</t>
    </r>
  </si>
  <si>
    <r>
      <rPr>
        <u/>
        <sz val="12"/>
        <color indexed="12"/>
        <rFont val="宋体"/>
        <family val="3"/>
        <charset val="134"/>
      </rPr>
      <t>广发医疗保健股票</t>
    </r>
  </si>
  <si>
    <r>
      <rPr>
        <u/>
        <sz val="12"/>
        <color indexed="12"/>
        <rFont val="宋体"/>
        <family val="3"/>
        <charset val="134"/>
      </rPr>
      <t>浙商大数据智选消费灵活配置混合</t>
    </r>
  </si>
  <si>
    <r>
      <rPr>
        <u/>
        <sz val="12"/>
        <color indexed="12"/>
        <rFont val="宋体"/>
        <family val="3"/>
        <charset val="134"/>
      </rPr>
      <t>嘉实对冲套利定期混合</t>
    </r>
  </si>
  <si>
    <r>
      <rPr>
        <u/>
        <sz val="12"/>
        <color indexed="12"/>
        <rFont val="宋体"/>
        <family val="3"/>
        <charset val="134"/>
      </rPr>
      <t>西部利得个股精选股票</t>
    </r>
  </si>
  <si>
    <r>
      <rPr>
        <u/>
        <sz val="12"/>
        <color indexed="12"/>
        <rFont val="宋体"/>
        <family val="3"/>
        <charset val="134"/>
      </rPr>
      <t>鹏华环保分级</t>
    </r>
  </si>
  <si>
    <r>
      <rPr>
        <u/>
        <sz val="12"/>
        <color indexed="12"/>
        <rFont val="宋体"/>
        <family val="3"/>
        <charset val="134"/>
      </rPr>
      <t>山西证券策略精选灵活配置混合</t>
    </r>
  </si>
  <si>
    <r>
      <rPr>
        <u/>
        <sz val="12"/>
        <color indexed="12"/>
        <rFont val="宋体"/>
        <family val="3"/>
        <charset val="134"/>
      </rPr>
      <t>中融国企改革混合</t>
    </r>
  </si>
  <si>
    <r>
      <rPr>
        <u/>
        <sz val="12"/>
        <color indexed="12"/>
        <rFont val="宋体"/>
        <family val="3"/>
        <charset val="134"/>
      </rPr>
      <t>建信积极配置</t>
    </r>
  </si>
  <si>
    <r>
      <rPr>
        <u/>
        <sz val="12"/>
        <color indexed="12"/>
        <rFont val="宋体"/>
        <family val="3"/>
        <charset val="134"/>
      </rPr>
      <t>融通通乾研究精选混合</t>
    </r>
  </si>
  <si>
    <r>
      <rPr>
        <u/>
        <sz val="12"/>
        <color indexed="12"/>
        <rFont val="宋体"/>
        <family val="3"/>
        <charset val="134"/>
      </rPr>
      <t>信诚盛世蓝筹混合</t>
    </r>
  </si>
  <si>
    <r>
      <rPr>
        <u/>
        <sz val="12"/>
        <color indexed="12"/>
        <rFont val="宋体"/>
        <family val="3"/>
        <charset val="134"/>
      </rPr>
      <t>银河成长混合</t>
    </r>
  </si>
  <si>
    <r>
      <rPr>
        <u/>
        <sz val="12"/>
        <color indexed="12"/>
        <rFont val="宋体"/>
        <family val="3"/>
        <charset val="134"/>
      </rPr>
      <t>信诚中小盘混合</t>
    </r>
  </si>
  <si>
    <r>
      <rPr>
        <u/>
        <sz val="12"/>
        <color indexed="12"/>
        <rFont val="宋体"/>
        <family val="3"/>
        <charset val="134"/>
      </rPr>
      <t>鹏华先进制造股票</t>
    </r>
  </si>
  <si>
    <r>
      <rPr>
        <u/>
        <sz val="12"/>
        <color indexed="12"/>
        <rFont val="宋体"/>
        <family val="3"/>
        <charset val="134"/>
      </rPr>
      <t>国泰区位优势混合</t>
    </r>
  </si>
  <si>
    <r>
      <rPr>
        <u/>
        <sz val="12"/>
        <color indexed="12"/>
        <rFont val="宋体"/>
        <family val="3"/>
        <charset val="134"/>
      </rPr>
      <t>农银消费主题混合</t>
    </r>
  </si>
  <si>
    <r>
      <rPr>
        <u/>
        <sz val="12"/>
        <color indexed="12"/>
        <rFont val="宋体"/>
        <family val="3"/>
        <charset val="134"/>
      </rPr>
      <t>泰达宏利领先中小盘混合</t>
    </r>
  </si>
  <si>
    <r>
      <rPr>
        <u/>
        <sz val="12"/>
        <color indexed="12"/>
        <rFont val="宋体"/>
        <family val="3"/>
        <charset val="134"/>
      </rPr>
      <t>交银国企改革灵活配置混合</t>
    </r>
  </si>
  <si>
    <r>
      <rPr>
        <u/>
        <sz val="12"/>
        <color indexed="12"/>
        <rFont val="宋体"/>
        <family val="3"/>
        <charset val="134"/>
      </rPr>
      <t>浦银经济带崛起混合</t>
    </r>
  </si>
  <si>
    <r>
      <rPr>
        <u/>
        <sz val="12"/>
        <color indexed="12"/>
        <rFont val="宋体"/>
        <family val="3"/>
        <charset val="134"/>
      </rPr>
      <t>景顺长城研究精选股票型</t>
    </r>
  </si>
  <si>
    <r>
      <rPr>
        <u/>
        <sz val="12"/>
        <color indexed="12"/>
        <rFont val="宋体"/>
        <family val="3"/>
        <charset val="134"/>
      </rPr>
      <t>招商境远灵活配置混合</t>
    </r>
  </si>
  <si>
    <r>
      <rPr>
        <u/>
        <sz val="12"/>
        <color indexed="12"/>
        <rFont val="宋体"/>
        <family val="3"/>
        <charset val="134"/>
      </rPr>
      <t>九泰久兴灵活配置混合</t>
    </r>
  </si>
  <si>
    <r>
      <rPr>
        <u/>
        <sz val="12"/>
        <color indexed="12"/>
        <rFont val="宋体"/>
        <family val="3"/>
        <charset val="134"/>
      </rPr>
      <t>益民创新优势混合</t>
    </r>
  </si>
  <si>
    <r>
      <rPr>
        <u/>
        <sz val="12"/>
        <color indexed="12"/>
        <rFont val="宋体"/>
        <family val="3"/>
        <charset val="134"/>
      </rPr>
      <t>西部利得新富灵活配置混合</t>
    </r>
  </si>
  <si>
    <r>
      <rPr>
        <u/>
        <sz val="12"/>
        <color indexed="12"/>
        <rFont val="宋体"/>
        <family val="3"/>
        <charset val="134"/>
      </rPr>
      <t>长城医疗保健混合</t>
    </r>
  </si>
  <si>
    <r>
      <rPr>
        <u/>
        <sz val="12"/>
        <color indexed="12"/>
        <rFont val="宋体"/>
        <family val="3"/>
        <charset val="134"/>
      </rPr>
      <t>中银优秀企业混合</t>
    </r>
  </si>
  <si>
    <r>
      <rPr>
        <u/>
        <sz val="12"/>
        <color indexed="12"/>
        <rFont val="宋体"/>
        <family val="3"/>
        <charset val="134"/>
      </rPr>
      <t>泰达宏利稳定混合</t>
    </r>
  </si>
  <si>
    <r>
      <rPr>
        <u/>
        <sz val="12"/>
        <color indexed="12"/>
        <rFont val="宋体"/>
        <family val="3"/>
        <charset val="134"/>
      </rPr>
      <t>工银总回报灵活配置混合</t>
    </r>
  </si>
  <si>
    <r>
      <rPr>
        <u/>
        <sz val="12"/>
        <color indexed="12"/>
        <rFont val="宋体"/>
        <family val="3"/>
        <charset val="134"/>
      </rPr>
      <t>景顺长城景瑞收益定期开放债券</t>
    </r>
  </si>
  <si>
    <r>
      <rPr>
        <u/>
        <sz val="12"/>
        <color indexed="12"/>
        <rFont val="宋体"/>
        <family val="3"/>
        <charset val="134"/>
      </rPr>
      <t>财通多策略福享混合</t>
    </r>
  </si>
  <si>
    <r>
      <rPr>
        <u/>
        <sz val="12"/>
        <color indexed="12"/>
        <rFont val="宋体"/>
        <family val="3"/>
        <charset val="134"/>
      </rPr>
      <t>泰达宏利绝对收益策略定期开放</t>
    </r>
  </si>
  <si>
    <r>
      <rPr>
        <u/>
        <sz val="12"/>
        <color indexed="12"/>
        <rFont val="宋体"/>
        <family val="3"/>
        <charset val="134"/>
      </rPr>
      <t>中金绝对收益策略定期开放混合</t>
    </r>
  </si>
  <si>
    <r>
      <rPr>
        <u/>
        <sz val="12"/>
        <color indexed="12"/>
        <rFont val="宋体"/>
        <family val="3"/>
        <charset val="134"/>
      </rPr>
      <t>长信利信灵活配置混合</t>
    </r>
  </si>
  <si>
    <r>
      <rPr>
        <u/>
        <sz val="12"/>
        <color indexed="12"/>
        <rFont val="宋体"/>
        <family val="3"/>
        <charset val="134"/>
      </rPr>
      <t>银华中证全指医药卫生指数增强发起式</t>
    </r>
  </si>
  <si>
    <r>
      <rPr>
        <u/>
        <sz val="12"/>
        <color indexed="12"/>
        <rFont val="宋体"/>
        <family val="3"/>
        <charset val="134"/>
      </rPr>
      <t>华商大盘量化精选混合</t>
    </r>
  </si>
  <si>
    <r>
      <rPr>
        <u/>
        <sz val="12"/>
        <color indexed="12"/>
        <rFont val="宋体"/>
        <family val="3"/>
        <charset val="134"/>
      </rPr>
      <t>华商鑫安灵活配置混合</t>
    </r>
  </si>
  <si>
    <r>
      <rPr>
        <u/>
        <sz val="12"/>
        <color indexed="12"/>
        <rFont val="宋体"/>
        <family val="3"/>
        <charset val="134"/>
      </rPr>
      <t>东吴安盈量化灵活配置混合</t>
    </r>
  </si>
  <si>
    <r>
      <rPr>
        <u/>
        <sz val="12"/>
        <color indexed="12"/>
        <rFont val="宋体"/>
        <family val="3"/>
        <charset val="134"/>
      </rPr>
      <t>浙商汇金中证转型成长指数</t>
    </r>
  </si>
  <si>
    <r>
      <rPr>
        <u/>
        <sz val="12"/>
        <color indexed="12"/>
        <rFont val="宋体"/>
        <family val="3"/>
        <charset val="134"/>
      </rPr>
      <t>圆信永丰优享生活灵活配置混合</t>
    </r>
  </si>
  <si>
    <r>
      <rPr>
        <u/>
        <sz val="12"/>
        <color indexed="12"/>
        <rFont val="宋体"/>
        <family val="3"/>
        <charset val="134"/>
      </rPr>
      <t>申万菱信深证成指分级</t>
    </r>
  </si>
  <si>
    <r>
      <rPr>
        <u/>
        <sz val="12"/>
        <color indexed="12"/>
        <rFont val="宋体"/>
        <family val="3"/>
        <charset val="134"/>
      </rPr>
      <t>汇丰晋信龙腾混合</t>
    </r>
  </si>
  <si>
    <r>
      <rPr>
        <u/>
        <sz val="12"/>
        <color indexed="12"/>
        <rFont val="宋体"/>
        <family val="3"/>
        <charset val="134"/>
      </rPr>
      <t>天弘永定价值成长混合</t>
    </r>
  </si>
  <si>
    <r>
      <rPr>
        <u/>
        <sz val="12"/>
        <color indexed="12"/>
        <rFont val="宋体"/>
        <family val="3"/>
        <charset val="134"/>
      </rPr>
      <t>华安事件驱动量化策略混合</t>
    </r>
  </si>
  <si>
    <r>
      <rPr>
        <u/>
        <sz val="12"/>
        <color indexed="12"/>
        <rFont val="宋体"/>
        <family val="3"/>
        <charset val="134"/>
      </rPr>
      <t>鹏华安益增强混合</t>
    </r>
  </si>
  <si>
    <r>
      <rPr>
        <u/>
        <sz val="12"/>
        <color indexed="12"/>
        <rFont val="宋体"/>
        <family val="3"/>
        <charset val="134"/>
      </rPr>
      <t>富国创新科技混合</t>
    </r>
  </si>
  <si>
    <r>
      <rPr>
        <u/>
        <sz val="12"/>
        <color indexed="12"/>
        <rFont val="宋体"/>
        <family val="3"/>
        <charset val="134"/>
      </rPr>
      <t>诺安改革趋势灵活配置混合</t>
    </r>
  </si>
  <si>
    <r>
      <rPr>
        <u/>
        <sz val="12"/>
        <color indexed="12"/>
        <rFont val="宋体"/>
        <family val="3"/>
        <charset val="134"/>
      </rPr>
      <t>诺安价值增长混合</t>
    </r>
  </si>
  <si>
    <r>
      <rPr>
        <u/>
        <sz val="12"/>
        <color indexed="12"/>
        <rFont val="宋体"/>
        <family val="3"/>
        <charset val="134"/>
      </rPr>
      <t>长盛创新驱动灵活配置混合</t>
    </r>
  </si>
  <si>
    <r>
      <rPr>
        <u/>
        <sz val="12"/>
        <color indexed="12"/>
        <rFont val="宋体"/>
        <family val="3"/>
        <charset val="134"/>
      </rPr>
      <t>信达澳银领先增长混合</t>
    </r>
  </si>
  <si>
    <r>
      <rPr>
        <u/>
        <sz val="12"/>
        <color indexed="12"/>
        <rFont val="宋体"/>
        <family val="3"/>
        <charset val="134"/>
      </rPr>
      <t>农银汇理中国优势灵活配置混合</t>
    </r>
  </si>
  <si>
    <r>
      <rPr>
        <u/>
        <sz val="12"/>
        <color indexed="12"/>
        <rFont val="宋体"/>
        <family val="3"/>
        <charset val="134"/>
      </rPr>
      <t>华商红利优选灵活配置</t>
    </r>
  </si>
  <si>
    <r>
      <rPr>
        <u/>
        <sz val="12"/>
        <color indexed="12"/>
        <rFont val="宋体"/>
        <family val="3"/>
        <charset val="134"/>
      </rPr>
      <t>泰达宏利成长混合</t>
    </r>
  </si>
  <si>
    <r>
      <rPr>
        <u/>
        <sz val="12"/>
        <color indexed="12"/>
        <rFont val="宋体"/>
        <family val="3"/>
        <charset val="134"/>
      </rPr>
      <t>泰信蓝筹精选</t>
    </r>
  </si>
  <si>
    <r>
      <rPr>
        <u/>
        <sz val="12"/>
        <color indexed="12"/>
        <rFont val="宋体"/>
        <family val="3"/>
        <charset val="134"/>
      </rPr>
      <t>融通内需驱动</t>
    </r>
  </si>
  <si>
    <r>
      <rPr>
        <u/>
        <sz val="12"/>
        <color indexed="12"/>
        <rFont val="宋体"/>
        <family val="3"/>
        <charset val="134"/>
      </rPr>
      <t>华泰柏瑞新经济沪港深混合</t>
    </r>
  </si>
  <si>
    <r>
      <rPr>
        <u/>
        <sz val="12"/>
        <color indexed="12"/>
        <rFont val="宋体"/>
        <family val="3"/>
        <charset val="134"/>
      </rPr>
      <t>国联安德盛精选混合</t>
    </r>
  </si>
  <si>
    <r>
      <rPr>
        <u/>
        <sz val="12"/>
        <color indexed="12"/>
        <rFont val="宋体"/>
        <family val="3"/>
        <charset val="134"/>
      </rPr>
      <t>富国价值优势混合</t>
    </r>
  </si>
  <si>
    <r>
      <rPr>
        <u/>
        <sz val="12"/>
        <color indexed="12"/>
        <rFont val="宋体"/>
        <family val="3"/>
        <charset val="134"/>
      </rPr>
      <t>华夏兴和混合型</t>
    </r>
  </si>
  <si>
    <r>
      <rPr>
        <u/>
        <sz val="12"/>
        <color indexed="12"/>
        <rFont val="宋体"/>
        <family val="3"/>
        <charset val="134"/>
      </rPr>
      <t>北信瑞丰产业升级多策略混合</t>
    </r>
  </si>
  <si>
    <r>
      <rPr>
        <u/>
        <sz val="12"/>
        <color indexed="12"/>
        <rFont val="宋体"/>
        <family val="3"/>
        <charset val="134"/>
      </rPr>
      <t>申万菱信盛利精选混合</t>
    </r>
  </si>
  <si>
    <r>
      <rPr>
        <u/>
        <sz val="12"/>
        <color indexed="12"/>
        <rFont val="宋体"/>
        <family val="3"/>
        <charset val="134"/>
      </rPr>
      <t>国投瑞银美丽中国混合</t>
    </r>
  </si>
  <si>
    <r>
      <rPr>
        <u/>
        <sz val="12"/>
        <color indexed="12"/>
        <rFont val="宋体"/>
        <family val="3"/>
        <charset val="134"/>
      </rPr>
      <t>大成互联网思维混合</t>
    </r>
  </si>
  <si>
    <r>
      <rPr>
        <u/>
        <sz val="12"/>
        <color indexed="12"/>
        <rFont val="宋体"/>
        <family val="3"/>
        <charset val="134"/>
      </rPr>
      <t>华商润丰灵活配置混合</t>
    </r>
  </si>
  <si>
    <r>
      <rPr>
        <u/>
        <sz val="12"/>
        <color indexed="12"/>
        <rFont val="宋体"/>
        <family val="3"/>
        <charset val="134"/>
      </rPr>
      <t>大成趋势回报灵活配置混合</t>
    </r>
  </si>
  <si>
    <r>
      <rPr>
        <u/>
        <sz val="12"/>
        <color indexed="12"/>
        <rFont val="宋体"/>
        <family val="3"/>
        <charset val="134"/>
      </rPr>
      <t>前海开源外向企业股票</t>
    </r>
  </si>
  <si>
    <r>
      <rPr>
        <u/>
        <sz val="12"/>
        <color indexed="12"/>
        <rFont val="宋体"/>
        <family val="3"/>
        <charset val="134"/>
      </rPr>
      <t>国泰信益灵活配置混合</t>
    </r>
  </si>
  <si>
    <r>
      <rPr>
        <u/>
        <sz val="12"/>
        <color indexed="12"/>
        <rFont val="宋体"/>
        <family val="3"/>
        <charset val="134"/>
      </rPr>
      <t>泰康安泰回报混合</t>
    </r>
  </si>
  <si>
    <r>
      <rPr>
        <u/>
        <sz val="12"/>
        <color indexed="12"/>
        <rFont val="宋体"/>
        <family val="3"/>
        <charset val="134"/>
      </rPr>
      <t>光大保德信量化股票</t>
    </r>
  </si>
  <si>
    <r>
      <rPr>
        <u/>
        <sz val="12"/>
        <color indexed="12"/>
        <rFont val="宋体"/>
        <family val="3"/>
        <charset val="134"/>
      </rPr>
      <t>华宝收益增长混合</t>
    </r>
  </si>
  <si>
    <r>
      <rPr>
        <u/>
        <sz val="12"/>
        <color indexed="12"/>
        <rFont val="宋体"/>
        <family val="3"/>
        <charset val="134"/>
      </rPr>
      <t>华宝新活力灵活配置混合</t>
    </r>
  </si>
  <si>
    <r>
      <rPr>
        <u/>
        <sz val="12"/>
        <color indexed="12"/>
        <rFont val="宋体"/>
        <family val="3"/>
        <charset val="134"/>
      </rPr>
      <t>长城安心回报混合</t>
    </r>
  </si>
  <si>
    <r>
      <rPr>
        <u/>
        <sz val="12"/>
        <color indexed="12"/>
        <rFont val="宋体"/>
        <family val="3"/>
        <charset val="134"/>
      </rPr>
      <t>国泰金鹰增长灵活配置混合</t>
    </r>
  </si>
  <si>
    <r>
      <rPr>
        <u/>
        <sz val="12"/>
        <color indexed="12"/>
        <rFont val="宋体"/>
        <family val="3"/>
        <charset val="134"/>
      </rPr>
      <t>南方甑智定期开放混合</t>
    </r>
  </si>
  <si>
    <r>
      <rPr>
        <u/>
        <sz val="12"/>
        <color indexed="12"/>
        <rFont val="宋体"/>
        <family val="3"/>
        <charset val="134"/>
      </rPr>
      <t>富安达健康人生灵活配置混合</t>
    </r>
  </si>
  <si>
    <r>
      <rPr>
        <u/>
        <sz val="12"/>
        <color indexed="12"/>
        <rFont val="宋体"/>
        <family val="3"/>
        <charset val="134"/>
      </rPr>
      <t>大摩睿成中小盘弹性股票</t>
    </r>
  </si>
  <si>
    <r>
      <rPr>
        <u/>
        <sz val="12"/>
        <color indexed="12"/>
        <rFont val="宋体"/>
        <family val="3"/>
        <charset val="134"/>
      </rPr>
      <t>中邮军民融合灵活配置混合</t>
    </r>
  </si>
  <si>
    <r>
      <rPr>
        <u/>
        <sz val="12"/>
        <color indexed="12"/>
        <rFont val="宋体"/>
        <family val="3"/>
        <charset val="134"/>
      </rPr>
      <t>大摩万众创新混合</t>
    </r>
  </si>
  <si>
    <r>
      <rPr>
        <u/>
        <sz val="12"/>
        <color indexed="12"/>
        <rFont val="宋体"/>
        <family val="3"/>
        <charset val="134"/>
      </rPr>
      <t>鹏华改革红利股票</t>
    </r>
  </si>
  <si>
    <r>
      <rPr>
        <u/>
        <sz val="12"/>
        <color indexed="12"/>
        <rFont val="宋体"/>
        <family val="3"/>
        <charset val="134"/>
      </rPr>
      <t>国寿安保强国智造灵活配置混合</t>
    </r>
  </si>
  <si>
    <r>
      <rPr>
        <u/>
        <sz val="12"/>
        <color indexed="12"/>
        <rFont val="宋体"/>
        <family val="3"/>
        <charset val="134"/>
      </rPr>
      <t>新华优选消费混合</t>
    </r>
  </si>
  <si>
    <r>
      <rPr>
        <u/>
        <sz val="12"/>
        <color indexed="12"/>
        <rFont val="宋体"/>
        <family val="3"/>
        <charset val="134"/>
      </rPr>
      <t>上投摩根健康品质生活混合</t>
    </r>
  </si>
  <si>
    <r>
      <rPr>
        <u/>
        <sz val="12"/>
        <color indexed="12"/>
        <rFont val="宋体"/>
        <family val="3"/>
        <charset val="134"/>
      </rPr>
      <t>嘉实先进制造股票</t>
    </r>
  </si>
  <si>
    <r>
      <rPr>
        <u/>
        <sz val="12"/>
        <color indexed="12"/>
        <rFont val="宋体"/>
        <family val="3"/>
        <charset val="134"/>
      </rPr>
      <t>农银汇理信息传媒主题股票</t>
    </r>
  </si>
  <si>
    <r>
      <rPr>
        <u/>
        <sz val="12"/>
        <color indexed="12"/>
        <rFont val="宋体"/>
        <family val="3"/>
        <charset val="134"/>
      </rPr>
      <t>银华消费分级混合</t>
    </r>
  </si>
  <si>
    <r>
      <rPr>
        <u/>
        <sz val="12"/>
        <color indexed="12"/>
        <rFont val="宋体"/>
        <family val="3"/>
        <charset val="134"/>
      </rPr>
      <t>长盛转型升级主题灵活配置混合</t>
    </r>
  </si>
  <si>
    <r>
      <rPr>
        <u/>
        <sz val="12"/>
        <color indexed="12"/>
        <rFont val="宋体"/>
        <family val="3"/>
        <charset val="134"/>
      </rPr>
      <t>兴全有机增长混合</t>
    </r>
  </si>
  <si>
    <r>
      <rPr>
        <u/>
        <sz val="12"/>
        <color indexed="12"/>
        <rFont val="宋体"/>
        <family val="3"/>
        <charset val="134"/>
      </rPr>
      <t>长盛量化红利混合</t>
    </r>
  </si>
  <si>
    <r>
      <rPr>
        <u/>
        <sz val="12"/>
        <color indexed="12"/>
        <rFont val="宋体"/>
        <family val="3"/>
        <charset val="134"/>
      </rPr>
      <t>大摩主题优选混合</t>
    </r>
  </si>
  <si>
    <r>
      <rPr>
        <u/>
        <sz val="12"/>
        <color indexed="12"/>
        <rFont val="宋体"/>
        <family val="3"/>
        <charset val="134"/>
      </rPr>
      <t>汇添富医药保健混合</t>
    </r>
  </si>
  <si>
    <r>
      <rPr>
        <u/>
        <sz val="12"/>
        <color indexed="12"/>
        <rFont val="宋体"/>
        <family val="3"/>
        <charset val="134"/>
      </rPr>
      <t>农银汇理现代农业加灵活配置混合</t>
    </r>
  </si>
  <si>
    <r>
      <rPr>
        <u/>
        <sz val="12"/>
        <color indexed="12"/>
        <rFont val="宋体"/>
        <family val="3"/>
        <charset val="134"/>
      </rPr>
      <t>融通蓝筹成长混合</t>
    </r>
  </si>
  <si>
    <r>
      <rPr>
        <u/>
        <sz val="12"/>
        <color indexed="12"/>
        <rFont val="宋体"/>
        <family val="3"/>
        <charset val="134"/>
      </rPr>
      <t>嘉实低价策略股票</t>
    </r>
  </si>
  <si>
    <r>
      <rPr>
        <u/>
        <sz val="12"/>
        <color indexed="12"/>
        <rFont val="宋体"/>
        <family val="3"/>
        <charset val="134"/>
      </rPr>
      <t>鹏华健康环保灵活配置混合</t>
    </r>
  </si>
  <si>
    <r>
      <rPr>
        <u/>
        <sz val="12"/>
        <color indexed="12"/>
        <rFont val="宋体"/>
        <family val="3"/>
        <charset val="134"/>
      </rPr>
      <t>汇添富价值精选混合</t>
    </r>
  </si>
  <si>
    <r>
      <rPr>
        <u/>
        <sz val="12"/>
        <color indexed="12"/>
        <rFont val="宋体"/>
        <family val="3"/>
        <charset val="134"/>
      </rPr>
      <t>益民中证智能消费</t>
    </r>
  </si>
  <si>
    <r>
      <rPr>
        <u/>
        <sz val="12"/>
        <color indexed="12"/>
        <rFont val="宋体"/>
        <family val="3"/>
        <charset val="134"/>
      </rPr>
      <t>招商体育文化休闲股票基金</t>
    </r>
  </si>
  <si>
    <r>
      <rPr>
        <u/>
        <sz val="12"/>
        <color indexed="12"/>
        <rFont val="宋体"/>
        <family val="3"/>
        <charset val="134"/>
      </rPr>
      <t>民生加银研究精选灵活配置混合</t>
    </r>
  </si>
  <si>
    <r>
      <rPr>
        <u/>
        <sz val="12"/>
        <color indexed="12"/>
        <rFont val="宋体"/>
        <family val="3"/>
        <charset val="134"/>
      </rPr>
      <t>华泰柏瑞健康生活混合</t>
    </r>
  </si>
  <si>
    <r>
      <rPr>
        <u/>
        <sz val="12"/>
        <color indexed="12"/>
        <rFont val="宋体"/>
        <family val="3"/>
        <charset val="134"/>
      </rPr>
      <t>交银经济新动力混合</t>
    </r>
  </si>
  <si>
    <r>
      <rPr>
        <u/>
        <sz val="12"/>
        <color indexed="12"/>
        <rFont val="宋体"/>
        <family val="3"/>
        <charset val="134"/>
      </rPr>
      <t>信诚主题轮动灵活配置混合</t>
    </r>
  </si>
  <si>
    <r>
      <rPr>
        <u/>
        <sz val="12"/>
        <color indexed="12"/>
        <rFont val="宋体"/>
        <family val="3"/>
        <charset val="134"/>
      </rPr>
      <t>万家瑞隆灵活配置混合</t>
    </r>
  </si>
  <si>
    <r>
      <rPr>
        <u/>
        <sz val="12"/>
        <color indexed="12"/>
        <rFont val="宋体"/>
        <family val="3"/>
        <charset val="134"/>
      </rPr>
      <t>融通跨界成长灵活配置混合</t>
    </r>
  </si>
  <si>
    <r>
      <rPr>
        <u/>
        <sz val="12"/>
        <color indexed="12"/>
        <rFont val="宋体"/>
        <family val="3"/>
        <charset val="134"/>
      </rPr>
      <t>大成正向回报灵活配置混合</t>
    </r>
  </si>
  <si>
    <r>
      <rPr>
        <u/>
        <sz val="12"/>
        <color indexed="12"/>
        <rFont val="宋体"/>
        <family val="3"/>
        <charset val="134"/>
      </rPr>
      <t>景顺长城景瑞睿利回报定期开放混合</t>
    </r>
  </si>
  <si>
    <r>
      <rPr>
        <u/>
        <sz val="12"/>
        <color indexed="12"/>
        <rFont val="宋体"/>
        <family val="3"/>
        <charset val="134"/>
      </rPr>
      <t>融通新蓝筹混合</t>
    </r>
  </si>
  <si>
    <r>
      <rPr>
        <u/>
        <sz val="12"/>
        <color indexed="12"/>
        <rFont val="宋体"/>
        <family val="3"/>
        <charset val="134"/>
      </rPr>
      <t>大摩卓越成长混合</t>
    </r>
  </si>
  <si>
    <r>
      <rPr>
        <u/>
        <sz val="12"/>
        <color indexed="12"/>
        <rFont val="宋体"/>
        <family val="3"/>
        <charset val="134"/>
      </rPr>
      <t>财通多策略福瑞定期开放混合</t>
    </r>
  </si>
  <si>
    <r>
      <rPr>
        <u/>
        <sz val="12"/>
        <color indexed="12"/>
        <rFont val="宋体"/>
        <family val="3"/>
        <charset val="134"/>
      </rPr>
      <t>广发鑫益混合</t>
    </r>
  </si>
  <si>
    <r>
      <rPr>
        <u/>
        <sz val="12"/>
        <color indexed="12"/>
        <rFont val="宋体"/>
        <family val="3"/>
        <charset val="134"/>
      </rPr>
      <t>华泰柏瑞量化绝对收益混合</t>
    </r>
  </si>
  <si>
    <r>
      <rPr>
        <u/>
        <sz val="12"/>
        <color indexed="12"/>
        <rFont val="宋体"/>
        <family val="3"/>
        <charset val="134"/>
      </rPr>
      <t>嘉实服务增值行业混合</t>
    </r>
  </si>
  <si>
    <r>
      <rPr>
        <u/>
        <sz val="12"/>
        <color indexed="12"/>
        <rFont val="宋体"/>
        <family val="3"/>
        <charset val="134"/>
      </rPr>
      <t>广发创新升级灵活配置混合</t>
    </r>
  </si>
  <si>
    <r>
      <rPr>
        <u/>
        <sz val="12"/>
        <color indexed="12"/>
        <rFont val="宋体"/>
        <family val="3"/>
        <charset val="134"/>
      </rPr>
      <t>新华趋势领航混合</t>
    </r>
  </si>
  <si>
    <r>
      <rPr>
        <u/>
        <sz val="12"/>
        <color indexed="12"/>
        <rFont val="宋体"/>
        <family val="3"/>
        <charset val="134"/>
      </rPr>
      <t>国金国鑫发起</t>
    </r>
  </si>
  <si>
    <r>
      <rPr>
        <u/>
        <sz val="12"/>
        <color indexed="12"/>
        <rFont val="宋体"/>
        <family val="3"/>
        <charset val="134"/>
      </rPr>
      <t>浙商聚潮灵活配置混合</t>
    </r>
  </si>
  <si>
    <r>
      <rPr>
        <u/>
        <sz val="12"/>
        <color indexed="12"/>
        <rFont val="宋体"/>
        <family val="3"/>
        <charset val="134"/>
      </rPr>
      <t>浙商汇金转型驱动灵活配置混合</t>
    </r>
  </si>
  <si>
    <r>
      <rPr>
        <u/>
        <sz val="12"/>
        <color indexed="12"/>
        <rFont val="宋体"/>
        <family val="3"/>
        <charset val="134"/>
      </rPr>
      <t>工银瑞信国企改革主题股票</t>
    </r>
  </si>
  <si>
    <r>
      <rPr>
        <u/>
        <sz val="12"/>
        <color indexed="12"/>
        <rFont val="宋体"/>
        <family val="3"/>
        <charset val="134"/>
      </rPr>
      <t>嘉实优化红利混合</t>
    </r>
  </si>
  <si>
    <r>
      <rPr>
        <u/>
        <sz val="12"/>
        <color indexed="12"/>
        <rFont val="宋体"/>
        <family val="3"/>
        <charset val="134"/>
      </rPr>
      <t>工银养老产业股票</t>
    </r>
  </si>
  <si>
    <r>
      <rPr>
        <u/>
        <sz val="12"/>
        <color indexed="12"/>
        <rFont val="宋体"/>
        <family val="3"/>
        <charset val="134"/>
      </rPr>
      <t>富兰克林国海成长动力混合</t>
    </r>
  </si>
  <si>
    <r>
      <rPr>
        <u/>
        <sz val="12"/>
        <color indexed="12"/>
        <rFont val="宋体"/>
        <family val="3"/>
        <charset val="134"/>
      </rPr>
      <t>泰信优势增长混合</t>
    </r>
  </si>
  <si>
    <r>
      <rPr>
        <u/>
        <sz val="12"/>
        <color indexed="12"/>
        <rFont val="宋体"/>
        <family val="3"/>
        <charset val="134"/>
      </rPr>
      <t>建信环保产业股票</t>
    </r>
  </si>
  <si>
    <r>
      <rPr>
        <u/>
        <sz val="12"/>
        <color indexed="12"/>
        <rFont val="宋体"/>
        <family val="3"/>
        <charset val="134"/>
      </rPr>
      <t>东吴行业轮动混合</t>
    </r>
  </si>
  <si>
    <r>
      <rPr>
        <u/>
        <sz val="12"/>
        <color indexed="12"/>
        <rFont val="宋体"/>
        <family val="3"/>
        <charset val="134"/>
      </rPr>
      <t>国寿安保中证养老产业指数分级</t>
    </r>
  </si>
  <si>
    <r>
      <rPr>
        <u/>
        <sz val="12"/>
        <color indexed="12"/>
        <rFont val="宋体"/>
        <family val="3"/>
        <charset val="134"/>
      </rPr>
      <t>华润元大安鑫灵活配置混合</t>
    </r>
  </si>
  <si>
    <r>
      <rPr>
        <u/>
        <sz val="12"/>
        <color indexed="12"/>
        <rFont val="宋体"/>
        <family val="3"/>
        <charset val="134"/>
      </rPr>
      <t>华富竞争力优选混合</t>
    </r>
  </si>
  <si>
    <r>
      <rPr>
        <u/>
        <sz val="12"/>
        <color indexed="12"/>
        <rFont val="宋体"/>
        <family val="3"/>
        <charset val="134"/>
      </rPr>
      <t>国投瑞银进宝灵活配置混合</t>
    </r>
  </si>
  <si>
    <r>
      <rPr>
        <u/>
        <sz val="12"/>
        <color indexed="12"/>
        <rFont val="宋体"/>
        <family val="3"/>
        <charset val="134"/>
      </rPr>
      <t>南方医保</t>
    </r>
  </si>
  <si>
    <r>
      <rPr>
        <u/>
        <sz val="12"/>
        <color indexed="12"/>
        <rFont val="宋体"/>
        <family val="3"/>
        <charset val="134"/>
      </rPr>
      <t>大摩新机遇灵活配置混合</t>
    </r>
  </si>
  <si>
    <r>
      <rPr>
        <u/>
        <sz val="12"/>
        <color indexed="12"/>
        <rFont val="宋体"/>
        <family val="3"/>
        <charset val="134"/>
      </rPr>
      <t>银河量化优选混合</t>
    </r>
  </si>
  <si>
    <r>
      <rPr>
        <u/>
        <sz val="12"/>
        <color indexed="12"/>
        <rFont val="宋体"/>
        <family val="3"/>
        <charset val="134"/>
      </rPr>
      <t>诺安低碳经济股票</t>
    </r>
  </si>
  <si>
    <r>
      <rPr>
        <u/>
        <sz val="12"/>
        <color indexed="12"/>
        <rFont val="宋体"/>
        <family val="3"/>
        <charset val="134"/>
      </rPr>
      <t>融通新能源灵活配置混合</t>
    </r>
  </si>
  <si>
    <r>
      <rPr>
        <u/>
        <sz val="12"/>
        <color indexed="12"/>
        <rFont val="宋体"/>
        <family val="3"/>
        <charset val="134"/>
      </rPr>
      <t>海富通强化回报混合</t>
    </r>
  </si>
  <si>
    <r>
      <rPr>
        <u/>
        <sz val="12"/>
        <color indexed="12"/>
        <rFont val="宋体"/>
        <family val="3"/>
        <charset val="134"/>
      </rPr>
      <t>中海进取收益灵活配置混合</t>
    </r>
  </si>
  <si>
    <r>
      <rPr>
        <u/>
        <sz val="12"/>
        <color indexed="12"/>
        <rFont val="宋体"/>
        <family val="3"/>
        <charset val="134"/>
      </rPr>
      <t>建信健康民生混合</t>
    </r>
  </si>
  <si>
    <r>
      <rPr>
        <u/>
        <sz val="12"/>
        <color indexed="12"/>
        <rFont val="宋体"/>
        <family val="3"/>
        <charset val="134"/>
      </rPr>
      <t>上银新兴价值成长混合</t>
    </r>
  </si>
  <si>
    <r>
      <rPr>
        <u/>
        <sz val="12"/>
        <color indexed="12"/>
        <rFont val="宋体"/>
        <family val="3"/>
        <charset val="134"/>
      </rPr>
      <t>东方添益债券</t>
    </r>
  </si>
  <si>
    <r>
      <rPr>
        <u/>
        <sz val="12"/>
        <color indexed="12"/>
        <rFont val="宋体"/>
        <family val="3"/>
        <charset val="134"/>
      </rPr>
      <t>益民核心增长混合</t>
    </r>
  </si>
  <si>
    <r>
      <rPr>
        <u/>
        <sz val="12"/>
        <color indexed="12"/>
        <rFont val="宋体"/>
        <family val="3"/>
        <charset val="134"/>
      </rPr>
      <t>华安物联网主题股票</t>
    </r>
  </si>
  <si>
    <r>
      <rPr>
        <u/>
        <sz val="12"/>
        <color indexed="12"/>
        <rFont val="宋体"/>
        <family val="3"/>
        <charset val="134"/>
      </rPr>
      <t>交银主题优选混合</t>
    </r>
  </si>
  <si>
    <r>
      <rPr>
        <u/>
        <sz val="12"/>
        <color indexed="12"/>
        <rFont val="宋体"/>
        <family val="3"/>
        <charset val="134"/>
      </rPr>
      <t>泓德优选成长混合</t>
    </r>
  </si>
  <si>
    <r>
      <rPr>
        <u/>
        <sz val="12"/>
        <color indexed="12"/>
        <rFont val="宋体"/>
        <family val="3"/>
        <charset val="134"/>
      </rPr>
      <t>新华万银多元策略灵活配置混合</t>
    </r>
  </si>
  <si>
    <r>
      <rPr>
        <u/>
        <sz val="12"/>
        <color indexed="12"/>
        <rFont val="宋体"/>
        <family val="3"/>
        <charset val="134"/>
      </rPr>
      <t>华宝国策导向混合</t>
    </r>
  </si>
  <si>
    <r>
      <rPr>
        <u/>
        <sz val="12"/>
        <color indexed="12"/>
        <rFont val="宋体"/>
        <family val="3"/>
        <charset val="134"/>
      </rPr>
      <t>华商新动力灵活配置混合</t>
    </r>
  </si>
  <si>
    <r>
      <rPr>
        <u/>
        <sz val="12"/>
        <color indexed="12"/>
        <rFont val="宋体"/>
        <family val="3"/>
        <charset val="134"/>
      </rPr>
      <t>嘉实腾讯自选股大数据策略股票</t>
    </r>
  </si>
  <si>
    <r>
      <rPr>
        <u/>
        <sz val="12"/>
        <color indexed="12"/>
        <rFont val="宋体"/>
        <family val="3"/>
        <charset val="134"/>
      </rPr>
      <t>大摩基础行业混合</t>
    </r>
  </si>
  <si>
    <r>
      <rPr>
        <u/>
        <sz val="12"/>
        <color indexed="12"/>
        <rFont val="宋体"/>
        <family val="3"/>
        <charset val="134"/>
      </rPr>
      <t>大摩领先优势混合</t>
    </r>
  </si>
  <si>
    <r>
      <rPr>
        <u/>
        <sz val="12"/>
        <color indexed="12"/>
        <rFont val="宋体"/>
        <family val="3"/>
        <charset val="134"/>
      </rPr>
      <t>华安文体健康混合</t>
    </r>
  </si>
  <si>
    <r>
      <rPr>
        <u/>
        <sz val="12"/>
        <color indexed="12"/>
        <rFont val="宋体"/>
        <family val="3"/>
        <charset val="134"/>
      </rPr>
      <t>工银红利混合</t>
    </r>
  </si>
  <si>
    <r>
      <rPr>
        <u/>
        <sz val="12"/>
        <color indexed="12"/>
        <rFont val="宋体"/>
        <family val="3"/>
        <charset val="134"/>
      </rPr>
      <t>申万菱信中证环保产业指数分级</t>
    </r>
  </si>
  <si>
    <r>
      <rPr>
        <u/>
        <sz val="12"/>
        <color indexed="12"/>
        <rFont val="宋体"/>
        <family val="3"/>
        <charset val="134"/>
      </rPr>
      <t>长盛分享经济主题灵活配置混合</t>
    </r>
  </si>
  <si>
    <r>
      <rPr>
        <u/>
        <sz val="12"/>
        <color indexed="12"/>
        <rFont val="宋体"/>
        <family val="3"/>
        <charset val="134"/>
      </rPr>
      <t>中银美丽中国混合</t>
    </r>
  </si>
  <si>
    <r>
      <rPr>
        <u/>
        <sz val="12"/>
        <color indexed="12"/>
        <rFont val="宋体"/>
        <family val="3"/>
        <charset val="134"/>
      </rPr>
      <t>东海美丽中国灵活配置混合</t>
    </r>
  </si>
  <si>
    <r>
      <rPr>
        <u/>
        <sz val="12"/>
        <color indexed="12"/>
        <rFont val="宋体"/>
        <family val="3"/>
        <charset val="134"/>
      </rPr>
      <t>工银国家战略股票</t>
    </r>
  </si>
  <si>
    <r>
      <rPr>
        <u/>
        <sz val="12"/>
        <color indexed="12"/>
        <rFont val="宋体"/>
        <family val="3"/>
        <charset val="134"/>
      </rPr>
      <t>泓德优势领航混合</t>
    </r>
  </si>
  <si>
    <r>
      <rPr>
        <u/>
        <sz val="12"/>
        <color indexed="12"/>
        <rFont val="宋体"/>
        <family val="3"/>
        <charset val="134"/>
      </rPr>
      <t>汇添富保鑫保本混合</t>
    </r>
  </si>
  <si>
    <r>
      <rPr>
        <u/>
        <sz val="12"/>
        <color indexed="12"/>
        <rFont val="宋体"/>
        <family val="3"/>
        <charset val="134"/>
      </rPr>
      <t>诺安灵活配置混合</t>
    </r>
  </si>
  <si>
    <r>
      <rPr>
        <u/>
        <sz val="12"/>
        <color indexed="12"/>
        <rFont val="宋体"/>
        <family val="3"/>
        <charset val="134"/>
      </rPr>
      <t>天弘新价值灵活配置混合</t>
    </r>
  </si>
  <si>
    <r>
      <rPr>
        <u/>
        <sz val="12"/>
        <color indexed="12"/>
        <rFont val="宋体"/>
        <family val="3"/>
        <charset val="134"/>
      </rPr>
      <t>国投瑞银优选收益混合</t>
    </r>
  </si>
  <si>
    <r>
      <rPr>
        <u/>
        <sz val="12"/>
        <color indexed="12"/>
        <rFont val="宋体"/>
        <family val="3"/>
        <charset val="134"/>
      </rPr>
      <t>信达澳银消费优选混合</t>
    </r>
  </si>
  <si>
    <r>
      <rPr>
        <u/>
        <sz val="12"/>
        <color indexed="12"/>
        <rFont val="宋体"/>
        <family val="3"/>
        <charset val="134"/>
      </rPr>
      <t>华商研究精选灵活配置混合</t>
    </r>
  </si>
  <si>
    <r>
      <rPr>
        <u/>
        <sz val="12"/>
        <color indexed="12"/>
        <rFont val="宋体"/>
        <family val="3"/>
        <charset val="134"/>
      </rPr>
      <t>国联安主题驱动混合</t>
    </r>
  </si>
  <si>
    <r>
      <rPr>
        <u/>
        <sz val="12"/>
        <color indexed="12"/>
        <rFont val="宋体"/>
        <family val="3"/>
        <charset val="134"/>
      </rPr>
      <t>汇添富环保行业股票型</t>
    </r>
  </si>
  <si>
    <r>
      <rPr>
        <u/>
        <sz val="12"/>
        <color indexed="12"/>
        <rFont val="宋体"/>
        <family val="3"/>
        <charset val="134"/>
      </rPr>
      <t>汇添富多策略定开混合</t>
    </r>
  </si>
  <si>
    <r>
      <rPr>
        <u/>
        <sz val="12"/>
        <color indexed="12"/>
        <rFont val="宋体"/>
        <family val="3"/>
        <charset val="134"/>
      </rPr>
      <t>东吴双动力混合</t>
    </r>
  </si>
  <si>
    <r>
      <rPr>
        <u/>
        <sz val="12"/>
        <color indexed="12"/>
        <rFont val="宋体"/>
        <family val="3"/>
        <charset val="134"/>
      </rPr>
      <t>鹏华新科技传媒混合</t>
    </r>
  </si>
  <si>
    <r>
      <rPr>
        <u/>
        <sz val="12"/>
        <color indexed="12"/>
        <rFont val="宋体"/>
        <family val="3"/>
        <charset val="134"/>
      </rPr>
      <t>大成健康产业混合</t>
    </r>
  </si>
  <si>
    <r>
      <rPr>
        <u/>
        <sz val="12"/>
        <color indexed="12"/>
        <rFont val="宋体"/>
        <family val="3"/>
        <charset val="134"/>
      </rPr>
      <t>前海开源沪港深智慧生活混合</t>
    </r>
  </si>
  <si>
    <r>
      <rPr>
        <u/>
        <sz val="12"/>
        <color indexed="12"/>
        <rFont val="宋体"/>
        <family val="3"/>
        <charset val="134"/>
      </rPr>
      <t>天弘价值精选灵活配置混合</t>
    </r>
  </si>
  <si>
    <r>
      <rPr>
        <u/>
        <sz val="12"/>
        <color indexed="12"/>
        <rFont val="宋体"/>
        <family val="3"/>
        <charset val="134"/>
      </rPr>
      <t>博时裕隆灵活配置混合</t>
    </r>
  </si>
  <si>
    <r>
      <rPr>
        <u/>
        <sz val="12"/>
        <color indexed="12"/>
        <rFont val="宋体"/>
        <family val="3"/>
        <charset val="134"/>
      </rPr>
      <t>工银新价值灵活配置混合</t>
    </r>
  </si>
  <si>
    <r>
      <rPr>
        <u/>
        <sz val="12"/>
        <color indexed="12"/>
        <rFont val="宋体"/>
        <family val="3"/>
        <charset val="134"/>
      </rPr>
      <t>诺安新动力混合</t>
    </r>
  </si>
  <si>
    <r>
      <rPr>
        <u/>
        <sz val="12"/>
        <color indexed="12"/>
        <rFont val="宋体"/>
        <family val="3"/>
        <charset val="134"/>
      </rPr>
      <t>工银瑞信高端制造行业股票</t>
    </r>
  </si>
  <si>
    <r>
      <rPr>
        <u/>
        <sz val="12"/>
        <color indexed="12"/>
        <rFont val="宋体"/>
        <family val="3"/>
        <charset val="134"/>
      </rPr>
      <t>浙商汇金转型升级灵活配置混合</t>
    </r>
  </si>
  <si>
    <r>
      <rPr>
        <u/>
        <sz val="12"/>
        <color indexed="12"/>
        <rFont val="宋体"/>
        <family val="3"/>
        <charset val="134"/>
      </rPr>
      <t>长城久恒灵活配置混合</t>
    </r>
  </si>
  <si>
    <r>
      <rPr>
        <u/>
        <sz val="12"/>
        <color indexed="12"/>
        <rFont val="宋体"/>
        <family val="3"/>
        <charset val="134"/>
      </rPr>
      <t>易方达价值成长混合</t>
    </r>
  </si>
  <si>
    <r>
      <rPr>
        <u/>
        <sz val="12"/>
        <color indexed="12"/>
        <rFont val="宋体"/>
        <family val="3"/>
        <charset val="134"/>
      </rPr>
      <t>招商量化精选股票</t>
    </r>
  </si>
  <si>
    <r>
      <rPr>
        <u/>
        <sz val="12"/>
        <color indexed="12"/>
        <rFont val="宋体"/>
        <family val="3"/>
        <charset val="134"/>
      </rPr>
      <t>信达澳银健康中国灵活配置混合</t>
    </r>
  </si>
  <si>
    <r>
      <rPr>
        <u/>
        <sz val="12"/>
        <color indexed="12"/>
        <rFont val="宋体"/>
        <family val="3"/>
        <charset val="134"/>
      </rPr>
      <t>前海联合全民健康混合</t>
    </r>
  </si>
  <si>
    <r>
      <rPr>
        <u/>
        <sz val="12"/>
        <color indexed="12"/>
        <rFont val="宋体"/>
        <family val="3"/>
        <charset val="134"/>
      </rPr>
      <t>兴业国企改革混合</t>
    </r>
  </si>
  <si>
    <r>
      <rPr>
        <u/>
        <sz val="12"/>
        <color indexed="12"/>
        <rFont val="宋体"/>
        <family val="3"/>
        <charset val="134"/>
      </rPr>
      <t>华商健康生活灵活配置混合</t>
    </r>
  </si>
  <si>
    <r>
      <rPr>
        <u/>
        <sz val="12"/>
        <color indexed="12"/>
        <rFont val="宋体"/>
        <family val="3"/>
        <charset val="134"/>
      </rPr>
      <t>上投摩根稳进回报混合</t>
    </r>
  </si>
  <si>
    <r>
      <rPr>
        <u/>
        <sz val="12"/>
        <color indexed="12"/>
        <rFont val="宋体"/>
        <family val="3"/>
        <charset val="134"/>
      </rPr>
      <t>建信多因子量化股票</t>
    </r>
  </si>
  <si>
    <r>
      <rPr>
        <u/>
        <sz val="12"/>
        <color indexed="12"/>
        <rFont val="宋体"/>
        <family val="3"/>
        <charset val="134"/>
      </rPr>
      <t>银河服务混合</t>
    </r>
  </si>
  <si>
    <r>
      <rPr>
        <u/>
        <sz val="12"/>
        <color indexed="12"/>
        <rFont val="宋体"/>
        <family val="3"/>
        <charset val="134"/>
      </rPr>
      <t>诺安研究精选股票</t>
    </r>
  </si>
  <si>
    <r>
      <rPr>
        <u/>
        <sz val="12"/>
        <color indexed="12"/>
        <rFont val="宋体"/>
        <family val="3"/>
        <charset val="134"/>
      </rPr>
      <t>东吴安鑫量化灵活配置混合</t>
    </r>
  </si>
  <si>
    <r>
      <rPr>
        <u/>
        <sz val="12"/>
        <color indexed="12"/>
        <rFont val="宋体"/>
        <family val="3"/>
        <charset val="134"/>
      </rPr>
      <t>广发新兴成长混合</t>
    </r>
  </si>
  <si>
    <r>
      <rPr>
        <u/>
        <sz val="12"/>
        <color indexed="12"/>
        <rFont val="宋体"/>
        <family val="3"/>
        <charset val="134"/>
      </rPr>
      <t>光大保德信国企改革主题股票</t>
    </r>
  </si>
  <si>
    <r>
      <rPr>
        <u/>
        <sz val="12"/>
        <color indexed="12"/>
        <rFont val="宋体"/>
        <family val="3"/>
        <charset val="134"/>
      </rPr>
      <t>嘉实稳健混合</t>
    </r>
  </si>
  <si>
    <r>
      <rPr>
        <u/>
        <sz val="12"/>
        <color indexed="12"/>
        <rFont val="宋体"/>
        <family val="3"/>
        <charset val="134"/>
      </rPr>
      <t>中邮健康文娱灵活配置混合</t>
    </r>
  </si>
  <si>
    <r>
      <rPr>
        <u/>
        <sz val="12"/>
        <color indexed="12"/>
        <rFont val="宋体"/>
        <family val="3"/>
        <charset val="134"/>
      </rPr>
      <t>建信高端医疗股票</t>
    </r>
  </si>
  <si>
    <r>
      <rPr>
        <u/>
        <sz val="12"/>
        <color indexed="12"/>
        <rFont val="宋体"/>
        <family val="3"/>
        <charset val="134"/>
      </rPr>
      <t>上银鑫达灵活配置混合</t>
    </r>
  </si>
  <si>
    <r>
      <rPr>
        <u/>
        <sz val="12"/>
        <color indexed="12"/>
        <rFont val="宋体"/>
        <family val="3"/>
        <charset val="134"/>
      </rPr>
      <t>中银健康生活混合</t>
    </r>
  </si>
  <si>
    <r>
      <rPr>
        <u/>
        <sz val="12"/>
        <color indexed="12"/>
        <rFont val="宋体"/>
        <family val="3"/>
        <charset val="134"/>
      </rPr>
      <t>农银高增长混合</t>
    </r>
  </si>
  <si>
    <r>
      <rPr>
        <u/>
        <sz val="12"/>
        <color indexed="12"/>
        <rFont val="宋体"/>
        <family val="3"/>
        <charset val="134"/>
      </rPr>
      <t>景顺长城优选混合</t>
    </r>
  </si>
  <si>
    <r>
      <rPr>
        <u/>
        <sz val="12"/>
        <color indexed="12"/>
        <rFont val="宋体"/>
        <family val="3"/>
        <charset val="134"/>
      </rPr>
      <t>鹏华新兴产业混合</t>
    </r>
  </si>
  <si>
    <r>
      <rPr>
        <u/>
        <sz val="12"/>
        <color indexed="12"/>
        <rFont val="宋体"/>
        <family val="3"/>
        <charset val="134"/>
      </rPr>
      <t>光大保德信新增长混合</t>
    </r>
  </si>
  <si>
    <r>
      <rPr>
        <u/>
        <sz val="12"/>
        <color indexed="12"/>
        <rFont val="宋体"/>
        <family val="3"/>
        <charset val="134"/>
      </rPr>
      <t>华宝创新优选混合</t>
    </r>
  </si>
  <si>
    <r>
      <rPr>
        <u/>
        <sz val="12"/>
        <color indexed="12"/>
        <rFont val="宋体"/>
        <family val="3"/>
        <charset val="134"/>
      </rPr>
      <t>华宝先进成长混合</t>
    </r>
  </si>
  <si>
    <r>
      <rPr>
        <u/>
        <sz val="12"/>
        <color indexed="12"/>
        <rFont val="宋体"/>
        <family val="3"/>
        <charset val="134"/>
      </rPr>
      <t>东方大健康混合</t>
    </r>
  </si>
  <si>
    <r>
      <rPr>
        <u/>
        <sz val="12"/>
        <color indexed="12"/>
        <rFont val="宋体"/>
        <family val="3"/>
        <charset val="134"/>
      </rPr>
      <t>汇添富医疗服务混合</t>
    </r>
  </si>
  <si>
    <r>
      <rPr>
        <u/>
        <sz val="12"/>
        <color indexed="12"/>
        <rFont val="宋体"/>
        <family val="3"/>
        <charset val="134"/>
      </rPr>
      <t>泰达宏利行业混合</t>
    </r>
  </si>
  <si>
    <r>
      <rPr>
        <u/>
        <sz val="12"/>
        <color indexed="12"/>
        <rFont val="宋体"/>
        <family val="3"/>
        <charset val="134"/>
      </rPr>
      <t>富国天源沪港深平衡混合</t>
    </r>
  </si>
  <si>
    <r>
      <rPr>
        <u/>
        <sz val="12"/>
        <color indexed="12"/>
        <rFont val="宋体"/>
        <family val="3"/>
        <charset val="134"/>
      </rPr>
      <t>交银施罗德阿尔法核心混合</t>
    </r>
  </si>
  <si>
    <r>
      <rPr>
        <u/>
        <sz val="12"/>
        <color indexed="12"/>
        <rFont val="宋体"/>
        <family val="3"/>
        <charset val="134"/>
      </rPr>
      <t>交银优势行业混合</t>
    </r>
  </si>
  <si>
    <r>
      <rPr>
        <u/>
        <sz val="12"/>
        <color indexed="12"/>
        <rFont val="宋体"/>
        <family val="3"/>
        <charset val="134"/>
      </rPr>
      <t>华安宏利混合</t>
    </r>
  </si>
  <si>
    <r>
      <rPr>
        <u/>
        <sz val="12"/>
        <color indexed="12"/>
        <rFont val="宋体"/>
        <family val="3"/>
        <charset val="134"/>
      </rPr>
      <t>国泰智能汽车股票</t>
    </r>
  </si>
  <si>
    <r>
      <rPr>
        <u/>
        <sz val="12"/>
        <color indexed="12"/>
        <rFont val="宋体"/>
        <family val="3"/>
        <charset val="134"/>
      </rPr>
      <t>安信中国制造混合</t>
    </r>
  </si>
  <si>
    <r>
      <rPr>
        <u/>
        <sz val="12"/>
        <color indexed="12"/>
        <rFont val="宋体"/>
        <family val="3"/>
        <charset val="134"/>
      </rPr>
      <t>国泰国证医药卫生行业指数分级</t>
    </r>
  </si>
  <si>
    <r>
      <rPr>
        <u/>
        <sz val="12"/>
        <color indexed="12"/>
        <rFont val="宋体"/>
        <family val="3"/>
        <charset val="134"/>
      </rPr>
      <t>天治稳健双盈债券</t>
    </r>
  </si>
  <si>
    <r>
      <rPr>
        <u/>
        <sz val="12"/>
        <color indexed="12"/>
        <rFont val="宋体"/>
        <family val="3"/>
        <charset val="134"/>
      </rPr>
      <t>华宝大盘精选混合</t>
    </r>
  </si>
  <si>
    <r>
      <rPr>
        <u/>
        <sz val="12"/>
        <color indexed="12"/>
        <rFont val="宋体"/>
        <family val="3"/>
        <charset val="134"/>
      </rPr>
      <t>民生加银内需增长混合</t>
    </r>
  </si>
  <si>
    <r>
      <rPr>
        <u/>
        <sz val="12"/>
        <color indexed="12"/>
        <rFont val="宋体"/>
        <family val="3"/>
        <charset val="134"/>
      </rPr>
      <t>工银新财富灵活配置混合</t>
    </r>
  </si>
  <si>
    <r>
      <rPr>
        <u/>
        <sz val="12"/>
        <color indexed="12"/>
        <rFont val="宋体"/>
        <family val="3"/>
        <charset val="134"/>
      </rPr>
      <t>华安科技动力混合</t>
    </r>
  </si>
  <si>
    <r>
      <rPr>
        <u/>
        <sz val="12"/>
        <color indexed="12"/>
        <rFont val="宋体"/>
        <family val="3"/>
        <charset val="134"/>
      </rPr>
      <t>国寿安保成长优选股票</t>
    </r>
  </si>
  <si>
    <r>
      <rPr>
        <u/>
        <sz val="12"/>
        <color indexed="12"/>
        <rFont val="宋体"/>
        <family val="3"/>
        <charset val="134"/>
      </rPr>
      <t>银华锐进</t>
    </r>
  </si>
  <si>
    <r>
      <rPr>
        <u/>
        <sz val="12"/>
        <color indexed="12"/>
        <rFont val="宋体"/>
        <family val="3"/>
        <charset val="134"/>
      </rPr>
      <t>工银主题策略混合</t>
    </r>
  </si>
  <si>
    <r>
      <rPr>
        <u/>
        <sz val="12"/>
        <color indexed="12"/>
        <rFont val="宋体"/>
        <family val="3"/>
        <charset val="134"/>
      </rPr>
      <t>上投摩根双核平衡混合</t>
    </r>
  </si>
  <si>
    <r>
      <rPr>
        <u/>
        <sz val="12"/>
        <color indexed="12"/>
        <rFont val="宋体"/>
        <family val="3"/>
        <charset val="134"/>
      </rPr>
      <t>财通可持续混合</t>
    </r>
  </si>
  <si>
    <r>
      <rPr>
        <u/>
        <sz val="12"/>
        <color indexed="12"/>
        <rFont val="宋体"/>
        <family val="3"/>
        <charset val="134"/>
      </rPr>
      <t>招商行业领先混合</t>
    </r>
  </si>
  <si>
    <r>
      <rPr>
        <u/>
        <sz val="12"/>
        <color indexed="12"/>
        <rFont val="宋体"/>
        <family val="3"/>
        <charset val="134"/>
      </rPr>
      <t>融通转型三动力灵活配置混合</t>
    </r>
  </si>
  <si>
    <r>
      <rPr>
        <u/>
        <sz val="12"/>
        <color indexed="12"/>
        <rFont val="宋体"/>
        <family val="3"/>
        <charset val="134"/>
      </rPr>
      <t>新华外延增长主题灵活配置混合</t>
    </r>
  </si>
  <si>
    <r>
      <rPr>
        <u/>
        <sz val="12"/>
        <color indexed="12"/>
        <rFont val="宋体"/>
        <family val="3"/>
        <charset val="134"/>
      </rPr>
      <t>南方转型增长灵活配置混合</t>
    </r>
  </si>
  <si>
    <r>
      <rPr>
        <u/>
        <sz val="12"/>
        <color indexed="12"/>
        <rFont val="宋体"/>
        <family val="3"/>
        <charset val="134"/>
      </rPr>
      <t>景顺长城中小盘混合</t>
    </r>
  </si>
  <si>
    <r>
      <rPr>
        <u/>
        <sz val="12"/>
        <color indexed="12"/>
        <rFont val="宋体"/>
        <family val="3"/>
        <charset val="134"/>
      </rPr>
      <t>上投摩根核心优选混合</t>
    </r>
  </si>
  <si>
    <r>
      <rPr>
        <u/>
        <sz val="12"/>
        <color indexed="12"/>
        <rFont val="宋体"/>
        <family val="3"/>
        <charset val="134"/>
      </rPr>
      <t>浙商聚潮新思维混合</t>
    </r>
  </si>
  <si>
    <r>
      <rPr>
        <u/>
        <sz val="12"/>
        <color indexed="12"/>
        <rFont val="宋体"/>
        <family val="3"/>
        <charset val="134"/>
      </rPr>
      <t>嘉实泰和混合</t>
    </r>
  </si>
  <si>
    <r>
      <rPr>
        <u/>
        <sz val="12"/>
        <color indexed="12"/>
        <rFont val="宋体"/>
        <family val="3"/>
        <charset val="134"/>
      </rPr>
      <t>大成景阳领先混合</t>
    </r>
  </si>
  <si>
    <r>
      <rPr>
        <u/>
        <sz val="12"/>
        <color indexed="12"/>
        <rFont val="宋体"/>
        <family val="3"/>
        <charset val="134"/>
      </rPr>
      <t>华商双翼平衡混合</t>
    </r>
  </si>
  <si>
    <r>
      <rPr>
        <u/>
        <sz val="12"/>
        <color indexed="12"/>
        <rFont val="宋体"/>
        <family val="3"/>
        <charset val="134"/>
      </rPr>
      <t>金元顺安核心动力混合</t>
    </r>
  </si>
  <si>
    <r>
      <rPr>
        <u/>
        <sz val="12"/>
        <color indexed="12"/>
        <rFont val="宋体"/>
        <family val="3"/>
        <charset val="134"/>
      </rPr>
      <t>财通多策略福鑫定期开放混合</t>
    </r>
  </si>
  <si>
    <r>
      <rPr>
        <u/>
        <sz val="12"/>
        <color indexed="12"/>
        <rFont val="宋体"/>
        <family val="3"/>
        <charset val="134"/>
      </rPr>
      <t>南方盛元</t>
    </r>
  </si>
  <si>
    <r>
      <rPr>
        <u/>
        <sz val="12"/>
        <color indexed="12"/>
        <rFont val="宋体"/>
        <family val="3"/>
        <charset val="134"/>
      </rPr>
      <t>银华高端制造业灵活配置混合</t>
    </r>
  </si>
  <si>
    <r>
      <rPr>
        <u/>
        <sz val="12"/>
        <color indexed="12"/>
        <rFont val="宋体"/>
        <family val="3"/>
        <charset val="134"/>
      </rPr>
      <t>浙商汇金鼎盈定增灵活配置混合</t>
    </r>
  </si>
  <si>
    <r>
      <rPr>
        <u/>
        <sz val="12"/>
        <color indexed="12"/>
        <rFont val="宋体"/>
        <family val="3"/>
        <charset val="134"/>
      </rPr>
      <t>工银现代服务业混合</t>
    </r>
  </si>
  <si>
    <r>
      <rPr>
        <u/>
        <sz val="12"/>
        <color indexed="12"/>
        <rFont val="宋体"/>
        <family val="3"/>
        <charset val="134"/>
      </rPr>
      <t>国投瑞银锐意改革混合</t>
    </r>
  </si>
  <si>
    <r>
      <rPr>
        <u/>
        <sz val="12"/>
        <color indexed="12"/>
        <rFont val="宋体"/>
        <family val="3"/>
        <charset val="134"/>
      </rPr>
      <t>华宝未来主导混合</t>
    </r>
  </si>
  <si>
    <r>
      <rPr>
        <u/>
        <sz val="12"/>
        <color indexed="12"/>
        <rFont val="宋体"/>
        <family val="3"/>
        <charset val="134"/>
      </rPr>
      <t>金鹰行业优势混合</t>
    </r>
  </si>
  <si>
    <r>
      <rPr>
        <u/>
        <sz val="12"/>
        <color indexed="12"/>
        <rFont val="宋体"/>
        <family val="3"/>
        <charset val="134"/>
      </rPr>
      <t>大成价值增长混合</t>
    </r>
  </si>
  <si>
    <r>
      <rPr>
        <u/>
        <sz val="12"/>
        <color indexed="12"/>
        <rFont val="宋体"/>
        <family val="3"/>
        <charset val="134"/>
      </rPr>
      <t>光大保德信中小盘混合</t>
    </r>
  </si>
  <si>
    <r>
      <rPr>
        <u/>
        <sz val="12"/>
        <color indexed="12"/>
        <rFont val="宋体"/>
        <family val="3"/>
        <charset val="134"/>
      </rPr>
      <t>红塔红土盛世普益混合</t>
    </r>
  </si>
  <si>
    <r>
      <rPr>
        <u/>
        <sz val="12"/>
        <color indexed="12"/>
        <rFont val="宋体"/>
        <family val="3"/>
        <charset val="134"/>
      </rPr>
      <t>东方红新动力混合</t>
    </r>
  </si>
  <si>
    <r>
      <rPr>
        <u/>
        <sz val="12"/>
        <color indexed="12"/>
        <rFont val="宋体"/>
        <family val="3"/>
        <charset val="134"/>
      </rPr>
      <t>大成一带一路灵活配置混合</t>
    </r>
  </si>
  <si>
    <r>
      <rPr>
        <u/>
        <sz val="12"/>
        <color indexed="12"/>
        <rFont val="宋体"/>
        <family val="3"/>
        <charset val="134"/>
      </rPr>
      <t>交银施罗德恒益灵活配置混合</t>
    </r>
  </si>
  <si>
    <r>
      <rPr>
        <u/>
        <sz val="12"/>
        <color indexed="12"/>
        <rFont val="宋体"/>
        <family val="3"/>
        <charset val="134"/>
      </rPr>
      <t>工银新金融股票</t>
    </r>
  </si>
  <si>
    <r>
      <rPr>
        <u/>
        <sz val="12"/>
        <color indexed="12"/>
        <rFont val="宋体"/>
        <family val="3"/>
        <charset val="134"/>
      </rPr>
      <t>华夏成长混合</t>
    </r>
  </si>
  <si>
    <r>
      <rPr>
        <u/>
        <sz val="12"/>
        <color indexed="12"/>
        <rFont val="宋体"/>
        <family val="3"/>
        <charset val="134"/>
      </rPr>
      <t>南方教育股票</t>
    </r>
  </si>
  <si>
    <r>
      <rPr>
        <u/>
        <sz val="12"/>
        <color indexed="12"/>
        <rFont val="宋体"/>
        <family val="3"/>
        <charset val="134"/>
      </rPr>
      <t>大摩消费领航混合基金</t>
    </r>
  </si>
  <si>
    <r>
      <rPr>
        <u/>
        <sz val="12"/>
        <color indexed="12"/>
        <rFont val="宋体"/>
        <family val="3"/>
        <charset val="134"/>
      </rPr>
      <t>长盛量化多策略混合</t>
    </r>
  </si>
  <si>
    <r>
      <rPr>
        <u/>
        <sz val="12"/>
        <color indexed="12"/>
        <rFont val="宋体"/>
        <family val="3"/>
        <charset val="134"/>
      </rPr>
      <t>海富通领先成长混合</t>
    </r>
  </si>
  <si>
    <r>
      <rPr>
        <u/>
        <sz val="12"/>
        <color indexed="12"/>
        <rFont val="宋体"/>
        <family val="3"/>
        <charset val="134"/>
      </rPr>
      <t>华夏新起点灵活配置混合</t>
    </r>
  </si>
  <si>
    <r>
      <rPr>
        <u/>
        <sz val="12"/>
        <color indexed="12"/>
        <rFont val="宋体"/>
        <family val="3"/>
        <charset val="134"/>
      </rPr>
      <t>华富物联世界灵活配置混合</t>
    </r>
  </si>
  <si>
    <r>
      <rPr>
        <u/>
        <sz val="12"/>
        <color indexed="12"/>
        <rFont val="宋体"/>
        <family val="3"/>
        <charset val="134"/>
      </rPr>
      <t>中银新动力股票</t>
    </r>
  </si>
  <si>
    <r>
      <rPr>
        <u/>
        <sz val="12"/>
        <color indexed="12"/>
        <rFont val="宋体"/>
        <family val="3"/>
        <charset val="134"/>
      </rPr>
      <t>汇添富国企创新股票</t>
    </r>
  </si>
  <si>
    <r>
      <rPr>
        <u/>
        <sz val="12"/>
        <color indexed="12"/>
        <rFont val="宋体"/>
        <family val="3"/>
        <charset val="134"/>
      </rPr>
      <t>广发中证医疗指数分级</t>
    </r>
  </si>
  <si>
    <r>
      <rPr>
        <u/>
        <sz val="12"/>
        <color indexed="12"/>
        <rFont val="宋体"/>
        <family val="3"/>
        <charset val="134"/>
      </rPr>
      <t>华夏复兴混合</t>
    </r>
  </si>
  <si>
    <r>
      <rPr>
        <u/>
        <sz val="12"/>
        <color indexed="12"/>
        <rFont val="宋体"/>
        <family val="3"/>
        <charset val="134"/>
      </rPr>
      <t>中国梦基金</t>
    </r>
  </si>
  <si>
    <r>
      <rPr>
        <u/>
        <sz val="12"/>
        <color indexed="12"/>
        <rFont val="宋体"/>
        <family val="3"/>
        <charset val="134"/>
      </rPr>
      <t>大成竞争优势混合</t>
    </r>
  </si>
  <si>
    <r>
      <rPr>
        <u/>
        <sz val="12"/>
        <color indexed="12"/>
        <rFont val="宋体"/>
        <family val="3"/>
        <charset val="134"/>
      </rPr>
      <t>长盛养老健康产业灵活配置混合</t>
    </r>
  </si>
  <si>
    <r>
      <rPr>
        <u/>
        <sz val="12"/>
        <color indexed="12"/>
        <rFont val="宋体"/>
        <family val="3"/>
        <charset val="134"/>
      </rPr>
      <t>华安智增精选灵活配置混合</t>
    </r>
  </si>
  <si>
    <r>
      <rPr>
        <u/>
        <sz val="12"/>
        <color indexed="12"/>
        <rFont val="宋体"/>
        <family val="3"/>
        <charset val="134"/>
      </rPr>
      <t>华宝事件驱动混合</t>
    </r>
  </si>
  <si>
    <r>
      <rPr>
        <u/>
        <sz val="12"/>
        <color indexed="12"/>
        <rFont val="宋体"/>
        <family val="3"/>
        <charset val="134"/>
      </rPr>
      <t>汇添富绝对收益定开混合</t>
    </r>
  </si>
  <si>
    <r>
      <rPr>
        <u/>
        <sz val="12"/>
        <color indexed="12"/>
        <rFont val="宋体"/>
        <family val="3"/>
        <charset val="134"/>
      </rPr>
      <t>广发鑫享灵活配置混合</t>
    </r>
  </si>
  <si>
    <r>
      <rPr>
        <u/>
        <sz val="12"/>
        <color indexed="12"/>
        <rFont val="宋体"/>
        <family val="3"/>
        <charset val="134"/>
      </rPr>
      <t>国富中国收益混合</t>
    </r>
  </si>
  <si>
    <r>
      <rPr>
        <u/>
        <sz val="12"/>
        <color indexed="12"/>
        <rFont val="宋体"/>
        <family val="3"/>
        <charset val="134"/>
      </rPr>
      <t>招商医药健康产业股票</t>
    </r>
  </si>
  <si>
    <r>
      <rPr>
        <u/>
        <sz val="12"/>
        <color indexed="12"/>
        <rFont val="宋体"/>
        <family val="3"/>
        <charset val="134"/>
      </rPr>
      <t>融通国企改革新机遇灵活配置混合</t>
    </r>
  </si>
  <si>
    <r>
      <rPr>
        <u/>
        <sz val="12"/>
        <color indexed="12"/>
        <rFont val="宋体"/>
        <family val="3"/>
        <charset val="134"/>
      </rPr>
      <t>中欧恒利三年定期开放混合</t>
    </r>
  </si>
  <si>
    <r>
      <rPr>
        <u/>
        <sz val="12"/>
        <color indexed="12"/>
        <rFont val="宋体"/>
        <family val="3"/>
        <charset val="134"/>
      </rPr>
      <t>长盛创新先锋混合</t>
    </r>
  </si>
  <si>
    <r>
      <rPr>
        <u/>
        <sz val="12"/>
        <color indexed="12"/>
        <rFont val="宋体"/>
        <family val="3"/>
        <charset val="134"/>
      </rPr>
      <t>银华永祥灵活配置混合</t>
    </r>
  </si>
  <si>
    <r>
      <rPr>
        <u/>
        <sz val="12"/>
        <color indexed="12"/>
        <rFont val="宋体"/>
        <family val="3"/>
        <charset val="134"/>
      </rPr>
      <t>工银精选平衡混合</t>
    </r>
  </si>
  <si>
    <r>
      <rPr>
        <u/>
        <sz val="12"/>
        <color indexed="12"/>
        <rFont val="宋体"/>
        <family val="3"/>
        <charset val="134"/>
      </rPr>
      <t>民生加银灵活配置混合</t>
    </r>
  </si>
  <si>
    <r>
      <rPr>
        <u/>
        <sz val="12"/>
        <color indexed="12"/>
        <rFont val="宋体"/>
        <family val="3"/>
        <charset val="134"/>
      </rPr>
      <t>中银新蓝筹混合</t>
    </r>
  </si>
  <si>
    <r>
      <rPr>
        <u/>
        <sz val="12"/>
        <color indexed="12"/>
        <rFont val="宋体"/>
        <family val="3"/>
        <charset val="134"/>
      </rPr>
      <t>申万医药生物指数分级</t>
    </r>
  </si>
  <si>
    <r>
      <rPr>
        <u/>
        <sz val="12"/>
        <color indexed="12"/>
        <rFont val="宋体"/>
        <family val="3"/>
        <charset val="134"/>
      </rPr>
      <t>安信消费医药股票</t>
    </r>
  </si>
  <si>
    <r>
      <rPr>
        <u/>
        <sz val="12"/>
        <color indexed="12"/>
        <rFont val="宋体"/>
        <family val="3"/>
        <charset val="134"/>
      </rPr>
      <t>诺安多策略混合</t>
    </r>
  </si>
  <si>
    <r>
      <rPr>
        <u/>
        <sz val="12"/>
        <color indexed="12"/>
        <rFont val="宋体"/>
        <family val="3"/>
        <charset val="134"/>
      </rPr>
      <t>银华量化智慧动力灵活配置混合</t>
    </r>
  </si>
  <si>
    <r>
      <rPr>
        <u/>
        <sz val="12"/>
        <color indexed="12"/>
        <rFont val="宋体"/>
        <family val="3"/>
        <charset val="134"/>
      </rPr>
      <t>东海祥龙定增混合</t>
    </r>
  </si>
  <si>
    <r>
      <rPr>
        <u/>
        <sz val="12"/>
        <color indexed="12"/>
        <rFont val="宋体"/>
        <family val="3"/>
        <charset val="134"/>
      </rPr>
      <t>银华多元视野灵活配置混合</t>
    </r>
  </si>
  <si>
    <r>
      <rPr>
        <u/>
        <sz val="12"/>
        <color indexed="12"/>
        <rFont val="宋体"/>
        <family val="3"/>
        <charset val="134"/>
      </rPr>
      <t>广发新经济混合</t>
    </r>
  </si>
  <si>
    <r>
      <rPr>
        <u/>
        <sz val="12"/>
        <color indexed="12"/>
        <rFont val="宋体"/>
        <family val="3"/>
        <charset val="134"/>
      </rPr>
      <t>中银主题策略混合</t>
    </r>
  </si>
  <si>
    <r>
      <rPr>
        <u/>
        <sz val="12"/>
        <color indexed="12"/>
        <rFont val="宋体"/>
        <family val="3"/>
        <charset val="134"/>
      </rPr>
      <t>招商睿逸稳健配置混合</t>
    </r>
  </si>
  <si>
    <r>
      <rPr>
        <u/>
        <sz val="12"/>
        <color indexed="12"/>
        <rFont val="宋体"/>
        <family val="3"/>
        <charset val="134"/>
      </rPr>
      <t>富国绝对收益多策略定期开放混合</t>
    </r>
  </si>
  <si>
    <r>
      <rPr>
        <u/>
        <sz val="12"/>
        <color indexed="12"/>
        <rFont val="宋体"/>
        <family val="3"/>
        <charset val="134"/>
      </rPr>
      <t>华宝中证医疗指数分级</t>
    </r>
  </si>
  <si>
    <r>
      <rPr>
        <u/>
        <sz val="12"/>
        <color indexed="12"/>
        <rFont val="宋体"/>
        <family val="3"/>
        <charset val="134"/>
      </rPr>
      <t>上投摩根核心成长</t>
    </r>
  </si>
  <si>
    <r>
      <rPr>
        <u/>
        <sz val="12"/>
        <color indexed="12"/>
        <rFont val="宋体"/>
        <family val="3"/>
        <charset val="134"/>
      </rPr>
      <t>中银研究精选灵活配置混合</t>
    </r>
  </si>
  <si>
    <r>
      <rPr>
        <u/>
        <sz val="12"/>
        <color indexed="12"/>
        <rFont val="宋体"/>
        <family val="3"/>
        <charset val="134"/>
      </rPr>
      <t>富国研究量化精选混合</t>
    </r>
  </si>
  <si>
    <r>
      <rPr>
        <u/>
        <sz val="12"/>
        <color indexed="12"/>
        <rFont val="宋体"/>
        <family val="3"/>
        <charset val="134"/>
      </rPr>
      <t>长城新兴产业灵活配置混合</t>
    </r>
  </si>
  <si>
    <r>
      <rPr>
        <u/>
        <sz val="12"/>
        <color indexed="12"/>
        <rFont val="宋体"/>
        <family val="3"/>
        <charset val="134"/>
      </rPr>
      <t>工银瑞信智能制造股票</t>
    </r>
  </si>
  <si>
    <r>
      <rPr>
        <u/>
        <sz val="12"/>
        <color indexed="12"/>
        <rFont val="宋体"/>
        <family val="3"/>
        <charset val="134"/>
      </rPr>
      <t>圆信永丰优加生活</t>
    </r>
  </si>
  <si>
    <r>
      <rPr>
        <u/>
        <sz val="12"/>
        <color indexed="12"/>
        <rFont val="宋体"/>
        <family val="3"/>
        <charset val="134"/>
      </rPr>
      <t>东方红优享红利混合</t>
    </r>
  </si>
  <si>
    <r>
      <rPr>
        <u/>
        <sz val="12"/>
        <color indexed="12"/>
        <rFont val="宋体"/>
        <family val="3"/>
        <charset val="134"/>
      </rPr>
      <t>大成国家安全主题灵活配置混合</t>
    </r>
  </si>
  <si>
    <r>
      <rPr>
        <u/>
        <sz val="12"/>
        <color indexed="12"/>
        <rFont val="宋体"/>
        <family val="3"/>
        <charset val="134"/>
      </rPr>
      <t>长城中国智造灵活配置混合</t>
    </r>
  </si>
  <si>
    <r>
      <rPr>
        <u/>
        <sz val="12"/>
        <color indexed="12"/>
        <rFont val="宋体"/>
        <family val="3"/>
        <charset val="134"/>
      </rPr>
      <t>中海策略精选混合</t>
    </r>
  </si>
  <si>
    <r>
      <rPr>
        <u/>
        <sz val="12"/>
        <color indexed="12"/>
        <rFont val="宋体"/>
        <family val="3"/>
        <charset val="134"/>
      </rPr>
      <t>兴全合润分级混合</t>
    </r>
  </si>
  <si>
    <r>
      <rPr>
        <u/>
        <sz val="12"/>
        <color indexed="12"/>
        <rFont val="宋体"/>
        <family val="3"/>
        <charset val="134"/>
      </rPr>
      <t>长信利泰灵活配置混合</t>
    </r>
  </si>
  <si>
    <r>
      <rPr>
        <u/>
        <sz val="12"/>
        <color indexed="12"/>
        <rFont val="宋体"/>
        <family val="3"/>
        <charset val="134"/>
      </rPr>
      <t>金鹰智慧生活混合</t>
    </r>
  </si>
  <si>
    <r>
      <rPr>
        <u/>
        <sz val="12"/>
        <color indexed="12"/>
        <rFont val="宋体"/>
        <family val="3"/>
        <charset val="134"/>
      </rPr>
      <t>广发新动力混合</t>
    </r>
  </si>
  <si>
    <r>
      <rPr>
        <u/>
        <sz val="12"/>
        <color indexed="12"/>
        <rFont val="宋体"/>
        <family val="3"/>
        <charset val="134"/>
      </rPr>
      <t>富国文体健康股票</t>
    </r>
  </si>
  <si>
    <r>
      <rPr>
        <u/>
        <sz val="12"/>
        <color indexed="12"/>
        <rFont val="宋体"/>
        <family val="3"/>
        <charset val="134"/>
      </rPr>
      <t>宝盈鸿利收益灵活配置混合</t>
    </r>
  </si>
  <si>
    <r>
      <rPr>
        <u/>
        <sz val="12"/>
        <color indexed="12"/>
        <rFont val="宋体"/>
        <family val="3"/>
        <charset val="134"/>
      </rPr>
      <t>前海开源人工智能主题混合</t>
    </r>
  </si>
  <si>
    <r>
      <rPr>
        <u/>
        <sz val="12"/>
        <color indexed="12"/>
        <rFont val="宋体"/>
        <family val="3"/>
        <charset val="134"/>
      </rPr>
      <t>富兰克林国海深化价值混合</t>
    </r>
  </si>
  <si>
    <r>
      <rPr>
        <u/>
        <sz val="12"/>
        <color indexed="12"/>
        <rFont val="宋体"/>
        <family val="3"/>
        <charset val="134"/>
      </rPr>
      <t>天治低碳经济混合</t>
    </r>
  </si>
  <si>
    <r>
      <rPr>
        <u/>
        <sz val="12"/>
        <color indexed="12"/>
        <rFont val="宋体"/>
        <family val="3"/>
        <charset val="134"/>
      </rPr>
      <t>浦银安盛医疗健康混合</t>
    </r>
  </si>
  <si>
    <r>
      <rPr>
        <u/>
        <sz val="12"/>
        <color indexed="12"/>
        <rFont val="宋体"/>
        <family val="3"/>
        <charset val="134"/>
      </rPr>
      <t>德邦大健康灵活配置混合</t>
    </r>
  </si>
  <si>
    <r>
      <rPr>
        <u/>
        <sz val="12"/>
        <color indexed="12"/>
        <rFont val="宋体"/>
        <family val="3"/>
        <charset val="134"/>
      </rPr>
      <t>融通动力先锋混合</t>
    </r>
  </si>
  <si>
    <r>
      <rPr>
        <u/>
        <sz val="12"/>
        <color indexed="12"/>
        <rFont val="宋体"/>
        <family val="3"/>
        <charset val="134"/>
      </rPr>
      <t>东方红京东大数据混合</t>
    </r>
  </si>
  <si>
    <r>
      <rPr>
        <u/>
        <sz val="12"/>
        <color indexed="12"/>
        <rFont val="宋体"/>
        <family val="3"/>
        <charset val="134"/>
      </rPr>
      <t>华泰柏瑞量化创优混合</t>
    </r>
  </si>
  <si>
    <r>
      <rPr>
        <u/>
        <sz val="12"/>
        <color indexed="12"/>
        <rFont val="宋体"/>
        <family val="3"/>
        <charset val="134"/>
      </rPr>
      <t>鹏华医疗保健股票</t>
    </r>
  </si>
  <si>
    <r>
      <rPr>
        <u/>
        <sz val="12"/>
        <color indexed="12"/>
        <rFont val="宋体"/>
        <family val="3"/>
        <charset val="134"/>
      </rPr>
      <t>中银宏观策略混合</t>
    </r>
  </si>
  <si>
    <r>
      <rPr>
        <u/>
        <sz val="12"/>
        <color indexed="12"/>
        <rFont val="宋体"/>
        <family val="3"/>
        <charset val="134"/>
      </rPr>
      <t>宝盈医疗健康沪港深股票</t>
    </r>
  </si>
  <si>
    <r>
      <rPr>
        <u/>
        <sz val="12"/>
        <color indexed="12"/>
        <rFont val="宋体"/>
        <family val="3"/>
        <charset val="134"/>
      </rPr>
      <t>鹏华环保产业股票</t>
    </r>
  </si>
  <si>
    <r>
      <rPr>
        <u/>
        <sz val="12"/>
        <color indexed="12"/>
        <rFont val="宋体"/>
        <family val="3"/>
        <charset val="134"/>
      </rPr>
      <t>兴全社会责任混合</t>
    </r>
  </si>
  <si>
    <r>
      <rPr>
        <u/>
        <sz val="12"/>
        <color indexed="12"/>
        <rFont val="宋体"/>
        <family val="3"/>
        <charset val="134"/>
      </rPr>
      <t>泰信发展主题</t>
    </r>
  </si>
  <si>
    <r>
      <rPr>
        <u/>
        <sz val="12"/>
        <color indexed="12"/>
        <rFont val="宋体"/>
        <family val="3"/>
        <charset val="134"/>
      </rPr>
      <t>泰达宏利蓝筹混合</t>
    </r>
  </si>
  <si>
    <r>
      <rPr>
        <u/>
        <sz val="12"/>
        <color indexed="12"/>
        <rFont val="宋体"/>
        <family val="3"/>
        <charset val="134"/>
      </rPr>
      <t>华安宝利配置混合</t>
    </r>
  </si>
  <si>
    <r>
      <rPr>
        <u/>
        <sz val="12"/>
        <color indexed="12"/>
        <rFont val="宋体"/>
        <family val="3"/>
        <charset val="134"/>
      </rPr>
      <t>中邮核心科技创新灵活配置混合</t>
    </r>
  </si>
  <si>
    <r>
      <rPr>
        <u/>
        <sz val="12"/>
        <color indexed="12"/>
        <rFont val="宋体"/>
        <family val="3"/>
        <charset val="134"/>
      </rPr>
      <t>工银瑞信优质精选混合</t>
    </r>
  </si>
  <si>
    <r>
      <rPr>
        <u/>
        <sz val="12"/>
        <color indexed="12"/>
        <rFont val="宋体"/>
        <family val="3"/>
        <charset val="134"/>
      </rPr>
      <t>招商先锋混合</t>
    </r>
  </si>
  <si>
    <r>
      <rPr>
        <u/>
        <sz val="12"/>
        <color indexed="12"/>
        <rFont val="宋体"/>
        <family val="3"/>
        <charset val="134"/>
      </rPr>
      <t>中欧明睿新起点混合</t>
    </r>
  </si>
  <si>
    <r>
      <rPr>
        <u/>
        <sz val="12"/>
        <color indexed="12"/>
        <rFont val="宋体"/>
        <family val="3"/>
        <charset val="134"/>
      </rPr>
      <t>银河银泰混合</t>
    </r>
  </si>
  <si>
    <r>
      <rPr>
        <u/>
        <sz val="12"/>
        <color indexed="12"/>
        <rFont val="宋体"/>
        <family val="3"/>
        <charset val="134"/>
      </rPr>
      <t>建信改革红利股票</t>
    </r>
  </si>
  <si>
    <r>
      <rPr>
        <u/>
        <sz val="12"/>
        <color indexed="12"/>
        <rFont val="宋体"/>
        <family val="3"/>
        <charset val="134"/>
      </rPr>
      <t>中银新经济灵活配置混合</t>
    </r>
  </si>
  <si>
    <r>
      <rPr>
        <u/>
        <sz val="12"/>
        <color indexed="12"/>
        <rFont val="宋体"/>
        <family val="3"/>
        <charset val="134"/>
      </rPr>
      <t>国泰大农业股票</t>
    </r>
  </si>
  <si>
    <r>
      <rPr>
        <u/>
        <sz val="12"/>
        <color indexed="12"/>
        <rFont val="宋体"/>
        <family val="3"/>
        <charset val="134"/>
      </rPr>
      <t>宝盈资源优选混合</t>
    </r>
  </si>
  <si>
    <r>
      <rPr>
        <u/>
        <sz val="12"/>
        <color indexed="12"/>
        <rFont val="宋体"/>
        <family val="3"/>
        <charset val="134"/>
      </rPr>
      <t>东方红睿满沪港深混合</t>
    </r>
  </si>
  <si>
    <r>
      <rPr>
        <u/>
        <sz val="12"/>
        <color indexed="12"/>
        <rFont val="宋体"/>
        <family val="3"/>
        <charset val="134"/>
      </rPr>
      <t>银河智造混合基金</t>
    </r>
  </si>
  <si>
    <r>
      <rPr>
        <u/>
        <sz val="12"/>
        <color indexed="12"/>
        <rFont val="宋体"/>
        <family val="3"/>
        <charset val="134"/>
      </rPr>
      <t>平安大华行业先锋混合</t>
    </r>
  </si>
  <si>
    <r>
      <rPr>
        <u/>
        <sz val="12"/>
        <color indexed="12"/>
        <rFont val="宋体"/>
        <family val="3"/>
        <charset val="134"/>
      </rPr>
      <t>交银施罗德科技创新灵活配置混合</t>
    </r>
  </si>
  <si>
    <r>
      <rPr>
        <u/>
        <sz val="12"/>
        <color indexed="12"/>
        <rFont val="宋体"/>
        <family val="3"/>
        <charset val="134"/>
      </rPr>
      <t>广发聚富混合</t>
    </r>
  </si>
  <si>
    <r>
      <rPr>
        <u/>
        <sz val="12"/>
        <color indexed="12"/>
        <rFont val="宋体"/>
        <family val="3"/>
        <charset val="134"/>
      </rPr>
      <t>华泰柏瑞积极优选股票</t>
    </r>
  </si>
  <si>
    <r>
      <rPr>
        <u/>
        <sz val="12"/>
        <color indexed="12"/>
        <rFont val="宋体"/>
        <family val="3"/>
        <charset val="134"/>
      </rPr>
      <t>大成策略回报混合</t>
    </r>
  </si>
  <si>
    <r>
      <rPr>
        <u/>
        <sz val="12"/>
        <color indexed="12"/>
        <rFont val="宋体"/>
        <family val="3"/>
        <charset val="134"/>
      </rPr>
      <t>国联安小盘精选混合</t>
    </r>
  </si>
  <si>
    <r>
      <rPr>
        <u/>
        <sz val="12"/>
        <color indexed="12"/>
        <rFont val="宋体"/>
        <family val="3"/>
        <charset val="134"/>
      </rPr>
      <t>国都创新驱动灵活配置混合</t>
    </r>
  </si>
  <si>
    <r>
      <rPr>
        <u/>
        <sz val="12"/>
        <color indexed="12"/>
        <rFont val="宋体"/>
        <family val="3"/>
        <charset val="134"/>
      </rPr>
      <t>工银消费服务混合</t>
    </r>
  </si>
  <si>
    <r>
      <rPr>
        <u/>
        <sz val="12"/>
        <color indexed="12"/>
        <rFont val="宋体"/>
        <family val="3"/>
        <charset val="134"/>
      </rPr>
      <t>安信合作创新混合</t>
    </r>
  </si>
  <si>
    <r>
      <rPr>
        <u/>
        <sz val="12"/>
        <color indexed="12"/>
        <rFont val="宋体"/>
        <family val="3"/>
        <charset val="134"/>
      </rPr>
      <t>申万菱信竞争优势混合</t>
    </r>
  </si>
  <si>
    <r>
      <rPr>
        <u/>
        <sz val="12"/>
        <color indexed="12"/>
        <rFont val="宋体"/>
        <family val="3"/>
        <charset val="134"/>
      </rPr>
      <t>天治财富增长混合</t>
    </r>
  </si>
  <si>
    <r>
      <rPr>
        <u/>
        <sz val="12"/>
        <color indexed="12"/>
        <rFont val="宋体"/>
        <family val="3"/>
        <charset val="134"/>
      </rPr>
      <t>华宝服务优选混合</t>
    </r>
  </si>
  <si>
    <r>
      <rPr>
        <u/>
        <sz val="12"/>
        <color indexed="12"/>
        <rFont val="宋体"/>
        <family val="3"/>
        <charset val="134"/>
      </rPr>
      <t>金信转型创新成长灵活配置混合</t>
    </r>
  </si>
  <si>
    <r>
      <rPr>
        <u/>
        <sz val="12"/>
        <color indexed="12"/>
        <rFont val="宋体"/>
        <family val="3"/>
        <charset val="134"/>
      </rPr>
      <t>海富通阿尔法对冲混合</t>
    </r>
  </si>
  <si>
    <r>
      <rPr>
        <u/>
        <sz val="12"/>
        <color indexed="12"/>
        <rFont val="宋体"/>
        <family val="3"/>
        <charset val="134"/>
      </rPr>
      <t>长信银利精选混合</t>
    </r>
  </si>
  <si>
    <r>
      <rPr>
        <u/>
        <sz val="12"/>
        <color indexed="12"/>
        <rFont val="宋体"/>
        <family val="3"/>
        <charset val="134"/>
      </rPr>
      <t>东兴改革精选混合</t>
    </r>
  </si>
  <si>
    <r>
      <rPr>
        <u/>
        <sz val="12"/>
        <color indexed="12"/>
        <rFont val="宋体"/>
        <family val="3"/>
        <charset val="134"/>
      </rPr>
      <t>汇添富新兴消费股票</t>
    </r>
  </si>
  <si>
    <r>
      <rPr>
        <u/>
        <sz val="12"/>
        <color indexed="12"/>
        <rFont val="宋体"/>
        <family val="3"/>
        <charset val="134"/>
      </rPr>
      <t>国泰金鑫股票</t>
    </r>
  </si>
  <si>
    <r>
      <rPr>
        <u/>
        <sz val="12"/>
        <color indexed="12"/>
        <rFont val="宋体"/>
        <family val="3"/>
        <charset val="134"/>
      </rPr>
      <t>长城中小盘成长混合</t>
    </r>
  </si>
  <si>
    <r>
      <rPr>
        <u/>
        <sz val="12"/>
        <color indexed="12"/>
        <rFont val="宋体"/>
        <family val="3"/>
        <charset val="134"/>
      </rPr>
      <t>富国美丽中国混合</t>
    </r>
  </si>
  <si>
    <r>
      <rPr>
        <u/>
        <sz val="12"/>
        <color indexed="12"/>
        <rFont val="宋体"/>
        <family val="3"/>
        <charset val="134"/>
      </rPr>
      <t>南方绩优成长混合</t>
    </r>
  </si>
  <si>
    <r>
      <rPr>
        <u/>
        <sz val="12"/>
        <color indexed="12"/>
        <rFont val="宋体"/>
        <family val="3"/>
        <charset val="134"/>
      </rPr>
      <t>大成消费主题混合</t>
    </r>
  </si>
  <si>
    <r>
      <rPr>
        <u/>
        <sz val="12"/>
        <color indexed="12"/>
        <rFont val="宋体"/>
        <family val="3"/>
        <charset val="134"/>
      </rPr>
      <t>新华科技创新主题灵活配置混合</t>
    </r>
  </si>
  <si>
    <r>
      <rPr>
        <u/>
        <sz val="12"/>
        <color indexed="12"/>
        <rFont val="宋体"/>
        <family val="3"/>
        <charset val="134"/>
      </rPr>
      <t>东方主题精选混合</t>
    </r>
  </si>
  <si>
    <r>
      <rPr>
        <u/>
        <sz val="12"/>
        <color indexed="12"/>
        <rFont val="宋体"/>
        <family val="3"/>
        <charset val="134"/>
      </rPr>
      <t>华泰柏瑞生物医药灵活配置混合</t>
    </r>
  </si>
  <si>
    <r>
      <rPr>
        <u/>
        <sz val="12"/>
        <color indexed="12"/>
        <rFont val="宋体"/>
        <family val="3"/>
        <charset val="134"/>
      </rPr>
      <t>新疆前海联合泳涛灵活配置混合</t>
    </r>
  </si>
  <si>
    <r>
      <rPr>
        <u/>
        <sz val="12"/>
        <color indexed="12"/>
        <rFont val="宋体"/>
        <family val="3"/>
        <charset val="134"/>
      </rPr>
      <t>银河主题策略混合</t>
    </r>
  </si>
  <si>
    <r>
      <rPr>
        <u/>
        <sz val="12"/>
        <color indexed="12"/>
        <rFont val="宋体"/>
        <family val="3"/>
        <charset val="134"/>
      </rPr>
      <t>东方红沪港深灵活配置混合</t>
    </r>
  </si>
  <si>
    <r>
      <rPr>
        <u/>
        <sz val="12"/>
        <color indexed="12"/>
        <rFont val="宋体"/>
        <family val="3"/>
        <charset val="134"/>
      </rPr>
      <t>长盛医疗行业量化配置股票</t>
    </r>
  </si>
  <si>
    <r>
      <rPr>
        <u/>
        <sz val="12"/>
        <color indexed="12"/>
        <rFont val="宋体"/>
        <family val="3"/>
        <charset val="134"/>
      </rPr>
      <t>宝盈新兴产业混合</t>
    </r>
  </si>
  <si>
    <r>
      <rPr>
        <u/>
        <sz val="12"/>
        <color indexed="12"/>
        <rFont val="宋体"/>
        <family val="3"/>
        <charset val="134"/>
      </rPr>
      <t>博时行业轮动混合</t>
    </r>
  </si>
  <si>
    <r>
      <rPr>
        <u/>
        <sz val="12"/>
        <color indexed="12"/>
        <rFont val="宋体"/>
        <family val="3"/>
        <charset val="134"/>
      </rPr>
      <t>东方红优势精选混合</t>
    </r>
  </si>
  <si>
    <r>
      <rPr>
        <u/>
        <sz val="12"/>
        <color indexed="12"/>
        <rFont val="宋体"/>
        <family val="3"/>
        <charset val="134"/>
      </rPr>
      <t>招商安达混合</t>
    </r>
  </si>
  <si>
    <r>
      <rPr>
        <u/>
        <sz val="12"/>
        <color indexed="12"/>
        <rFont val="宋体"/>
        <family val="3"/>
        <charset val="134"/>
      </rPr>
      <t>国泰金牛创新成长混合</t>
    </r>
  </si>
  <si>
    <r>
      <rPr>
        <u/>
        <sz val="12"/>
        <color indexed="12"/>
        <rFont val="宋体"/>
        <family val="3"/>
        <charset val="134"/>
      </rPr>
      <t>天弘互联网灵活配置混合</t>
    </r>
  </si>
  <si>
    <r>
      <rPr>
        <u/>
        <sz val="12"/>
        <color indexed="12"/>
        <rFont val="宋体"/>
        <family val="3"/>
        <charset val="134"/>
      </rPr>
      <t>华夏节能环保股票</t>
    </r>
  </si>
  <si>
    <r>
      <rPr>
        <u/>
        <sz val="12"/>
        <color indexed="12"/>
        <rFont val="宋体"/>
        <family val="3"/>
        <charset val="134"/>
      </rPr>
      <t>融通互联网传媒灵活配置混合</t>
    </r>
  </si>
  <si>
    <r>
      <rPr>
        <u/>
        <sz val="12"/>
        <color indexed="12"/>
        <rFont val="宋体"/>
        <family val="3"/>
        <charset val="134"/>
      </rPr>
      <t>华宝万物互联混合</t>
    </r>
  </si>
  <si>
    <r>
      <rPr>
        <u/>
        <sz val="12"/>
        <color indexed="12"/>
        <rFont val="宋体"/>
        <family val="3"/>
        <charset val="134"/>
      </rPr>
      <t>中邮新思路灵活配置混合</t>
    </r>
  </si>
  <si>
    <r>
      <rPr>
        <u/>
        <sz val="12"/>
        <color indexed="12"/>
        <rFont val="宋体"/>
        <family val="3"/>
        <charset val="134"/>
      </rPr>
      <t>国泰成长优选混合</t>
    </r>
  </si>
  <si>
    <r>
      <rPr>
        <u/>
        <sz val="12"/>
        <color indexed="12"/>
        <rFont val="宋体"/>
        <family val="3"/>
        <charset val="134"/>
      </rPr>
      <t>中邮风格轮动灵活配置混合</t>
    </r>
  </si>
  <si>
    <r>
      <rPr>
        <u/>
        <sz val="12"/>
        <color indexed="12"/>
        <rFont val="宋体"/>
        <family val="3"/>
        <charset val="134"/>
      </rPr>
      <t>华泰柏瑞创新升级混合</t>
    </r>
  </si>
  <si>
    <r>
      <rPr>
        <u/>
        <sz val="12"/>
        <color indexed="12"/>
        <rFont val="宋体"/>
        <family val="3"/>
        <charset val="134"/>
      </rPr>
      <t>兴银消费新趋势灵活配置</t>
    </r>
  </si>
  <si>
    <r>
      <rPr>
        <u/>
        <sz val="12"/>
        <color indexed="12"/>
        <rFont val="宋体"/>
        <family val="3"/>
        <charset val="134"/>
      </rPr>
      <t>富国通胀通缩主题轮动混合</t>
    </r>
  </si>
  <si>
    <r>
      <rPr>
        <u/>
        <sz val="12"/>
        <color indexed="12"/>
        <rFont val="宋体"/>
        <family val="3"/>
        <charset val="134"/>
      </rPr>
      <t>南方转型驱动灵活配置混合</t>
    </r>
  </si>
  <si>
    <r>
      <rPr>
        <u/>
        <sz val="12"/>
        <color indexed="12"/>
        <rFont val="宋体"/>
        <family val="3"/>
        <charset val="134"/>
      </rPr>
      <t>东方红睿轩沪港深灵活配置混合</t>
    </r>
  </si>
  <si>
    <r>
      <rPr>
        <u/>
        <sz val="12"/>
        <color indexed="12"/>
        <rFont val="宋体"/>
        <family val="3"/>
        <charset val="134"/>
      </rPr>
      <t>兴全精选混合</t>
    </r>
  </si>
  <si>
    <r>
      <rPr>
        <u/>
        <sz val="12"/>
        <color indexed="12"/>
        <rFont val="宋体"/>
        <family val="3"/>
        <charset val="134"/>
      </rPr>
      <t>国都智能制造</t>
    </r>
  </si>
  <si>
    <r>
      <rPr>
        <u/>
        <sz val="12"/>
        <color indexed="12"/>
        <rFont val="宋体"/>
        <family val="3"/>
        <charset val="134"/>
      </rPr>
      <t>华夏新机遇灵活配置混合</t>
    </r>
  </si>
  <si>
    <r>
      <rPr>
        <u/>
        <sz val="12"/>
        <color indexed="12"/>
        <rFont val="宋体"/>
        <family val="3"/>
        <charset val="134"/>
      </rPr>
      <t>富国天合稳健优选混合</t>
    </r>
  </si>
  <si>
    <r>
      <rPr>
        <u/>
        <sz val="12"/>
        <color indexed="12"/>
        <rFont val="宋体"/>
        <family val="3"/>
        <charset val="134"/>
      </rPr>
      <t>中海医疗保健主题股票</t>
    </r>
  </si>
  <si>
    <r>
      <rPr>
        <u/>
        <sz val="12"/>
        <color indexed="12"/>
        <rFont val="宋体"/>
        <family val="3"/>
        <charset val="134"/>
      </rPr>
      <t>东方支柱产业灵活配置混合</t>
    </r>
  </si>
  <si>
    <r>
      <rPr>
        <u/>
        <sz val="12"/>
        <color indexed="12"/>
        <rFont val="宋体"/>
        <family val="3"/>
        <charset val="134"/>
      </rPr>
      <t>天弘云端生活优选灵活配置混合</t>
    </r>
  </si>
  <si>
    <r>
      <rPr>
        <u/>
        <sz val="12"/>
        <color indexed="12"/>
        <rFont val="宋体"/>
        <family val="3"/>
        <charset val="134"/>
      </rPr>
      <t>嘉实优势成长混合</t>
    </r>
  </si>
  <si>
    <r>
      <rPr>
        <u/>
        <sz val="12"/>
        <color indexed="12"/>
        <rFont val="宋体"/>
        <family val="3"/>
        <charset val="134"/>
      </rPr>
      <t>农银汇理主题轮动灵活配置混合</t>
    </r>
  </si>
  <si>
    <r>
      <rPr>
        <u/>
        <sz val="12"/>
        <color indexed="12"/>
        <rFont val="宋体"/>
        <family val="3"/>
        <charset val="134"/>
      </rPr>
      <t>方正富邦创新动力混合</t>
    </r>
  </si>
  <si>
    <r>
      <rPr>
        <u/>
        <sz val="12"/>
        <color indexed="12"/>
        <rFont val="宋体"/>
        <family val="3"/>
        <charset val="134"/>
      </rPr>
      <t>东兴蓝海财富灵活配置混合</t>
    </r>
  </si>
  <si>
    <r>
      <rPr>
        <u/>
        <sz val="12"/>
        <color indexed="12"/>
        <rFont val="宋体"/>
        <family val="3"/>
        <charset val="134"/>
      </rPr>
      <t>广发趋势优选灵活配置混合</t>
    </r>
  </si>
  <si>
    <r>
      <rPr>
        <u/>
        <sz val="12"/>
        <color indexed="12"/>
        <rFont val="宋体"/>
        <family val="3"/>
        <charset val="134"/>
      </rPr>
      <t>华夏经典混合</t>
    </r>
  </si>
  <si>
    <r>
      <rPr>
        <u/>
        <sz val="12"/>
        <color indexed="12"/>
        <rFont val="宋体"/>
        <family val="3"/>
        <charset val="134"/>
      </rPr>
      <t>华泰柏瑞创新动力灵活配置混合</t>
    </r>
  </si>
  <si>
    <r>
      <rPr>
        <u/>
        <sz val="12"/>
        <color indexed="12"/>
        <rFont val="宋体"/>
        <family val="3"/>
        <charset val="134"/>
      </rPr>
      <t>中银价值混合</t>
    </r>
  </si>
  <si>
    <r>
      <rPr>
        <u/>
        <sz val="12"/>
        <color indexed="12"/>
        <rFont val="宋体"/>
        <family val="3"/>
        <charset val="134"/>
      </rPr>
      <t>东方价值挖掘灵活配置混合</t>
    </r>
  </si>
  <si>
    <r>
      <rPr>
        <u/>
        <sz val="12"/>
        <color indexed="12"/>
        <rFont val="宋体"/>
        <family val="3"/>
        <charset val="134"/>
      </rPr>
      <t>华泰柏瑞盛世中国混合</t>
    </r>
  </si>
  <si>
    <r>
      <rPr>
        <u/>
        <sz val="12"/>
        <color indexed="12"/>
        <rFont val="宋体"/>
        <family val="3"/>
        <charset val="134"/>
      </rPr>
      <t>建信社会责任混合</t>
    </r>
  </si>
  <si>
    <r>
      <rPr>
        <u/>
        <sz val="12"/>
        <color indexed="12"/>
        <rFont val="宋体"/>
        <family val="3"/>
        <charset val="134"/>
      </rPr>
      <t>招商国企改革主题混合基金</t>
    </r>
  </si>
  <si>
    <r>
      <rPr>
        <u/>
        <sz val="12"/>
        <color indexed="12"/>
        <rFont val="宋体"/>
        <family val="3"/>
        <charset val="134"/>
      </rPr>
      <t>富安达新兴成长混合</t>
    </r>
  </si>
  <si>
    <r>
      <rPr>
        <u/>
        <sz val="12"/>
        <color indexed="12"/>
        <rFont val="宋体"/>
        <family val="3"/>
        <charset val="134"/>
      </rPr>
      <t>广发稳健增长混合</t>
    </r>
  </si>
  <si>
    <r>
      <rPr>
        <u/>
        <sz val="12"/>
        <color indexed="12"/>
        <rFont val="宋体"/>
        <family val="3"/>
        <charset val="134"/>
      </rPr>
      <t>上投摩根安全战略股票</t>
    </r>
  </si>
  <si>
    <r>
      <rPr>
        <u/>
        <sz val="12"/>
        <color indexed="12"/>
        <rFont val="宋体"/>
        <family val="3"/>
        <charset val="134"/>
      </rPr>
      <t>华安大安全主题灵活配置混合</t>
    </r>
  </si>
  <si>
    <r>
      <rPr>
        <u/>
        <sz val="12"/>
        <color indexed="12"/>
        <rFont val="宋体"/>
        <family val="3"/>
        <charset val="134"/>
      </rPr>
      <t>招商优势企业混合</t>
    </r>
  </si>
  <si>
    <r>
      <rPr>
        <u/>
        <sz val="12"/>
        <color indexed="12"/>
        <rFont val="宋体"/>
        <family val="3"/>
        <charset val="134"/>
      </rPr>
      <t>天治趋势精选混合</t>
    </r>
  </si>
  <si>
    <r>
      <rPr>
        <u/>
        <sz val="12"/>
        <color indexed="12"/>
        <rFont val="宋体"/>
        <family val="3"/>
        <charset val="134"/>
      </rPr>
      <t>广发东财大数据精选灵活配置混合</t>
    </r>
  </si>
  <si>
    <r>
      <rPr>
        <u/>
        <sz val="12"/>
        <color indexed="12"/>
        <rFont val="宋体"/>
        <family val="3"/>
        <charset val="134"/>
      </rPr>
      <t>信达澳银转型创新股票</t>
    </r>
  </si>
  <si>
    <r>
      <rPr>
        <u/>
        <sz val="12"/>
        <color indexed="12"/>
        <rFont val="宋体"/>
        <family val="3"/>
        <charset val="134"/>
      </rPr>
      <t>圆信永丰多策略</t>
    </r>
  </si>
  <si>
    <r>
      <rPr>
        <u/>
        <sz val="12"/>
        <color indexed="12"/>
        <rFont val="宋体"/>
        <family val="3"/>
        <charset val="134"/>
      </rPr>
      <t>华宝新兴产业混合</t>
    </r>
  </si>
  <si>
    <r>
      <rPr>
        <u/>
        <sz val="12"/>
        <color indexed="12"/>
        <rFont val="宋体"/>
        <family val="3"/>
        <charset val="134"/>
      </rPr>
      <t>银华优质增长混合</t>
    </r>
  </si>
  <si>
    <r>
      <rPr>
        <u/>
        <sz val="12"/>
        <color indexed="12"/>
        <rFont val="宋体"/>
        <family val="3"/>
        <charset val="134"/>
      </rPr>
      <t>广发聚祥灵活混合</t>
    </r>
  </si>
  <si>
    <r>
      <rPr>
        <u/>
        <sz val="12"/>
        <color indexed="12"/>
        <rFont val="宋体"/>
        <family val="3"/>
        <charset val="134"/>
      </rPr>
      <t>前海开源再融资股票</t>
    </r>
  </si>
  <si>
    <r>
      <rPr>
        <u/>
        <sz val="12"/>
        <color indexed="12"/>
        <rFont val="宋体"/>
        <family val="3"/>
        <charset val="134"/>
      </rPr>
      <t>南方稳健成长混合</t>
    </r>
  </si>
  <si>
    <r>
      <rPr>
        <u/>
        <sz val="12"/>
        <color indexed="12"/>
        <rFont val="宋体"/>
        <family val="3"/>
        <charset val="134"/>
      </rPr>
      <t>建信潜力新蓝筹股票</t>
    </r>
  </si>
  <si>
    <r>
      <rPr>
        <u/>
        <sz val="12"/>
        <color indexed="12"/>
        <rFont val="宋体"/>
        <family val="3"/>
        <charset val="134"/>
      </rPr>
      <t>长信恒利优势混合</t>
    </r>
  </si>
  <si>
    <r>
      <rPr>
        <u/>
        <sz val="12"/>
        <color indexed="12"/>
        <rFont val="宋体"/>
        <family val="3"/>
        <charset val="134"/>
      </rPr>
      <t>德邦稳盈增长灵活配置混合</t>
    </r>
  </si>
  <si>
    <r>
      <rPr>
        <u/>
        <sz val="12"/>
        <color indexed="12"/>
        <rFont val="宋体"/>
        <family val="3"/>
        <charset val="134"/>
      </rPr>
      <t>长信增利动态混合</t>
    </r>
  </si>
  <si>
    <r>
      <rPr>
        <u/>
        <sz val="12"/>
        <color indexed="12"/>
        <rFont val="宋体"/>
        <family val="3"/>
        <charset val="134"/>
      </rPr>
      <t>南方稳健成长贰号混合</t>
    </r>
  </si>
  <si>
    <r>
      <rPr>
        <u/>
        <sz val="12"/>
        <color indexed="12"/>
        <rFont val="宋体"/>
        <family val="3"/>
        <charset val="134"/>
      </rPr>
      <t>华安创新混合</t>
    </r>
  </si>
  <si>
    <r>
      <rPr>
        <u/>
        <sz val="12"/>
        <color indexed="12"/>
        <rFont val="宋体"/>
        <family val="3"/>
        <charset val="134"/>
      </rPr>
      <t>景顺长城量化精选股票</t>
    </r>
  </si>
  <si>
    <r>
      <rPr>
        <u/>
        <sz val="12"/>
        <color indexed="12"/>
        <rFont val="宋体"/>
        <family val="3"/>
        <charset val="134"/>
      </rPr>
      <t>富国天瑞强势混合</t>
    </r>
  </si>
  <si>
    <r>
      <rPr>
        <u/>
        <sz val="12"/>
        <color indexed="12"/>
        <rFont val="宋体"/>
        <family val="3"/>
        <charset val="134"/>
      </rPr>
      <t>上投摩根策略精选灵活配置混合</t>
    </r>
  </si>
  <si>
    <r>
      <rPr>
        <u/>
        <sz val="12"/>
        <color indexed="12"/>
        <rFont val="宋体"/>
        <family val="3"/>
        <charset val="134"/>
      </rPr>
      <t>中邮战略新兴产业混合</t>
    </r>
  </si>
  <si>
    <r>
      <rPr>
        <u/>
        <sz val="12"/>
        <color indexed="12"/>
        <rFont val="宋体"/>
        <family val="3"/>
        <charset val="134"/>
      </rPr>
      <t>大成新锐产业混合</t>
    </r>
  </si>
  <si>
    <r>
      <rPr>
        <u/>
        <sz val="12"/>
        <color indexed="12"/>
        <rFont val="宋体"/>
        <family val="3"/>
        <charset val="134"/>
      </rPr>
      <t>诺安成长混合</t>
    </r>
  </si>
  <si>
    <r>
      <rPr>
        <u/>
        <sz val="12"/>
        <color indexed="12"/>
        <rFont val="宋体"/>
        <family val="3"/>
        <charset val="134"/>
      </rPr>
      <t>华夏红利混合</t>
    </r>
  </si>
  <si>
    <r>
      <rPr>
        <u/>
        <sz val="12"/>
        <color indexed="12"/>
        <rFont val="宋体"/>
        <family val="3"/>
        <charset val="134"/>
      </rPr>
      <t>金鹰中小盘精选混合</t>
    </r>
  </si>
  <si>
    <r>
      <rPr>
        <u/>
        <sz val="12"/>
        <color indexed="12"/>
        <rFont val="宋体"/>
        <family val="3"/>
        <charset val="134"/>
      </rPr>
      <t>交银施罗德新成长混合</t>
    </r>
  </si>
  <si>
    <r>
      <rPr>
        <u/>
        <sz val="12"/>
        <color indexed="12"/>
        <rFont val="宋体"/>
        <family val="3"/>
        <charset val="134"/>
      </rPr>
      <t>国泰新经济灵活配置混合</t>
    </r>
  </si>
  <si>
    <r>
      <rPr>
        <u/>
        <sz val="12"/>
        <color indexed="12"/>
        <rFont val="宋体"/>
        <family val="3"/>
        <charset val="134"/>
      </rPr>
      <t>东方红中国优势混合</t>
    </r>
  </si>
  <si>
    <r>
      <rPr>
        <u/>
        <sz val="12"/>
        <color indexed="12"/>
        <rFont val="宋体"/>
        <family val="3"/>
        <charset val="134"/>
      </rPr>
      <t>东吴新经济</t>
    </r>
  </si>
  <si>
    <r>
      <rPr>
        <u/>
        <sz val="12"/>
        <color indexed="12"/>
        <rFont val="宋体"/>
        <family val="3"/>
        <charset val="134"/>
      </rPr>
      <t>工银信息产业混合</t>
    </r>
  </si>
  <si>
    <r>
      <rPr>
        <u/>
        <sz val="12"/>
        <color indexed="12"/>
        <rFont val="宋体"/>
        <family val="3"/>
        <charset val="134"/>
      </rPr>
      <t>上投摩根新兴服务股票</t>
    </r>
  </si>
  <si>
    <r>
      <rPr>
        <u/>
        <sz val="12"/>
        <color indexed="12"/>
        <rFont val="宋体"/>
        <family val="3"/>
        <charset val="134"/>
      </rPr>
      <t>新华积极价值灵活配置混合</t>
    </r>
  </si>
  <si>
    <r>
      <rPr>
        <u/>
        <sz val="12"/>
        <color indexed="12"/>
        <rFont val="宋体"/>
        <family val="3"/>
        <charset val="134"/>
      </rPr>
      <t>华夏稳增混合</t>
    </r>
  </si>
  <si>
    <r>
      <rPr>
        <u/>
        <sz val="12"/>
        <color indexed="12"/>
        <rFont val="宋体"/>
        <family val="3"/>
        <charset val="134"/>
      </rPr>
      <t>富国创业板指数分级</t>
    </r>
  </si>
  <si>
    <r>
      <rPr>
        <u/>
        <sz val="12"/>
        <color indexed="12"/>
        <rFont val="宋体"/>
        <family val="3"/>
        <charset val="134"/>
      </rPr>
      <t>鹏华高铁分级</t>
    </r>
  </si>
  <si>
    <r>
      <rPr>
        <u/>
        <sz val="12"/>
        <color indexed="12"/>
        <rFont val="宋体"/>
        <family val="3"/>
        <charset val="134"/>
      </rPr>
      <t>国泰智能装备股票</t>
    </r>
  </si>
  <si>
    <r>
      <rPr>
        <u/>
        <sz val="12"/>
        <color indexed="12"/>
        <rFont val="宋体"/>
        <family val="3"/>
        <charset val="134"/>
      </rPr>
      <t>新华鑫泰灵活配置混合</t>
    </r>
  </si>
  <si>
    <r>
      <rPr>
        <u/>
        <sz val="12"/>
        <color indexed="12"/>
        <rFont val="宋体"/>
        <family val="3"/>
        <charset val="134"/>
      </rPr>
      <t>长盛生态环境主题灵活配置混合</t>
    </r>
  </si>
  <si>
    <r>
      <rPr>
        <u/>
        <sz val="12"/>
        <color indexed="12"/>
        <rFont val="宋体"/>
        <family val="3"/>
        <charset val="134"/>
      </rPr>
      <t>交银施罗德精选混合</t>
    </r>
  </si>
  <si>
    <r>
      <rPr>
        <u/>
        <sz val="12"/>
        <color indexed="12"/>
        <rFont val="宋体"/>
        <family val="3"/>
        <charset val="134"/>
      </rPr>
      <t>泰达进取</t>
    </r>
  </si>
  <si>
    <r>
      <rPr>
        <u/>
        <sz val="12"/>
        <color indexed="12"/>
        <rFont val="宋体"/>
        <family val="3"/>
        <charset val="134"/>
      </rPr>
      <t>东方红产业升级混合</t>
    </r>
  </si>
  <si>
    <r>
      <rPr>
        <u/>
        <sz val="12"/>
        <color indexed="12"/>
        <rFont val="宋体"/>
        <family val="3"/>
        <charset val="134"/>
      </rPr>
      <t>长城久嘉创新成长混合</t>
    </r>
  </si>
  <si>
    <r>
      <rPr>
        <u/>
        <sz val="12"/>
        <color indexed="12"/>
        <rFont val="宋体"/>
        <family val="3"/>
        <charset val="134"/>
      </rPr>
      <t>银华优势企业混合</t>
    </r>
  </si>
  <si>
    <r>
      <rPr>
        <u/>
        <sz val="12"/>
        <color indexed="12"/>
        <rFont val="宋体"/>
        <family val="3"/>
        <charset val="134"/>
      </rPr>
      <t>新华灵活主题混合</t>
    </r>
  </si>
  <si>
    <r>
      <rPr>
        <u/>
        <sz val="12"/>
        <color indexed="12"/>
        <rFont val="宋体"/>
        <family val="3"/>
        <charset val="134"/>
      </rPr>
      <t>上投摩根卓越制造股票</t>
    </r>
  </si>
  <si>
    <r>
      <rPr>
        <u/>
        <sz val="12"/>
        <color indexed="12"/>
        <rFont val="宋体"/>
        <family val="3"/>
        <charset val="134"/>
      </rPr>
      <t>建信现代服务业股票</t>
    </r>
  </si>
  <si>
    <r>
      <rPr>
        <u/>
        <sz val="12"/>
        <color indexed="12"/>
        <rFont val="宋体"/>
        <family val="3"/>
        <charset val="134"/>
      </rPr>
      <t>大成国企改革灵活配置混合</t>
    </r>
  </si>
  <si>
    <r>
      <rPr>
        <u/>
        <sz val="12"/>
        <color indexed="12"/>
        <rFont val="宋体"/>
        <family val="3"/>
        <charset val="134"/>
      </rPr>
      <t>鹏华文化传媒娱乐股票</t>
    </r>
  </si>
  <si>
    <r>
      <rPr>
        <u/>
        <sz val="12"/>
        <color indexed="12"/>
        <rFont val="宋体"/>
        <family val="3"/>
        <charset val="134"/>
      </rPr>
      <t>摩根士丹利华鑫健康产业混合</t>
    </r>
  </si>
  <si>
    <r>
      <rPr>
        <u/>
        <sz val="12"/>
        <color indexed="12"/>
        <rFont val="宋体"/>
        <family val="3"/>
        <charset val="134"/>
      </rPr>
      <t>民生加银红利回报混合</t>
    </r>
  </si>
  <si>
    <r>
      <rPr>
        <u/>
        <sz val="12"/>
        <color indexed="12"/>
        <rFont val="宋体"/>
        <family val="3"/>
        <charset val="134"/>
      </rPr>
      <t>华泰柏瑞积极成长混合</t>
    </r>
  </si>
  <si>
    <r>
      <rPr>
        <u/>
        <sz val="12"/>
        <color indexed="12"/>
        <rFont val="宋体"/>
        <family val="3"/>
        <charset val="134"/>
      </rPr>
      <t>中欧养老产业混合</t>
    </r>
  </si>
  <si>
    <r>
      <rPr>
        <u/>
        <sz val="12"/>
        <color indexed="12"/>
        <rFont val="宋体"/>
        <family val="3"/>
        <charset val="134"/>
      </rPr>
      <t>上投摩根民生需求</t>
    </r>
  </si>
  <si>
    <r>
      <rPr>
        <u/>
        <sz val="12"/>
        <color indexed="12"/>
        <rFont val="宋体"/>
        <family val="3"/>
        <charset val="134"/>
      </rPr>
      <t>新华鑫利灵活配置混合</t>
    </r>
  </si>
  <si>
    <r>
      <rPr>
        <u/>
        <sz val="12"/>
        <color indexed="12"/>
        <rFont val="宋体"/>
        <family val="3"/>
        <charset val="134"/>
      </rPr>
      <t>易方达新丝路灵活配置混合</t>
    </r>
  </si>
  <si>
    <r>
      <rPr>
        <u/>
        <sz val="12"/>
        <color indexed="12"/>
        <rFont val="宋体"/>
        <family val="3"/>
        <charset val="134"/>
      </rPr>
      <t>博时内需增长混合</t>
    </r>
  </si>
  <si>
    <r>
      <rPr>
        <u/>
        <sz val="12"/>
        <color indexed="12"/>
        <rFont val="宋体"/>
        <family val="3"/>
        <charset val="134"/>
      </rPr>
      <t>建信新经济灵活配置混合</t>
    </r>
  </si>
  <si>
    <r>
      <rPr>
        <u/>
        <sz val="12"/>
        <color indexed="12"/>
        <rFont val="宋体"/>
        <family val="3"/>
        <charset val="134"/>
      </rPr>
      <t>泰达宏利红利先锋混合</t>
    </r>
  </si>
  <si>
    <r>
      <rPr>
        <u/>
        <sz val="12"/>
        <color indexed="12"/>
        <rFont val="宋体"/>
        <family val="3"/>
        <charset val="134"/>
      </rPr>
      <t>北信瑞丰外延增长</t>
    </r>
  </si>
  <si>
    <r>
      <rPr>
        <u/>
        <sz val="12"/>
        <color indexed="12"/>
        <rFont val="宋体"/>
        <family val="3"/>
        <charset val="134"/>
      </rPr>
      <t>招商核心价值混合</t>
    </r>
  </si>
  <si>
    <r>
      <rPr>
        <u/>
        <sz val="12"/>
        <color indexed="12"/>
        <rFont val="宋体"/>
        <family val="3"/>
        <charset val="134"/>
      </rPr>
      <t>银华沪港深增长股票</t>
    </r>
  </si>
  <si>
    <r>
      <rPr>
        <u/>
        <sz val="12"/>
        <color indexed="12"/>
        <rFont val="宋体"/>
        <family val="3"/>
        <charset val="134"/>
      </rPr>
      <t>工银瑞信文体产业股票</t>
    </r>
  </si>
  <si>
    <r>
      <rPr>
        <u/>
        <sz val="12"/>
        <color indexed="12"/>
        <rFont val="宋体"/>
        <family val="3"/>
        <charset val="134"/>
      </rPr>
      <t>诺德灵活配置混合</t>
    </r>
  </si>
  <si>
    <r>
      <rPr>
        <u/>
        <sz val="12"/>
        <color indexed="12"/>
        <rFont val="宋体"/>
        <family val="3"/>
        <charset val="134"/>
      </rPr>
      <t>长信创新驱动股票</t>
    </r>
  </si>
  <si>
    <r>
      <rPr>
        <u/>
        <sz val="12"/>
        <color indexed="12"/>
        <rFont val="宋体"/>
        <family val="3"/>
        <charset val="134"/>
      </rPr>
      <t>汇添富蓝筹稳健混合</t>
    </r>
  </si>
  <si>
    <r>
      <rPr>
        <u/>
        <sz val="12"/>
        <color indexed="12"/>
        <rFont val="宋体"/>
        <family val="3"/>
        <charset val="134"/>
      </rPr>
      <t>华宝生态中国混合</t>
    </r>
  </si>
  <si>
    <r>
      <rPr>
        <u/>
        <sz val="12"/>
        <color indexed="12"/>
        <rFont val="宋体"/>
        <family val="3"/>
        <charset val="134"/>
      </rPr>
      <t>广发新兴产业混合</t>
    </r>
  </si>
  <si>
    <r>
      <rPr>
        <u/>
        <sz val="12"/>
        <color indexed="12"/>
        <rFont val="宋体"/>
        <family val="3"/>
        <charset val="134"/>
      </rPr>
      <t>大成定增灵活配置混合</t>
    </r>
  </si>
  <si>
    <r>
      <rPr>
        <u/>
        <sz val="12"/>
        <color indexed="12"/>
        <rFont val="宋体"/>
        <family val="3"/>
        <charset val="134"/>
      </rPr>
      <t>博时第三产业混合</t>
    </r>
  </si>
  <si>
    <r>
      <rPr>
        <u/>
        <sz val="12"/>
        <color indexed="12"/>
        <rFont val="宋体"/>
        <family val="3"/>
        <charset val="134"/>
      </rPr>
      <t>方正富邦红利精选混合</t>
    </r>
  </si>
  <si>
    <r>
      <rPr>
        <u/>
        <sz val="12"/>
        <color indexed="12"/>
        <rFont val="宋体"/>
        <family val="3"/>
        <charset val="134"/>
      </rPr>
      <t>长安鑫富领先混合</t>
    </r>
  </si>
  <si>
    <r>
      <rPr>
        <u/>
        <sz val="12"/>
        <color indexed="12"/>
        <rFont val="宋体"/>
        <family val="3"/>
        <charset val="134"/>
      </rPr>
      <t>嘉实优质企业混合</t>
    </r>
  </si>
  <si>
    <r>
      <rPr>
        <u/>
        <sz val="12"/>
        <color indexed="12"/>
        <rFont val="宋体"/>
        <family val="3"/>
        <charset val="134"/>
      </rPr>
      <t>长盛城镇化主题混合</t>
    </r>
  </si>
  <si>
    <r>
      <rPr>
        <u/>
        <sz val="12"/>
        <color indexed="12"/>
        <rFont val="宋体"/>
        <family val="3"/>
        <charset val="134"/>
      </rPr>
      <t>华夏策略混合</t>
    </r>
  </si>
  <si>
    <r>
      <rPr>
        <u/>
        <sz val="12"/>
        <color indexed="12"/>
        <rFont val="宋体"/>
        <family val="3"/>
        <charset val="134"/>
      </rPr>
      <t>东方精选混合</t>
    </r>
  </si>
  <si>
    <r>
      <rPr>
        <u/>
        <sz val="12"/>
        <color indexed="12"/>
        <rFont val="宋体"/>
        <family val="3"/>
        <charset val="134"/>
      </rPr>
      <t>光大保德信行业轮动混合</t>
    </r>
  </si>
  <si>
    <r>
      <rPr>
        <u/>
        <sz val="12"/>
        <color indexed="12"/>
        <rFont val="宋体"/>
        <family val="3"/>
        <charset val="134"/>
      </rPr>
      <t>东方策略成长混合</t>
    </r>
  </si>
  <si>
    <r>
      <rPr>
        <u/>
        <sz val="12"/>
        <color indexed="12"/>
        <rFont val="宋体"/>
        <family val="3"/>
        <charset val="134"/>
      </rPr>
      <t>汇丰晋信消费红利股票</t>
    </r>
  </si>
  <si>
    <r>
      <rPr>
        <u/>
        <sz val="12"/>
        <color indexed="12"/>
        <rFont val="宋体"/>
        <family val="3"/>
        <charset val="134"/>
      </rPr>
      <t>上投摩根优选多因子股票</t>
    </r>
  </si>
  <si>
    <r>
      <rPr>
        <u/>
        <sz val="12"/>
        <color indexed="12"/>
        <rFont val="宋体"/>
        <family val="3"/>
        <charset val="134"/>
      </rPr>
      <t>信达澳银红利回报混合</t>
    </r>
  </si>
  <si>
    <r>
      <rPr>
        <u/>
        <sz val="12"/>
        <color indexed="12"/>
        <rFont val="宋体"/>
        <family val="3"/>
        <charset val="134"/>
      </rPr>
      <t>中海蓝筹混合</t>
    </r>
  </si>
  <si>
    <r>
      <rPr>
        <u/>
        <sz val="12"/>
        <color indexed="12"/>
        <rFont val="宋体"/>
        <family val="3"/>
        <charset val="134"/>
      </rPr>
      <t>北信瑞丰中国智造主题混合</t>
    </r>
  </si>
  <si>
    <r>
      <rPr>
        <u/>
        <sz val="12"/>
        <color indexed="12"/>
        <rFont val="宋体"/>
        <family val="3"/>
        <charset val="134"/>
      </rPr>
      <t>南方中证高铁产业指数分级</t>
    </r>
  </si>
  <si>
    <r>
      <rPr>
        <u/>
        <sz val="12"/>
        <color indexed="12"/>
        <rFont val="宋体"/>
        <family val="3"/>
        <charset val="134"/>
      </rPr>
      <t>建信大安全战略精选股票</t>
    </r>
  </si>
  <si>
    <r>
      <rPr>
        <u/>
        <sz val="12"/>
        <color indexed="12"/>
        <rFont val="宋体"/>
        <family val="3"/>
        <charset val="134"/>
      </rPr>
      <t>中海优质成长混合</t>
    </r>
  </si>
  <si>
    <r>
      <rPr>
        <u/>
        <sz val="12"/>
        <color indexed="12"/>
        <rFont val="宋体"/>
        <family val="3"/>
        <charset val="134"/>
      </rPr>
      <t>景顺长城内需增长混合</t>
    </r>
  </si>
  <si>
    <r>
      <rPr>
        <u/>
        <sz val="12"/>
        <color indexed="12"/>
        <rFont val="宋体"/>
        <family val="3"/>
        <charset val="134"/>
      </rPr>
      <t>农银汇理研究精选灵活配置</t>
    </r>
  </si>
  <si>
    <r>
      <rPr>
        <u/>
        <sz val="12"/>
        <color indexed="12"/>
        <rFont val="宋体"/>
        <family val="3"/>
        <charset val="134"/>
      </rPr>
      <t>景顺长城策略精选灵活配置混合</t>
    </r>
  </si>
  <si>
    <r>
      <rPr>
        <u/>
        <sz val="12"/>
        <color indexed="12"/>
        <rFont val="宋体"/>
        <family val="3"/>
        <charset val="134"/>
      </rPr>
      <t>金鹰主题优势混合</t>
    </r>
  </si>
  <si>
    <r>
      <rPr>
        <u/>
        <sz val="12"/>
        <color indexed="12"/>
        <rFont val="宋体"/>
        <family val="3"/>
        <charset val="134"/>
      </rPr>
      <t>中金消费升级</t>
    </r>
  </si>
  <si>
    <r>
      <rPr>
        <u/>
        <sz val="12"/>
        <color indexed="12"/>
        <rFont val="宋体"/>
        <family val="3"/>
        <charset val="134"/>
      </rPr>
      <t>中银证券健康产业灵活配置混合</t>
    </r>
  </si>
  <si>
    <r>
      <rPr>
        <u/>
        <sz val="12"/>
        <color indexed="12"/>
        <rFont val="宋体"/>
        <family val="3"/>
        <charset val="134"/>
      </rPr>
      <t>上投摩根智慧生活灵活配置混合</t>
    </r>
  </si>
  <si>
    <r>
      <rPr>
        <u/>
        <sz val="12"/>
        <color indexed="12"/>
        <rFont val="宋体"/>
        <family val="3"/>
        <charset val="134"/>
      </rPr>
      <t>华夏优势增长混合</t>
    </r>
  </si>
  <si>
    <r>
      <rPr>
        <u/>
        <sz val="12"/>
        <color indexed="12"/>
        <rFont val="宋体"/>
        <family val="3"/>
        <charset val="134"/>
      </rPr>
      <t>工银中证高铁产业指数分级</t>
    </r>
  </si>
  <si>
    <r>
      <rPr>
        <u/>
        <sz val="12"/>
        <color indexed="12"/>
        <rFont val="宋体"/>
        <family val="3"/>
        <charset val="134"/>
      </rPr>
      <t>汇添富高端制造股票</t>
    </r>
  </si>
  <si>
    <r>
      <rPr>
        <u/>
        <sz val="12"/>
        <color indexed="12"/>
        <rFont val="宋体"/>
        <family val="3"/>
        <charset val="134"/>
      </rPr>
      <t>华宝转型升级灵活配置混合</t>
    </r>
  </si>
  <si>
    <r>
      <rPr>
        <u/>
        <sz val="12"/>
        <color indexed="12"/>
        <rFont val="宋体"/>
        <family val="3"/>
        <charset val="134"/>
      </rPr>
      <t>上投摩根成长先锋混合</t>
    </r>
  </si>
  <si>
    <r>
      <rPr>
        <u/>
        <sz val="12"/>
        <color indexed="12"/>
        <rFont val="宋体"/>
        <family val="3"/>
        <charset val="134"/>
      </rPr>
      <t>国泰事件驱动策略混合</t>
    </r>
  </si>
  <si>
    <r>
      <rPr>
        <u/>
        <sz val="12"/>
        <color indexed="12"/>
        <rFont val="宋体"/>
        <family val="3"/>
        <charset val="134"/>
      </rPr>
      <t>嘉实研究精选混合</t>
    </r>
  </si>
  <si>
    <r>
      <rPr>
        <u/>
        <sz val="12"/>
        <color indexed="12"/>
        <rFont val="宋体"/>
        <family val="3"/>
        <charset val="134"/>
      </rPr>
      <t>兴全新视野定期开放混合型发起式</t>
    </r>
  </si>
  <si>
    <r>
      <rPr>
        <u/>
        <sz val="12"/>
        <color indexed="12"/>
        <rFont val="宋体"/>
        <family val="3"/>
        <charset val="134"/>
      </rPr>
      <t>国泰国证房地产行业指数分级</t>
    </r>
  </si>
  <si>
    <r>
      <rPr>
        <u/>
        <sz val="12"/>
        <color indexed="12"/>
        <rFont val="宋体"/>
        <family val="3"/>
        <charset val="134"/>
      </rPr>
      <t>建信创新中国混合</t>
    </r>
  </si>
  <si>
    <r>
      <rPr>
        <u/>
        <sz val="12"/>
        <color indexed="12"/>
        <rFont val="宋体"/>
        <family val="3"/>
        <charset val="134"/>
      </rPr>
      <t>中海分红增利混合</t>
    </r>
  </si>
  <si>
    <r>
      <rPr>
        <u/>
        <sz val="12"/>
        <color indexed="12"/>
        <rFont val="宋体"/>
        <family val="3"/>
        <charset val="134"/>
      </rPr>
      <t>长盛新兴成长主题灵活配置混合</t>
    </r>
  </si>
  <si>
    <r>
      <rPr>
        <u/>
        <sz val="12"/>
        <color indexed="12"/>
        <rFont val="宋体"/>
        <family val="3"/>
        <charset val="134"/>
      </rPr>
      <t>富国高端制造行业股票</t>
    </r>
  </si>
  <si>
    <r>
      <rPr>
        <u/>
        <sz val="12"/>
        <color indexed="12"/>
        <rFont val="宋体"/>
        <family val="3"/>
        <charset val="134"/>
      </rPr>
      <t>长安宏观策略混合</t>
    </r>
  </si>
  <si>
    <r>
      <rPr>
        <u/>
        <sz val="12"/>
        <color indexed="12"/>
        <rFont val="宋体"/>
        <family val="3"/>
        <charset val="134"/>
      </rPr>
      <t>中海中证高铁产业指数分级</t>
    </r>
  </si>
  <si>
    <r>
      <rPr>
        <u/>
        <sz val="12"/>
        <color indexed="12"/>
        <rFont val="宋体"/>
        <family val="3"/>
        <charset val="134"/>
      </rPr>
      <t>嘉实价值优势混合</t>
    </r>
  </si>
  <si>
    <r>
      <rPr>
        <u/>
        <sz val="12"/>
        <color indexed="12"/>
        <rFont val="宋体"/>
        <family val="3"/>
        <charset val="134"/>
      </rPr>
      <t>信达澳银中小盘混合</t>
    </r>
  </si>
  <si>
    <r>
      <rPr>
        <u/>
        <sz val="12"/>
        <color indexed="12"/>
        <rFont val="宋体"/>
        <family val="3"/>
        <charset val="134"/>
      </rPr>
      <t>汇金转型成长</t>
    </r>
  </si>
  <si>
    <r>
      <rPr>
        <u/>
        <sz val="12"/>
        <color indexed="12"/>
        <rFont val="宋体"/>
        <family val="3"/>
        <charset val="134"/>
      </rPr>
      <t>宝盈新锐混合</t>
    </r>
  </si>
  <si>
    <r>
      <rPr>
        <u/>
        <sz val="12"/>
        <color indexed="12"/>
        <rFont val="宋体"/>
        <family val="3"/>
        <charset val="134"/>
      </rPr>
      <t>招商大盘蓝筹混合</t>
    </r>
  </si>
  <si>
    <r>
      <rPr>
        <u/>
        <sz val="12"/>
        <color indexed="12"/>
        <rFont val="宋体"/>
        <family val="3"/>
        <charset val="134"/>
      </rPr>
      <t>富国研究精选灵活配置混合</t>
    </r>
  </si>
  <si>
    <r>
      <rPr>
        <u/>
        <sz val="12"/>
        <color indexed="12"/>
        <rFont val="宋体"/>
        <family val="3"/>
        <charset val="134"/>
      </rPr>
      <t>南方智造未来股票</t>
    </r>
  </si>
  <si>
    <r>
      <rPr>
        <u/>
        <sz val="12"/>
        <color indexed="12"/>
        <rFont val="宋体"/>
        <family val="3"/>
        <charset val="134"/>
      </rPr>
      <t>华宝品质生活股票</t>
    </r>
  </si>
  <si>
    <r>
      <rPr>
        <u/>
        <sz val="12"/>
        <color indexed="12"/>
        <rFont val="宋体"/>
        <family val="3"/>
        <charset val="134"/>
      </rPr>
      <t>鹏华增瑞混合</t>
    </r>
  </si>
  <si>
    <r>
      <rPr>
        <u/>
        <sz val="12"/>
        <color indexed="12"/>
        <rFont val="宋体"/>
        <family val="3"/>
        <charset val="134"/>
      </rPr>
      <t>平安大华策略先锋混合</t>
    </r>
  </si>
  <si>
    <r>
      <rPr>
        <u/>
        <sz val="12"/>
        <color indexed="12"/>
        <rFont val="宋体"/>
        <family val="3"/>
        <charset val="134"/>
      </rPr>
      <t>东吴智慧医疗量化混合</t>
    </r>
  </si>
  <si>
    <r>
      <rPr>
        <u/>
        <sz val="12"/>
        <color indexed="12"/>
        <rFont val="宋体"/>
        <family val="3"/>
        <charset val="134"/>
      </rPr>
      <t>东吴阿尔法灵活配置混合</t>
    </r>
  </si>
  <si>
    <r>
      <rPr>
        <u/>
        <sz val="12"/>
        <color indexed="12"/>
        <rFont val="宋体"/>
        <family val="3"/>
        <charset val="134"/>
      </rPr>
      <t>鹏华创业板分级</t>
    </r>
  </si>
  <si>
    <r>
      <rPr>
        <u/>
        <sz val="12"/>
        <color indexed="12"/>
        <rFont val="宋体"/>
        <family val="3"/>
        <charset val="134"/>
      </rPr>
      <t>景顺长城品质投资混合</t>
    </r>
  </si>
  <si>
    <r>
      <rPr>
        <u/>
        <sz val="12"/>
        <color indexed="12"/>
        <rFont val="宋体"/>
        <family val="3"/>
        <charset val="134"/>
      </rPr>
      <t>东方红睿华沪港深混合</t>
    </r>
  </si>
  <si>
    <r>
      <rPr>
        <u/>
        <sz val="12"/>
        <color indexed="12"/>
        <rFont val="宋体"/>
        <family val="3"/>
        <charset val="134"/>
      </rPr>
      <t>益民服务领先混合</t>
    </r>
  </si>
  <si>
    <r>
      <rPr>
        <u/>
        <sz val="12"/>
        <color indexed="12"/>
        <rFont val="宋体"/>
        <family val="3"/>
        <charset val="134"/>
      </rPr>
      <t>中欧潜力价值灵活配置混合</t>
    </r>
  </si>
  <si>
    <r>
      <rPr>
        <u/>
        <sz val="12"/>
        <color indexed="12"/>
        <rFont val="宋体"/>
        <family val="3"/>
        <charset val="134"/>
      </rPr>
      <t>华安生态优先混合</t>
    </r>
  </si>
  <si>
    <r>
      <rPr>
        <u/>
        <sz val="12"/>
        <color indexed="12"/>
        <rFont val="宋体"/>
        <family val="3"/>
        <charset val="134"/>
      </rPr>
      <t>中海混改红利主题精选混合</t>
    </r>
  </si>
  <si>
    <r>
      <rPr>
        <u/>
        <sz val="12"/>
        <color indexed="12"/>
        <rFont val="宋体"/>
        <family val="3"/>
        <charset val="134"/>
      </rPr>
      <t>银华互联网主题灵活配置混合</t>
    </r>
  </si>
  <si>
    <r>
      <rPr>
        <u/>
        <sz val="12"/>
        <color indexed="12"/>
        <rFont val="宋体"/>
        <family val="3"/>
        <charset val="134"/>
      </rPr>
      <t>易方达医疗保健行业混合</t>
    </r>
  </si>
  <si>
    <r>
      <rPr>
        <u/>
        <sz val="12"/>
        <color indexed="12"/>
        <rFont val="宋体"/>
        <family val="3"/>
        <charset val="134"/>
      </rPr>
      <t>易方达改革红利混合</t>
    </r>
  </si>
  <si>
    <r>
      <rPr>
        <u/>
        <sz val="12"/>
        <color indexed="12"/>
        <rFont val="宋体"/>
        <family val="3"/>
        <charset val="134"/>
      </rPr>
      <t>新华稳健回报灵活配置混合</t>
    </r>
  </si>
  <si>
    <r>
      <rPr>
        <u/>
        <sz val="12"/>
        <color indexed="12"/>
        <rFont val="宋体"/>
        <family val="3"/>
        <charset val="134"/>
      </rPr>
      <t>富国天博创新主题混合</t>
    </r>
  </si>
  <si>
    <r>
      <rPr>
        <u/>
        <sz val="12"/>
        <color indexed="12"/>
        <rFont val="宋体"/>
        <family val="3"/>
        <charset val="134"/>
      </rPr>
      <t>国联安睿祺灵活配置混合</t>
    </r>
  </si>
  <si>
    <r>
      <rPr>
        <u/>
        <sz val="12"/>
        <color indexed="12"/>
        <rFont val="宋体"/>
        <family val="3"/>
        <charset val="134"/>
      </rPr>
      <t>上投摩根阿尔法混合</t>
    </r>
  </si>
  <si>
    <r>
      <rPr>
        <u/>
        <sz val="12"/>
        <color indexed="12"/>
        <rFont val="宋体"/>
        <family val="3"/>
        <charset val="134"/>
      </rPr>
      <t>华宝医药生物混合</t>
    </r>
  </si>
  <si>
    <r>
      <rPr>
        <u/>
        <sz val="12"/>
        <color indexed="12"/>
        <rFont val="宋体"/>
        <family val="3"/>
        <charset val="134"/>
      </rPr>
      <t>国联安鑫安灵活配置混合</t>
    </r>
  </si>
  <si>
    <r>
      <rPr>
        <u/>
        <sz val="12"/>
        <color indexed="12"/>
        <rFont val="宋体"/>
        <family val="3"/>
        <charset val="134"/>
      </rPr>
      <t>海富通内需热点混合</t>
    </r>
  </si>
  <si>
    <r>
      <rPr>
        <u/>
        <sz val="12"/>
        <color indexed="12"/>
        <rFont val="宋体"/>
        <family val="3"/>
        <charset val="134"/>
      </rPr>
      <t>泰信中小盘精选混合</t>
    </r>
  </si>
  <si>
    <r>
      <rPr>
        <u/>
        <sz val="12"/>
        <color indexed="12"/>
        <rFont val="宋体"/>
        <family val="3"/>
        <charset val="134"/>
      </rPr>
      <t>南方新兴消费增长分级股票</t>
    </r>
  </si>
  <si>
    <r>
      <rPr>
        <u/>
        <sz val="12"/>
        <color indexed="12"/>
        <rFont val="宋体"/>
        <family val="3"/>
        <charset val="134"/>
      </rPr>
      <t>泰信优质生活混合</t>
    </r>
  </si>
  <si>
    <r>
      <rPr>
        <u/>
        <sz val="12"/>
        <color indexed="12"/>
        <rFont val="宋体"/>
        <family val="3"/>
        <charset val="134"/>
      </rPr>
      <t>建信恒久价值混合</t>
    </r>
  </si>
  <si>
    <r>
      <rPr>
        <u/>
        <sz val="12"/>
        <color indexed="12"/>
        <rFont val="宋体"/>
        <family val="3"/>
        <charset val="134"/>
      </rPr>
      <t>中邮低碳经济灵活配置混合</t>
    </r>
  </si>
  <si>
    <r>
      <rPr>
        <u/>
        <sz val="12"/>
        <color indexed="12"/>
        <rFont val="宋体"/>
        <family val="3"/>
        <charset val="134"/>
      </rPr>
      <t>华富国泰民安灵活配置混合</t>
    </r>
  </si>
  <si>
    <r>
      <rPr>
        <u/>
        <sz val="12"/>
        <color indexed="12"/>
        <rFont val="宋体"/>
        <family val="3"/>
        <charset val="134"/>
      </rPr>
      <t>南方隆元</t>
    </r>
  </si>
  <si>
    <r>
      <rPr>
        <u/>
        <sz val="12"/>
        <color indexed="12"/>
        <rFont val="宋体"/>
        <family val="3"/>
        <charset val="134"/>
      </rPr>
      <t>中科沃土沃鑫成长精选混合</t>
    </r>
  </si>
  <si>
    <r>
      <rPr>
        <u/>
        <sz val="12"/>
        <color indexed="12"/>
        <rFont val="宋体"/>
        <family val="3"/>
        <charset val="134"/>
      </rPr>
      <t>金元顺安新经济主题混合</t>
    </r>
  </si>
  <si>
    <r>
      <rPr>
        <u/>
        <sz val="12"/>
        <color indexed="12"/>
        <rFont val="宋体"/>
        <family val="3"/>
        <charset val="134"/>
      </rPr>
      <t>中邮消费升级灵活配置混合</t>
    </r>
  </si>
  <si>
    <r>
      <rPr>
        <u/>
        <sz val="12"/>
        <color indexed="12"/>
        <rFont val="宋体"/>
        <family val="3"/>
        <charset val="134"/>
      </rPr>
      <t>南方文旅混合</t>
    </r>
  </si>
  <si>
    <r>
      <rPr>
        <u/>
        <sz val="12"/>
        <color indexed="12"/>
        <rFont val="宋体"/>
        <family val="3"/>
        <charset val="134"/>
      </rPr>
      <t>长城景气行业龙头混合</t>
    </r>
  </si>
  <si>
    <r>
      <rPr>
        <u/>
        <sz val="12"/>
        <color indexed="12"/>
        <rFont val="宋体"/>
        <family val="3"/>
        <charset val="134"/>
      </rPr>
      <t>汇丰晋信珠三角区域发展混合</t>
    </r>
  </si>
  <si>
    <r>
      <rPr>
        <u/>
        <sz val="12"/>
        <color indexed="12"/>
        <rFont val="宋体"/>
        <family val="3"/>
        <charset val="134"/>
      </rPr>
      <t>东方龙混合</t>
    </r>
  </si>
  <si>
    <r>
      <rPr>
        <u/>
        <sz val="12"/>
        <color indexed="12"/>
        <rFont val="宋体"/>
        <family val="3"/>
        <charset val="134"/>
      </rPr>
      <t>浦银安盛新经济结构混合</t>
    </r>
  </si>
  <si>
    <r>
      <rPr>
        <u/>
        <sz val="12"/>
        <color indexed="12"/>
        <rFont val="宋体"/>
        <family val="3"/>
        <charset val="134"/>
      </rPr>
      <t>易方达国企改革混合</t>
    </r>
  </si>
  <si>
    <r>
      <rPr>
        <u/>
        <sz val="12"/>
        <color indexed="12"/>
        <rFont val="宋体"/>
        <family val="3"/>
        <charset val="134"/>
      </rPr>
      <t>大摩品质生活股票</t>
    </r>
  </si>
  <si>
    <r>
      <rPr>
        <u/>
        <sz val="12"/>
        <color indexed="12"/>
        <rFont val="宋体"/>
        <family val="3"/>
        <charset val="134"/>
      </rPr>
      <t>中信建投医改灵活配置混合</t>
    </r>
  </si>
  <si>
    <r>
      <rPr>
        <u/>
        <sz val="12"/>
        <color indexed="12"/>
        <rFont val="宋体"/>
        <family val="3"/>
        <charset val="134"/>
      </rPr>
      <t>嘉实回报混合</t>
    </r>
  </si>
  <si>
    <r>
      <rPr>
        <u/>
        <sz val="12"/>
        <color indexed="12"/>
        <rFont val="宋体"/>
        <family val="3"/>
        <charset val="134"/>
      </rPr>
      <t>红土创新改革红利混合</t>
    </r>
  </si>
  <si>
    <r>
      <rPr>
        <u/>
        <sz val="12"/>
        <color indexed="12"/>
        <rFont val="宋体"/>
        <family val="3"/>
        <charset val="134"/>
      </rPr>
      <t>华夏国企改革灵活配置混合</t>
    </r>
  </si>
  <si>
    <r>
      <rPr>
        <u/>
        <sz val="12"/>
        <color indexed="12"/>
        <rFont val="宋体"/>
        <family val="3"/>
        <charset val="134"/>
      </rPr>
      <t>银华体育文化灵活配置混合</t>
    </r>
  </si>
  <si>
    <r>
      <rPr>
        <u/>
        <sz val="12"/>
        <color indexed="12"/>
        <rFont val="宋体"/>
        <family val="3"/>
        <charset val="134"/>
      </rPr>
      <t>华夏乐享健康灵活配置混合</t>
    </r>
  </si>
  <si>
    <r>
      <rPr>
        <u/>
        <sz val="12"/>
        <color indexed="12"/>
        <rFont val="宋体"/>
        <family val="3"/>
        <charset val="134"/>
      </rPr>
      <t>嘉实医疗保健股票</t>
    </r>
  </si>
  <si>
    <r>
      <rPr>
        <u/>
        <sz val="12"/>
        <color indexed="12"/>
        <rFont val="宋体"/>
        <family val="3"/>
        <charset val="134"/>
      </rPr>
      <t>招商安泰偏股混合</t>
    </r>
  </si>
  <si>
    <r>
      <rPr>
        <u/>
        <sz val="12"/>
        <color indexed="12"/>
        <rFont val="宋体"/>
        <family val="3"/>
        <charset val="134"/>
      </rPr>
      <t>长城创新动力灵活配置混合</t>
    </r>
  </si>
  <si>
    <r>
      <rPr>
        <u/>
        <sz val="12"/>
        <color indexed="12"/>
        <rFont val="宋体"/>
        <family val="3"/>
        <charset val="134"/>
      </rPr>
      <t>德邦优化灵活配置混合</t>
    </r>
  </si>
  <si>
    <r>
      <rPr>
        <u/>
        <sz val="12"/>
        <color indexed="12"/>
        <rFont val="宋体"/>
        <family val="3"/>
        <charset val="134"/>
      </rPr>
      <t>中银文体娱乐混合</t>
    </r>
  </si>
  <si>
    <r>
      <rPr>
        <u/>
        <sz val="12"/>
        <color indexed="12"/>
        <rFont val="宋体"/>
        <family val="3"/>
        <charset val="134"/>
      </rPr>
      <t>长城消费增值混合</t>
    </r>
  </si>
  <si>
    <r>
      <rPr>
        <u/>
        <sz val="12"/>
        <color indexed="12"/>
        <rFont val="宋体"/>
        <family val="3"/>
        <charset val="134"/>
      </rPr>
      <t>银河研究精选混合</t>
    </r>
  </si>
  <si>
    <r>
      <rPr>
        <u/>
        <sz val="12"/>
        <color indexed="12"/>
        <rFont val="宋体"/>
        <family val="3"/>
        <charset val="134"/>
      </rPr>
      <t>北信瑞丰健康生活主题灵活配置</t>
    </r>
  </si>
  <si>
    <r>
      <rPr>
        <u/>
        <sz val="12"/>
        <color indexed="12"/>
        <rFont val="宋体"/>
        <family val="3"/>
        <charset val="134"/>
      </rPr>
      <t>天弘文化新兴产业股票</t>
    </r>
  </si>
  <si>
    <r>
      <rPr>
        <u/>
        <sz val="12"/>
        <color indexed="12"/>
        <rFont val="宋体"/>
        <family val="3"/>
        <charset val="134"/>
      </rPr>
      <t>汇添富逆向投资混合</t>
    </r>
  </si>
  <si>
    <r>
      <rPr>
        <u/>
        <sz val="12"/>
        <color indexed="12"/>
        <rFont val="宋体"/>
        <family val="3"/>
        <charset val="134"/>
      </rPr>
      <t>富国高新技术产业混合</t>
    </r>
  </si>
  <si>
    <r>
      <rPr>
        <u/>
        <sz val="12"/>
        <color indexed="12"/>
        <rFont val="宋体"/>
        <family val="3"/>
        <charset val="134"/>
      </rPr>
      <t>交银定期支付双息平衡混合</t>
    </r>
  </si>
  <si>
    <r>
      <rPr>
        <u/>
        <sz val="12"/>
        <color indexed="12"/>
        <rFont val="宋体"/>
        <family val="3"/>
        <charset val="134"/>
      </rPr>
      <t>鹏华消费领先混合</t>
    </r>
  </si>
  <si>
    <r>
      <rPr>
        <u/>
        <sz val="12"/>
        <color indexed="12"/>
        <rFont val="宋体"/>
        <family val="3"/>
        <charset val="134"/>
      </rPr>
      <t>中海能源策略混合</t>
    </r>
  </si>
  <si>
    <r>
      <rPr>
        <u/>
        <sz val="12"/>
        <color indexed="12"/>
        <rFont val="宋体"/>
        <family val="3"/>
        <charset val="134"/>
      </rPr>
      <t>银华明择多策略定期开放混合</t>
    </r>
  </si>
  <si>
    <r>
      <rPr>
        <u/>
        <sz val="12"/>
        <color indexed="12"/>
        <rFont val="宋体"/>
        <family val="3"/>
        <charset val="134"/>
      </rPr>
      <t>广发竞争优势混合</t>
    </r>
  </si>
  <si>
    <r>
      <rPr>
        <u/>
        <sz val="12"/>
        <color indexed="12"/>
        <rFont val="宋体"/>
        <family val="3"/>
        <charset val="134"/>
      </rPr>
      <t>交银新生活力灵活配置混合</t>
    </r>
  </si>
  <si>
    <r>
      <rPr>
        <u/>
        <sz val="12"/>
        <color indexed="12"/>
        <rFont val="宋体"/>
        <family val="3"/>
        <charset val="134"/>
      </rPr>
      <t>华宝宝康消费品</t>
    </r>
  </si>
  <si>
    <r>
      <rPr>
        <u/>
        <sz val="12"/>
        <color indexed="12"/>
        <rFont val="宋体"/>
        <family val="3"/>
        <charset val="134"/>
      </rPr>
      <t>银河智联主题灵活配置混合</t>
    </r>
  </si>
  <si>
    <r>
      <rPr>
        <u/>
        <sz val="12"/>
        <color indexed="12"/>
        <rFont val="宋体"/>
        <family val="3"/>
        <charset val="134"/>
      </rPr>
      <t>中银动态策略混合</t>
    </r>
  </si>
  <si>
    <r>
      <rPr>
        <u/>
        <sz val="12"/>
        <color indexed="12"/>
        <rFont val="宋体"/>
        <family val="3"/>
        <charset val="134"/>
      </rPr>
      <t>广发创新驱动混合</t>
    </r>
  </si>
  <si>
    <r>
      <rPr>
        <u/>
        <sz val="12"/>
        <color indexed="12"/>
        <rFont val="宋体"/>
        <family val="3"/>
        <charset val="134"/>
      </rPr>
      <t>博时医疗保健行业混合</t>
    </r>
  </si>
  <si>
    <r>
      <rPr>
        <u/>
        <sz val="12"/>
        <color indexed="12"/>
        <rFont val="宋体"/>
        <family val="3"/>
        <charset val="134"/>
      </rPr>
      <t>国都消费升级灵活配置混合</t>
    </r>
  </si>
  <si>
    <r>
      <rPr>
        <u/>
        <sz val="12"/>
        <color indexed="12"/>
        <rFont val="宋体"/>
        <family val="3"/>
        <charset val="134"/>
      </rPr>
      <t>建信中小盘先锋股票</t>
    </r>
  </si>
  <si>
    <r>
      <rPr>
        <u/>
        <sz val="12"/>
        <color indexed="12"/>
        <rFont val="宋体"/>
        <family val="3"/>
        <charset val="134"/>
      </rPr>
      <t>中海魅力长三角灵活配置混合</t>
    </r>
  </si>
  <si>
    <r>
      <rPr>
        <u/>
        <sz val="12"/>
        <color indexed="12"/>
        <rFont val="宋体"/>
        <family val="3"/>
        <charset val="134"/>
      </rPr>
      <t>中海消费主题精选混合</t>
    </r>
  </si>
  <si>
    <r>
      <rPr>
        <u/>
        <sz val="12"/>
        <color indexed="12"/>
        <rFont val="宋体"/>
        <family val="3"/>
        <charset val="134"/>
      </rPr>
      <t>招商中小盘精选混合</t>
    </r>
  </si>
  <si>
    <r>
      <rPr>
        <u/>
        <sz val="12"/>
        <color indexed="12"/>
        <rFont val="宋体"/>
        <family val="3"/>
        <charset val="134"/>
      </rPr>
      <t>新华钻石品质企业混合</t>
    </r>
  </si>
  <si>
    <r>
      <rPr>
        <u/>
        <sz val="12"/>
        <color indexed="12"/>
        <rFont val="宋体"/>
        <family val="3"/>
        <charset val="134"/>
      </rPr>
      <t>广发制造业精选混合</t>
    </r>
  </si>
  <si>
    <r>
      <rPr>
        <u/>
        <sz val="12"/>
        <color indexed="12"/>
        <rFont val="宋体"/>
        <family val="3"/>
        <charset val="134"/>
      </rPr>
      <t>华商新常态灵活配置混合</t>
    </r>
  </si>
  <si>
    <r>
      <rPr>
        <u/>
        <sz val="12"/>
        <color indexed="12"/>
        <rFont val="宋体"/>
        <family val="3"/>
        <charset val="134"/>
      </rPr>
      <t>前海开源健康分级</t>
    </r>
  </si>
  <si>
    <r>
      <rPr>
        <u/>
        <sz val="12"/>
        <color indexed="12"/>
        <rFont val="宋体"/>
        <family val="3"/>
        <charset val="134"/>
      </rPr>
      <t>长城改革红利灵活配置混合</t>
    </r>
  </si>
  <si>
    <r>
      <rPr>
        <u/>
        <sz val="12"/>
        <color indexed="12"/>
        <rFont val="宋体"/>
        <family val="3"/>
        <charset val="134"/>
      </rPr>
      <t>宝盈优势产业灵活配置混合</t>
    </r>
  </si>
  <si>
    <r>
      <rPr>
        <u/>
        <sz val="12"/>
        <color indexed="12"/>
        <rFont val="宋体"/>
        <family val="3"/>
        <charset val="134"/>
      </rPr>
      <t>建信信息产业股票</t>
    </r>
  </si>
  <si>
    <r>
      <rPr>
        <u/>
        <sz val="12"/>
        <color indexed="12"/>
        <rFont val="宋体"/>
        <family val="3"/>
        <charset val="134"/>
      </rPr>
      <t>交银股息优化混合</t>
    </r>
  </si>
  <si>
    <r>
      <rPr>
        <u/>
        <sz val="12"/>
        <color indexed="12"/>
        <rFont val="宋体"/>
        <family val="3"/>
        <charset val="134"/>
      </rPr>
      <t>嘉实新消费股票</t>
    </r>
  </si>
  <si>
    <r>
      <rPr>
        <u/>
        <sz val="12"/>
        <color indexed="12"/>
        <rFont val="宋体"/>
        <family val="3"/>
        <charset val="134"/>
      </rPr>
      <t>汇添富成长焦点混合</t>
    </r>
  </si>
  <si>
    <r>
      <rPr>
        <u/>
        <sz val="12"/>
        <color indexed="12"/>
        <rFont val="宋体"/>
        <family val="3"/>
        <charset val="134"/>
      </rPr>
      <t>华夏回报二号混合</t>
    </r>
  </si>
  <si>
    <r>
      <rPr>
        <u/>
        <sz val="12"/>
        <color indexed="12"/>
        <rFont val="宋体"/>
        <family val="3"/>
        <charset val="134"/>
      </rPr>
      <t>银华和谐主题混合</t>
    </r>
  </si>
  <si>
    <r>
      <rPr>
        <u/>
        <sz val="12"/>
        <color indexed="12"/>
        <rFont val="宋体"/>
        <family val="3"/>
        <charset val="134"/>
      </rPr>
      <t>红土创新新兴产业混合</t>
    </r>
  </si>
  <si>
    <r>
      <rPr>
        <u/>
        <sz val="12"/>
        <color indexed="12"/>
        <rFont val="宋体"/>
        <family val="3"/>
        <charset val="134"/>
      </rPr>
      <t>浙商聚潮策略配置混合</t>
    </r>
  </si>
  <si>
    <r>
      <rPr>
        <u/>
        <sz val="12"/>
        <color indexed="12"/>
        <rFont val="宋体"/>
        <family val="3"/>
        <charset val="134"/>
      </rPr>
      <t>交银施罗德策略回报灵活配置混合</t>
    </r>
  </si>
  <si>
    <r>
      <rPr>
        <u/>
        <sz val="12"/>
        <color indexed="12"/>
        <rFont val="宋体"/>
        <family val="3"/>
        <charset val="134"/>
      </rPr>
      <t>国泰景气行业灵活配置混合</t>
    </r>
  </si>
  <si>
    <r>
      <rPr>
        <u/>
        <sz val="12"/>
        <color indexed="12"/>
        <rFont val="宋体"/>
        <family val="3"/>
        <charset val="134"/>
      </rPr>
      <t>招商稳健优选股票</t>
    </r>
  </si>
  <si>
    <r>
      <rPr>
        <u/>
        <sz val="12"/>
        <color indexed="12"/>
        <rFont val="宋体"/>
        <family val="3"/>
        <charset val="134"/>
      </rPr>
      <t>中银战略新兴产业股票</t>
    </r>
  </si>
  <si>
    <r>
      <rPr>
        <u/>
        <sz val="12"/>
        <color indexed="12"/>
        <rFont val="宋体"/>
        <family val="3"/>
        <charset val="134"/>
      </rPr>
      <t>华商乐享互联灵活配置混合</t>
    </r>
  </si>
  <si>
    <r>
      <rPr>
        <u/>
        <sz val="12"/>
        <color indexed="12"/>
        <rFont val="宋体"/>
        <family val="3"/>
        <charset val="134"/>
      </rPr>
      <t>诺安中证创业成长指数分级</t>
    </r>
  </si>
  <si>
    <r>
      <rPr>
        <u/>
        <sz val="12"/>
        <color indexed="12"/>
        <rFont val="宋体"/>
        <family val="3"/>
        <charset val="134"/>
      </rPr>
      <t>万家中证创业成长指数分级</t>
    </r>
  </si>
  <si>
    <r>
      <rPr>
        <u/>
        <sz val="12"/>
        <color indexed="12"/>
        <rFont val="宋体"/>
        <family val="3"/>
        <charset val="134"/>
      </rPr>
      <t>新华优选分红混合</t>
    </r>
  </si>
  <si>
    <r>
      <rPr>
        <u/>
        <sz val="12"/>
        <color indexed="12"/>
        <rFont val="宋体"/>
        <family val="3"/>
        <charset val="134"/>
      </rPr>
      <t>华商民营活力灵活配置混合</t>
    </r>
  </si>
  <si>
    <r>
      <rPr>
        <u/>
        <sz val="12"/>
        <color indexed="12"/>
        <rFont val="宋体"/>
        <family val="3"/>
        <charset val="134"/>
      </rPr>
      <t>华商创新成长灵活配置混合型发起</t>
    </r>
  </si>
  <si>
    <r>
      <rPr>
        <u/>
        <sz val="12"/>
        <color indexed="12"/>
        <rFont val="宋体"/>
        <family val="3"/>
        <charset val="134"/>
      </rPr>
      <t>广发优企精选灵活配置混合</t>
    </r>
  </si>
  <si>
    <r>
      <rPr>
        <u/>
        <sz val="12"/>
        <color indexed="12"/>
        <rFont val="宋体"/>
        <family val="3"/>
        <charset val="134"/>
      </rPr>
      <t>建信丰裕定增灵活配置混合</t>
    </r>
  </si>
  <si>
    <r>
      <rPr>
        <u/>
        <sz val="12"/>
        <color indexed="12"/>
        <rFont val="宋体"/>
        <family val="3"/>
        <charset val="134"/>
      </rPr>
      <t>鹏华医药科技股票</t>
    </r>
  </si>
  <si>
    <r>
      <rPr>
        <u/>
        <sz val="12"/>
        <color indexed="12"/>
        <rFont val="宋体"/>
        <family val="3"/>
        <charset val="134"/>
      </rPr>
      <t>国投瑞银融华债券</t>
    </r>
  </si>
  <si>
    <r>
      <rPr>
        <u/>
        <sz val="12"/>
        <color indexed="12"/>
        <rFont val="宋体"/>
        <family val="3"/>
        <charset val="134"/>
      </rPr>
      <t>光大保德信产业新动力混合</t>
    </r>
  </si>
  <si>
    <r>
      <rPr>
        <u/>
        <sz val="12"/>
        <color indexed="12"/>
        <rFont val="宋体"/>
        <family val="3"/>
        <charset val="134"/>
      </rPr>
      <t>华夏大盘精选混合</t>
    </r>
  </si>
  <si>
    <r>
      <rPr>
        <u/>
        <sz val="12"/>
        <color indexed="12"/>
        <rFont val="宋体"/>
        <family val="3"/>
        <charset val="134"/>
      </rPr>
      <t>浦银安盛新兴产业混合</t>
    </r>
  </si>
  <si>
    <r>
      <rPr>
        <u/>
        <sz val="12"/>
        <color indexed="12"/>
        <rFont val="宋体"/>
        <family val="3"/>
        <charset val="134"/>
      </rPr>
      <t>中银消费主题混合</t>
    </r>
  </si>
  <si>
    <r>
      <rPr>
        <u/>
        <sz val="12"/>
        <color indexed="12"/>
        <rFont val="宋体"/>
        <family val="3"/>
        <charset val="134"/>
      </rPr>
      <t>长信多利灵活配置混合</t>
    </r>
  </si>
  <si>
    <r>
      <rPr>
        <u/>
        <sz val="12"/>
        <color indexed="12"/>
        <rFont val="宋体"/>
        <family val="3"/>
        <charset val="134"/>
      </rPr>
      <t>交银医药创新股票</t>
    </r>
  </si>
  <si>
    <r>
      <rPr>
        <u/>
        <sz val="12"/>
        <color indexed="12"/>
        <rFont val="宋体"/>
        <family val="3"/>
        <charset val="134"/>
      </rPr>
      <t>中欧明睿新常态混合</t>
    </r>
  </si>
  <si>
    <r>
      <rPr>
        <u/>
        <sz val="12"/>
        <color indexed="12"/>
        <rFont val="宋体"/>
        <family val="3"/>
        <charset val="134"/>
      </rPr>
      <t>华宝核心优势灵活配置混合</t>
    </r>
  </si>
  <si>
    <r>
      <rPr>
        <u/>
        <sz val="12"/>
        <color indexed="12"/>
        <rFont val="宋体"/>
        <family val="3"/>
        <charset val="134"/>
      </rPr>
      <t>光大保德信一带一路战略主题混合</t>
    </r>
  </si>
  <si>
    <r>
      <rPr>
        <u/>
        <sz val="12"/>
        <color indexed="12"/>
        <rFont val="宋体"/>
        <family val="3"/>
        <charset val="134"/>
      </rPr>
      <t>国投创业成长指数分级</t>
    </r>
  </si>
  <si>
    <r>
      <rPr>
        <u/>
        <sz val="12"/>
        <color indexed="12"/>
        <rFont val="宋体"/>
        <family val="3"/>
        <charset val="134"/>
      </rPr>
      <t>中邮信息产业灵活配置混合</t>
    </r>
  </si>
  <si>
    <r>
      <rPr>
        <u/>
        <sz val="12"/>
        <color indexed="12"/>
        <rFont val="宋体"/>
        <family val="3"/>
        <charset val="134"/>
      </rPr>
      <t>泰信智选成长灵活配置混合</t>
    </r>
  </si>
  <si>
    <r>
      <rPr>
        <u/>
        <sz val="12"/>
        <color indexed="12"/>
        <rFont val="宋体"/>
        <family val="3"/>
        <charset val="134"/>
      </rPr>
      <t>鹏华养老产业股票</t>
    </r>
  </si>
  <si>
    <r>
      <rPr>
        <u/>
        <sz val="12"/>
        <color indexed="12"/>
        <rFont val="宋体"/>
        <family val="3"/>
        <charset val="134"/>
      </rPr>
      <t>前海联合国民健康混合</t>
    </r>
  </si>
  <si>
    <r>
      <rPr>
        <u/>
        <sz val="12"/>
        <color indexed="12"/>
        <rFont val="宋体"/>
        <family val="3"/>
        <charset val="134"/>
      </rPr>
      <t>兴银大健康</t>
    </r>
  </si>
  <si>
    <r>
      <rPr>
        <u/>
        <sz val="12"/>
        <color indexed="12"/>
        <rFont val="宋体"/>
        <family val="3"/>
        <charset val="134"/>
      </rPr>
      <t>长城品牌优选混合</t>
    </r>
  </si>
  <si>
    <r>
      <rPr>
        <u/>
        <sz val="12"/>
        <color indexed="12"/>
        <rFont val="宋体"/>
        <family val="3"/>
        <charset val="134"/>
      </rPr>
      <t>广发内需增长混合</t>
    </r>
  </si>
  <si>
    <r>
      <rPr>
        <u/>
        <sz val="12"/>
        <color indexed="12"/>
        <rFont val="宋体"/>
        <family val="3"/>
        <charset val="134"/>
      </rPr>
      <t>中邮医药健康灵活配置混合</t>
    </r>
  </si>
  <si>
    <r>
      <rPr>
        <u/>
        <sz val="12"/>
        <color indexed="12"/>
        <rFont val="宋体"/>
        <family val="3"/>
        <charset val="134"/>
      </rPr>
      <t>华夏创新前沿股票</t>
    </r>
  </si>
  <si>
    <r>
      <rPr>
        <u/>
        <sz val="12"/>
        <color indexed="12"/>
        <rFont val="宋体"/>
        <family val="3"/>
        <charset val="134"/>
      </rPr>
      <t>鹏华外延成长灵活配置混合</t>
    </r>
  </si>
  <si>
    <r>
      <rPr>
        <u/>
        <sz val="12"/>
        <color indexed="12"/>
        <rFont val="宋体"/>
        <family val="3"/>
        <charset val="134"/>
      </rPr>
      <t>前海开源中证大农业指数增强</t>
    </r>
  </si>
  <si>
    <r>
      <rPr>
        <u/>
        <sz val="12"/>
        <color indexed="12"/>
        <rFont val="宋体"/>
        <family val="3"/>
        <charset val="134"/>
      </rPr>
      <t>浦银安盛精致生活混合</t>
    </r>
  </si>
  <si>
    <r>
      <rPr>
        <u/>
        <sz val="12"/>
        <color indexed="12"/>
        <rFont val="宋体"/>
        <family val="3"/>
        <charset val="134"/>
      </rPr>
      <t>中海合鑫灵活配置混合</t>
    </r>
  </si>
  <si>
    <r>
      <rPr>
        <u/>
        <sz val="12"/>
        <color indexed="12"/>
        <rFont val="宋体"/>
        <family val="3"/>
        <charset val="134"/>
      </rPr>
      <t>建信恒稳价值混合</t>
    </r>
  </si>
  <si>
    <r>
      <rPr>
        <u/>
        <sz val="12"/>
        <color indexed="12"/>
        <rFont val="宋体"/>
        <family val="3"/>
        <charset val="134"/>
      </rPr>
      <t>诺安主题精选混合</t>
    </r>
  </si>
  <si>
    <r>
      <rPr>
        <u/>
        <sz val="12"/>
        <color indexed="12"/>
        <rFont val="宋体"/>
        <family val="3"/>
        <charset val="134"/>
      </rPr>
      <t>银华领先策略混合</t>
    </r>
  </si>
  <si>
    <r>
      <rPr>
        <u/>
        <sz val="12"/>
        <color indexed="12"/>
        <rFont val="宋体"/>
        <family val="3"/>
        <charset val="134"/>
      </rPr>
      <t>招商移动互联网产业股票</t>
    </r>
  </si>
  <si>
    <r>
      <rPr>
        <u/>
        <sz val="12"/>
        <color indexed="12"/>
        <rFont val="宋体"/>
        <family val="3"/>
        <charset val="134"/>
      </rPr>
      <t>银华价值优选混合</t>
    </r>
  </si>
  <si>
    <r>
      <rPr>
        <u/>
        <sz val="12"/>
        <color indexed="12"/>
        <rFont val="宋体"/>
        <family val="3"/>
        <charset val="134"/>
      </rPr>
      <t>交银施罗德趋势优先混合</t>
    </r>
  </si>
  <si>
    <r>
      <rPr>
        <u/>
        <sz val="12"/>
        <color indexed="12"/>
        <rFont val="宋体"/>
        <family val="3"/>
        <charset val="134"/>
      </rPr>
      <t>景顺长城优势企业</t>
    </r>
  </si>
  <si>
    <r>
      <rPr>
        <u/>
        <sz val="12"/>
        <color indexed="12"/>
        <rFont val="宋体"/>
        <family val="3"/>
        <charset val="134"/>
      </rPr>
      <t>招商行业精选股票</t>
    </r>
  </si>
  <si>
    <r>
      <rPr>
        <u/>
        <sz val="12"/>
        <color indexed="12"/>
        <rFont val="宋体"/>
        <family val="3"/>
        <charset val="134"/>
      </rPr>
      <t>兴全全球视野股票</t>
    </r>
  </si>
  <si>
    <r>
      <rPr>
        <u/>
        <sz val="12"/>
        <color indexed="12"/>
        <rFont val="宋体"/>
        <family val="3"/>
        <charset val="134"/>
      </rPr>
      <t>天弘周期策略混合</t>
    </r>
  </si>
  <si>
    <r>
      <rPr>
        <u/>
        <sz val="12"/>
        <color indexed="12"/>
        <rFont val="宋体"/>
        <family val="3"/>
        <charset val="134"/>
      </rPr>
      <t>汇添富消费行业混合</t>
    </r>
  </si>
  <si>
    <r>
      <rPr>
        <u/>
        <sz val="12"/>
        <color indexed="12"/>
        <rFont val="宋体"/>
        <family val="3"/>
        <charset val="134"/>
      </rPr>
      <t>易方达现代服务业灵活配置混合</t>
    </r>
  </si>
  <si>
    <r>
      <rPr>
        <u/>
        <sz val="12"/>
        <color indexed="12"/>
        <rFont val="宋体"/>
        <family val="3"/>
        <charset val="134"/>
      </rPr>
      <t>平安大华智慧中国混合</t>
    </r>
  </si>
  <si>
    <r>
      <rPr>
        <u/>
        <sz val="12"/>
        <color indexed="12"/>
        <rFont val="宋体"/>
        <family val="3"/>
        <charset val="134"/>
      </rPr>
      <t>富国研究优选沪港深灵活配置混合</t>
    </r>
  </si>
  <si>
    <r>
      <rPr>
        <u/>
        <sz val="12"/>
        <color indexed="12"/>
        <rFont val="宋体"/>
        <family val="3"/>
        <charset val="134"/>
      </rPr>
      <t>鹏华策略回报混合</t>
    </r>
  </si>
  <si>
    <r>
      <rPr>
        <u/>
        <sz val="12"/>
        <color indexed="12"/>
        <rFont val="宋体"/>
        <family val="3"/>
        <charset val="134"/>
      </rPr>
      <t>中邮多策略灵活配置混合</t>
    </r>
  </si>
  <si>
    <r>
      <rPr>
        <u/>
        <sz val="12"/>
        <color indexed="12"/>
        <rFont val="宋体"/>
        <family val="3"/>
        <charset val="134"/>
      </rPr>
      <t>国泰国证食品饮料行业指数分级</t>
    </r>
  </si>
  <si>
    <r>
      <rPr>
        <u/>
        <sz val="12"/>
        <color indexed="12"/>
        <rFont val="宋体"/>
        <family val="3"/>
        <charset val="134"/>
      </rPr>
      <t>银华农业产业股票发起式</t>
    </r>
  </si>
  <si>
    <r>
      <rPr>
        <u/>
        <sz val="12"/>
        <color indexed="12"/>
        <rFont val="宋体"/>
        <family val="3"/>
        <charset val="134"/>
      </rPr>
      <t>民生加银品牌蓝筹混合</t>
    </r>
  </si>
  <si>
    <r>
      <rPr>
        <u/>
        <sz val="12"/>
        <color indexed="12"/>
        <rFont val="宋体"/>
        <family val="3"/>
        <charset val="134"/>
      </rPr>
      <t>国泰金马稳健混合</t>
    </r>
  </si>
  <si>
    <r>
      <rPr>
        <u/>
        <sz val="12"/>
        <color indexed="12"/>
        <rFont val="宋体"/>
        <family val="3"/>
        <charset val="134"/>
      </rPr>
      <t>工银农业产业股票</t>
    </r>
  </si>
  <si>
    <r>
      <rPr>
        <u/>
        <sz val="12"/>
        <color indexed="12"/>
        <rFont val="宋体"/>
        <family val="3"/>
        <charset val="134"/>
      </rPr>
      <t>银华富裕主题混合</t>
    </r>
  </si>
  <si>
    <r>
      <rPr>
        <u/>
        <sz val="12"/>
        <color indexed="12"/>
        <rFont val="宋体"/>
        <family val="3"/>
        <charset val="134"/>
      </rPr>
      <t>易方达大健康主题灵活配置混合</t>
    </r>
  </si>
  <si>
    <r>
      <rPr>
        <u/>
        <sz val="12"/>
        <color indexed="12"/>
        <rFont val="宋体"/>
        <family val="3"/>
        <charset val="134"/>
      </rPr>
      <t>新华策略精选股票</t>
    </r>
  </si>
  <si>
    <r>
      <rPr>
        <u/>
        <sz val="12"/>
        <color indexed="12"/>
        <rFont val="宋体"/>
        <family val="3"/>
        <charset val="134"/>
      </rPr>
      <t>富国产业升级混合</t>
    </r>
  </si>
  <si>
    <r>
      <rPr>
        <u/>
        <sz val="12"/>
        <color indexed="12"/>
        <rFont val="宋体"/>
        <family val="3"/>
        <charset val="134"/>
      </rPr>
      <t>平安大华医疗健康混合</t>
    </r>
  </si>
  <si>
    <r>
      <rPr>
        <u/>
        <sz val="12"/>
        <color indexed="12"/>
        <rFont val="宋体"/>
        <family val="3"/>
        <charset val="134"/>
      </rPr>
      <t>南方消费进取</t>
    </r>
  </si>
  <si>
    <r>
      <rPr>
        <u/>
        <sz val="12"/>
        <color indexed="12"/>
        <rFont val="宋体"/>
        <family val="3"/>
        <charset val="134"/>
      </rPr>
      <t>广发策略优选混合</t>
    </r>
  </si>
  <si>
    <r>
      <rPr>
        <u/>
        <sz val="12"/>
        <color indexed="12"/>
        <rFont val="宋体"/>
        <family val="3"/>
        <charset val="134"/>
      </rPr>
      <t>鹏华消费优选混合</t>
    </r>
  </si>
  <si>
    <r>
      <rPr>
        <u/>
        <sz val="12"/>
        <color indexed="12"/>
        <rFont val="宋体"/>
        <family val="3"/>
        <charset val="134"/>
      </rPr>
      <t>银华中小盘混合</t>
    </r>
  </si>
  <si>
    <r>
      <rPr>
        <u/>
        <sz val="12"/>
        <color indexed="12"/>
        <rFont val="宋体"/>
        <family val="3"/>
        <charset val="134"/>
      </rPr>
      <t>华夏领先股票</t>
    </r>
  </si>
  <si>
    <r>
      <rPr>
        <u/>
        <sz val="12"/>
        <color indexed="12"/>
        <rFont val="宋体"/>
        <family val="3"/>
        <charset val="134"/>
      </rPr>
      <t>天治新消费混合</t>
    </r>
  </si>
  <si>
    <r>
      <rPr>
        <u/>
        <sz val="12"/>
        <color indexed="12"/>
        <rFont val="宋体"/>
        <family val="3"/>
        <charset val="134"/>
      </rPr>
      <t>南方品质优选灵活配置混合</t>
    </r>
  </si>
  <si>
    <r>
      <rPr>
        <u/>
        <sz val="12"/>
        <color indexed="12"/>
        <rFont val="宋体"/>
        <family val="3"/>
        <charset val="134"/>
      </rPr>
      <t>景顺长城动力平衡混合</t>
    </r>
  </si>
  <si>
    <r>
      <rPr>
        <u/>
        <sz val="12"/>
        <color indexed="12"/>
        <rFont val="宋体"/>
        <family val="3"/>
        <charset val="134"/>
      </rPr>
      <t>中邮核心主题混合</t>
    </r>
  </si>
  <si>
    <r>
      <rPr>
        <u/>
        <sz val="12"/>
        <color indexed="12"/>
        <rFont val="宋体"/>
        <family val="3"/>
        <charset val="134"/>
      </rPr>
      <t>申万菱信申万进取</t>
    </r>
  </si>
  <si>
    <r>
      <rPr>
        <u/>
        <sz val="12"/>
        <color indexed="12"/>
        <rFont val="宋体"/>
        <family val="3"/>
        <charset val="134"/>
      </rPr>
      <t>广发改革混合</t>
    </r>
  </si>
  <si>
    <r>
      <rPr>
        <u/>
        <sz val="12"/>
        <color indexed="12"/>
        <rFont val="宋体"/>
        <family val="3"/>
        <charset val="134"/>
      </rPr>
      <t>长信双利优选混合</t>
    </r>
  </si>
  <si>
    <r>
      <rPr>
        <u/>
        <sz val="12"/>
        <color indexed="12"/>
        <rFont val="宋体"/>
        <family val="3"/>
        <charset val="134"/>
      </rPr>
      <t>诺德周期策略混合</t>
    </r>
  </si>
  <si>
    <r>
      <rPr>
        <u/>
        <sz val="12"/>
        <color indexed="12"/>
        <rFont val="宋体"/>
        <family val="3"/>
        <charset val="134"/>
      </rPr>
      <t>财通价值动量混合</t>
    </r>
  </si>
  <si>
    <r>
      <rPr>
        <u/>
        <sz val="12"/>
        <color indexed="12"/>
        <rFont val="宋体"/>
        <family val="3"/>
        <charset val="134"/>
      </rPr>
      <t>广发主题领先混合</t>
    </r>
  </si>
  <si>
    <r>
      <rPr>
        <u/>
        <sz val="12"/>
        <color indexed="12"/>
        <rFont val="宋体"/>
        <family val="3"/>
        <charset val="134"/>
      </rPr>
      <t>东方新兴成长混合</t>
    </r>
  </si>
  <si>
    <r>
      <rPr>
        <u/>
        <sz val="12"/>
        <color indexed="12"/>
        <rFont val="宋体"/>
        <family val="3"/>
        <charset val="134"/>
      </rPr>
      <t>诺德价值优势混合</t>
    </r>
  </si>
  <si>
    <r>
      <rPr>
        <u/>
        <sz val="12"/>
        <color indexed="12"/>
        <rFont val="宋体"/>
        <family val="3"/>
        <charset val="134"/>
      </rPr>
      <t>易方达消费行业股票</t>
    </r>
  </si>
  <si>
    <r>
      <rPr>
        <u/>
        <sz val="12"/>
        <color indexed="12"/>
        <rFont val="宋体"/>
        <family val="3"/>
        <charset val="134"/>
      </rPr>
      <t>鹏华品牌传承混合</t>
    </r>
  </si>
  <si>
    <r>
      <rPr>
        <u/>
        <sz val="12"/>
        <color indexed="12"/>
        <rFont val="宋体"/>
        <family val="3"/>
        <charset val="134"/>
      </rPr>
      <t>银华盛世精选灵活配置混合发起式</t>
    </r>
  </si>
  <si>
    <r>
      <rPr>
        <u/>
        <sz val="12"/>
        <color indexed="12"/>
        <rFont val="宋体"/>
        <family val="3"/>
        <charset val="134"/>
      </rPr>
      <t>易方达中小盘混合</t>
    </r>
  </si>
  <si>
    <r>
      <rPr>
        <u/>
        <sz val="12"/>
        <color indexed="12"/>
        <rFont val="宋体"/>
        <family val="3"/>
        <charset val="134"/>
      </rPr>
      <t>嘉实农业产业股票</t>
    </r>
  </si>
  <si>
    <r>
      <rPr>
        <u/>
        <sz val="12"/>
        <color indexed="12"/>
        <rFont val="宋体"/>
        <family val="3"/>
        <charset val="134"/>
      </rPr>
      <t>交银施罗德消费新驱动股票</t>
    </r>
  </si>
  <si>
    <r>
      <rPr>
        <u/>
        <sz val="12"/>
        <color indexed="12"/>
        <rFont val="宋体"/>
        <family val="3"/>
        <charset val="134"/>
      </rPr>
      <t>广发消费品精选混合</t>
    </r>
  </si>
  <si>
    <r>
      <rPr>
        <u/>
        <sz val="12"/>
        <color indexed="12"/>
        <rFont val="宋体"/>
        <family val="3"/>
        <charset val="134"/>
      </rPr>
      <t>广发品牌消费股票</t>
    </r>
  </si>
  <si>
    <r>
      <rPr>
        <u/>
        <sz val="12"/>
        <color indexed="12"/>
        <rFont val="宋体"/>
        <family val="3"/>
        <charset val="134"/>
      </rPr>
      <t>建信核心精选混合</t>
    </r>
  </si>
  <si>
    <r>
      <rPr>
        <u/>
        <sz val="12"/>
        <color indexed="12"/>
        <rFont val="宋体"/>
        <family val="3"/>
        <charset val="134"/>
      </rPr>
      <t>长城优化升级混合</t>
    </r>
  </si>
  <si>
    <r>
      <rPr>
        <u/>
        <sz val="12"/>
        <color indexed="12"/>
        <rFont val="宋体"/>
        <family val="3"/>
        <charset val="134"/>
      </rPr>
      <t>申万菱信消费增长混合</t>
    </r>
  </si>
  <si>
    <r>
      <rPr>
        <u/>
        <sz val="12"/>
        <color indexed="12"/>
        <rFont val="宋体"/>
        <family val="3"/>
        <charset val="134"/>
      </rPr>
      <t>南方兴盛先锋灵活配置混合</t>
    </r>
  </si>
  <si>
    <r>
      <rPr>
        <u/>
        <sz val="12"/>
        <color indexed="12"/>
        <rFont val="宋体"/>
        <family val="3"/>
        <charset val="134"/>
      </rPr>
      <t>财通成长优选混合</t>
    </r>
  </si>
  <si>
    <r>
      <rPr>
        <u/>
        <sz val="12"/>
        <color indexed="12"/>
        <rFont val="宋体"/>
        <family val="3"/>
        <charset val="134"/>
      </rPr>
      <t>民生养老服务</t>
    </r>
  </si>
  <si>
    <r>
      <rPr>
        <u/>
        <sz val="12"/>
        <color indexed="12"/>
        <rFont val="宋体"/>
        <family val="3"/>
        <charset val="134"/>
      </rPr>
      <t>国投瑞银新价值混合</t>
    </r>
  </si>
  <si>
    <r>
      <rPr>
        <u/>
        <sz val="12"/>
        <color indexed="12"/>
        <rFont val="宋体"/>
        <family val="3"/>
        <charset val="134"/>
      </rPr>
      <t>长信内需成长混合</t>
    </r>
  </si>
  <si>
    <r>
      <rPr>
        <u/>
        <sz val="12"/>
        <color indexed="12"/>
        <rFont val="宋体"/>
        <family val="3"/>
        <charset val="134"/>
      </rPr>
      <t>长城环保主题灵活配置混合</t>
    </r>
  </si>
  <si>
    <r>
      <rPr>
        <u/>
        <sz val="12"/>
        <color indexed="12"/>
        <rFont val="宋体"/>
        <family val="3"/>
        <charset val="134"/>
      </rPr>
      <t>华夏盛世精选混合</t>
    </r>
  </si>
  <si>
    <r>
      <rPr>
        <u/>
        <sz val="12"/>
        <color indexed="12"/>
        <rFont val="宋体"/>
        <family val="3"/>
        <charset val="134"/>
      </rPr>
      <t>民生加银稳健成长混合</t>
    </r>
  </si>
  <si>
    <r>
      <rPr>
        <u/>
        <sz val="12"/>
        <color indexed="12"/>
        <rFont val="宋体"/>
        <family val="3"/>
        <charset val="134"/>
      </rPr>
      <t>招商中证白酒指数分级</t>
    </r>
  </si>
  <si>
    <r>
      <rPr>
        <u/>
        <sz val="12"/>
        <color indexed="12"/>
        <rFont val="宋体"/>
        <family val="3"/>
        <charset val="134"/>
      </rPr>
      <t>诺安进取</t>
    </r>
  </si>
  <si>
    <r>
      <rPr>
        <u/>
        <sz val="12"/>
        <color indexed="12"/>
        <rFont val="宋体"/>
        <family val="3"/>
        <charset val="134"/>
      </rPr>
      <t>富国消费主题混合</t>
    </r>
  </si>
  <si>
    <r>
      <rPr>
        <u/>
        <sz val="12"/>
        <color indexed="12"/>
        <rFont val="宋体"/>
        <family val="3"/>
        <charset val="134"/>
      </rPr>
      <t>东方周期优选灵活配置混合</t>
    </r>
  </si>
  <si>
    <r>
      <rPr>
        <u/>
        <sz val="12"/>
        <color indexed="12"/>
        <rFont val="宋体"/>
        <family val="3"/>
        <charset val="134"/>
      </rPr>
      <t>民生加银优选股票</t>
    </r>
  </si>
  <si>
    <r>
      <rPr>
        <u/>
        <sz val="12"/>
        <color indexed="12"/>
        <rFont val="宋体"/>
        <family val="3"/>
        <charset val="134"/>
      </rPr>
      <t>鹏华酒分级</t>
    </r>
  </si>
  <si>
    <r>
      <rPr>
        <u/>
        <sz val="12"/>
        <color indexed="12"/>
        <rFont val="宋体"/>
        <family val="3"/>
        <charset val="134"/>
      </rPr>
      <t>上投摩根大盘蓝筹股票</t>
    </r>
  </si>
  <si>
    <r>
      <rPr>
        <u/>
        <sz val="12"/>
        <color indexed="12"/>
        <rFont val="宋体"/>
        <family val="3"/>
        <charset val="134"/>
      </rPr>
      <t>诺德中小盘混合</t>
    </r>
  </si>
  <si>
    <r>
      <rPr>
        <u/>
        <sz val="12"/>
        <color indexed="12"/>
        <rFont val="宋体"/>
        <family val="3"/>
        <charset val="134"/>
      </rPr>
      <t>融通新区域新经济灵活配置混合</t>
    </r>
  </si>
  <si>
    <r>
      <rPr>
        <u/>
        <sz val="12"/>
        <color indexed="12"/>
        <rFont val="宋体"/>
        <family val="3"/>
        <charset val="134"/>
      </rPr>
      <t>富国低碳环保混合</t>
    </r>
  </si>
  <si>
    <r>
      <rPr>
        <u/>
        <sz val="12"/>
        <color indexed="12"/>
        <rFont val="宋体"/>
        <family val="3"/>
        <charset val="134"/>
      </rPr>
      <t>富国新兴产业股票</t>
    </r>
  </si>
  <si>
    <r>
      <rPr>
        <u/>
        <sz val="12"/>
        <color indexed="12"/>
        <rFont val="宋体"/>
        <family val="3"/>
        <charset val="134"/>
      </rPr>
      <t>广发多元新兴股票</t>
    </r>
  </si>
  <si>
    <r>
      <rPr>
        <u/>
        <sz val="12"/>
        <color indexed="12"/>
        <rFont val="宋体"/>
        <family val="3"/>
        <charset val="134"/>
      </rPr>
      <t>华夏高端制造混合</t>
    </r>
  </si>
  <si>
    <r>
      <rPr>
        <u/>
        <sz val="12"/>
        <color indexed="12"/>
        <rFont val="宋体"/>
        <family val="3"/>
        <charset val="134"/>
      </rPr>
      <t>上投摩根整合驱动灵活配置混合</t>
    </r>
  </si>
  <si>
    <r>
      <rPr>
        <u/>
        <sz val="12"/>
        <color indexed="12"/>
        <rFont val="宋体"/>
        <family val="3"/>
        <charset val="134"/>
      </rPr>
      <t>长城双动力混合</t>
    </r>
  </si>
  <si>
    <r>
      <rPr>
        <u/>
        <sz val="12"/>
        <color indexed="12"/>
        <rFont val="宋体"/>
        <family val="3"/>
        <charset val="134"/>
      </rPr>
      <t>广发轮动配置混合</t>
    </r>
  </si>
  <si>
    <r>
      <rPr>
        <u/>
        <sz val="12"/>
        <color indexed="12"/>
        <rFont val="宋体"/>
        <family val="3"/>
        <charset val="134"/>
      </rPr>
      <t>广发核心精选混合</t>
    </r>
  </si>
  <si>
    <r>
      <rPr>
        <u/>
        <sz val="12"/>
        <color indexed="12"/>
        <rFont val="宋体"/>
        <family val="3"/>
        <charset val="134"/>
      </rPr>
      <t>易方达科讯混合</t>
    </r>
  </si>
  <si>
    <r>
      <rPr>
        <u/>
        <sz val="12"/>
        <color indexed="12"/>
        <rFont val="宋体"/>
        <family val="3"/>
        <charset val="134"/>
      </rPr>
      <t>建信优化配置混合</t>
    </r>
  </si>
  <si>
    <r>
      <rPr>
        <u/>
        <sz val="12"/>
        <color indexed="12"/>
        <rFont val="宋体"/>
        <family val="3"/>
        <charset val="134"/>
      </rPr>
      <t>建信内生动力混合</t>
    </r>
  </si>
  <si>
    <r>
      <rPr>
        <u/>
        <sz val="12"/>
        <color indexed="12"/>
        <rFont val="宋体"/>
        <family val="3"/>
        <charset val="134"/>
      </rPr>
      <t>景顺长城内需增长贰号</t>
    </r>
  </si>
  <si>
    <r>
      <rPr>
        <u/>
        <sz val="12"/>
        <color indexed="12"/>
        <rFont val="宋体"/>
        <family val="3"/>
        <charset val="134"/>
      </rPr>
      <t>景顺长城新兴成长混合</t>
    </r>
  </si>
  <si>
    <r>
      <rPr>
        <u/>
        <sz val="12"/>
        <color indexed="12"/>
        <rFont val="宋体"/>
        <family val="3"/>
        <charset val="134"/>
      </rPr>
      <t>景顺长城公司治理混合</t>
    </r>
  </si>
  <si>
    <r>
      <rPr>
        <u/>
        <sz val="12"/>
        <color indexed="12"/>
        <rFont val="宋体"/>
        <family val="3"/>
        <charset val="134"/>
      </rPr>
      <t>景顺长城精选蓝筹混合</t>
    </r>
  </si>
  <si>
    <r>
      <rPr>
        <u/>
        <sz val="12"/>
        <color indexed="12"/>
        <rFont val="宋体"/>
        <family val="3"/>
        <charset val="134"/>
      </rPr>
      <t>中银上证国企</t>
    </r>
    <r>
      <rPr>
        <u/>
        <sz val="12"/>
        <color indexed="12"/>
        <rFont val="Century"/>
        <family val="1"/>
      </rPr>
      <t>100ETF</t>
    </r>
  </si>
  <si>
    <r>
      <rPr>
        <u/>
        <sz val="12"/>
        <color indexed="12"/>
        <rFont val="宋体"/>
        <family val="3"/>
        <charset val="134"/>
      </rPr>
      <t>申万菱信沪深</t>
    </r>
    <r>
      <rPr>
        <u/>
        <sz val="12"/>
        <color indexed="12"/>
        <rFont val="Century"/>
        <family val="1"/>
      </rPr>
      <t>300</t>
    </r>
  </si>
  <si>
    <r>
      <rPr>
        <u/>
        <sz val="12"/>
        <color indexed="12"/>
        <rFont val="宋体"/>
        <family val="3"/>
        <charset val="134"/>
      </rPr>
      <t>博时沪港深价值优选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</si>
  <si>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工银新能源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</si>
  <si>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博时沪港深价值优选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</si>
  <si>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富国中证工业</t>
    </r>
    <r>
      <rPr>
        <u/>
        <sz val="12"/>
        <color indexed="12"/>
        <rFont val="Century"/>
        <family val="1"/>
      </rPr>
      <t>4.0</t>
    </r>
    <r>
      <rPr>
        <u/>
        <sz val="12"/>
        <color indexed="12"/>
        <rFont val="宋体"/>
        <family val="3"/>
        <charset val="134"/>
      </rPr>
      <t>指数分级</t>
    </r>
  </si>
  <si>
    <r>
      <rPr>
        <u/>
        <sz val="12"/>
        <color indexed="12"/>
        <rFont val="宋体"/>
        <family val="3"/>
        <charset val="134"/>
      </rPr>
      <t>国联安上证商品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</si>
  <si>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建信信用增强债券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</si>
  <si>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华宝上证</t>
    </r>
    <r>
      <rPr>
        <u/>
        <sz val="12"/>
        <color indexed="12"/>
        <rFont val="Century"/>
        <family val="1"/>
      </rPr>
      <t>180</t>
    </r>
    <r>
      <rPr>
        <u/>
        <sz val="12"/>
        <color indexed="12"/>
        <rFont val="宋体"/>
        <family val="3"/>
        <charset val="134"/>
      </rPr>
      <t>价值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</si>
  <si>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华安沪深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</si>
  <si>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景顺长城沪深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等权重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</si>
  <si>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建信转债增强债券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</si>
  <si>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华安上证</t>
    </r>
    <r>
      <rPr>
        <u/>
        <sz val="12"/>
        <color indexed="12"/>
        <rFont val="Century"/>
        <family val="1"/>
      </rPr>
      <t>180ETF</t>
    </r>
  </si>
  <si>
    <r>
      <rPr>
        <u/>
        <sz val="12"/>
        <color indexed="12"/>
        <rFont val="宋体"/>
        <family val="3"/>
        <charset val="134"/>
      </rPr>
      <t>建信信用增强债券</t>
    </r>
    <r>
      <rPr>
        <u/>
        <sz val="12"/>
        <color indexed="12"/>
        <rFont val="Century"/>
        <family val="1"/>
      </rPr>
      <t>A(LOF)</t>
    </r>
  </si>
  <si>
    <r>
      <rPr>
        <u/>
        <sz val="12"/>
        <color indexed="12"/>
        <rFont val="宋体"/>
        <family val="3"/>
        <charset val="134"/>
      </rPr>
      <t>富国沪深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指数增强</t>
    </r>
  </si>
  <si>
    <r>
      <rPr>
        <u/>
        <sz val="12"/>
        <color indexed="12"/>
        <rFont val="宋体"/>
        <family val="3"/>
        <charset val="134"/>
      </rPr>
      <t>国富新收益混合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</si>
  <si>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鹏华香港中小企业指数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</si>
  <si>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广发中证全指信息技术交易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</si>
  <si>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创金合信鑫价值灵活配置混合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</si>
  <si>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国富新收益混合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</si>
  <si>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建信转债增强债券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</si>
  <si>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创金合信鑫价值灵活配置混合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</si>
  <si>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国联安上证商品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</si>
  <si>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红塔红土盛金新动力混合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</si>
  <si>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招商中证煤炭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</si>
  <si>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红塔红土盛金新动力混合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</si>
  <si>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</t>
    </r>
    <r>
      <rPr>
        <u/>
        <sz val="12"/>
        <color indexed="12"/>
        <rFont val="Century"/>
        <family val="1"/>
      </rPr>
      <t>H</t>
    </r>
    <r>
      <rPr>
        <u/>
        <sz val="12"/>
        <color indexed="12"/>
        <rFont val="宋体"/>
        <family val="3"/>
        <charset val="134"/>
      </rPr>
      <t>股</t>
    </r>
    <r>
      <rPr>
        <u/>
        <sz val="12"/>
        <color indexed="12"/>
        <rFont val="Century"/>
        <family val="1"/>
      </rPr>
      <t>B(QDII)</t>
    </r>
  </si>
  <si>
    <r>
      <rPr>
        <u/>
        <sz val="12"/>
        <color indexed="12"/>
        <rFont val="宋体"/>
        <family val="3"/>
        <charset val="134"/>
      </rPr>
      <t>华安上证</t>
    </r>
    <r>
      <rPr>
        <u/>
        <sz val="12"/>
        <color indexed="12"/>
        <rFont val="Century"/>
        <family val="1"/>
      </rPr>
      <t>180ETF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</si>
  <si>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南方大数据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</si>
  <si>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信诚中证</t>
    </r>
    <r>
      <rPr>
        <u/>
        <sz val="12"/>
        <color indexed="12"/>
        <rFont val="Century"/>
        <family val="1"/>
      </rPr>
      <t>TMT</t>
    </r>
    <r>
      <rPr>
        <u/>
        <sz val="12"/>
        <color indexed="12"/>
        <rFont val="宋体"/>
        <family val="3"/>
        <charset val="134"/>
      </rPr>
      <t>产业主题指数分级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</si>
  <si>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汇丰晋信大盘波动精选股票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</si>
  <si>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南方大数据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</si>
  <si>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汇丰晋信大盘波动精选股票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</si>
  <si>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招商可转债分级债券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</si>
  <si>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广发信息技术联接</t>
    </r>
    <r>
      <rPr>
        <u/>
        <sz val="12"/>
        <color indexed="12"/>
        <rFont val="Century"/>
        <family val="1"/>
      </rPr>
      <t>ETFC</t>
    </r>
  </si>
  <si>
    <r>
      <rPr>
        <u/>
        <sz val="12"/>
        <color indexed="12"/>
        <rFont val="宋体"/>
        <family val="3"/>
        <charset val="134"/>
      </rPr>
      <t>广发信息技术联接</t>
    </r>
    <r>
      <rPr>
        <u/>
        <sz val="12"/>
        <color indexed="12"/>
        <rFont val="Century"/>
        <family val="1"/>
      </rPr>
      <t>ETFA</t>
    </r>
  </si>
  <si>
    <r>
      <rPr>
        <u/>
        <sz val="12"/>
        <color indexed="12"/>
        <rFont val="宋体"/>
        <family val="3"/>
        <charset val="134"/>
      </rPr>
      <t>长信中证能源互联网主题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</si>
  <si>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华宝沪深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增强</t>
    </r>
  </si>
  <si>
    <r>
      <rPr>
        <u/>
        <sz val="12"/>
        <color indexed="12"/>
        <rFont val="宋体"/>
        <family val="3"/>
        <charset val="134"/>
      </rPr>
      <t>红塔红土盛通灵活配置混合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</si>
  <si>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红塔红土盛通灵活配置混合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</si>
  <si>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万家</t>
    </r>
    <r>
      <rPr>
        <u/>
        <sz val="12"/>
        <color indexed="12"/>
        <rFont val="Century"/>
        <family val="1"/>
      </rPr>
      <t>180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</si>
  <si>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嘉实新能源新材料股票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</si>
  <si>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深证</t>
    </r>
    <r>
      <rPr>
        <u/>
        <sz val="12"/>
        <color indexed="12"/>
        <rFont val="Century"/>
        <family val="1"/>
      </rPr>
      <t>TMT50ETF</t>
    </r>
  </si>
  <si>
    <r>
      <rPr>
        <u/>
        <sz val="12"/>
        <color indexed="12"/>
        <rFont val="宋体"/>
        <family val="3"/>
        <charset val="134"/>
      </rPr>
      <t>嘉实新能源新材料股票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</si>
  <si>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国富中证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指数增强分级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</si>
  <si>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建信双债增强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</si>
  <si>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前海联合新思路混合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</si>
  <si>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华夏恒生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(</t>
    </r>
    <r>
      <rPr>
        <u/>
        <sz val="12"/>
        <color indexed="12"/>
        <rFont val="宋体"/>
        <family val="3"/>
        <charset val="134"/>
      </rPr>
      <t>美元钞</t>
    </r>
    <r>
      <rPr>
        <u/>
        <sz val="12"/>
        <color indexed="12"/>
        <rFont val="Century"/>
        <family val="1"/>
      </rPr>
      <t>)</t>
    </r>
  </si>
  <si>
    <r>
      <rPr>
        <u/>
        <sz val="12"/>
        <color indexed="12"/>
        <rFont val="宋体"/>
        <family val="3"/>
        <charset val="134"/>
      </rPr>
      <t>华夏恒生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(</t>
    </r>
    <r>
      <rPr>
        <u/>
        <sz val="12"/>
        <color indexed="12"/>
        <rFont val="宋体"/>
        <family val="3"/>
        <charset val="134"/>
      </rPr>
      <t>美元汇</t>
    </r>
    <r>
      <rPr>
        <u/>
        <sz val="12"/>
        <color indexed="12"/>
        <rFont val="Century"/>
        <family val="1"/>
      </rPr>
      <t>)</t>
    </r>
  </si>
  <si>
    <r>
      <rPr>
        <u/>
        <sz val="12"/>
        <color indexed="12"/>
        <rFont val="宋体"/>
        <family val="3"/>
        <charset val="134"/>
      </rPr>
      <t>博时睿利事件驱动混合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</si>
  <si>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长盛同禧债券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</si>
  <si>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建信瑞福添利混合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</si>
  <si>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金鹰量化精选股票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</si>
  <si>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国泰深证</t>
    </r>
    <r>
      <rPr>
        <u/>
        <sz val="12"/>
        <color indexed="12"/>
        <rFont val="Century"/>
        <family val="1"/>
      </rPr>
      <t>TMT50</t>
    </r>
    <r>
      <rPr>
        <u/>
        <sz val="12"/>
        <color indexed="12"/>
        <rFont val="宋体"/>
        <family val="3"/>
        <charset val="134"/>
      </rPr>
      <t>指数分级</t>
    </r>
  </si>
  <si>
    <r>
      <rPr>
        <u/>
        <sz val="12"/>
        <color indexed="12"/>
        <rFont val="宋体"/>
        <family val="3"/>
        <charset val="134"/>
      </rPr>
      <t>融通巨潮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</si>
  <si>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招商深证</t>
    </r>
    <r>
      <rPr>
        <u/>
        <sz val="12"/>
        <color indexed="12"/>
        <rFont val="Century"/>
        <family val="1"/>
      </rPr>
      <t>TMT50ETF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</si>
  <si>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招商深证</t>
    </r>
    <r>
      <rPr>
        <u/>
        <sz val="12"/>
        <color indexed="12"/>
        <rFont val="Century"/>
        <family val="1"/>
      </rPr>
      <t>TMT50ETF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</si>
  <si>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中融沪港深大消费主题灵活配置混合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</si>
  <si>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华泰柏瑞上证红利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</si>
  <si>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德邦量化优选股票</t>
    </r>
    <r>
      <rPr>
        <u/>
        <sz val="12"/>
        <color indexed="12"/>
        <rFont val="Century"/>
        <family val="1"/>
      </rPr>
      <t>(LOF)A</t>
    </r>
  </si>
  <si>
    <r>
      <rPr>
        <u/>
        <sz val="12"/>
        <color indexed="12"/>
        <rFont val="宋体"/>
        <family val="3"/>
        <charset val="134"/>
      </rPr>
      <t>金鹰持久增利债券</t>
    </r>
    <r>
      <rPr>
        <u/>
        <sz val="12"/>
        <color indexed="12"/>
        <rFont val="Century"/>
        <family val="1"/>
      </rPr>
      <t>(LOF)C</t>
    </r>
  </si>
  <si>
    <r>
      <rPr>
        <u/>
        <sz val="12"/>
        <color indexed="12"/>
        <rFont val="宋体"/>
        <family val="3"/>
        <charset val="134"/>
      </rPr>
      <t>金鹰持久增利债券</t>
    </r>
    <r>
      <rPr>
        <u/>
        <sz val="12"/>
        <color indexed="12"/>
        <rFont val="Century"/>
        <family val="1"/>
      </rPr>
      <t>(LOF)E</t>
    </r>
  </si>
  <si>
    <r>
      <rPr>
        <u/>
        <sz val="12"/>
        <color indexed="12"/>
        <rFont val="宋体"/>
        <family val="3"/>
        <charset val="134"/>
      </rPr>
      <t>长盛同瑞中证</t>
    </r>
    <r>
      <rPr>
        <u/>
        <sz val="12"/>
        <color indexed="12"/>
        <rFont val="Century"/>
        <family val="1"/>
      </rPr>
      <t>200</t>
    </r>
    <r>
      <rPr>
        <u/>
        <sz val="12"/>
        <color indexed="12"/>
        <rFont val="宋体"/>
        <family val="3"/>
        <charset val="134"/>
      </rPr>
      <t>分级</t>
    </r>
  </si>
  <si>
    <r>
      <rPr>
        <u/>
        <sz val="12"/>
        <color indexed="12"/>
        <rFont val="宋体"/>
        <family val="3"/>
        <charset val="134"/>
      </rPr>
      <t>华夏上证</t>
    </r>
    <r>
      <rPr>
        <u/>
        <sz val="12"/>
        <color indexed="12"/>
        <rFont val="Century"/>
        <family val="1"/>
      </rPr>
      <t>50AH</t>
    </r>
    <r>
      <rPr>
        <u/>
        <sz val="12"/>
        <color indexed="12"/>
        <rFont val="宋体"/>
        <family val="3"/>
        <charset val="134"/>
      </rPr>
      <t>优选指数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</si>
  <si>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德邦量化优选股票</t>
    </r>
    <r>
      <rPr>
        <u/>
        <sz val="12"/>
        <color indexed="12"/>
        <rFont val="Century"/>
        <family val="1"/>
      </rPr>
      <t>(LOF)C</t>
    </r>
  </si>
  <si>
    <r>
      <rPr>
        <u/>
        <sz val="12"/>
        <color indexed="12"/>
        <rFont val="宋体"/>
        <family val="3"/>
        <charset val="134"/>
      </rPr>
      <t>创金合信鑫收益混合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</si>
  <si>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富国上证综指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</si>
  <si>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中融沪港深大消费主题灵活配置混合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</si>
  <si>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建信瑞福添利混合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</si>
  <si>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博时上证</t>
    </r>
    <r>
      <rPr>
        <u/>
        <sz val="12"/>
        <color indexed="12"/>
        <rFont val="Century"/>
        <family val="1"/>
      </rPr>
      <t>50ETF</t>
    </r>
  </si>
  <si>
    <r>
      <rPr>
        <u/>
        <sz val="12"/>
        <color indexed="12"/>
        <rFont val="宋体"/>
        <family val="3"/>
        <charset val="134"/>
      </rPr>
      <t>易方达上证</t>
    </r>
    <r>
      <rPr>
        <u/>
        <sz val="12"/>
        <color indexed="12"/>
        <rFont val="Century"/>
        <family val="1"/>
      </rPr>
      <t>50</t>
    </r>
    <r>
      <rPr>
        <u/>
        <sz val="12"/>
        <color indexed="12"/>
        <rFont val="宋体"/>
        <family val="3"/>
        <charset val="134"/>
      </rPr>
      <t>指数分级</t>
    </r>
  </si>
  <si>
    <r>
      <rPr>
        <u/>
        <sz val="12"/>
        <color indexed="12"/>
        <rFont val="宋体"/>
        <family val="3"/>
        <charset val="134"/>
      </rPr>
      <t>中海上证</t>
    </r>
    <r>
      <rPr>
        <u/>
        <sz val="12"/>
        <color indexed="12"/>
        <rFont val="Century"/>
        <family val="1"/>
      </rPr>
      <t>50</t>
    </r>
    <r>
      <rPr>
        <u/>
        <sz val="12"/>
        <color indexed="12"/>
        <rFont val="宋体"/>
        <family val="3"/>
        <charset val="134"/>
      </rPr>
      <t>指数增强</t>
    </r>
  </si>
  <si>
    <r>
      <rPr>
        <u/>
        <sz val="12"/>
        <color indexed="12"/>
        <rFont val="宋体"/>
        <family val="3"/>
        <charset val="134"/>
      </rPr>
      <t>景顺长城中证</t>
    </r>
    <r>
      <rPr>
        <u/>
        <sz val="12"/>
        <color indexed="12"/>
        <rFont val="Century"/>
        <family val="1"/>
      </rPr>
      <t>TMT150ETF</t>
    </r>
  </si>
  <si>
    <r>
      <rPr>
        <u/>
        <sz val="12"/>
        <color indexed="12"/>
        <rFont val="宋体"/>
        <family val="3"/>
        <charset val="134"/>
      </rPr>
      <t>国金上证</t>
    </r>
    <r>
      <rPr>
        <u/>
        <sz val="12"/>
        <color indexed="12"/>
        <rFont val="Century"/>
        <family val="1"/>
      </rPr>
      <t>50</t>
    </r>
  </si>
  <si>
    <r>
      <rPr>
        <u/>
        <sz val="12"/>
        <color indexed="12"/>
        <rFont val="宋体"/>
        <family val="3"/>
        <charset val="134"/>
      </rPr>
      <t>汇安丰利混合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</si>
  <si>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国投瑞银瑞和沪深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</si>
  <si>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万家上证</t>
    </r>
    <r>
      <rPr>
        <u/>
        <sz val="12"/>
        <color indexed="12"/>
        <rFont val="Century"/>
        <family val="1"/>
      </rPr>
      <t>50ETF</t>
    </r>
  </si>
  <si>
    <r>
      <rPr>
        <u/>
        <sz val="12"/>
        <color indexed="12"/>
        <rFont val="宋体"/>
        <family val="3"/>
        <charset val="134"/>
      </rPr>
      <t>英大灵活配置混合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</si>
  <si>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创金合信沪深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指数增强型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</si>
  <si>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大成景秀灵活配置混合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</si>
  <si>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大成景秀灵活配置混合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</si>
  <si>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泰信中证</t>
    </r>
    <r>
      <rPr>
        <u/>
        <sz val="12"/>
        <color indexed="12"/>
        <rFont val="Century"/>
        <family val="1"/>
      </rPr>
      <t>200</t>
    </r>
    <r>
      <rPr>
        <u/>
        <sz val="12"/>
        <color indexed="12"/>
        <rFont val="宋体"/>
        <family val="3"/>
        <charset val="134"/>
      </rPr>
      <t>指数基金</t>
    </r>
  </si>
  <si>
    <r>
      <rPr>
        <u/>
        <sz val="12"/>
        <color indexed="12"/>
        <rFont val="宋体"/>
        <family val="3"/>
        <charset val="134"/>
      </rPr>
      <t>国富金融地产混合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</si>
  <si>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英大灵活配置混合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</si>
  <si>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招商丰庆混合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</si>
  <si>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汇安丰利混合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</si>
  <si>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国富金融地产混合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</si>
  <si>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华安上证龙头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</si>
  <si>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嘉实基本面</t>
    </r>
    <r>
      <rPr>
        <u/>
        <sz val="12"/>
        <color indexed="12"/>
        <rFont val="Century"/>
        <family val="1"/>
      </rPr>
      <t>50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</si>
  <si>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创金合信沪深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指数增强型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</si>
  <si>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长盛盛崇灵活配置混合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</si>
  <si>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长盛盛崇灵活配置混合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</si>
  <si>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华夏上证</t>
    </r>
    <r>
      <rPr>
        <u/>
        <sz val="12"/>
        <color indexed="12"/>
        <rFont val="Century"/>
        <family val="1"/>
      </rPr>
      <t>50ETF</t>
    </r>
  </si>
  <si>
    <r>
      <rPr>
        <u/>
        <sz val="12"/>
        <color indexed="12"/>
        <rFont val="宋体"/>
        <family val="3"/>
        <charset val="134"/>
      </rPr>
      <t>国联安双禧</t>
    </r>
    <r>
      <rPr>
        <u/>
        <sz val="12"/>
        <color indexed="12"/>
        <rFont val="Century"/>
        <family val="1"/>
      </rPr>
      <t>B</t>
    </r>
    <r>
      <rPr>
        <u/>
        <sz val="12"/>
        <color indexed="12"/>
        <rFont val="宋体"/>
        <family val="3"/>
        <charset val="134"/>
      </rPr>
      <t>中证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</si>
  <si>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易方达裕鑫债券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</si>
  <si>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前海联合新思路混合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</si>
  <si>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广发安盈混合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</si>
  <si>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易方达裕鑫债券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</si>
  <si>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富国新能源汽车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</si>
  <si>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华泰柏瑞上证中小盘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</si>
  <si>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东方鼎新灵活配置混合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</si>
  <si>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建信上证</t>
    </r>
    <r>
      <rPr>
        <u/>
        <sz val="12"/>
        <color indexed="12"/>
        <rFont val="Century"/>
        <family val="1"/>
      </rPr>
      <t>50ETF</t>
    </r>
  </si>
  <si>
    <r>
      <rPr>
        <u/>
        <sz val="12"/>
        <color indexed="12"/>
        <rFont val="宋体"/>
        <family val="3"/>
        <charset val="134"/>
      </rPr>
      <t>融通巨潮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</si>
  <si>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广发小盘成长混合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</si>
  <si>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博时上证</t>
    </r>
    <r>
      <rPr>
        <u/>
        <sz val="12"/>
        <color indexed="12"/>
        <rFont val="Century"/>
        <family val="1"/>
      </rPr>
      <t>50ETF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</si>
  <si>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前海开源周期优选混合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</si>
  <si>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信诚经典优债债券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</si>
  <si>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红塔红土稳健回报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</si>
  <si>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华安上证龙头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</si>
  <si>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博时鑫泽混合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</si>
  <si>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博时鑫泽混合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</si>
  <si>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东方鼎新灵活配置混合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</si>
  <si>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汇安丰华混合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</si>
  <si>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汇安丰华混合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</si>
  <si>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创金合信量化核心混合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</si>
  <si>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红塔红土稳健回报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</si>
  <si>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指数分级</t>
    </r>
  </si>
  <si>
    <r>
      <rPr>
        <u/>
        <sz val="12"/>
        <color indexed="12"/>
        <rFont val="宋体"/>
        <family val="3"/>
        <charset val="134"/>
      </rPr>
      <t>安信沪深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增强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</si>
  <si>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创金合信量化核心混合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</si>
  <si>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南方开元沪深</t>
    </r>
    <r>
      <rPr>
        <u/>
        <sz val="12"/>
        <color indexed="12"/>
        <rFont val="Century"/>
        <family val="1"/>
      </rPr>
      <t>300ETF</t>
    </r>
  </si>
  <si>
    <r>
      <rPr>
        <u/>
        <sz val="12"/>
        <color indexed="12"/>
        <rFont val="宋体"/>
        <family val="3"/>
        <charset val="134"/>
      </rPr>
      <t>安信沪深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增强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</si>
  <si>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前海开源周期优选混合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</si>
  <si>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信诚中证</t>
    </r>
    <r>
      <rPr>
        <u/>
        <sz val="12"/>
        <color indexed="12"/>
        <rFont val="Century"/>
        <family val="1"/>
      </rPr>
      <t>800</t>
    </r>
    <r>
      <rPr>
        <u/>
        <sz val="12"/>
        <color indexed="12"/>
        <rFont val="宋体"/>
        <family val="3"/>
        <charset val="134"/>
      </rPr>
      <t>有色指数分级</t>
    </r>
  </si>
  <si>
    <r>
      <rPr>
        <u/>
        <sz val="12"/>
        <color indexed="12"/>
        <rFont val="宋体"/>
        <family val="3"/>
        <charset val="134"/>
      </rPr>
      <t>景顺长城中证</t>
    </r>
    <r>
      <rPr>
        <u/>
        <sz val="12"/>
        <color indexed="12"/>
        <rFont val="Century"/>
        <family val="1"/>
      </rPr>
      <t>150ETF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</si>
  <si>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建信沪深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</si>
  <si>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泰达宏利业绩股票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</si>
  <si>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大成景穗灵活配置混合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</si>
  <si>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泰达宏利业绩股票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</si>
  <si>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华夏沪深</t>
    </r>
    <r>
      <rPr>
        <u/>
        <sz val="12"/>
        <color indexed="12"/>
        <rFont val="Century"/>
        <family val="1"/>
      </rPr>
      <t>300ETF</t>
    </r>
  </si>
  <si>
    <r>
      <rPr>
        <u/>
        <sz val="12"/>
        <color indexed="12"/>
        <rFont val="宋体"/>
        <family val="3"/>
        <charset val="134"/>
      </rPr>
      <t>建信双债增强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</si>
  <si>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工银沪深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</si>
  <si>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华泰柏瑞上证中小盘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</si>
  <si>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嘉实沪深</t>
    </r>
    <r>
      <rPr>
        <u/>
        <sz val="12"/>
        <color indexed="12"/>
        <rFont val="Century"/>
        <family val="1"/>
      </rPr>
      <t>300ETF</t>
    </r>
  </si>
  <si>
    <r>
      <rPr>
        <u/>
        <sz val="12"/>
        <color indexed="12"/>
        <rFont val="宋体"/>
        <family val="3"/>
        <charset val="134"/>
      </rPr>
      <t>鹏华沪深</t>
    </r>
    <r>
      <rPr>
        <u/>
        <sz val="12"/>
        <color indexed="12"/>
        <rFont val="Century"/>
        <family val="1"/>
      </rPr>
      <t>300ETF</t>
    </r>
  </si>
  <si>
    <r>
      <rPr>
        <u/>
        <sz val="12"/>
        <color indexed="12"/>
        <rFont val="宋体"/>
        <family val="3"/>
        <charset val="134"/>
      </rPr>
      <t>创金合信鑫收益混合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</si>
  <si>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华泰柏瑞沪深</t>
    </r>
    <r>
      <rPr>
        <u/>
        <sz val="12"/>
        <color indexed="12"/>
        <rFont val="Century"/>
        <family val="1"/>
      </rPr>
      <t>300ETF</t>
    </r>
  </si>
  <si>
    <r>
      <rPr>
        <u/>
        <sz val="12"/>
        <color indexed="12"/>
        <rFont val="宋体"/>
        <family val="3"/>
        <charset val="134"/>
      </rPr>
      <t>汇添富沪深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(LOF)C</t>
    </r>
  </si>
  <si>
    <r>
      <rPr>
        <u/>
        <sz val="12"/>
        <color indexed="12"/>
        <rFont val="宋体"/>
        <family val="3"/>
        <charset val="134"/>
      </rPr>
      <t>易方达沪深</t>
    </r>
    <r>
      <rPr>
        <u/>
        <sz val="12"/>
        <color indexed="12"/>
        <rFont val="Century"/>
        <family val="1"/>
      </rPr>
      <t>300ETF</t>
    </r>
    <r>
      <rPr>
        <u/>
        <sz val="12"/>
        <color indexed="12"/>
        <rFont val="宋体"/>
        <family val="3"/>
        <charset val="134"/>
      </rPr>
      <t>发起式</t>
    </r>
  </si>
  <si>
    <r>
      <rPr>
        <u/>
        <sz val="12"/>
        <color indexed="12"/>
        <rFont val="宋体"/>
        <family val="3"/>
        <charset val="134"/>
      </rPr>
      <t>浦银安盛沪深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</si>
  <si>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天弘上证</t>
    </r>
    <r>
      <rPr>
        <u/>
        <sz val="12"/>
        <color indexed="12"/>
        <rFont val="Century"/>
        <family val="1"/>
      </rPr>
      <t>50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</si>
  <si>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农银沪深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</si>
  <si>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国泰沪深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</si>
  <si>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天弘上证</t>
    </r>
    <r>
      <rPr>
        <u/>
        <sz val="12"/>
        <color indexed="12"/>
        <rFont val="Century"/>
        <family val="1"/>
      </rPr>
      <t>50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</si>
  <si>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长盛上证</t>
    </r>
    <r>
      <rPr>
        <u/>
        <sz val="12"/>
        <color indexed="12"/>
        <rFont val="Century"/>
        <family val="1"/>
      </rPr>
      <t>50</t>
    </r>
    <r>
      <rPr>
        <u/>
        <sz val="12"/>
        <color indexed="12"/>
        <rFont val="宋体"/>
        <family val="3"/>
        <charset val="134"/>
      </rPr>
      <t>指数分级</t>
    </r>
  </si>
  <si>
    <r>
      <rPr>
        <u/>
        <sz val="12"/>
        <color indexed="12"/>
        <rFont val="宋体"/>
        <family val="3"/>
        <charset val="134"/>
      </rPr>
      <t>南方开元沪深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</si>
  <si>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华商稳定增利债券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</si>
  <si>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广发沪深</t>
    </r>
    <r>
      <rPr>
        <u/>
        <sz val="12"/>
        <color indexed="12"/>
        <rFont val="Century"/>
        <family val="1"/>
      </rPr>
      <t>300ETF</t>
    </r>
  </si>
  <si>
    <r>
      <rPr>
        <u/>
        <sz val="12"/>
        <color indexed="12"/>
        <rFont val="宋体"/>
        <family val="3"/>
        <charset val="134"/>
      </rPr>
      <t>南方开元沪深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</si>
  <si>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华安沪深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指数分级</t>
    </r>
  </si>
  <si>
    <r>
      <rPr>
        <u/>
        <sz val="12"/>
        <color indexed="12"/>
        <rFont val="宋体"/>
        <family val="3"/>
        <charset val="134"/>
      </rPr>
      <t>汇添富沪深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(LOF)A</t>
    </r>
  </si>
  <si>
    <r>
      <rPr>
        <u/>
        <sz val="12"/>
        <color indexed="12"/>
        <rFont val="宋体"/>
        <family val="3"/>
        <charset val="134"/>
      </rPr>
      <t>华泰保兴吉年丰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</si>
  <si>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嘉实沪深</t>
    </r>
    <r>
      <rPr>
        <u/>
        <sz val="12"/>
        <color indexed="12"/>
        <rFont val="Century"/>
        <family val="1"/>
      </rPr>
      <t>300ETF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</si>
  <si>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华泰保兴吉年丰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</si>
  <si>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</si>
  <si>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泰达宏利瑞利债券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</si>
  <si>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天治研究驱动灵活配置混合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</si>
  <si>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财通多策略升级混合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</si>
  <si>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大成景鹏灵活配置混合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</si>
  <si>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华商稳定增利债券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</si>
  <si>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天弘沪深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</si>
  <si>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泰达宏利财富大盘指数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</si>
  <si>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富国上证综指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</si>
  <si>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华泰柏瑞沪深</t>
    </r>
    <r>
      <rPr>
        <u/>
        <sz val="12"/>
        <color indexed="12"/>
        <rFont val="Century"/>
        <family val="1"/>
      </rPr>
      <t>300ETF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</si>
  <si>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易方达沪深</t>
    </r>
    <r>
      <rPr>
        <u/>
        <sz val="12"/>
        <color indexed="12"/>
        <rFont val="Century"/>
        <family val="1"/>
      </rPr>
      <t>300ETF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</si>
  <si>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南方中证申万有色金属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</si>
  <si>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大成景鹏灵活配置混合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</si>
  <si>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金鹰元禧混合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</si>
  <si>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金鹰元禧混合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</si>
  <si>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长盛同禧债券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</si>
  <si>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广发沪深</t>
    </r>
    <r>
      <rPr>
        <u/>
        <sz val="12"/>
        <color indexed="12"/>
        <rFont val="Century"/>
        <family val="1"/>
      </rPr>
      <t>300ETF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</si>
  <si>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财通资管积极收益债券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</si>
  <si>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华安新优选灵活配置混合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</si>
  <si>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财通资管积极收益债券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</si>
  <si>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泰达宏利财富大盘指数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</si>
  <si>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广发沪深</t>
    </r>
    <r>
      <rPr>
        <u/>
        <sz val="12"/>
        <color indexed="12"/>
        <rFont val="Century"/>
        <family val="1"/>
      </rPr>
      <t>300ETF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</si>
  <si>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易方达新鑫灵活配置混合</t>
    </r>
    <r>
      <rPr>
        <u/>
        <sz val="12"/>
        <color indexed="12"/>
        <rFont val="Century"/>
        <family val="1"/>
      </rPr>
      <t>I</t>
    </r>
  </si>
  <si>
    <r>
      <rPr>
        <u/>
        <sz val="12"/>
        <color indexed="12"/>
        <rFont val="宋体"/>
        <family val="3"/>
        <charset val="134"/>
      </rPr>
      <t>易方达新鑫灵活配置混合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</si>
  <si>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南方有色金属联接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</si>
  <si>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华夏沪深</t>
    </r>
    <r>
      <rPr>
        <u/>
        <sz val="12"/>
        <color indexed="12"/>
        <rFont val="Century"/>
        <family val="1"/>
      </rPr>
      <t>300ETF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</si>
  <si>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富国天丰强化债券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</si>
  <si>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华安新优选灵活配置混合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</si>
  <si>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九泰久益混合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</si>
  <si>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大成沪深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</si>
  <si>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银华沪深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指数分级</t>
    </r>
  </si>
  <si>
    <r>
      <rPr>
        <u/>
        <sz val="12"/>
        <color indexed="12"/>
        <rFont val="宋体"/>
        <family val="3"/>
        <charset val="134"/>
      </rPr>
      <t>华夏上证</t>
    </r>
    <r>
      <rPr>
        <u/>
        <sz val="12"/>
        <color indexed="12"/>
        <rFont val="Century"/>
        <family val="1"/>
      </rPr>
      <t>50ETF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</si>
  <si>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长盛沪深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</si>
  <si>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中欧永裕混合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</si>
  <si>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国金沪深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指数增强</t>
    </r>
  </si>
  <si>
    <r>
      <rPr>
        <u/>
        <sz val="12"/>
        <color indexed="12"/>
        <rFont val="宋体"/>
        <family val="3"/>
        <charset val="134"/>
      </rPr>
      <t>国寿安保沪深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</si>
  <si>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工银中国制造</t>
    </r>
    <r>
      <rPr>
        <u/>
        <sz val="12"/>
        <color indexed="12"/>
        <rFont val="Century"/>
        <family val="1"/>
      </rPr>
      <t>2025</t>
    </r>
  </si>
  <si>
    <r>
      <rPr>
        <u/>
        <sz val="12"/>
        <color indexed="12"/>
        <rFont val="宋体"/>
        <family val="3"/>
        <charset val="134"/>
      </rPr>
      <t>华富永鑫灵活配置混合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</si>
  <si>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中欧盛世成长混合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</si>
  <si>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南方有色金属联接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</si>
  <si>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中欧盛世成长混合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</si>
  <si>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新华双利债券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</si>
  <si>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</t>
    </r>
    <r>
      <rPr>
        <u/>
        <sz val="12"/>
        <color indexed="12"/>
        <rFont val="Century"/>
        <family val="1"/>
      </rPr>
      <t>2020</t>
    </r>
    <r>
      <rPr>
        <u/>
        <sz val="12"/>
        <color indexed="12"/>
        <rFont val="宋体"/>
        <family val="3"/>
        <charset val="134"/>
      </rPr>
      <t>生命周期混合</t>
    </r>
  </si>
  <si>
    <r>
      <rPr>
        <u/>
        <sz val="12"/>
        <color indexed="12"/>
        <rFont val="宋体"/>
        <family val="3"/>
        <charset val="134"/>
      </rPr>
      <t>华富永鑫灵活配置混合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</si>
  <si>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新华双利债券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</si>
  <si>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长城久泰沪深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</si>
  <si>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景顺长城睿成灵活配置混合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</si>
  <si>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国联安双禧中证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指数分级</t>
    </r>
  </si>
  <si>
    <r>
      <rPr>
        <u/>
        <sz val="12"/>
        <color indexed="12"/>
        <rFont val="宋体"/>
        <family val="3"/>
        <charset val="134"/>
      </rPr>
      <t>诺安中证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</si>
  <si>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中欧盛世成长混合</t>
    </r>
    <r>
      <rPr>
        <u/>
        <sz val="12"/>
        <color indexed="12"/>
        <rFont val="Century"/>
        <family val="1"/>
      </rPr>
      <t>A(LOF)</t>
    </r>
  </si>
  <si>
    <r>
      <rPr>
        <u/>
        <sz val="12"/>
        <color indexed="12"/>
        <rFont val="宋体"/>
        <family val="3"/>
        <charset val="134"/>
      </rPr>
      <t>中银中证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指数增强</t>
    </r>
  </si>
  <si>
    <r>
      <rPr>
        <u/>
        <sz val="12"/>
        <color indexed="12"/>
        <rFont val="宋体"/>
        <family val="3"/>
        <charset val="134"/>
      </rPr>
      <t>国富中证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指数增强分级</t>
    </r>
  </si>
  <si>
    <r>
      <rPr>
        <u/>
        <sz val="12"/>
        <color indexed="12"/>
        <rFont val="宋体"/>
        <family val="3"/>
        <charset val="134"/>
      </rPr>
      <t>工银添利债券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</si>
  <si>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信诚至诚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</si>
  <si>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景顺长城睿成灵活配置混合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</si>
  <si>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华安新丰利灵活配置混合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</si>
  <si>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前海联合沪深</t>
    </r>
    <r>
      <rPr>
        <u/>
        <sz val="12"/>
        <color indexed="12"/>
        <rFont val="Century"/>
        <family val="1"/>
      </rPr>
      <t>300</t>
    </r>
  </si>
  <si>
    <r>
      <rPr>
        <u/>
        <sz val="12"/>
        <color indexed="12"/>
        <rFont val="宋体"/>
        <family val="3"/>
        <charset val="134"/>
      </rPr>
      <t>泰达宏利港股通股票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</si>
  <si>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广发安盈混合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</si>
  <si>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博时宏观回报债券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</si>
  <si>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富国新收益灵活配置混合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</si>
  <si>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泰达宏利港股通股票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</si>
  <si>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工银添利债券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</si>
  <si>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信诚经典优债债券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</si>
  <si>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中欧沪深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指数增强</t>
    </r>
    <r>
      <rPr>
        <u/>
        <sz val="12"/>
        <color indexed="12"/>
        <rFont val="Century"/>
        <family val="1"/>
      </rPr>
      <t>A(LOF)</t>
    </r>
  </si>
  <si>
    <r>
      <rPr>
        <u/>
        <sz val="12"/>
        <color indexed="12"/>
        <rFont val="宋体"/>
        <family val="3"/>
        <charset val="134"/>
      </rPr>
      <t>泰达宏利新思路混合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</si>
  <si>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泰达宏利新思路混合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</si>
  <si>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华安新丰利灵活配置混合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</si>
  <si>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国泰互利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</si>
  <si>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中欧沪深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指数增强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</si>
  <si>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诺安上证新兴产业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</si>
  <si>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宝盈中证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指数增强</t>
    </r>
  </si>
  <si>
    <r>
      <rPr>
        <u/>
        <sz val="12"/>
        <color indexed="12"/>
        <rFont val="宋体"/>
        <family val="3"/>
        <charset val="134"/>
      </rPr>
      <t>信诚至诚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</si>
  <si>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华富中证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</si>
  <si>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国富恒利债券</t>
    </r>
    <r>
      <rPr>
        <u/>
        <sz val="12"/>
        <color indexed="12"/>
        <rFont val="Century"/>
        <family val="1"/>
      </rPr>
      <t>(LOF)C</t>
    </r>
  </si>
  <si>
    <r>
      <rPr>
        <u/>
        <sz val="12"/>
        <color indexed="12"/>
        <rFont val="宋体"/>
        <family val="3"/>
        <charset val="134"/>
      </rPr>
      <t>国富沪深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指数增强</t>
    </r>
  </si>
  <si>
    <r>
      <rPr>
        <u/>
        <sz val="12"/>
        <color indexed="12"/>
        <rFont val="宋体"/>
        <family val="3"/>
        <charset val="134"/>
      </rPr>
      <t>天弘中证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</si>
  <si>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国富恒利债券</t>
    </r>
    <r>
      <rPr>
        <u/>
        <sz val="12"/>
        <color indexed="12"/>
        <rFont val="Century"/>
        <family val="1"/>
      </rPr>
      <t>(LOF)A</t>
    </r>
  </si>
  <si>
    <r>
      <rPr>
        <u/>
        <sz val="12"/>
        <color indexed="12"/>
        <rFont val="宋体"/>
        <family val="3"/>
        <charset val="134"/>
      </rPr>
      <t>信诚新选回报混合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</si>
  <si>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天弘中证全指运输指数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</si>
  <si>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华宝中证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</si>
  <si>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招商丰益灵活配置混合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</si>
  <si>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银华恒生国企指数分级</t>
    </r>
    <r>
      <rPr>
        <u/>
        <sz val="12"/>
        <color indexed="12"/>
        <rFont val="Century"/>
        <family val="1"/>
      </rPr>
      <t>(QDII)</t>
    </r>
  </si>
  <si>
    <r>
      <rPr>
        <u/>
        <sz val="12"/>
        <color indexed="12"/>
        <rFont val="宋体"/>
        <family val="3"/>
        <charset val="134"/>
      </rPr>
      <t>诺安上证新兴产业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</si>
  <si>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天弘中证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</si>
  <si>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天治研究驱动灵活配置混合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</si>
  <si>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华富元鑫灵活配置混合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</si>
  <si>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信诚新选回报混合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</si>
  <si>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富国新收益灵活配置混合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</si>
  <si>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信诚至优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</si>
  <si>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鹏华资源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</si>
  <si>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大成景穗灵活配置混合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</si>
  <si>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先锋聚元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</si>
  <si>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先锋聚元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</si>
  <si>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信诚至优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</si>
  <si>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汇丰晋信沪港深股票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</si>
  <si>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天弘中证全指运输指数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</si>
  <si>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嘉实沪深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指数研究增强</t>
    </r>
  </si>
  <si>
    <r>
      <rPr>
        <u/>
        <sz val="12"/>
        <color indexed="12"/>
        <rFont val="宋体"/>
        <family val="3"/>
        <charset val="134"/>
      </rPr>
      <t>汇丰晋信沪港深股票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</si>
  <si>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易方达安心回报债券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</si>
  <si>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易方达恒生国企</t>
    </r>
    <r>
      <rPr>
        <u/>
        <sz val="12"/>
        <color indexed="12"/>
        <rFont val="Century"/>
        <family val="1"/>
      </rPr>
      <t>(QDII-ETF)</t>
    </r>
  </si>
  <si>
    <r>
      <rPr>
        <u/>
        <sz val="12"/>
        <color indexed="12"/>
        <rFont val="宋体"/>
        <family val="3"/>
        <charset val="134"/>
      </rPr>
      <t>易方达中小板指数分级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</si>
  <si>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鹏华沪深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</si>
  <si>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华安中国</t>
    </r>
    <r>
      <rPr>
        <u/>
        <sz val="12"/>
        <color indexed="12"/>
        <rFont val="Century"/>
        <family val="1"/>
      </rPr>
      <t>A</t>
    </r>
    <r>
      <rPr>
        <u/>
        <sz val="12"/>
        <color indexed="12"/>
        <rFont val="宋体"/>
        <family val="3"/>
        <charset val="134"/>
      </rPr>
      <t>股增强指数</t>
    </r>
  </si>
  <si>
    <r>
      <rPr>
        <u/>
        <sz val="12"/>
        <color indexed="12"/>
        <rFont val="宋体"/>
        <family val="3"/>
        <charset val="134"/>
      </rPr>
      <t>南方小康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</si>
  <si>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嘉实</t>
    </r>
    <r>
      <rPr>
        <u/>
        <sz val="12"/>
        <color indexed="12"/>
        <rFont val="Century"/>
        <family val="1"/>
      </rPr>
      <t>H</t>
    </r>
    <r>
      <rPr>
        <u/>
        <sz val="12"/>
        <color indexed="12"/>
        <rFont val="宋体"/>
        <family val="3"/>
        <charset val="134"/>
      </rPr>
      <t>股指数</t>
    </r>
    <r>
      <rPr>
        <u/>
        <sz val="12"/>
        <color indexed="12"/>
        <rFont val="Century"/>
        <family val="1"/>
      </rPr>
      <t>(QDII-LOF)</t>
    </r>
  </si>
  <si>
    <r>
      <rPr>
        <u/>
        <sz val="12"/>
        <color indexed="12"/>
        <rFont val="宋体"/>
        <family val="3"/>
        <charset val="134"/>
      </rPr>
      <t>万家行业优选混合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</si>
  <si>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平安大华量化先锋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</si>
  <si>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平安大华量化先锋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</si>
  <si>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易方达并购重组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</si>
  <si>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长信利丰债券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</si>
  <si>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长盛盛兴灵活配置混合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</si>
  <si>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长盛盛兴灵活配置混合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</si>
  <si>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长盛盛泽灵活配置混合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</si>
  <si>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长盛盛泽灵活配置混合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</si>
  <si>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</t>
    </r>
    <r>
      <rPr>
        <u/>
        <sz val="12"/>
        <color indexed="12"/>
        <rFont val="Century"/>
        <family val="1"/>
      </rPr>
      <t>100ETF</t>
    </r>
  </si>
  <si>
    <r>
      <rPr>
        <u/>
        <sz val="12"/>
        <color indexed="12"/>
        <rFont val="宋体"/>
        <family val="3"/>
        <charset val="134"/>
      </rPr>
      <t>南方小康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</si>
  <si>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万家瑞丰灵活配置混合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</si>
  <si>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中金沪深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指数增强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</si>
  <si>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万家瑞丰灵活配置混合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</si>
  <si>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中证财通可持续发展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</si>
  <si>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华安新恒利混合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</si>
  <si>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中金沪深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指数增强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</si>
  <si>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华安新恒利混合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</si>
  <si>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银河嘉祥混合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</si>
  <si>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银河嘉祥混合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</si>
  <si>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长盛中证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</si>
  <si>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南方小康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</si>
  <si>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海富通中证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</si>
  <si>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博时鑫泰混合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</si>
  <si>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东吴双三角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</si>
  <si>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长盛盛淳灵活配置混合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</si>
  <si>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汇丰晋信</t>
    </r>
    <r>
      <rPr>
        <u/>
        <sz val="12"/>
        <color indexed="12"/>
        <rFont val="Century"/>
        <family val="1"/>
      </rPr>
      <t>2016</t>
    </r>
    <r>
      <rPr>
        <u/>
        <sz val="12"/>
        <color indexed="12"/>
        <rFont val="宋体"/>
        <family val="3"/>
        <charset val="134"/>
      </rPr>
      <t>周期混合</t>
    </r>
  </si>
  <si>
    <r>
      <rPr>
        <u/>
        <sz val="12"/>
        <color indexed="12"/>
        <rFont val="宋体"/>
        <family val="3"/>
        <charset val="134"/>
      </rPr>
      <t>泰达宏利启明混合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</si>
  <si>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华夏新锦绣灵活配置混合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</si>
  <si>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浙商沪深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指数分级</t>
    </r>
  </si>
  <si>
    <r>
      <rPr>
        <u/>
        <sz val="12"/>
        <color indexed="12"/>
        <rFont val="宋体"/>
        <family val="3"/>
        <charset val="134"/>
      </rPr>
      <t>富国新优享灵活配置混合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</si>
  <si>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博时鑫泰混合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</si>
  <si>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国泰浓益灵活配置混合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</si>
  <si>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新华增怡债券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</si>
  <si>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华泰柏瑞享利混合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</si>
  <si>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南方永利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</si>
  <si>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华泰柏瑞享利混合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</si>
  <si>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泰信基本面</t>
    </r>
    <r>
      <rPr>
        <u/>
        <sz val="12"/>
        <color indexed="12"/>
        <rFont val="Century"/>
        <family val="1"/>
      </rPr>
      <t>400B</t>
    </r>
  </si>
  <si>
    <r>
      <rPr>
        <u/>
        <sz val="12"/>
        <color indexed="12"/>
        <rFont val="宋体"/>
        <family val="3"/>
        <charset val="134"/>
      </rPr>
      <t>南方永利</t>
    </r>
    <r>
      <rPr>
        <u/>
        <sz val="12"/>
        <color indexed="12"/>
        <rFont val="Century"/>
        <family val="1"/>
      </rPr>
      <t>A(LOF)</t>
    </r>
  </si>
  <si>
    <r>
      <rPr>
        <u/>
        <sz val="12"/>
        <color indexed="12"/>
        <rFont val="宋体"/>
        <family val="3"/>
        <charset val="134"/>
      </rPr>
      <t>新华增怡债券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</si>
  <si>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长盛盛德灵活配置混合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</si>
  <si>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长盛盛德灵活配置混合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</si>
  <si>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东吴双三角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</si>
  <si>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长盛盛淳灵活配置混合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</si>
  <si>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长盛盛乾灵活配置混合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</si>
  <si>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长盛盛乾灵活配置混合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</si>
  <si>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易方达恒生国企联接</t>
    </r>
    <r>
      <rPr>
        <u/>
        <sz val="12"/>
        <color indexed="12"/>
        <rFont val="Century"/>
        <family val="1"/>
      </rPr>
      <t>(QDII)</t>
    </r>
  </si>
  <si>
    <r>
      <rPr>
        <u/>
        <sz val="12"/>
        <color indexed="12"/>
        <rFont val="宋体"/>
        <family val="3"/>
        <charset val="134"/>
      </rPr>
      <t>招商沪深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</si>
  <si>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泰达宏利启明混合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</si>
  <si>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</si>
  <si>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华夏新锦绣灵活配置混合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</si>
  <si>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富国新优享灵活配置混合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</si>
  <si>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融通医疗保健行业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</si>
  <si>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永赢双利债券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</si>
  <si>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泰达信用合利债券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</si>
  <si>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信诚优质纯债债券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</si>
  <si>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国泰浓益灵活配置混合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</si>
  <si>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南方双元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</si>
  <si>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华安安润灵活配置混合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</si>
  <si>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华安安润灵活配置混合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</si>
  <si>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南方恒生中国企业精明指数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</si>
  <si>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广发集丰债券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</si>
  <si>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泰达宏利多元回报债券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</si>
  <si>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南方恒生中国企业精明指数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</si>
  <si>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嘉实文体娱乐股票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</si>
  <si>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中欧永裕混合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</si>
  <si>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九泰久益混合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</si>
  <si>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国寿安保尊裕优化回报债券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</si>
  <si>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泰达宏利启迪混合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</si>
  <si>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国富恒久信用债券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</si>
  <si>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嘉实文体娱乐股票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</si>
  <si>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长盛盛弘灵活配置混合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</si>
  <si>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泰达宏利启迪混合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</si>
  <si>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长盛盛弘灵活配置混合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</si>
  <si>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国寿安保尊裕优化回报债券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</si>
  <si>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建信收益增强债券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</si>
  <si>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长盛盛泰混合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</si>
  <si>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长盛盛泰混合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</si>
  <si>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国富恒久信用债券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</si>
  <si>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安信工业</t>
    </r>
    <r>
      <rPr>
        <u/>
        <sz val="12"/>
        <color indexed="12"/>
        <rFont val="Century"/>
        <family val="1"/>
      </rPr>
      <t>4.0</t>
    </r>
    <r>
      <rPr>
        <u/>
        <sz val="12"/>
        <color indexed="12"/>
        <rFont val="宋体"/>
        <family val="3"/>
        <charset val="134"/>
      </rPr>
      <t>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</si>
  <si>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安信工业</t>
    </r>
    <r>
      <rPr>
        <u/>
        <sz val="12"/>
        <color indexed="12"/>
        <rFont val="Century"/>
        <family val="1"/>
      </rPr>
      <t>4.0</t>
    </r>
    <r>
      <rPr>
        <u/>
        <sz val="12"/>
        <color indexed="12"/>
        <rFont val="宋体"/>
        <family val="3"/>
        <charset val="134"/>
      </rPr>
      <t>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</si>
  <si>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创金合信鑫安保本混合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</si>
  <si>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融通岁岁添利定期开放债券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</si>
  <si>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华富恒利债券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</si>
  <si>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华宝港股通恒生中国</t>
    </r>
    <r>
      <rPr>
        <u/>
        <sz val="12"/>
        <color indexed="12"/>
        <rFont val="Century"/>
        <family val="1"/>
      </rPr>
      <t>25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</si>
  <si>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万家瑞祥灵活配置混合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</si>
  <si>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华夏稳定双利债券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</si>
  <si>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华夏永福养老理财混合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</si>
  <si>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万家瑞祥灵活配置混合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</si>
  <si>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汇丰晋信恒生龙头指数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</si>
  <si>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华安安心收益债券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</si>
  <si>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华安安心收益债券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</si>
  <si>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汇丰晋信恒生龙头指数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</si>
  <si>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方正富邦优选灵活配置混合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</si>
  <si>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建信收益增强债券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</si>
  <si>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信诚新丰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</si>
  <si>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信诚新丰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</si>
  <si>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中关村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</si>
  <si>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长盛盛享灵活配置混合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</si>
  <si>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长盛盛享灵活配置混合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</si>
  <si>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中银信用增利债券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</si>
  <si>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华富华鑫灵活配置混合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</si>
  <si>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华富华鑫灵活配置混合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</si>
  <si>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嘉实信用债券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</si>
  <si>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招商丰益灵活配置混合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</si>
  <si>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博时上证超大盘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</si>
  <si>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汇添富达欣灵活配置混合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</si>
  <si>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前海开源嘉鑫混合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</si>
  <si>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华夏稳定双利债券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</si>
  <si>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华富元鑫灵活配置混合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</si>
  <si>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前海开源嘉鑫混合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</si>
  <si>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富国移动互联网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</si>
  <si>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东方新策略灵活配置混合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</si>
  <si>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东方新策略灵活配置混合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</si>
  <si>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易方达安心回报债券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</si>
  <si>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招商丰达灵活配置混合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</si>
  <si>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泰达宏利启惠混合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</si>
  <si>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招商丰睿灵活配置混合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</si>
  <si>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招商丰达灵活配置混合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</si>
  <si>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招商丰睿灵活配置混合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</si>
  <si>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长信利盈灵活配置混合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</si>
  <si>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成长分级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</si>
  <si>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创金合信优价成长股票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</si>
  <si>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博时宏观回报债券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</si>
  <si>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创金合信优价成长股票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</si>
  <si>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博时天颐债券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</si>
  <si>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南方中证国有企业改革指数分级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</si>
  <si>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金元顺安灵活配置混合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</si>
  <si>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泰达宏利启富混合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</si>
  <si>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华夏双债债券</t>
    </r>
    <r>
      <rPr>
        <u/>
        <sz val="12"/>
        <color indexed="12"/>
        <rFont val="Century"/>
        <family val="1"/>
      </rPr>
      <t>C</t>
    </r>
  </si>
  <si>
    <r>
      <t>MSCI</t>
    </r>
    <r>
      <rPr>
        <u/>
        <sz val="12"/>
        <color indexed="12"/>
        <rFont val="宋体"/>
        <family val="3"/>
        <charset val="134"/>
      </rPr>
      <t>中国</t>
    </r>
    <r>
      <rPr>
        <u/>
        <sz val="12"/>
        <color indexed="12"/>
        <rFont val="Century"/>
        <family val="1"/>
      </rPr>
      <t>A</t>
    </r>
    <r>
      <rPr>
        <u/>
        <sz val="12"/>
        <color indexed="12"/>
        <rFont val="宋体"/>
        <family val="3"/>
        <charset val="134"/>
      </rPr>
      <t>股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</si>
  <si>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前海开源沪港深核心资源混合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</si>
  <si>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易方达国企改革指数分级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</si>
  <si>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华夏双债债券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</si>
  <si>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新华惠鑫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</si>
  <si>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博时上证超大盘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</si>
  <si>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金鹰元安混合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</si>
  <si>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前海开源沪港深核心资源混合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</si>
  <si>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博时天颐债券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</si>
  <si>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中金丰沃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</si>
  <si>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金鹰元安混合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</si>
  <si>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泰达宏利启惠混合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</si>
  <si>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富国富利稳健配置混合型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</si>
  <si>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富国富利稳健配置混合型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</si>
  <si>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华富益鑫灵活配置混合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</si>
  <si>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汇添富年年利定期开放债券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</si>
  <si>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天弘中证</t>
    </r>
    <r>
      <rPr>
        <u/>
        <sz val="12"/>
        <color indexed="12"/>
        <rFont val="Century"/>
        <family val="1"/>
      </rPr>
      <t>800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</si>
  <si>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交银施罗德成长混合</t>
    </r>
    <r>
      <rPr>
        <u/>
        <sz val="12"/>
        <color indexed="12"/>
        <rFont val="Century"/>
        <family val="1"/>
      </rPr>
      <t>H</t>
    </r>
  </si>
  <si>
    <r>
      <rPr>
        <u/>
        <sz val="12"/>
        <color indexed="12"/>
        <rFont val="宋体"/>
        <family val="3"/>
        <charset val="134"/>
      </rPr>
      <t>华富益鑫灵活配置混合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</si>
  <si>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长盛盛禧灵活配置混合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</si>
  <si>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长盛盛禧灵活配置混合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</si>
  <si>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天弘中证</t>
    </r>
    <r>
      <rPr>
        <u/>
        <sz val="12"/>
        <color indexed="12"/>
        <rFont val="Century"/>
        <family val="1"/>
      </rPr>
      <t>800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</si>
  <si>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泰达宏利启富混合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</si>
  <si>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长盛盛瑞灵活配置混合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</si>
  <si>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长盛盛瑞灵活配置混合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</si>
  <si>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华泰柏瑞价值精选</t>
    </r>
    <r>
      <rPr>
        <u/>
        <sz val="12"/>
        <color indexed="12"/>
        <rFont val="Century"/>
        <family val="1"/>
      </rPr>
      <t>30</t>
    </r>
    <r>
      <rPr>
        <u/>
        <sz val="12"/>
        <color indexed="12"/>
        <rFont val="宋体"/>
        <family val="3"/>
        <charset val="134"/>
      </rPr>
      <t>混合</t>
    </r>
  </si>
  <si>
    <r>
      <rPr>
        <u/>
        <sz val="12"/>
        <color indexed="12"/>
        <rFont val="宋体"/>
        <family val="3"/>
        <charset val="134"/>
      </rPr>
      <t>国联安鑫隆混合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</si>
  <si>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交银施罗德成长混合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</si>
  <si>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国联安鑫隆混合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</si>
  <si>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中金丰沃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</si>
  <si>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华富强化回报债券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</si>
  <si>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华宝上证</t>
    </r>
    <r>
      <rPr>
        <u/>
        <sz val="12"/>
        <color indexed="12"/>
        <rFont val="Century"/>
        <family val="1"/>
      </rPr>
      <t>180</t>
    </r>
    <r>
      <rPr>
        <u/>
        <sz val="12"/>
        <color indexed="12"/>
        <rFont val="宋体"/>
        <family val="3"/>
        <charset val="134"/>
      </rPr>
      <t>成长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</si>
  <si>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汇安丰益混合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</si>
  <si>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汇安丰益混合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</si>
  <si>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交银上证</t>
    </r>
    <r>
      <rPr>
        <u/>
        <sz val="12"/>
        <color indexed="12"/>
        <rFont val="Century"/>
        <family val="1"/>
      </rPr>
      <t>180</t>
    </r>
    <r>
      <rPr>
        <u/>
        <sz val="12"/>
        <color indexed="12"/>
        <rFont val="宋体"/>
        <family val="3"/>
        <charset val="134"/>
      </rPr>
      <t>公司治理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</si>
  <si>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华宝兴业上证</t>
    </r>
    <r>
      <rPr>
        <u/>
        <sz val="12"/>
        <color indexed="12"/>
        <rFont val="Century"/>
        <family val="1"/>
      </rPr>
      <t>180</t>
    </r>
    <r>
      <rPr>
        <u/>
        <sz val="12"/>
        <color indexed="12"/>
        <rFont val="宋体"/>
        <family val="3"/>
        <charset val="134"/>
      </rPr>
      <t>成长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</si>
  <si>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金鹰灵活配置混合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</si>
  <si>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上投摩根智选</t>
    </r>
    <r>
      <rPr>
        <u/>
        <sz val="12"/>
        <color indexed="12"/>
        <rFont val="Century"/>
        <family val="1"/>
      </rPr>
      <t>30</t>
    </r>
    <r>
      <rPr>
        <u/>
        <sz val="12"/>
        <color indexed="12"/>
        <rFont val="宋体"/>
        <family val="3"/>
        <charset val="134"/>
      </rPr>
      <t>混合</t>
    </r>
  </si>
  <si>
    <r>
      <rPr>
        <u/>
        <sz val="12"/>
        <color indexed="12"/>
        <rFont val="宋体"/>
        <family val="3"/>
        <charset val="134"/>
      </rPr>
      <t>华泰柏瑞鼎利混合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</si>
  <si>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华泰柏瑞鼎利混合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</si>
  <si>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国金鑫新灵活配置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</si>
  <si>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国泰国证新能源汽车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</si>
  <si>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国投瑞银新机遇混合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</si>
  <si>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方正富邦优选灵活配置混合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</si>
  <si>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申万中小板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</si>
  <si>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长信利丰债券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</si>
  <si>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工银添颐债券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</si>
  <si>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国投瑞银新机遇混合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</si>
  <si>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金鹰灵活配置混合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</si>
  <si>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富时</t>
    </r>
    <r>
      <rPr>
        <u/>
        <sz val="12"/>
        <color indexed="12"/>
        <rFont val="Century"/>
        <family val="1"/>
      </rPr>
      <t>A50</t>
    </r>
  </si>
  <si>
    <r>
      <rPr>
        <u/>
        <sz val="12"/>
        <color indexed="12"/>
        <rFont val="宋体"/>
        <family val="3"/>
        <charset val="134"/>
      </rPr>
      <t>安信新起点混合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</si>
  <si>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成长分级</t>
    </r>
  </si>
  <si>
    <r>
      <rPr>
        <u/>
        <sz val="12"/>
        <color indexed="12"/>
        <rFont val="宋体"/>
        <family val="3"/>
        <charset val="134"/>
      </rPr>
      <t>万家瑞益灵活配置混合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</si>
  <si>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前海联合添利债券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</si>
  <si>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前海联合添利债券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</si>
  <si>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博时主题行业混合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</si>
  <si>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国联安鑫怡混合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</si>
  <si>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万家瑞益灵活配置混合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</si>
  <si>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国联安鑫怡混合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</si>
  <si>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交银信用添利债券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</si>
  <si>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泰达宏利创金混合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</si>
  <si>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汇添富高息债债券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</si>
  <si>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工银添颐债券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</si>
  <si>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交银上证</t>
    </r>
    <r>
      <rPr>
        <u/>
        <sz val="12"/>
        <color indexed="12"/>
        <rFont val="Century"/>
        <family val="1"/>
      </rPr>
      <t>180</t>
    </r>
    <r>
      <rPr>
        <u/>
        <sz val="12"/>
        <color indexed="12"/>
        <rFont val="宋体"/>
        <family val="3"/>
        <charset val="134"/>
      </rPr>
      <t>公司治理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</si>
  <si>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安信新起点混合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</si>
  <si>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国联安鑫富混合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</si>
  <si>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华泰柏瑞睿利混合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</si>
  <si>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华夏鼎盛债券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</si>
  <si>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华夏鼎盛债券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</si>
  <si>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华泰柏瑞睿利混合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</si>
  <si>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华安稳定收益债券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</si>
  <si>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华安稳定收益债券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</si>
  <si>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银华信息科技量化优选股票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</si>
  <si>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银华信息科技量化优选股票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</si>
  <si>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汇丰晋信动态策略混合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</si>
  <si>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农银增强收益债券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</si>
  <si>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华夏中小板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</si>
  <si>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信诚中证</t>
    </r>
    <r>
      <rPr>
        <u/>
        <sz val="12"/>
        <color indexed="12"/>
        <rFont val="Century"/>
        <family val="1"/>
      </rPr>
      <t>TMT</t>
    </r>
    <r>
      <rPr>
        <u/>
        <sz val="12"/>
        <color indexed="12"/>
        <rFont val="宋体"/>
        <family val="3"/>
        <charset val="134"/>
      </rPr>
      <t>产业主题指数分级</t>
    </r>
  </si>
  <si>
    <r>
      <rPr>
        <u/>
        <sz val="12"/>
        <color indexed="12"/>
        <rFont val="宋体"/>
        <family val="3"/>
        <charset val="134"/>
      </rPr>
      <t>汇丰晋信动态策略混合</t>
    </r>
    <r>
      <rPr>
        <u/>
        <sz val="12"/>
        <color indexed="12"/>
        <rFont val="Century"/>
        <family val="1"/>
      </rPr>
      <t>H</t>
    </r>
  </si>
  <si>
    <r>
      <rPr>
        <u/>
        <sz val="12"/>
        <color indexed="12"/>
        <rFont val="宋体"/>
        <family val="3"/>
        <charset val="134"/>
      </rPr>
      <t>汇丰晋信大盘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</si>
  <si>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东方惠新灵活配置混合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</si>
  <si>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东方惠新灵活配置混合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</si>
  <si>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博时富时中国</t>
    </r>
    <r>
      <rPr>
        <u/>
        <sz val="12"/>
        <color indexed="12"/>
        <rFont val="Century"/>
        <family val="1"/>
      </rPr>
      <t>A</t>
    </r>
    <r>
      <rPr>
        <u/>
        <sz val="12"/>
        <color indexed="12"/>
        <rFont val="宋体"/>
        <family val="3"/>
        <charset val="134"/>
      </rPr>
      <t>股指数</t>
    </r>
  </si>
  <si>
    <r>
      <rPr>
        <u/>
        <sz val="12"/>
        <color indexed="12"/>
        <rFont val="宋体"/>
        <family val="3"/>
        <charset val="134"/>
      </rPr>
      <t>汇丰晋信大盘</t>
    </r>
    <r>
      <rPr>
        <u/>
        <sz val="12"/>
        <color indexed="12"/>
        <rFont val="Century"/>
        <family val="1"/>
      </rPr>
      <t>H</t>
    </r>
  </si>
  <si>
    <r>
      <rPr>
        <u/>
        <sz val="12"/>
        <color indexed="12"/>
        <rFont val="宋体"/>
        <family val="3"/>
        <charset val="134"/>
      </rPr>
      <t>华夏沪深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指数增强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</si>
  <si>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景顺长城沪深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</si>
  <si>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国联安鑫发混合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</si>
  <si>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泰达宏利创金混合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</si>
  <si>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泰信基本面</t>
    </r>
    <r>
      <rPr>
        <u/>
        <sz val="12"/>
        <color indexed="12"/>
        <rFont val="Century"/>
        <family val="1"/>
      </rPr>
      <t>400</t>
    </r>
    <r>
      <rPr>
        <u/>
        <sz val="12"/>
        <color indexed="12"/>
        <rFont val="宋体"/>
        <family val="3"/>
        <charset val="134"/>
      </rPr>
      <t>分级</t>
    </r>
  </si>
  <si>
    <r>
      <rPr>
        <u/>
        <sz val="12"/>
        <color indexed="12"/>
        <rFont val="宋体"/>
        <family val="3"/>
        <charset val="134"/>
      </rPr>
      <t>农银增强收益债券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</si>
  <si>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天弘医疗健康混合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</si>
  <si>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工银瑞信沪港深精选灵活配置混合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</si>
  <si>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工银瑞信沪港深精选灵活配置混合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</si>
  <si>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工银聚焦</t>
    </r>
    <r>
      <rPr>
        <u/>
        <sz val="12"/>
        <color indexed="12"/>
        <rFont val="Century"/>
        <family val="1"/>
      </rPr>
      <t>30</t>
    </r>
    <r>
      <rPr>
        <u/>
        <sz val="12"/>
        <color indexed="12"/>
        <rFont val="宋体"/>
        <family val="3"/>
        <charset val="134"/>
      </rPr>
      <t>股票</t>
    </r>
  </si>
  <si>
    <r>
      <rPr>
        <u/>
        <sz val="12"/>
        <color indexed="12"/>
        <rFont val="宋体"/>
        <family val="3"/>
        <charset val="134"/>
      </rPr>
      <t>国联安鑫富混合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</si>
  <si>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江信瑞福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</si>
  <si>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国富强化收益债券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</si>
  <si>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民生加银信用双利债券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</si>
  <si>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国联安添鑫灵活配置混合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</si>
  <si>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东方睿鑫热点挖掘混合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</si>
  <si>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博时新财富混合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</si>
  <si>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国富强化收益债券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</si>
  <si>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博时新财富混合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</si>
  <si>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国联安添鑫灵活配置混合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</si>
  <si>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大摩多元收益债券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</si>
  <si>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国联安鑫发混合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</si>
  <si>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东方红汇阳债券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</si>
  <si>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东方睿鑫热点挖掘混合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</si>
  <si>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银华道琼斯</t>
    </r>
    <r>
      <rPr>
        <u/>
        <sz val="12"/>
        <color indexed="12"/>
        <rFont val="Century"/>
        <family val="1"/>
      </rPr>
      <t>88</t>
    </r>
  </si>
  <si>
    <r>
      <rPr>
        <u/>
        <sz val="12"/>
        <color indexed="12"/>
        <rFont val="宋体"/>
        <family val="3"/>
        <charset val="134"/>
      </rPr>
      <t>东方红汇阳债券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</si>
  <si>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东方红汇阳债券</t>
    </r>
    <r>
      <rPr>
        <u/>
        <sz val="12"/>
        <color indexed="12"/>
        <rFont val="Century"/>
        <family val="1"/>
      </rPr>
      <t>Z</t>
    </r>
  </si>
  <si>
    <r>
      <rPr>
        <u/>
        <sz val="12"/>
        <color indexed="12"/>
        <rFont val="宋体"/>
        <family val="3"/>
        <charset val="134"/>
      </rPr>
      <t>银河回报债券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</si>
  <si>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银华上证</t>
    </r>
    <r>
      <rPr>
        <u/>
        <sz val="12"/>
        <color indexed="12"/>
        <rFont val="Century"/>
        <family val="1"/>
      </rPr>
      <t>5</t>
    </r>
    <r>
      <rPr>
        <u/>
        <sz val="12"/>
        <color indexed="12"/>
        <rFont val="宋体"/>
        <family val="3"/>
        <charset val="134"/>
      </rPr>
      <t>年期国债指数</t>
    </r>
    <r>
      <rPr>
        <u/>
        <sz val="12"/>
        <color indexed="12"/>
        <rFont val="Century"/>
        <family val="1"/>
      </rPr>
      <t>C</t>
    </r>
  </si>
  <si>
    <r>
      <t>MSCI</t>
    </r>
    <r>
      <rPr>
        <u/>
        <sz val="12"/>
        <color indexed="12"/>
        <rFont val="宋体"/>
        <family val="3"/>
        <charset val="134"/>
      </rPr>
      <t>中国</t>
    </r>
    <r>
      <rPr>
        <u/>
        <sz val="12"/>
        <color indexed="12"/>
        <rFont val="Century"/>
        <family val="1"/>
      </rPr>
      <t>A</t>
    </r>
    <r>
      <rPr>
        <u/>
        <sz val="12"/>
        <color indexed="12"/>
        <rFont val="宋体"/>
        <family val="3"/>
        <charset val="134"/>
      </rPr>
      <t>股交易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</si>
  <si>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平安大华转型创新混合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</si>
  <si>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银华上证</t>
    </r>
    <r>
      <rPr>
        <u/>
        <sz val="12"/>
        <color indexed="12"/>
        <rFont val="Century"/>
        <family val="1"/>
      </rPr>
      <t>5</t>
    </r>
    <r>
      <rPr>
        <u/>
        <sz val="12"/>
        <color indexed="12"/>
        <rFont val="宋体"/>
        <family val="3"/>
        <charset val="134"/>
      </rPr>
      <t>年期国债指数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</si>
  <si>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天弘医疗健康混合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</si>
  <si>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平安大华转型创新混合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</si>
  <si>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大摩多元收益债券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</si>
  <si>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汇添富纯债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</si>
  <si>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中金丰鸿灵活配置混合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</si>
  <si>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工银瑞信双利债券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</si>
  <si>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中金丰颐灵活配置混合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</si>
  <si>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浦银安盛基本面</t>
    </r>
    <r>
      <rPr>
        <u/>
        <sz val="12"/>
        <color indexed="12"/>
        <rFont val="Century"/>
        <family val="1"/>
      </rPr>
      <t>400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</si>
  <si>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中金丰颐灵活配置混合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</si>
  <si>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中金丰鸿灵活配置混合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</si>
  <si>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博时特许价值混合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</si>
  <si>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鹏扬汇利债券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</si>
  <si>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鹏扬汇利债券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</si>
  <si>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工银瑞信双利债券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</si>
  <si>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安信动态策略混合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</si>
  <si>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东方红汇利债券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</si>
  <si>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安信动态策略混合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</si>
  <si>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江信瑞福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</si>
  <si>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东方红汇利债券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</si>
  <si>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平安大华股息精选沪港深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</si>
  <si>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长盛盛丰灵活配置混合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</si>
  <si>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中欧琪和灵活配置混合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</si>
  <si>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泰达宏利启泽混合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</si>
  <si>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泰达宏利启泽混合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</si>
  <si>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中银锦利混合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</si>
  <si>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中银锦利混合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</si>
  <si>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嘉实富时中国</t>
    </r>
    <r>
      <rPr>
        <u/>
        <sz val="12"/>
        <color indexed="12"/>
        <rFont val="Century"/>
        <family val="1"/>
      </rPr>
      <t>A50ETF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</si>
  <si>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中信建投稳信一年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</si>
  <si>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建信鑫稳回报灵活配置混合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</si>
  <si>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国泰中证国有企业改革指数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</si>
  <si>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长盛盛丰灵活配置混合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</si>
  <si>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民生加银增强收益债券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</si>
  <si>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中信建投稳信一年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</si>
  <si>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国泰上证</t>
    </r>
    <r>
      <rPr>
        <u/>
        <sz val="12"/>
        <color indexed="12"/>
        <rFont val="Century"/>
        <family val="1"/>
      </rPr>
      <t>5</t>
    </r>
    <r>
      <rPr>
        <u/>
        <sz val="12"/>
        <color indexed="12"/>
        <rFont val="宋体"/>
        <family val="3"/>
        <charset val="134"/>
      </rPr>
      <t>年期国债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</si>
  <si>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英大策略优选混合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</si>
  <si>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国联安鑫乾混合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</si>
  <si>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国联安鑫乾混合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</si>
  <si>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中欧琪和灵活配置混合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</si>
  <si>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英大睿鑫灵活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</si>
  <si>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国泰上证</t>
    </r>
    <r>
      <rPr>
        <u/>
        <sz val="12"/>
        <color indexed="12"/>
        <rFont val="Century"/>
        <family val="1"/>
      </rPr>
      <t>5</t>
    </r>
    <r>
      <rPr>
        <u/>
        <sz val="12"/>
        <color indexed="12"/>
        <rFont val="宋体"/>
        <family val="3"/>
        <charset val="134"/>
      </rPr>
      <t>年期国债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</si>
  <si>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平安大华股息精选沪港深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</si>
  <si>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华润元大富时中国</t>
    </r>
    <r>
      <rPr>
        <u/>
        <sz val="12"/>
        <color indexed="12"/>
        <rFont val="Century"/>
        <family val="1"/>
      </rPr>
      <t>A50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</si>
  <si>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英大策略优选混合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</si>
  <si>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英大睿鑫灵活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</si>
  <si>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信达澳银鑫安债券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</si>
  <si>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鹏华金鼎保本混合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</si>
  <si>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中融融丰纯债债券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</si>
  <si>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长盛盛康灵活配置混合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</si>
  <si>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华安新安平灵活配置混合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</si>
  <si>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华安新安平灵活配置混合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</si>
  <si>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鹏华丰利债券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</si>
  <si>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鹏华金鼎保本混合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</si>
  <si>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融通月月添利定期开放债券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</si>
  <si>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上投摩根轮动添利债券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</si>
  <si>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融通月月添利定期开放债券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</si>
  <si>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长盛盛平灵活配置混合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</si>
  <si>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长盛盛平灵活配置混合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</si>
  <si>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工银四季收益债券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</si>
  <si>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上投摩根轮动添利债券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</si>
  <si>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鹏华弘锐混合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</si>
  <si>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汇添富稳健添利定期开放债券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</si>
  <si>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东方红收益增强债券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</si>
  <si>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南方金利定期开放债券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</si>
  <si>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国投瑞银双债丰利定开债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</si>
  <si>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长盛同瑞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</si>
  <si>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富国创业板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</si>
  <si>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国投瑞银双债丰利定开债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</si>
  <si>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泰信基本面</t>
    </r>
    <r>
      <rPr>
        <u/>
        <sz val="12"/>
        <color indexed="12"/>
        <rFont val="Century"/>
        <family val="1"/>
      </rPr>
      <t>400A</t>
    </r>
  </si>
  <si>
    <r>
      <rPr>
        <u/>
        <sz val="12"/>
        <color indexed="12"/>
        <rFont val="宋体"/>
        <family val="3"/>
        <charset val="134"/>
      </rPr>
      <t>国投创业成长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</si>
  <si>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国富中证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指数增强分级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</si>
  <si>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成长分级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</si>
  <si>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银河铭忆</t>
    </r>
    <r>
      <rPr>
        <u/>
        <sz val="12"/>
        <color indexed="12"/>
        <rFont val="Century"/>
        <family val="1"/>
      </rPr>
      <t>3</t>
    </r>
    <r>
      <rPr>
        <u/>
        <sz val="12"/>
        <color indexed="12"/>
        <rFont val="宋体"/>
        <family val="3"/>
        <charset val="134"/>
      </rPr>
      <t>个月定开债券</t>
    </r>
  </si>
  <si>
    <r>
      <rPr>
        <u/>
        <sz val="12"/>
        <color indexed="12"/>
        <rFont val="宋体"/>
        <family val="3"/>
        <charset val="134"/>
      </rPr>
      <t>信诚中证</t>
    </r>
    <r>
      <rPr>
        <u/>
        <sz val="12"/>
        <color indexed="12"/>
        <rFont val="Century"/>
        <family val="1"/>
      </rPr>
      <t>800</t>
    </r>
    <r>
      <rPr>
        <u/>
        <sz val="12"/>
        <color indexed="12"/>
        <rFont val="宋体"/>
        <family val="3"/>
        <charset val="134"/>
      </rPr>
      <t>金融指数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</si>
  <si>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信诚中证</t>
    </r>
    <r>
      <rPr>
        <u/>
        <sz val="12"/>
        <color indexed="12"/>
        <rFont val="Century"/>
        <family val="1"/>
      </rPr>
      <t>800</t>
    </r>
    <r>
      <rPr>
        <u/>
        <sz val="12"/>
        <color indexed="12"/>
        <rFont val="宋体"/>
        <family val="3"/>
        <charset val="134"/>
      </rPr>
      <t>医药指数分级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</si>
  <si>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信诚中证</t>
    </r>
    <r>
      <rPr>
        <u/>
        <sz val="12"/>
        <color indexed="12"/>
        <rFont val="Century"/>
        <family val="1"/>
      </rPr>
      <t>800</t>
    </r>
    <r>
      <rPr>
        <u/>
        <sz val="12"/>
        <color indexed="12"/>
        <rFont val="宋体"/>
        <family val="3"/>
        <charset val="134"/>
      </rPr>
      <t>有色指数分级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</si>
  <si>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银华转债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</si>
  <si>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信诚信息安全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</si>
  <si>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广发聚泰混合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</si>
  <si>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富国证券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</si>
  <si>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信诚智能家居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</si>
  <si>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富国国有企业债债券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</si>
  <si>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金鹰添利信用债债券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</si>
  <si>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融通军工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</si>
  <si>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汇安丰恒混合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</si>
  <si>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南方弘利定期开放债券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</si>
  <si>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南方弘利定期开放债券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</si>
  <si>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金鹰添利信用债债券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</si>
  <si>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嘉实丰益信用定期债券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</si>
  <si>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鹏华丰润债券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</si>
  <si>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汇安丰恒混合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</si>
  <si>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中银证券聚瑞混合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</si>
  <si>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东方红收益增强债券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</si>
  <si>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泰达信用合利债券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</si>
  <si>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融通通福</t>
    </r>
    <r>
      <rPr>
        <u/>
        <sz val="12"/>
        <color indexed="12"/>
        <rFont val="Century"/>
        <family val="1"/>
      </rPr>
      <t>(LOF)C</t>
    </r>
  </si>
  <si>
    <r>
      <rPr>
        <u/>
        <sz val="12"/>
        <color indexed="12"/>
        <rFont val="宋体"/>
        <family val="3"/>
        <charset val="134"/>
      </rPr>
      <t>中银证券聚瑞混合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</si>
  <si>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中欧可转债债券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</si>
  <si>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融通通福</t>
    </r>
    <r>
      <rPr>
        <u/>
        <sz val="12"/>
        <color indexed="12"/>
        <rFont val="Century"/>
        <family val="1"/>
      </rPr>
      <t>(LOF)A</t>
    </r>
  </si>
  <si>
    <r>
      <rPr>
        <u/>
        <sz val="12"/>
        <color indexed="12"/>
        <rFont val="宋体"/>
        <family val="3"/>
        <charset val="134"/>
      </rPr>
      <t>南方和元债券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</si>
  <si>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大成景华一年定期开放债券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</si>
  <si>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信诚至瑞灵活配置混合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</si>
  <si>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东方红信用债债券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</si>
  <si>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创金合信鑫回报灵活配置混合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</si>
  <si>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信诚优质纯债债券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</si>
  <si>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建信鑫稳回报灵活配置混合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</si>
  <si>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信诚至瑞灵活配置混合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</si>
  <si>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博时保泰保本混合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</si>
  <si>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南方双元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</si>
  <si>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大成景华一年定期开放债券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</si>
  <si>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中银珍利灵活配置混合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</si>
  <si>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招商安裕保本混合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</si>
  <si>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国寿安保尊利增强回报债券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</si>
  <si>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国泰金龙债券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</si>
  <si>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鹏华弘锐混合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</si>
  <si>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中银珍利灵活配置混合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</si>
  <si>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九泰久稳保本混合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</si>
  <si>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红塔红土盛隆保本混合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</si>
  <si>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金鹰元和保本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</si>
  <si>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中银盛利定期开放债券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</si>
  <si>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易方达瑞兴灵活配置混合</t>
    </r>
    <r>
      <rPr>
        <u/>
        <sz val="12"/>
        <color indexed="12"/>
        <rFont val="Century"/>
        <family val="1"/>
      </rPr>
      <t>I</t>
    </r>
  </si>
  <si>
    <r>
      <rPr>
        <u/>
        <sz val="12"/>
        <color indexed="12"/>
        <rFont val="宋体"/>
        <family val="3"/>
        <charset val="134"/>
      </rPr>
      <t>博时保泰保本混合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</si>
  <si>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创金合信鑫回报灵活配置混合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</si>
  <si>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东方红信用债债券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</si>
  <si>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鹏华丰信分级债券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</si>
  <si>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国寿安保尊利增强回报债券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</si>
  <si>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光大保德信鼎鑫灵活配置混合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</si>
  <si>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安信新趋势混合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</si>
  <si>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申万菱信添益宝债券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</si>
  <si>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光大保德信信用添益债券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</si>
  <si>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安信新趋势混合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</si>
  <si>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中银颐利灵活配置混合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</si>
  <si>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中银颐利灵活配置混合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</si>
  <si>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华夏新锦图混合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</si>
  <si>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招商安裕保本混合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</si>
  <si>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银河银信添利债券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</si>
  <si>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银华永兴纯债债券</t>
    </r>
    <r>
      <rPr>
        <u/>
        <sz val="12"/>
        <color indexed="12"/>
        <rFont val="Century"/>
        <family val="1"/>
      </rPr>
      <t>(LOF)A</t>
    </r>
  </si>
  <si>
    <r>
      <rPr>
        <u/>
        <sz val="12"/>
        <color indexed="12"/>
        <rFont val="宋体"/>
        <family val="3"/>
        <charset val="134"/>
      </rPr>
      <t>华夏债券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</si>
  <si>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中银中高等级债券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</si>
  <si>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广发集丰债券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</si>
  <si>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光大保德信信用添益债券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</si>
  <si>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上投摩根天颐年丰混合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</si>
  <si>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大成景荣保本混合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</si>
  <si>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浙商聚盈纯债债券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</si>
  <si>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交银增利增强债券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</si>
  <si>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泰达宏利多元回报债券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</si>
  <si>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国投瑞银瑞和远见沪深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</si>
  <si>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国泰金龙债券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</si>
  <si>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交银增利增强债券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</si>
  <si>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建信稳定丰利债券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</si>
  <si>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新华增强债券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</si>
  <si>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光大保德信鼎鑫灵活配置混合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</si>
  <si>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鹏华丰实定期开放债券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</si>
  <si>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长城新视野混合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</si>
  <si>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中银新财富混合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</si>
  <si>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国泰上证</t>
    </r>
    <r>
      <rPr>
        <u/>
        <sz val="12"/>
        <color indexed="12"/>
        <rFont val="Century"/>
        <family val="1"/>
      </rPr>
      <t>5</t>
    </r>
    <r>
      <rPr>
        <u/>
        <sz val="12"/>
        <color indexed="12"/>
        <rFont val="宋体"/>
        <family val="3"/>
        <charset val="134"/>
      </rPr>
      <t>年期国债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</si>
  <si>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国投瑞银双债债券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</si>
  <si>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国投瑞银中高等级债券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</si>
  <si>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上投摩根分红添利债券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</si>
  <si>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建信稳定丰利债券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</si>
  <si>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新华增强债券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</si>
  <si>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国投瑞银双债债券</t>
    </r>
    <r>
      <rPr>
        <u/>
        <sz val="12"/>
        <color indexed="12"/>
        <rFont val="Century"/>
        <family val="1"/>
      </rPr>
      <t>A(LOF)</t>
    </r>
  </si>
  <si>
    <r>
      <rPr>
        <u/>
        <sz val="12"/>
        <color indexed="12"/>
        <rFont val="宋体"/>
        <family val="3"/>
        <charset val="134"/>
      </rPr>
      <t>中欧瑾泉灵活配置混合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</si>
  <si>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国投瑞银和安债券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</si>
  <si>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中海惠裕纯债债券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</si>
  <si>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中银新财富混合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</si>
  <si>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南方启元债券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</si>
  <si>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永赢双利债券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</si>
  <si>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易方达裕景添利</t>
    </r>
    <r>
      <rPr>
        <u/>
        <sz val="12"/>
        <color indexed="12"/>
        <rFont val="Century"/>
        <family val="1"/>
      </rPr>
      <t>6</t>
    </r>
    <r>
      <rPr>
        <u/>
        <sz val="12"/>
        <color indexed="12"/>
        <rFont val="宋体"/>
        <family val="3"/>
        <charset val="134"/>
      </rPr>
      <t>个月债券</t>
    </r>
  </si>
  <si>
    <r>
      <rPr>
        <u/>
        <sz val="12"/>
        <color indexed="12"/>
        <rFont val="宋体"/>
        <family val="3"/>
        <charset val="134"/>
      </rPr>
      <t>上投摩根分红添利债券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</si>
  <si>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融通岁岁添利定期开放债券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</si>
  <si>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国富新机遇混合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</si>
  <si>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国投瑞银和安债券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</si>
  <si>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广发安祥回报灵活配置混合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</si>
  <si>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银华恒利灵活配置混合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</si>
  <si>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长城新视野混合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</si>
  <si>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国富新机遇混合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</si>
  <si>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广发安祥回报灵活配置混合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</si>
  <si>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长盛盛康灵活配置混合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</si>
  <si>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圆信永丰纯债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</si>
  <si>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南方启元债券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</si>
  <si>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易方达瑞选灵活配置混合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</si>
  <si>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工银月月薪定期支付债券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</si>
  <si>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中银益利灵活配置混合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</si>
  <si>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长盛同享保本混合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</si>
  <si>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创金合信鑫安保本混合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</si>
  <si>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中银益利灵活配置混合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</si>
  <si>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诺安纯债定期开放债券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</si>
  <si>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华富恒利债券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</si>
  <si>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大摩双利增强债券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</si>
  <si>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汇添富实业债债券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</si>
  <si>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银河通利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</si>
  <si>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广发集富纯债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</si>
  <si>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长城定期开放债券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</si>
  <si>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广发鑫源混合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</si>
  <si>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大摩双利增强债券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</si>
  <si>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交银卓越回报灵活配置混合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</si>
  <si>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诺德成长精选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</si>
  <si>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富兰克林国海恒瑞债券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</si>
  <si>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诺德成长精选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</si>
  <si>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汇添富安鑫智选灵活配置混合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</si>
  <si>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中银裕利混合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</si>
  <si>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中银裕利混合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</si>
  <si>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嘉实信用债券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</si>
  <si>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南方利达灵活配置混合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</si>
  <si>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南方利达灵活配置混合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</si>
  <si>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方正富邦惠利纯债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</si>
  <si>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华夏希望债券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</si>
  <si>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嘉实新起点混合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</si>
  <si>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圆信永丰兴源灵活配置混合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</si>
  <si>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汇添富达欣灵活配置混合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</si>
  <si>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圆信永丰兴源灵活配置混合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</si>
  <si>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华夏新活力混合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</si>
  <si>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长盛盛鑫灵活配置混合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</si>
  <si>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华夏新趋势灵活配置混合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</si>
  <si>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信诚年年有余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</si>
  <si>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嘉实如意宝定期债券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</si>
  <si>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国寿安保稳恒混合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</si>
  <si>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华夏新趋势灵活配置混合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</si>
  <si>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工银丰收回报灵活配置混合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</si>
  <si>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银河通利债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</si>
  <si>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信诚新悦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</si>
  <si>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广发聚安混合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</si>
  <si>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广发鑫源混合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</si>
  <si>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嘉实如意宝定期债券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</si>
  <si>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博时双债增强债券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</si>
  <si>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兴全恒益债券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</si>
  <si>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中欧可转债债券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</si>
  <si>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招商丰凯灵活配置混合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</si>
  <si>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兴全恒益债券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</si>
  <si>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信诚新悦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</si>
  <si>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嘉实新起点混合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</si>
  <si>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富国新回报灵活配置混合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</si>
  <si>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信诚年年有余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</si>
  <si>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南方利鑫灵活配置混合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</si>
  <si>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中欧瑾泉灵活配置混合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</si>
  <si>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景顺长城安享回报灵活混合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</si>
  <si>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长信利盈灵活配置混合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</si>
  <si>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宝盈睿丰创新灵活配置混合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</si>
  <si>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国泰鸿益灵活配置混合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</si>
  <si>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博时双债增强债券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</si>
  <si>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富国新回报灵活配置混合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</si>
  <si>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博时特许价值混合</t>
    </r>
    <r>
      <rPr>
        <u/>
        <sz val="12"/>
        <color indexed="12"/>
        <rFont val="Century"/>
        <family val="1"/>
      </rPr>
      <t>R</t>
    </r>
  </si>
  <si>
    <r>
      <rPr>
        <u/>
        <sz val="12"/>
        <color indexed="12"/>
        <rFont val="宋体"/>
        <family val="3"/>
        <charset val="134"/>
      </rPr>
      <t>泓德裕荣纯债债券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</si>
  <si>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银河银信添利债券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</si>
  <si>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嘉实新添辉定期混合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</si>
  <si>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嘉实新添辉定期混合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</si>
  <si>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</si>
  <si>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长城新优选混合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</si>
  <si>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南方利众灵活配置混合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</si>
  <si>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大成景源灵活配置混合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</si>
  <si>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大成景源灵活配置混合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</si>
  <si>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泰达宏利创益混合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</si>
  <si>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泰达宏利创益混合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</si>
  <si>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汇添富增强收益债券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</si>
  <si>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嘉实多元债券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</si>
  <si>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易方达新享灵活配置混合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</si>
  <si>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信诚惠盈债券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</si>
  <si>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信诚惠盈债券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</si>
  <si>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金元顺安灵活配置混合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</si>
  <si>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平安大华鑫安混合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</si>
  <si>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嘉实多元债券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</si>
  <si>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南方润元纯债债券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</si>
  <si>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德邦群利债券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</si>
  <si>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德邦群利债券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</si>
  <si>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平安大华鑫安混合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</si>
  <si>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长城新优选混合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</si>
  <si>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前海开源睿远稳健增利混合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</si>
  <si>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长盛盛鑫灵活配置混合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</si>
  <si>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建信安心回报债券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</si>
  <si>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博时稳健回报债券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</si>
  <si>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广发集鑫债券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</si>
  <si>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嘉实中证中期国债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</si>
  <si>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鹏华普天债券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</si>
  <si>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汇添富年年利定期开放债券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</si>
  <si>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汇添富增强收益债券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</si>
  <si>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建信稳定得利债券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</si>
  <si>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华安新瑞利灵活配置混合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</si>
  <si>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华安新瑞利灵活配置混合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</si>
  <si>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中欧瑾源灵活配置混合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</si>
  <si>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泰达宏利养老混合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</si>
  <si>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融通债券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</si>
  <si>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国联安增利债券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</si>
  <si>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海富通稳健添利债券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</si>
  <si>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国投瑞银新成长灵活配置混合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</si>
  <si>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万家瑞旭灵活配置混合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</si>
  <si>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招商丰凯灵活配置混合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</si>
  <si>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融通债券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</si>
  <si>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国投瑞银新成长灵活配置混合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</si>
  <si>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华夏新锦汇混合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</si>
  <si>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富国收益增强债券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</si>
  <si>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泰康稳健增利债券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</si>
  <si>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泰达宏利养老混合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</si>
  <si>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建信纯债债券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</si>
  <si>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万家瑞旭灵活配置混合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</si>
  <si>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中欧瑾源灵活配置混合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</si>
  <si>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宝盈睿丰创新灵活配置混合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</si>
  <si>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易方达新收益灵活配置混合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</si>
  <si>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平安大华鑫享混合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</si>
  <si>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华夏安康债券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</si>
  <si>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平安大华鑫享混合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</si>
  <si>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广发安宏回报灵活配置混合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</si>
  <si>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泰达宏利创盈混合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</si>
  <si>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易方达新收益灵活配置混合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</si>
  <si>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光大保德信中高等级债券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</si>
  <si>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易方达双债增强债券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</si>
  <si>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广发双债添利债券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</si>
  <si>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国联安鑫禧灵活配置混合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</si>
  <si>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中银双利债券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</si>
  <si>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中融增鑫定期开放债券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</si>
  <si>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中银广利混合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</si>
  <si>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中银广利混合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</si>
  <si>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国泰鸿益灵活配置混合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</si>
  <si>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泰达宏利创盈混合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</si>
  <si>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广发双债添利债券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</si>
  <si>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中欧价值智选混合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</si>
  <si>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易方达双债增强债券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</si>
  <si>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中银双利债券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</si>
  <si>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嘉实中证金边中期国债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</si>
  <si>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泰达宏利启智灵活配置混合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</si>
  <si>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嘉实中证金边中期国债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</si>
  <si>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泰康稳健增利债券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</si>
  <si>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泰达宏利启智灵活配置混合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</si>
  <si>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天弘策略精选灵活配置混合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</si>
  <si>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中欧价值智选混合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</si>
  <si>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国寿安保尊享债券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</si>
  <si>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东方红战略精选沪港深混合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</si>
  <si>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博时新起点混合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</si>
  <si>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易方达岁丰添利债券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</si>
  <si>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国投瑞银优化增强债券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</si>
  <si>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博时新起点混合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</si>
  <si>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中欧价值智选混合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</si>
  <si>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易方达新益灵活配置混合</t>
    </r>
    <r>
      <rPr>
        <u/>
        <sz val="12"/>
        <color indexed="12"/>
        <rFont val="Century"/>
        <family val="1"/>
      </rPr>
      <t>I</t>
    </r>
  </si>
  <si>
    <r>
      <rPr>
        <u/>
        <sz val="12"/>
        <color indexed="12"/>
        <rFont val="宋体"/>
        <family val="3"/>
        <charset val="134"/>
      </rPr>
      <t>汇添富高息债债券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</si>
  <si>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中融一带一路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</si>
  <si>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汇添富双利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</si>
  <si>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国泰估值优势混合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</si>
  <si>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上投摩根纯债债券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</si>
  <si>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光大保德信中高等级债券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</si>
  <si>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华泰保兴策略精选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</si>
  <si>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华泰保兴策略精选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</si>
  <si>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南方颐元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</si>
  <si>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南方颐元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</si>
  <si>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国泰中小盘成长混合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</si>
  <si>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国联安鑫禧灵活配置混合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</si>
  <si>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华夏磐泰定开混合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</si>
  <si>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鹏华弘华混合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</si>
  <si>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西部利得祥逸债券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</si>
  <si>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招商盛合灵活混合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</si>
  <si>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招商盛合灵活混合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</si>
  <si>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汇丰晋信双核策略混合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</si>
  <si>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汇丰晋信双核策略混合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</si>
  <si>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港股低波红利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</si>
  <si>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港股低波红利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</si>
  <si>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天弘策略精选灵活配置混合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</si>
  <si>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建信上证社会责任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</si>
  <si>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鹏华弘华混合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</si>
  <si>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东方红战略精选沪港深混合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</si>
  <si>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指数增强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</si>
  <si>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国联安鑫汇混合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</si>
  <si>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国联安鑫汇混合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</si>
  <si>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长盛同庆中证</t>
    </r>
    <r>
      <rPr>
        <u/>
        <sz val="12"/>
        <color indexed="12"/>
        <rFont val="Century"/>
        <family val="1"/>
      </rPr>
      <t>800(LOF)</t>
    </r>
  </si>
  <si>
    <r>
      <rPr>
        <u/>
        <sz val="12"/>
        <color indexed="12"/>
        <rFont val="宋体"/>
        <family val="3"/>
        <charset val="134"/>
      </rPr>
      <t>民生加银信用双利债券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</si>
  <si>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工银增强收益债券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</si>
  <si>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浦银安盛优化收益债券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</si>
  <si>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信诚至泰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</si>
  <si>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万家瑞盈灵活配置混合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</si>
  <si>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汇添富双利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</si>
  <si>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浦银安盛优化收益债券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</si>
  <si>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光大保德信安和债券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</si>
  <si>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银河回报债券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</si>
  <si>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光大保德信安和债券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</si>
  <si>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创金合信中证</t>
    </r>
    <r>
      <rPr>
        <u/>
        <sz val="12"/>
        <color indexed="12"/>
        <rFont val="Century"/>
        <family val="1"/>
      </rPr>
      <t>1000</t>
    </r>
    <r>
      <rPr>
        <u/>
        <sz val="12"/>
        <color indexed="12"/>
        <rFont val="宋体"/>
        <family val="3"/>
        <charset val="134"/>
      </rPr>
      <t>指数增强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</si>
  <si>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创金合信中证</t>
    </r>
    <r>
      <rPr>
        <u/>
        <sz val="12"/>
        <color indexed="12"/>
        <rFont val="Century"/>
        <family val="1"/>
      </rPr>
      <t>1000</t>
    </r>
    <r>
      <rPr>
        <u/>
        <sz val="12"/>
        <color indexed="12"/>
        <rFont val="宋体"/>
        <family val="3"/>
        <charset val="134"/>
      </rPr>
      <t>指数增强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</si>
  <si>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建信上证社会责任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</si>
  <si>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西部利得祥逸债券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</si>
  <si>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西部利得合享债券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</si>
  <si>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信诚至泰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</si>
  <si>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广发中证全指汽车指数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</si>
  <si>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西部利得合享债券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</si>
  <si>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中欧新趋势混合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</si>
  <si>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西部利得汇享债券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</si>
  <si>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汇丰晋信平稳增利债券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</si>
  <si>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价值指数</t>
    </r>
  </si>
  <si>
    <r>
      <rPr>
        <u/>
        <sz val="12"/>
        <color indexed="12"/>
        <rFont val="宋体"/>
        <family val="3"/>
        <charset val="134"/>
      </rPr>
      <t>易方达稳健收益债券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</si>
  <si>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中金金泽量化精选混合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</si>
  <si>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中欧信用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</si>
  <si>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中金金泽量化精选混合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</si>
  <si>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中欧信用</t>
    </r>
    <r>
      <rPr>
        <u/>
        <sz val="12"/>
        <color indexed="12"/>
        <rFont val="Century"/>
        <family val="1"/>
      </rPr>
      <t>C(LOF)</t>
    </r>
  </si>
  <si>
    <r>
      <rPr>
        <u/>
        <sz val="12"/>
        <color indexed="12"/>
        <rFont val="宋体"/>
        <family val="3"/>
        <charset val="134"/>
      </rPr>
      <t>上投安泽回报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</si>
  <si>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上投安丰回报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</si>
  <si>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天弘中证高端装备制造指数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</si>
  <si>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上投安丰回报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</si>
  <si>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工银增强收益债券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</si>
  <si>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天弘中证高端装备制造指数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</si>
  <si>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民生加银增强收益债券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</si>
  <si>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光大保德信安祺债券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</si>
  <si>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万家瑞盈灵活配置混合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</si>
  <si>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光大保德信安祺债券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</si>
  <si>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华夏新锦顺混合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</si>
  <si>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易方达新益灵活配置混合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</si>
  <si>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英大纯债债券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</si>
  <si>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华夏新锦顺混合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</si>
  <si>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创金合信量化多因子股票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</si>
  <si>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中欧新趋势混合</t>
    </r>
    <r>
      <rPr>
        <u/>
        <sz val="12"/>
        <color indexed="12"/>
        <rFont val="Century"/>
        <family val="1"/>
      </rPr>
      <t>A(LOF)</t>
    </r>
  </si>
  <si>
    <r>
      <rPr>
        <u/>
        <sz val="12"/>
        <color indexed="12"/>
        <rFont val="宋体"/>
        <family val="3"/>
        <charset val="134"/>
      </rPr>
      <t>博时沪深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R</t>
    </r>
  </si>
  <si>
    <r>
      <rPr>
        <u/>
        <sz val="12"/>
        <color indexed="12"/>
        <rFont val="宋体"/>
        <family val="3"/>
        <charset val="134"/>
      </rPr>
      <t>创金合信量化多因子股票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</si>
  <si>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英大纯债债券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</si>
  <si>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</si>
  <si>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中融量化智选混合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</si>
  <si>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华宝新机遇灵活配置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</si>
  <si>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华宝新机遇灵活配置</t>
    </r>
    <r>
      <rPr>
        <u/>
        <sz val="12"/>
        <color indexed="12"/>
        <rFont val="Century"/>
        <family val="1"/>
      </rPr>
      <t>(LOF)A</t>
    </r>
  </si>
  <si>
    <r>
      <rPr>
        <u/>
        <sz val="12"/>
        <color indexed="12"/>
        <rFont val="宋体"/>
        <family val="3"/>
        <charset val="134"/>
      </rPr>
      <t>招商丰拓灵活混合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</si>
  <si>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招商丰拓灵活混合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</si>
  <si>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国联安鑫盛混合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</si>
  <si>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华泰保兴尊合债券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</si>
  <si>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华泰保兴尊合债券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</si>
  <si>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交银施罗德丰享收益债券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</si>
  <si>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西部利得祥盈债券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</si>
  <si>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广发中证全指汽车指数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</si>
  <si>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鹏华弘康混合</t>
    </r>
    <r>
      <rPr>
        <u/>
        <sz val="12"/>
        <color indexed="12"/>
        <rFont val="Century"/>
        <family val="1"/>
      </rPr>
      <t>C</t>
    </r>
    <r>
      <rPr>
        <u/>
        <sz val="12"/>
        <color indexed="12"/>
        <rFont val="宋体"/>
        <family val="3"/>
        <charset val="134"/>
      </rPr>
      <t>类</t>
    </r>
  </si>
  <si>
    <r>
      <rPr>
        <u/>
        <sz val="12"/>
        <color indexed="12"/>
        <rFont val="宋体"/>
        <family val="3"/>
        <charset val="134"/>
      </rPr>
      <t>银河君辉</t>
    </r>
    <r>
      <rPr>
        <u/>
        <sz val="12"/>
        <color indexed="12"/>
        <rFont val="Century"/>
        <family val="1"/>
      </rPr>
      <t>3</t>
    </r>
    <r>
      <rPr>
        <u/>
        <sz val="12"/>
        <color indexed="12"/>
        <rFont val="宋体"/>
        <family val="3"/>
        <charset val="134"/>
      </rPr>
      <t>个月定开债券</t>
    </r>
  </si>
  <si>
    <r>
      <rPr>
        <u/>
        <sz val="12"/>
        <color indexed="12"/>
        <rFont val="宋体"/>
        <family val="3"/>
        <charset val="134"/>
      </rPr>
      <t>国联安鑫盛混合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</si>
  <si>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西部利得汇享债券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</si>
  <si>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鹏华弘达灵活配置混合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</si>
  <si>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汇丰晋信平稳增利债券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</si>
  <si>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泰达宏利淘利债券型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</si>
  <si>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中欧增强回报债券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</si>
  <si>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西部利得祥盈债券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</si>
  <si>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中欧增强回报债券</t>
    </r>
    <r>
      <rPr>
        <u/>
        <sz val="12"/>
        <color indexed="12"/>
        <rFont val="Century"/>
        <family val="1"/>
      </rPr>
      <t>A(LOF)</t>
    </r>
  </si>
  <si>
    <r>
      <rPr>
        <u/>
        <sz val="12"/>
        <color indexed="12"/>
        <rFont val="宋体"/>
        <family val="3"/>
        <charset val="134"/>
      </rPr>
      <t>泰达宏利淘利债券型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</si>
  <si>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博时卓越品牌混合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</si>
  <si>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鹏华弘嘉混合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</si>
  <si>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鹏华弘康混合</t>
    </r>
    <r>
      <rPr>
        <u/>
        <sz val="12"/>
        <color indexed="12"/>
        <rFont val="Century"/>
        <family val="1"/>
      </rPr>
      <t>A</t>
    </r>
    <r>
      <rPr>
        <u/>
        <sz val="12"/>
        <color indexed="12"/>
        <rFont val="宋体"/>
        <family val="3"/>
        <charset val="134"/>
      </rPr>
      <t>类</t>
    </r>
  </si>
  <si>
    <r>
      <rPr>
        <u/>
        <sz val="12"/>
        <color indexed="12"/>
        <rFont val="宋体"/>
        <family val="3"/>
        <charset val="134"/>
      </rPr>
      <t>鹏华弘嘉混合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</si>
  <si>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国寿安保稳嘉混合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</si>
  <si>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国寿安保稳嘉混合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</si>
  <si>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鹏华弘达灵活配置混合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</si>
  <si>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南方多利增强债券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</si>
  <si>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南方多利增强债券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</si>
  <si>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上投安泽回报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</si>
  <si>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易方达瑞程灵活配置混合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</si>
  <si>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泰达宏利集利债券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</si>
  <si>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安信新回报灵活配置混合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</si>
  <si>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国泰丰益灵活配置混合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</si>
  <si>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</si>
  <si>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长盛盛通纯债债券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</si>
  <si>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工银政府债纯债债券</t>
    </r>
    <r>
      <rPr>
        <u/>
        <sz val="12"/>
        <color indexed="12"/>
        <rFont val="Century"/>
        <family val="1"/>
      </rPr>
      <t>(LOF)A</t>
    </r>
  </si>
  <si>
    <r>
      <rPr>
        <u/>
        <sz val="12"/>
        <color indexed="12"/>
        <rFont val="宋体"/>
        <family val="3"/>
        <charset val="134"/>
      </rPr>
      <t>南方中债</t>
    </r>
    <r>
      <rPr>
        <u/>
        <sz val="12"/>
        <color indexed="12"/>
        <rFont val="Century"/>
        <family val="1"/>
      </rPr>
      <t>10</t>
    </r>
    <r>
      <rPr>
        <u/>
        <sz val="12"/>
        <color indexed="12"/>
        <rFont val="宋体"/>
        <family val="3"/>
        <charset val="134"/>
      </rPr>
      <t>年期国债指数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</si>
  <si>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中融量化智选混合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</si>
  <si>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天弘永利债券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</si>
  <si>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信诚至裕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</si>
  <si>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交银增利债券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</si>
  <si>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银华上证</t>
    </r>
    <r>
      <rPr>
        <u/>
        <sz val="12"/>
        <color indexed="12"/>
        <rFont val="Century"/>
        <family val="1"/>
      </rPr>
      <t>10</t>
    </r>
    <r>
      <rPr>
        <u/>
        <sz val="12"/>
        <color indexed="12"/>
        <rFont val="宋体"/>
        <family val="3"/>
        <charset val="134"/>
      </rPr>
      <t>年期国债指数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</si>
  <si>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银华上证</t>
    </r>
    <r>
      <rPr>
        <u/>
        <sz val="12"/>
        <color indexed="12"/>
        <rFont val="Century"/>
        <family val="1"/>
      </rPr>
      <t>10</t>
    </r>
    <r>
      <rPr>
        <u/>
        <sz val="12"/>
        <color indexed="12"/>
        <rFont val="宋体"/>
        <family val="3"/>
        <charset val="134"/>
      </rPr>
      <t>年期国债指数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</si>
  <si>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安信稳健增值混合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</si>
  <si>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农银恒久增利债券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</si>
  <si>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银华中债</t>
    </r>
    <r>
      <rPr>
        <u/>
        <sz val="12"/>
        <color indexed="12"/>
        <rFont val="Century"/>
        <family val="1"/>
      </rPr>
      <t>5</t>
    </r>
    <r>
      <rPr>
        <u/>
        <sz val="12"/>
        <color indexed="12"/>
        <rFont val="宋体"/>
        <family val="3"/>
        <charset val="134"/>
      </rPr>
      <t>年期金融债指数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</si>
  <si>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银华中债</t>
    </r>
    <r>
      <rPr>
        <u/>
        <sz val="12"/>
        <color indexed="12"/>
        <rFont val="Century"/>
        <family val="1"/>
      </rPr>
      <t>5</t>
    </r>
    <r>
      <rPr>
        <u/>
        <sz val="12"/>
        <color indexed="12"/>
        <rFont val="宋体"/>
        <family val="3"/>
        <charset val="134"/>
      </rPr>
      <t>年期金融债指数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</si>
  <si>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方正富邦惠利纯债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</si>
  <si>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大成景安短融债券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</si>
  <si>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泰达宏利集利债券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</si>
  <si>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大成景安短融债券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</si>
  <si>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博时弘盈定期开放混合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</si>
  <si>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融通通颐定期开放债券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</si>
  <si>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前海联合添和纯债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</si>
  <si>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前海联合添和纯债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</si>
  <si>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光大保德信安诚债券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</si>
  <si>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大成景安短融债券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</si>
  <si>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光大保德信安诚债券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</si>
  <si>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景顺长城景盈双利债券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</si>
  <si>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南方宏元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</si>
  <si>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南方宏元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</si>
  <si>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景顺长城景盈双利债券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</si>
  <si>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汇添富美丽</t>
    </r>
    <r>
      <rPr>
        <u/>
        <sz val="12"/>
        <color indexed="12"/>
        <rFont val="Century"/>
        <family val="1"/>
      </rPr>
      <t>30</t>
    </r>
    <r>
      <rPr>
        <u/>
        <sz val="12"/>
        <color indexed="12"/>
        <rFont val="宋体"/>
        <family val="3"/>
        <charset val="134"/>
      </rPr>
      <t>混合</t>
    </r>
  </si>
  <si>
    <r>
      <rPr>
        <u/>
        <sz val="12"/>
        <color indexed="12"/>
        <rFont val="宋体"/>
        <family val="3"/>
        <charset val="134"/>
      </rPr>
      <t>信诚稳悦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</si>
  <si>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信诚稳悦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</si>
  <si>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天弘永利债券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</si>
  <si>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华安沪深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增强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</si>
  <si>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信诚至裕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</si>
  <si>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鹏华兴润定期开放混合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</si>
  <si>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中欧瑾通灵活配置混合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</si>
  <si>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前海开源尊享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</si>
  <si>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泰康恒泰回报灵活配置混合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</si>
  <si>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易方达瑞程灵活配置混合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</si>
  <si>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中欧瑾通灵活配置混合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</si>
  <si>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增强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</si>
  <si>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安信新回报灵活配置混合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</si>
  <si>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银华交易型货币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</si>
  <si>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国泰丰益灵活配置混合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</si>
  <si>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量化</t>
    </r>
  </si>
  <si>
    <r>
      <rPr>
        <u/>
        <sz val="12"/>
        <color indexed="12"/>
        <rFont val="宋体"/>
        <family val="3"/>
        <charset val="134"/>
      </rPr>
      <t>鹏华弘和混合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</si>
  <si>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南方中债</t>
    </r>
    <r>
      <rPr>
        <u/>
        <sz val="12"/>
        <color indexed="12"/>
        <rFont val="Century"/>
        <family val="1"/>
      </rPr>
      <t>10</t>
    </r>
    <r>
      <rPr>
        <u/>
        <sz val="12"/>
        <color indexed="12"/>
        <rFont val="宋体"/>
        <family val="3"/>
        <charset val="134"/>
      </rPr>
      <t>年期国债指数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</si>
  <si>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前海开源尊享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</si>
  <si>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鹏华弘和混合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</si>
  <si>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富国中证高端制造指数增强型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</si>
  <si>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华夏新锦程灵活配置混合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</si>
  <si>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南方大数据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</si>
  <si>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招商招乾纯债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</si>
  <si>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银华交易型货币</t>
    </r>
    <r>
      <rPr>
        <u/>
        <sz val="12"/>
        <color indexed="12"/>
        <rFont val="Century"/>
        <family val="1"/>
      </rPr>
      <t>A(ETF)</t>
    </r>
  </si>
  <si>
    <r>
      <rPr>
        <u/>
        <sz val="12"/>
        <color indexed="12"/>
        <rFont val="宋体"/>
        <family val="3"/>
        <charset val="134"/>
      </rPr>
      <t>申万沪深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价值指数</t>
    </r>
  </si>
  <si>
    <r>
      <rPr>
        <u/>
        <sz val="12"/>
        <color indexed="12"/>
        <rFont val="宋体"/>
        <family val="3"/>
        <charset val="134"/>
      </rPr>
      <t>安信稳健增值混合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</si>
  <si>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天弘中证移动互联网指数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</si>
  <si>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招商招乾纯债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</si>
  <si>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工银政府债纯债债券</t>
    </r>
    <r>
      <rPr>
        <u/>
        <sz val="12"/>
        <color indexed="12"/>
        <rFont val="Century"/>
        <family val="1"/>
      </rPr>
      <t>(LOF)C</t>
    </r>
  </si>
  <si>
    <r>
      <rPr>
        <u/>
        <sz val="12"/>
        <color indexed="12"/>
        <rFont val="宋体"/>
        <family val="3"/>
        <charset val="134"/>
      </rPr>
      <t>天弘中证移动互联网指数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</si>
  <si>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农银恒久增利债券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</si>
  <si>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交银增利债券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</si>
  <si>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江信祺福债券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</si>
  <si>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招商招顺纯债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</si>
  <si>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博时安弘一年定期开放债券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</si>
  <si>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广发集瑞债券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</si>
  <si>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博时弘盈定期开放混合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</si>
  <si>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广发集瑞债券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</si>
  <si>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泰信债券增强收益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</si>
  <si>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广发安泽回报纯债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</si>
  <si>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华夏睿磐泰茂混合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</si>
  <si>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中证上海国企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</si>
  <si>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华夏恒生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</si>
  <si>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信诚稳瑞债券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</si>
  <si>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银华中债</t>
    </r>
    <r>
      <rPr>
        <u/>
        <sz val="12"/>
        <color indexed="12"/>
        <rFont val="Century"/>
        <family val="1"/>
      </rPr>
      <t>AAA</t>
    </r>
    <r>
      <rPr>
        <u/>
        <sz val="12"/>
        <color indexed="12"/>
        <rFont val="宋体"/>
        <family val="3"/>
        <charset val="134"/>
      </rPr>
      <t>信用债指数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</si>
  <si>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信诚稳瑞债券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</si>
  <si>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中加心享灵活配置混合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</si>
  <si>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民生加银平稳增利债券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</si>
  <si>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中证上海国企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</si>
  <si>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浦银安盛盛达纯债债券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</si>
  <si>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泰达宏利恒利债券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</si>
  <si>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万家家瑞债券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</si>
  <si>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融通通颐定期开放债券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</si>
  <si>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泰达宏利恒利债券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</si>
  <si>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融通收益增强债券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</si>
  <si>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融通收益增强债券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</si>
  <si>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南方高元债券型发起式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</si>
  <si>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南方高元债券型发起式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</si>
  <si>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光大保德信岁末红利纯债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</si>
  <si>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光大保德信岁末红利纯债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</si>
  <si>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信诚至选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</si>
  <si>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信诚至选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</si>
  <si>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国寿安保稳寿混合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</si>
  <si>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国寿安保稳寿混合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</si>
  <si>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银河君润混合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</si>
  <si>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银河君润混合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</si>
  <si>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中融鑫起点混合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</si>
  <si>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天弘永利债券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</si>
  <si>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中加心享灵活配置混合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</si>
  <si>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华富收益增强债券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</si>
  <si>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中欧稳健收益债券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</si>
  <si>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鹏华兴润定期开放混合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</si>
  <si>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中欧稳健收益债券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</si>
  <si>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鹏华弘安灵活配置混合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</si>
  <si>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银河君盛混合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</si>
  <si>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海富通上证周期产业债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</si>
  <si>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泰康恒泰回报灵活配置混合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</si>
  <si>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银河君盛混合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</si>
  <si>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华富收益增强债券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</si>
  <si>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国联安鑫盈混合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</si>
  <si>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国联安鑫盈混合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</si>
  <si>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万家稳健增利债券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</si>
  <si>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华夏新锦祥混合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</si>
  <si>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安信新优选混合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</si>
  <si>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安信新优选混合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</si>
  <si>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万家稳健增利债券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</si>
  <si>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安信平稳增长混合发起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</si>
  <si>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安信平稳增长混合发起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</si>
  <si>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兴全沪深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</si>
  <si>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招商招盛纯债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</si>
  <si>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招商招盛纯债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</si>
  <si>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华夏恒生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</si>
  <si>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银华中债</t>
    </r>
    <r>
      <rPr>
        <u/>
        <sz val="12"/>
        <color indexed="12"/>
        <rFont val="Century"/>
        <family val="1"/>
      </rPr>
      <t>AAA</t>
    </r>
    <r>
      <rPr>
        <u/>
        <sz val="12"/>
        <color indexed="12"/>
        <rFont val="宋体"/>
        <family val="3"/>
        <charset val="134"/>
      </rPr>
      <t>信用债指数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</si>
  <si>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鹏华弘信混合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</si>
  <si>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万家信用恒利债券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</si>
  <si>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国泰生益灵活配置混合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</si>
  <si>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南方大数据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</si>
  <si>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万家添利分级债券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</si>
  <si>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工业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</si>
  <si>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工银国债</t>
    </r>
    <r>
      <rPr>
        <u/>
        <sz val="12"/>
        <color indexed="12"/>
        <rFont val="Century"/>
        <family val="1"/>
      </rPr>
      <t>(7-10</t>
    </r>
    <r>
      <rPr>
        <u/>
        <sz val="12"/>
        <color indexed="12"/>
        <rFont val="宋体"/>
        <family val="3"/>
        <charset val="134"/>
      </rPr>
      <t>年</t>
    </r>
    <r>
      <rPr>
        <u/>
        <sz val="12"/>
        <color indexed="12"/>
        <rFont val="Century"/>
        <family val="1"/>
      </rPr>
      <t>)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</si>
  <si>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江信祺福债券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</si>
  <si>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华润元大双鑫债券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</si>
  <si>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中欧瑾悠灵活配置混合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</si>
  <si>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银华中证</t>
    </r>
    <r>
      <rPr>
        <u/>
        <sz val="12"/>
        <color indexed="12"/>
        <rFont val="Century"/>
        <family val="1"/>
      </rPr>
      <t>10</t>
    </r>
    <r>
      <rPr>
        <u/>
        <sz val="12"/>
        <color indexed="12"/>
        <rFont val="宋体"/>
        <family val="3"/>
        <charset val="134"/>
      </rPr>
      <t>年期地方政府债指数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</si>
  <si>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东吴优益债券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</si>
  <si>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易方达上证</t>
    </r>
    <r>
      <rPr>
        <u/>
        <sz val="12"/>
        <color indexed="12"/>
        <rFont val="Century"/>
        <family val="1"/>
      </rPr>
      <t>50A</t>
    </r>
  </si>
  <si>
    <r>
      <rPr>
        <u/>
        <sz val="12"/>
        <color indexed="12"/>
        <rFont val="宋体"/>
        <family val="3"/>
        <charset val="134"/>
      </rPr>
      <t>华夏鼎兴债券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</si>
  <si>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鹏华丰泰定期开放债券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</si>
  <si>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华夏鼎诺三个月定期开放债券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</si>
  <si>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国泰房地产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</si>
  <si>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国泰国证食品饮料行业指数分级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</si>
  <si>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工银中证传媒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</si>
  <si>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工银环保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</si>
  <si>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工银高铁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</si>
  <si>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工银新能源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</si>
  <si>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国泰医药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</si>
  <si>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有色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</si>
  <si>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华夏鼎隆债券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</si>
  <si>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泰达宏利交利</t>
    </r>
    <r>
      <rPr>
        <u/>
        <sz val="12"/>
        <color indexed="12"/>
        <rFont val="Century"/>
        <family val="1"/>
      </rPr>
      <t>3</t>
    </r>
    <r>
      <rPr>
        <u/>
        <sz val="12"/>
        <color indexed="12"/>
        <rFont val="宋体"/>
        <family val="3"/>
        <charset val="134"/>
      </rPr>
      <t>个月定期开放债券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</si>
  <si>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泰达宏利交利</t>
    </r>
    <r>
      <rPr>
        <u/>
        <sz val="12"/>
        <color indexed="12"/>
        <rFont val="Century"/>
        <family val="1"/>
      </rPr>
      <t>3</t>
    </r>
    <r>
      <rPr>
        <u/>
        <sz val="12"/>
        <color indexed="12"/>
        <rFont val="宋体"/>
        <family val="3"/>
        <charset val="134"/>
      </rPr>
      <t>个月定期开放债券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</si>
  <si>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鹏华丰泰定期开放债券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</si>
  <si>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招商招享纯债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</si>
  <si>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天弘信利债券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</si>
  <si>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万家鑫安纯债债券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</si>
  <si>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信诚稳健债券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</si>
  <si>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博时民丰纯债债券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</si>
  <si>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广发中证医疗指数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</si>
  <si>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华宝医疗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</si>
  <si>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华安创业板</t>
    </r>
    <r>
      <rPr>
        <u/>
        <sz val="12"/>
        <color indexed="12"/>
        <rFont val="Century"/>
        <family val="1"/>
      </rPr>
      <t>50A</t>
    </r>
  </si>
  <si>
    <r>
      <rPr>
        <u/>
        <sz val="12"/>
        <color indexed="12"/>
        <rFont val="宋体"/>
        <family val="3"/>
        <charset val="134"/>
      </rPr>
      <t>华宝中证</t>
    </r>
    <r>
      <rPr>
        <u/>
        <sz val="12"/>
        <color indexed="12"/>
        <rFont val="Century"/>
        <family val="1"/>
      </rPr>
      <t>1000A</t>
    </r>
  </si>
  <si>
    <r>
      <rPr>
        <u/>
        <sz val="12"/>
        <color indexed="12"/>
        <rFont val="宋体"/>
        <family val="3"/>
        <charset val="134"/>
      </rPr>
      <t>华安中证银行</t>
    </r>
    <r>
      <rPr>
        <u/>
        <sz val="12"/>
        <color indexed="12"/>
        <rFont val="Century"/>
        <family val="1"/>
      </rPr>
      <t>A</t>
    </r>
    <r>
      <rPr>
        <u/>
        <sz val="12"/>
        <color indexed="12"/>
        <rFont val="宋体"/>
        <family val="3"/>
        <charset val="134"/>
      </rPr>
      <t>份额</t>
    </r>
  </si>
  <si>
    <r>
      <rPr>
        <u/>
        <sz val="12"/>
        <color indexed="12"/>
        <rFont val="宋体"/>
        <family val="3"/>
        <charset val="134"/>
      </rPr>
      <t>大成中证互联网金融指数分级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</si>
  <si>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华安中证全指证券公司指数分级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</si>
  <si>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华夏睿磐泰茂混合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</si>
  <si>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博时民丰纯债债券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</si>
  <si>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长安泓泽纯债债券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</si>
  <si>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招商招怡纯债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</si>
  <si>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招商招怡纯债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</si>
  <si>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银华中证</t>
    </r>
    <r>
      <rPr>
        <u/>
        <sz val="12"/>
        <color indexed="12"/>
        <rFont val="Century"/>
        <family val="1"/>
      </rPr>
      <t>5</t>
    </r>
    <r>
      <rPr>
        <u/>
        <sz val="12"/>
        <color indexed="12"/>
        <rFont val="宋体"/>
        <family val="3"/>
        <charset val="134"/>
      </rPr>
      <t>年期地方政府债指数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</si>
  <si>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博时安弘一年定期开放债券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</si>
  <si>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东方红益鑫纯债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</si>
  <si>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广发安泽回报纯债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</si>
  <si>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泰达宏利汇利债券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</si>
  <si>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汇添富鑫益定开债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</si>
  <si>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泰达宏利汇利债券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</si>
  <si>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德邦锐乾债券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</si>
  <si>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南方中证互联网指数分级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</si>
  <si>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泰达宏利溢利债券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</si>
  <si>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南方中证高铁产业指数分级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</si>
  <si>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德邦锐乾债券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</si>
  <si>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广发中证</t>
    </r>
    <r>
      <rPr>
        <u/>
        <sz val="12"/>
        <color indexed="12"/>
        <rFont val="Century"/>
        <family val="1"/>
      </rPr>
      <t>10</t>
    </r>
    <r>
      <rPr>
        <u/>
        <sz val="12"/>
        <color indexed="12"/>
        <rFont val="宋体"/>
        <family val="3"/>
        <charset val="134"/>
      </rPr>
      <t>年期国开债</t>
    </r>
    <r>
      <rPr>
        <u/>
        <sz val="12"/>
        <color indexed="12"/>
        <rFont val="Century"/>
        <family val="1"/>
      </rPr>
      <t>A(LOF)</t>
    </r>
  </si>
  <si>
    <r>
      <rPr>
        <u/>
        <sz val="12"/>
        <color indexed="12"/>
        <rFont val="宋体"/>
        <family val="3"/>
        <charset val="134"/>
      </rPr>
      <t>交银裕利纯债债券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</si>
  <si>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华夏鼎智债券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</si>
  <si>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建信中证政策性金融债</t>
    </r>
    <r>
      <rPr>
        <u/>
        <sz val="12"/>
        <color indexed="12"/>
        <rFont val="Century"/>
        <family val="1"/>
      </rPr>
      <t>3-5</t>
    </r>
    <r>
      <rPr>
        <u/>
        <sz val="12"/>
        <color indexed="12"/>
        <rFont val="宋体"/>
        <family val="3"/>
        <charset val="134"/>
      </rPr>
      <t>年指数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</si>
  <si>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华夏鼎智债券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</si>
  <si>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民生加银平稳增利债券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</si>
  <si>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东方红益鑫纯债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</si>
  <si>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东方永润债券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</si>
  <si>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浦银安盛盛达纯债债券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</si>
  <si>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泰康安益纯债债券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</si>
  <si>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泰信债券增强收益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</si>
  <si>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万家家瑞债券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</si>
  <si>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建信中证政策性金融债</t>
    </r>
    <r>
      <rPr>
        <u/>
        <sz val="12"/>
        <color indexed="12"/>
        <rFont val="Century"/>
        <family val="1"/>
      </rPr>
      <t>5-8</t>
    </r>
    <r>
      <rPr>
        <u/>
        <sz val="12"/>
        <color indexed="12"/>
        <rFont val="宋体"/>
        <family val="3"/>
        <charset val="134"/>
      </rPr>
      <t>年指数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</si>
  <si>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中融恒信纯债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</si>
  <si>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万家鑫瑞纯债债券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</si>
  <si>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汇添富鑫瑞债券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</si>
  <si>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万家瑞和灵活配置混合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</si>
  <si>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中银证券保本</t>
    </r>
    <r>
      <rPr>
        <u/>
        <sz val="12"/>
        <color indexed="12"/>
        <rFont val="Century"/>
        <family val="1"/>
      </rPr>
      <t>1</t>
    </r>
    <r>
      <rPr>
        <u/>
        <sz val="12"/>
        <color indexed="12"/>
        <rFont val="宋体"/>
        <family val="3"/>
        <charset val="134"/>
      </rPr>
      <t>号混合</t>
    </r>
  </si>
  <si>
    <r>
      <rPr>
        <u/>
        <sz val="12"/>
        <color indexed="12"/>
        <rFont val="宋体"/>
        <family val="3"/>
        <charset val="134"/>
      </rPr>
      <t>招商招琪纯债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</si>
  <si>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招商招惠纯债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</si>
  <si>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光大保德信诚鑫灵活配置混合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</si>
  <si>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东方永润债券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</si>
  <si>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前海开源瑞和债券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</si>
  <si>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易方达中小板指数分级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</si>
  <si>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易方达军工指数分级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</si>
  <si>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易方达证券公司指数分级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</si>
  <si>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光大保德信诚鑫灵活配置混合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</si>
  <si>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申万医药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</si>
  <si>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浦银安盛盛泰纯债债券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</si>
  <si>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万家鑫丰纯债债券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</si>
  <si>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信诚景瑞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</si>
  <si>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万家鑫丰纯债债券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</si>
  <si>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浦银安盛盛泰纯债债券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</si>
  <si>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鹏华弘安灵活配置混合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</si>
  <si>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博时裕丰纯债</t>
    </r>
    <r>
      <rPr>
        <u/>
        <sz val="12"/>
        <color indexed="12"/>
        <rFont val="Century"/>
        <family val="1"/>
      </rPr>
      <t>3</t>
    </r>
    <r>
      <rPr>
        <u/>
        <sz val="12"/>
        <color indexed="12"/>
        <rFont val="宋体"/>
        <family val="3"/>
        <charset val="134"/>
      </rPr>
      <t>个月定期开放债券</t>
    </r>
  </si>
  <si>
    <r>
      <rPr>
        <u/>
        <sz val="12"/>
        <color indexed="12"/>
        <rFont val="宋体"/>
        <family val="3"/>
        <charset val="134"/>
      </rPr>
      <t>广发集源债券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</si>
  <si>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交银裕利纯债债券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</si>
  <si>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广发集源债券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</si>
  <si>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前海开源鼎裕债券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</si>
  <si>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</si>
  <si>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华安纯债债券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</si>
  <si>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招商丰诚灵活混合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</si>
  <si>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东方稳定增利债券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</si>
  <si>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前海开源鼎裕债券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</si>
  <si>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中融鑫起点混合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</si>
  <si>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华泰柏瑞丰盛纯债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</si>
  <si>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鹏华弘信混合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</si>
  <si>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国泰景益灵活配置混合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</si>
  <si>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国泰景益灵活配置混合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</si>
  <si>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博时新策略混合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</si>
  <si>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鹏华弘益混合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</si>
  <si>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鹏华弘利混合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</si>
  <si>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鹏华弘实混合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</si>
  <si>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鹏华弘利混合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</si>
  <si>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南方中票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</si>
  <si>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泰康安益纯债债券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</si>
  <si>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鹏华弘实混合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</si>
  <si>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中加丰润纯债债券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</si>
  <si>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万家信用恒利债券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</si>
  <si>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国泰生益灵活配置混合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</si>
  <si>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鹏华信用增利债券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</si>
  <si>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中欧瑾悠灵活配置混合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</si>
  <si>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民生加银鑫泰纯债债券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</si>
  <si>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鑫元一年定期开放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</si>
  <si>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华夏沪港通恒生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</si>
  <si>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鑫元一年定期开放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</si>
  <si>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前海联合添鑫债券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</si>
  <si>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前海联合添鑫债券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</si>
  <si>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招商中证</t>
    </r>
    <r>
      <rPr>
        <u/>
        <sz val="12"/>
        <color indexed="12"/>
        <rFont val="Century"/>
        <family val="1"/>
      </rPr>
      <t>1000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</si>
  <si>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招商中证</t>
    </r>
    <r>
      <rPr>
        <u/>
        <sz val="12"/>
        <color indexed="12"/>
        <rFont val="Century"/>
        <family val="1"/>
      </rPr>
      <t>1000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</si>
  <si>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工银国债</t>
    </r>
    <r>
      <rPr>
        <u/>
        <sz val="12"/>
        <color indexed="12"/>
        <rFont val="Century"/>
        <family val="1"/>
      </rPr>
      <t>(7-10</t>
    </r>
    <r>
      <rPr>
        <u/>
        <sz val="12"/>
        <color indexed="12"/>
        <rFont val="宋体"/>
        <family val="3"/>
        <charset val="134"/>
      </rPr>
      <t>年</t>
    </r>
    <r>
      <rPr>
        <u/>
        <sz val="12"/>
        <color indexed="12"/>
        <rFont val="Century"/>
        <family val="1"/>
      </rPr>
      <t>)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</si>
  <si>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江信添福债券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</si>
  <si>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江信添福债券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</si>
  <si>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华润元大双鑫债券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</si>
  <si>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长盛盛和纯债债券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</si>
  <si>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长盛盛景纯债债券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</si>
  <si>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长盛盛和纯债债券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</si>
  <si>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新沃通利纯债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</si>
  <si>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长盛盛景纯债债券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</si>
  <si>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长盛盛裕纯债债券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</si>
  <si>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长盛盛裕纯债债券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</si>
  <si>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西部利得汇逸债券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</si>
  <si>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华宝宝鑫债券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</si>
  <si>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信诚稳益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</si>
  <si>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信诚稳益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</si>
  <si>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华宝宝鑫债券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</si>
  <si>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银华中证</t>
    </r>
    <r>
      <rPr>
        <u/>
        <sz val="12"/>
        <color indexed="12"/>
        <rFont val="Century"/>
        <family val="1"/>
      </rPr>
      <t>10</t>
    </r>
    <r>
      <rPr>
        <u/>
        <sz val="12"/>
        <color indexed="12"/>
        <rFont val="宋体"/>
        <family val="3"/>
        <charset val="134"/>
      </rPr>
      <t>年期地方政府债指数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</si>
  <si>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东吴优益债券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</si>
  <si>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南方宣利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</si>
  <si>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华夏鼎兴债券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</si>
  <si>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万家鑫享纯债债券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</si>
  <si>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</t>
    </r>
    <r>
      <rPr>
        <u/>
        <sz val="12"/>
        <color indexed="12"/>
        <rFont val="Century"/>
        <family val="1"/>
      </rPr>
      <t>TMT50A</t>
    </r>
  </si>
  <si>
    <r>
      <rPr>
        <u/>
        <sz val="12"/>
        <color indexed="12"/>
        <rFont val="宋体"/>
        <family val="3"/>
        <charset val="134"/>
      </rPr>
      <t>南方宣利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</si>
  <si>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</t>
    </r>
    <r>
      <rPr>
        <u/>
        <sz val="12"/>
        <color indexed="12"/>
        <rFont val="Century"/>
        <family val="1"/>
      </rPr>
      <t>500A</t>
    </r>
  </si>
  <si>
    <r>
      <rPr>
        <u/>
        <sz val="12"/>
        <color indexed="12"/>
        <rFont val="宋体"/>
        <family val="3"/>
        <charset val="134"/>
      </rPr>
      <t>西部利得中证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等权重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</si>
  <si>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广发深证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</si>
  <si>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</si>
  <si>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万家创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</si>
  <si>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建信央视</t>
    </r>
    <r>
      <rPr>
        <u/>
        <sz val="12"/>
        <color indexed="12"/>
        <rFont val="Century"/>
        <family val="1"/>
      </rPr>
      <t>50A</t>
    </r>
  </si>
  <si>
    <r>
      <rPr>
        <u/>
        <sz val="12"/>
        <color indexed="12"/>
        <rFont val="宋体"/>
        <family val="3"/>
        <charset val="134"/>
      </rPr>
      <t>汇添富鑫汇定期开放债券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</si>
  <si>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中航混改精选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</si>
  <si>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中信建投稳祥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</si>
  <si>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新沃通利纯债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</si>
  <si>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天弘信利债券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</si>
  <si>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民生加银鑫泰纯债债券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</si>
  <si>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银华中证</t>
    </r>
    <r>
      <rPr>
        <u/>
        <sz val="12"/>
        <color indexed="12"/>
        <rFont val="Century"/>
        <family val="1"/>
      </rPr>
      <t>5</t>
    </r>
    <r>
      <rPr>
        <u/>
        <sz val="12"/>
        <color indexed="12"/>
        <rFont val="宋体"/>
        <family val="3"/>
        <charset val="134"/>
      </rPr>
      <t>年期地方政府债指数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</si>
  <si>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天治鑫利半年定期开放债券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</si>
  <si>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万家鑫安纯债债券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</si>
  <si>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信诚稳丰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</si>
  <si>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华夏鼎祥三个月定期开放债券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</si>
  <si>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信诚稳健债券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</si>
  <si>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鑫元双债增强债券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</si>
  <si>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招商招丰纯债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</si>
  <si>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信诚稳丰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</si>
  <si>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永赢永益债券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</si>
  <si>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永赢永益债券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</si>
  <si>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南方中证国有企业改革指数分级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</si>
  <si>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博时证保分级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</si>
  <si>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博时银行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</si>
  <si>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</t>
    </r>
    <r>
      <rPr>
        <u/>
        <sz val="12"/>
        <color indexed="12"/>
        <rFont val="Century"/>
        <family val="1"/>
      </rPr>
      <t>H</t>
    </r>
    <r>
      <rPr>
        <u/>
        <sz val="12"/>
        <color indexed="12"/>
        <rFont val="宋体"/>
        <family val="3"/>
        <charset val="134"/>
      </rPr>
      <t>股</t>
    </r>
    <r>
      <rPr>
        <u/>
        <sz val="12"/>
        <color indexed="12"/>
        <rFont val="Century"/>
        <family val="1"/>
      </rPr>
      <t>A(QDII)</t>
    </r>
  </si>
  <si>
    <r>
      <rPr>
        <u/>
        <sz val="12"/>
        <color indexed="12"/>
        <rFont val="宋体"/>
        <family val="3"/>
        <charset val="134"/>
      </rPr>
      <t>易方达聚盈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</si>
  <si>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泰达宏利溢利债券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</si>
  <si>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信诚稳鑫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</si>
  <si>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信诚稳鑫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</si>
  <si>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上投丰瑞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</si>
  <si>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上投丰瑞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</si>
  <si>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方正富邦睿利纯债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</si>
  <si>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建信网金融分级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</si>
  <si>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广发中证</t>
    </r>
    <r>
      <rPr>
        <u/>
        <sz val="12"/>
        <color indexed="12"/>
        <rFont val="Century"/>
        <family val="1"/>
      </rPr>
      <t>10</t>
    </r>
    <r>
      <rPr>
        <u/>
        <sz val="12"/>
        <color indexed="12"/>
        <rFont val="宋体"/>
        <family val="3"/>
        <charset val="134"/>
      </rPr>
      <t>年期国开债</t>
    </r>
    <r>
      <rPr>
        <u/>
        <sz val="12"/>
        <color indexed="12"/>
        <rFont val="Century"/>
        <family val="1"/>
      </rPr>
      <t>C(LOF)</t>
    </r>
  </si>
  <si>
    <r>
      <rPr>
        <u/>
        <sz val="12"/>
        <color indexed="12"/>
        <rFont val="宋体"/>
        <family val="3"/>
        <charset val="134"/>
      </rPr>
      <t>汇添富鑫瑞债券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</si>
  <si>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天治鑫利半年定期开放债券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</si>
  <si>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汇添富鑫益定开债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</si>
  <si>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招商招庆纯债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</si>
  <si>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招商招庆纯债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</si>
  <si>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招商招景纯债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</si>
  <si>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鑫元双债增强债券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</si>
  <si>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建信中证政策性金融债</t>
    </r>
    <r>
      <rPr>
        <u/>
        <sz val="12"/>
        <color indexed="12"/>
        <rFont val="Century"/>
        <family val="1"/>
      </rPr>
      <t>8-10</t>
    </r>
    <r>
      <rPr>
        <u/>
        <sz val="12"/>
        <color indexed="12"/>
        <rFont val="宋体"/>
        <family val="3"/>
        <charset val="134"/>
      </rPr>
      <t>年指数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</si>
  <si>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万家鑫瑞纯债债券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</si>
  <si>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万家鑫璟纯债债券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</si>
  <si>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万家鑫璟纯债债券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</si>
  <si>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前海开源顺和定期开放债券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</si>
  <si>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建信中证政策性金融债</t>
    </r>
    <r>
      <rPr>
        <u/>
        <sz val="12"/>
        <color indexed="12"/>
        <rFont val="Century"/>
        <family val="1"/>
      </rPr>
      <t>1-3</t>
    </r>
    <r>
      <rPr>
        <u/>
        <sz val="12"/>
        <color indexed="12"/>
        <rFont val="宋体"/>
        <family val="3"/>
        <charset val="134"/>
      </rPr>
      <t>年指数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</si>
  <si>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大成债券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</si>
  <si>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博时汇享纯债债券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</si>
  <si>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前海开源顺和定期开放债券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</si>
  <si>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金鹰添瑞中短债债券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</si>
  <si>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东方永熙</t>
    </r>
    <r>
      <rPr>
        <u/>
        <sz val="12"/>
        <color indexed="12"/>
        <rFont val="Century"/>
        <family val="1"/>
      </rPr>
      <t>18</t>
    </r>
    <r>
      <rPr>
        <u/>
        <sz val="12"/>
        <color indexed="12"/>
        <rFont val="宋体"/>
        <family val="3"/>
        <charset val="134"/>
      </rPr>
      <t>个月定期开放债券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</si>
  <si>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招商招旺纯债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</si>
  <si>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中融恒信纯债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</si>
  <si>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中融银行间</t>
    </r>
    <r>
      <rPr>
        <u/>
        <sz val="12"/>
        <color indexed="12"/>
        <rFont val="Century"/>
        <family val="1"/>
      </rPr>
      <t>0-1</t>
    </r>
    <r>
      <rPr>
        <u/>
        <sz val="12"/>
        <color indexed="12"/>
        <rFont val="宋体"/>
        <family val="3"/>
        <charset val="134"/>
      </rPr>
      <t>年中高等级信用债指数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</si>
  <si>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汇添富鑫利债券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</si>
  <si>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广发价值回报混合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</si>
  <si>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金鹰添瑞中短债债券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</si>
  <si>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博时汇享纯债债券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</si>
  <si>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中融银行间</t>
    </r>
    <r>
      <rPr>
        <u/>
        <sz val="12"/>
        <color indexed="12"/>
        <rFont val="Century"/>
        <family val="1"/>
      </rPr>
      <t>1-3</t>
    </r>
    <r>
      <rPr>
        <u/>
        <sz val="12"/>
        <color indexed="12"/>
        <rFont val="宋体"/>
        <family val="3"/>
        <charset val="134"/>
      </rPr>
      <t>年高等级信用债指数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</si>
  <si>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广发景源纯债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</si>
  <si>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浦银安盛盛勤纯债债券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</si>
  <si>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招商招旺纯债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</si>
  <si>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德邦锐璟债券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</si>
  <si>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中融银行间</t>
    </r>
    <r>
      <rPr>
        <u/>
        <sz val="12"/>
        <color indexed="12"/>
        <rFont val="Century"/>
        <family val="1"/>
      </rPr>
      <t>1-3</t>
    </r>
    <r>
      <rPr>
        <u/>
        <sz val="12"/>
        <color indexed="12"/>
        <rFont val="宋体"/>
        <family val="3"/>
        <charset val="134"/>
      </rPr>
      <t>年中高等级信用债指数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</si>
  <si>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前海开源瑞和债券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</si>
  <si>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中融银行间</t>
    </r>
    <r>
      <rPr>
        <u/>
        <sz val="12"/>
        <color indexed="12"/>
        <rFont val="Century"/>
        <family val="1"/>
      </rPr>
      <t>0-1</t>
    </r>
    <r>
      <rPr>
        <u/>
        <sz val="12"/>
        <color indexed="12"/>
        <rFont val="宋体"/>
        <family val="3"/>
        <charset val="134"/>
      </rPr>
      <t>年中高等级信用债指数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</si>
  <si>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东方永熙</t>
    </r>
    <r>
      <rPr>
        <u/>
        <sz val="12"/>
        <color indexed="12"/>
        <rFont val="Century"/>
        <family val="1"/>
      </rPr>
      <t>18</t>
    </r>
    <r>
      <rPr>
        <u/>
        <sz val="12"/>
        <color indexed="12"/>
        <rFont val="宋体"/>
        <family val="3"/>
        <charset val="134"/>
      </rPr>
      <t>个月定期开放债券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</si>
  <si>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汇添富鑫利债券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</si>
  <si>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万家瑞和灵活配置混合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</si>
  <si>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中融银行间</t>
    </r>
    <r>
      <rPr>
        <u/>
        <sz val="12"/>
        <color indexed="12"/>
        <rFont val="Century"/>
        <family val="1"/>
      </rPr>
      <t>3-5</t>
    </r>
    <r>
      <rPr>
        <u/>
        <sz val="12"/>
        <color indexed="12"/>
        <rFont val="宋体"/>
        <family val="3"/>
        <charset val="134"/>
      </rPr>
      <t>年中高等级信用债指数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</si>
  <si>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申万菱信中证军工指数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</si>
  <si>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中融银行间</t>
    </r>
    <r>
      <rPr>
        <u/>
        <sz val="12"/>
        <color indexed="12"/>
        <rFont val="Century"/>
        <family val="1"/>
      </rPr>
      <t>1-3</t>
    </r>
    <r>
      <rPr>
        <u/>
        <sz val="12"/>
        <color indexed="12"/>
        <rFont val="宋体"/>
        <family val="3"/>
        <charset val="134"/>
      </rPr>
      <t>年高等级信用债指数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</si>
  <si>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申万菱信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</si>
  <si>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上投摩根岁岁金定期开放债券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</si>
  <si>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安信新成长混合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</si>
  <si>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信诚稳泰债券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</si>
  <si>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东方永兴</t>
    </r>
    <r>
      <rPr>
        <u/>
        <sz val="12"/>
        <color indexed="12"/>
        <rFont val="Century"/>
        <family val="1"/>
      </rPr>
      <t>18</t>
    </r>
    <r>
      <rPr>
        <u/>
        <sz val="12"/>
        <color indexed="12"/>
        <rFont val="宋体"/>
        <family val="3"/>
        <charset val="134"/>
      </rPr>
      <t>个月定期开放债券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</si>
  <si>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信诚稳泰债券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</si>
  <si>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富国久利稳健配置混合型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</si>
  <si>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广发汇平一年定期债券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</si>
  <si>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招商招裕纯债债券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</si>
  <si>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安信新成长混合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</si>
  <si>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信诚景瑞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</si>
  <si>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易方达国企改革指数分级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</si>
  <si>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民生加银鑫盈债券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</si>
  <si>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工银</t>
    </r>
    <r>
      <rPr>
        <u/>
        <sz val="12"/>
        <color indexed="12"/>
        <rFont val="Century"/>
        <family val="1"/>
      </rPr>
      <t>100A</t>
    </r>
  </si>
  <si>
    <r>
      <rPr>
        <u/>
        <sz val="12"/>
        <color indexed="12"/>
        <rFont val="宋体"/>
        <family val="3"/>
        <charset val="134"/>
      </rPr>
      <t>银华通利灵活配置混合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</si>
  <si>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华泰柏瑞稳本增利债券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</si>
  <si>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民生加银鑫享债券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</si>
  <si>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嘉实稳祥纯债债券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</si>
  <si>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易方达银行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</si>
  <si>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易方达生物科技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</si>
  <si>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易方达并购重组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</si>
  <si>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富国久利稳健配置混合型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</si>
  <si>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申万环保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</si>
  <si>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广发汇平一年定期债券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</si>
  <si>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华富弘鑫灵活配置混合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</si>
  <si>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建信稳定鑫利债券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</si>
  <si>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民生加银鑫享债券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</si>
  <si>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中证申万电子分级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</si>
  <si>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国联安信心增长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</si>
  <si>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民生加银鑫盈债券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</si>
  <si>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浦银安盛盛元纯债债券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</si>
  <si>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华富弘鑫灵活配置混合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</si>
  <si>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建信稳定鑫利债券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</si>
  <si>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景顺长城景泰丰利纯债债券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</si>
  <si>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浦银安盛盛元纯债债券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</si>
  <si>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申万证券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</si>
  <si>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西部利得汇逸债券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</si>
  <si>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国联安信心增长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</si>
  <si>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景顺长城景泰丰利纯债债券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</si>
  <si>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东方臻享纯债债券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</si>
  <si>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中加丰润纯债债券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</si>
  <si>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银华通利灵活配置混合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</si>
  <si>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财通纯债债券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</si>
  <si>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东方臻享纯债债券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</si>
  <si>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汇安丰融混合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</si>
  <si>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安信新目标灵活配置混合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</si>
  <si>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汇安丰融混合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</si>
  <si>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创金合信中证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指数增强型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</si>
  <si>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先锋精一灵活配置混合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</si>
  <si>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嘉实稳祥纯债债券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</si>
  <si>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创金合信中证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指数增强型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</si>
  <si>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东方稳定增利债券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</si>
  <si>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国泰泽益灵活配置混合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</si>
  <si>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招商稳乾定开混合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</si>
  <si>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安信安盈保本混合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</si>
  <si>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国泰泽益灵活配置混合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</si>
  <si>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招商稳乾定开混合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</si>
  <si>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华泰柏瑞丰盛纯债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</si>
  <si>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长盛盛辉混合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</si>
  <si>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华夏新锦鸿混合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</si>
  <si>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长盛盛辉混合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</si>
  <si>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华夏新锦鸿混合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</si>
  <si>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鹏华弘益混合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</si>
  <si>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易方达瑞通灵活配置混合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</si>
  <si>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南方中票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</si>
  <si>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鹏华信用增利债券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</si>
  <si>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华夏沪港通恒生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</si>
  <si>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广发聚鑫债券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</si>
  <si>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博时裕乾纯债债券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</si>
  <si>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南方通利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</si>
  <si>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招商丰源灵活配置混合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</si>
  <si>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南方纯元债券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</si>
  <si>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鹏华信息分级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</si>
  <si>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广发景源纯债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</si>
  <si>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方正富邦睿利纯债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</si>
  <si>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南方祥元债券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</si>
  <si>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中融一带一路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</si>
  <si>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招商可转债分级债券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</si>
  <si>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华安双债添利债券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</si>
  <si>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嘉实纯债债券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</si>
  <si>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华泰柏瑞信用增利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</si>
  <si>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工银产业债券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</si>
  <si>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大成信用增利债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</si>
  <si>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工银中高等级信用债债券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</si>
  <si>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大成景明灵活配置混合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</si>
  <si>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工银丰收回报灵活配置混合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</si>
  <si>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银华信用债券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</si>
  <si>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汇添富</t>
    </r>
    <r>
      <rPr>
        <u/>
        <sz val="12"/>
        <color indexed="12"/>
        <rFont val="Century"/>
        <family val="1"/>
      </rPr>
      <t>6</t>
    </r>
    <r>
      <rPr>
        <u/>
        <sz val="12"/>
        <color indexed="12"/>
        <rFont val="宋体"/>
        <family val="3"/>
        <charset val="134"/>
      </rPr>
      <t>月红定期开放债券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</si>
  <si>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鹏华弘润混合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</si>
  <si>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天弘量化驱动股票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</si>
  <si>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长盛同裕纯债债券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</si>
  <si>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东吴增利债券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</si>
  <si>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浙商聚盈纯债债券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</si>
  <si>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交银施罗德丰硕收益债券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</si>
  <si>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交银裕兴纯债债券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</si>
  <si>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鹏扬利泽债券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</si>
  <si>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光大保德信睿鑫灵活配置混合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</si>
  <si>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博时稳健回报债券</t>
    </r>
    <r>
      <rPr>
        <u/>
        <sz val="12"/>
        <color indexed="12"/>
        <rFont val="Century"/>
        <family val="1"/>
      </rPr>
      <t>A(LOF)</t>
    </r>
  </si>
  <si>
    <r>
      <rPr>
        <u/>
        <sz val="12"/>
        <color indexed="12"/>
        <rFont val="宋体"/>
        <family val="3"/>
        <charset val="134"/>
      </rPr>
      <t>易方达新享灵活配置混合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</si>
  <si>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易方达瑞选灵活配置混合</t>
    </r>
    <r>
      <rPr>
        <u/>
        <sz val="12"/>
        <color indexed="12"/>
        <rFont val="Century"/>
        <family val="1"/>
      </rPr>
      <t>I</t>
    </r>
  </si>
  <si>
    <r>
      <rPr>
        <u/>
        <sz val="12"/>
        <color indexed="12"/>
        <rFont val="宋体"/>
        <family val="3"/>
        <charset val="134"/>
      </rPr>
      <t>安信新目标灵活配置混合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</si>
  <si>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平安大华量化混合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</si>
  <si>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中融银行间</t>
    </r>
    <r>
      <rPr>
        <u/>
        <sz val="12"/>
        <color indexed="12"/>
        <rFont val="Century"/>
        <family val="1"/>
      </rPr>
      <t>1-3</t>
    </r>
    <r>
      <rPr>
        <u/>
        <sz val="12"/>
        <color indexed="12"/>
        <rFont val="宋体"/>
        <family val="3"/>
        <charset val="134"/>
      </rPr>
      <t>年中高等级信用债指数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</si>
  <si>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</si>
  <si>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前海开源睿远稳健增利混合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</si>
  <si>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国投瑞银纯债债券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</si>
  <si>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中欧琪丰灵活配置混合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</si>
  <si>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广发聚泰混合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</si>
  <si>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华夏鼎瑞三个月定期开放债券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</si>
  <si>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招商招瑞纯债发起式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</si>
  <si>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南方丰元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</si>
  <si>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</si>
  <si>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安信一带一路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</si>
  <si>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招商招华纯债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</si>
  <si>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长盛盛通纯债债券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</si>
  <si>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富国新能源汽车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</si>
  <si>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高贝塔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</si>
  <si>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融通增益债券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</si>
  <si>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中融新产业混合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</si>
  <si>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南方聚利</t>
    </r>
    <r>
      <rPr>
        <u/>
        <sz val="12"/>
        <color indexed="12"/>
        <rFont val="Century"/>
        <family val="1"/>
      </rPr>
      <t>1</t>
    </r>
    <r>
      <rPr>
        <u/>
        <sz val="12"/>
        <color indexed="12"/>
        <rFont val="宋体"/>
        <family val="3"/>
        <charset val="134"/>
      </rPr>
      <t>年定期</t>
    </r>
    <r>
      <rPr>
        <u/>
        <sz val="12"/>
        <color indexed="12"/>
        <rFont val="Century"/>
        <family val="1"/>
      </rPr>
      <t>A(LOF)</t>
    </r>
  </si>
  <si>
    <r>
      <rPr>
        <u/>
        <sz val="12"/>
        <color indexed="12"/>
        <rFont val="宋体"/>
        <family val="3"/>
        <charset val="134"/>
      </rPr>
      <t>信诚新旺混合</t>
    </r>
    <r>
      <rPr>
        <u/>
        <sz val="12"/>
        <color indexed="12"/>
        <rFont val="Century"/>
        <family val="1"/>
      </rPr>
      <t>A(LOF)</t>
    </r>
  </si>
  <si>
    <r>
      <rPr>
        <u/>
        <sz val="12"/>
        <color indexed="12"/>
        <rFont val="宋体"/>
        <family val="3"/>
        <charset val="134"/>
      </rPr>
      <t>上投摩根安鑫回报混合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</si>
  <si>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金鹰鑫富灵活配置混合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</si>
  <si>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安信目标收益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</si>
  <si>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融通通泰保本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</si>
  <si>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汇添富长添利定期开放债券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</si>
  <si>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创金合信鑫动力灵活配置混合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</si>
  <si>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浦银安盛稳健增利债券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</si>
  <si>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创金合信鑫动力灵活配置混合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</si>
  <si>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鹏华环保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</si>
  <si>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长城积极增利债券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</si>
  <si>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浦银安盛盛跃纯债债券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</si>
  <si>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交银纯债债券发起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</si>
  <si>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交银施罗德丰润收益债券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</si>
  <si>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长城久益保本混合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</si>
  <si>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信达澳银信用债债券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</si>
  <si>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易方达高等级信用债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</si>
  <si>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东吴鼎元双债债券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</si>
  <si>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招商招信纯债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</si>
  <si>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中融盈泽债券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</si>
  <si>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华夏新起航混合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</si>
  <si>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中邮纯债恒利债券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</si>
  <si>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中银宝利混合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</si>
  <si>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博时境源保本混合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</si>
  <si>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国投瑞银新活力灵活配置混合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</si>
  <si>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国富恒丰定期债券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</si>
  <si>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华夏鼎茂债券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</si>
  <si>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博时信用纯债债券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</si>
  <si>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华富恒稳纯债债券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</si>
  <si>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南方稳利</t>
    </r>
    <r>
      <rPr>
        <u/>
        <sz val="12"/>
        <color indexed="12"/>
        <rFont val="Century"/>
        <family val="1"/>
      </rPr>
      <t>1</t>
    </r>
    <r>
      <rPr>
        <u/>
        <sz val="12"/>
        <color indexed="12"/>
        <rFont val="宋体"/>
        <family val="3"/>
        <charset val="134"/>
      </rPr>
      <t>年定期开放债券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</si>
  <si>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长城久盈纯债分级债券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</si>
  <si>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招商招恒纯债债券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</si>
  <si>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南方荣光灵活配置混合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</si>
  <si>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鹏华钢铁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</si>
  <si>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天弘瑞利分级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</si>
  <si>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圆信永丰兴融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</si>
  <si>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嘉合磐石混合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</si>
  <si>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汇添富安心中国债券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</si>
  <si>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工银添福债券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</si>
  <si>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国寿安保稳恒混合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</si>
  <si>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</si>
  <si>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融通通瑞债券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</si>
  <si>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上投摩根纯债债券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</si>
  <si>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安信宝利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</si>
  <si>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汇添富鑫汇定期开放债券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</si>
  <si>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诺安稳健回报灵活配置混合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</si>
  <si>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鹏华互联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</si>
  <si>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国金上证</t>
    </r>
    <r>
      <rPr>
        <u/>
        <sz val="12"/>
        <color indexed="12"/>
        <rFont val="Century"/>
        <family val="1"/>
      </rPr>
      <t>50A</t>
    </r>
  </si>
  <si>
    <r>
      <rPr>
        <u/>
        <sz val="12"/>
        <color indexed="12"/>
        <rFont val="宋体"/>
        <family val="3"/>
        <charset val="134"/>
      </rPr>
      <t>国泰国策驱动灵活配置混合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</si>
  <si>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华宝增强收益债券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</si>
  <si>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富国中证医药主题指数增强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</si>
  <si>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交银裕盈纯债债券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</si>
  <si>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诺德</t>
    </r>
    <r>
      <rPr>
        <u/>
        <sz val="12"/>
        <color indexed="12"/>
        <rFont val="Century"/>
        <family val="1"/>
      </rPr>
      <t>300A</t>
    </r>
  </si>
  <si>
    <r>
      <rPr>
        <u/>
        <sz val="12"/>
        <color indexed="12"/>
        <rFont val="宋体"/>
        <family val="3"/>
        <charset val="134"/>
      </rPr>
      <t>信达澳银稳定价值债券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</si>
  <si>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富国新动力灵活配置混合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</si>
  <si>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光大保德信吉鑫灵活配置混合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</si>
  <si>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国泰互利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</si>
  <si>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易方达瑞富灵活配置混合</t>
    </r>
    <r>
      <rPr>
        <u/>
        <sz val="12"/>
        <color indexed="12"/>
        <rFont val="Century"/>
        <family val="1"/>
      </rPr>
      <t>I</t>
    </r>
  </si>
  <si>
    <r>
      <rPr>
        <u/>
        <sz val="12"/>
        <color indexed="12"/>
        <rFont val="宋体"/>
        <family val="3"/>
        <charset val="134"/>
      </rPr>
      <t>民生加银鑫顺债券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</si>
  <si>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易方达中债</t>
    </r>
    <r>
      <rPr>
        <u/>
        <sz val="12"/>
        <color indexed="12"/>
        <rFont val="Century"/>
        <family val="1"/>
      </rPr>
      <t>7-10</t>
    </r>
    <r>
      <rPr>
        <u/>
        <sz val="12"/>
        <color indexed="12"/>
        <rFont val="宋体"/>
        <family val="3"/>
        <charset val="134"/>
      </rPr>
      <t>年国开债指数</t>
    </r>
  </si>
  <si>
    <r>
      <rPr>
        <u/>
        <sz val="12"/>
        <color indexed="12"/>
        <rFont val="宋体"/>
        <family val="3"/>
        <charset val="134"/>
      </rPr>
      <t>中银宏利灵活配置混合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</si>
  <si>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博时产业债纯债债券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</si>
  <si>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前海开源沪港深汇鑫混合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</si>
  <si>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鹏华丰尚定期开放债券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</si>
  <si>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前海开源量化优选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</si>
  <si>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华夏睿磐泰荣混合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</si>
  <si>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中海惠祥分级债券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</si>
  <si>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招商安德保本混合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</si>
  <si>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南方利鑫灵活配置混合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</si>
  <si>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招商丰源灵活配置混合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</si>
  <si>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信诚中证</t>
    </r>
    <r>
      <rPr>
        <u/>
        <sz val="12"/>
        <color indexed="12"/>
        <rFont val="Century"/>
        <family val="1"/>
      </rPr>
      <t>TMT</t>
    </r>
    <r>
      <rPr>
        <u/>
        <sz val="12"/>
        <color indexed="12"/>
        <rFont val="宋体"/>
        <family val="3"/>
        <charset val="134"/>
      </rPr>
      <t>产业主题指数分级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</si>
  <si>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鹏华中证国防指数分级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</si>
  <si>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东方红稳健精选混合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</si>
  <si>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富国银行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</si>
  <si>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兴业聚惠灵活配置混合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</si>
  <si>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前海开源鼎安债券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</si>
  <si>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地产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</si>
  <si>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国投瑞银瑞盛灵活配置混合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</si>
  <si>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大摩优质信价纯债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</si>
  <si>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华泰柏瑞锦利混合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</si>
  <si>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信诚新双盈分级债券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</si>
  <si>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国寿安保稳健回报混合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</si>
  <si>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上投摩根纯债添利债券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</si>
  <si>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华安新财富灵活配置混合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</si>
  <si>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上投摩根岁岁丰定期开放债券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</si>
  <si>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鹏华丰泽债券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</si>
  <si>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华润元大稳健收益债券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</si>
  <si>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东吴增利债券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</si>
  <si>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信诚新锐回报灵活配置混合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</si>
  <si>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汇添富恒生指数分级</t>
    </r>
    <r>
      <rPr>
        <u/>
        <sz val="12"/>
        <color indexed="12"/>
        <rFont val="Century"/>
        <family val="1"/>
      </rPr>
      <t>A(QDII)</t>
    </r>
  </si>
  <si>
    <r>
      <rPr>
        <u/>
        <sz val="12"/>
        <color indexed="12"/>
        <rFont val="宋体"/>
        <family val="3"/>
        <charset val="134"/>
      </rPr>
      <t>富国稳健增强债券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</si>
  <si>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长城积极增利债券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</si>
  <si>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交银双轮动债券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</si>
  <si>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交银施罗德丰享收益债券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</si>
  <si>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泓德裕祥债券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</si>
  <si>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华润元大稳健收益债券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</si>
  <si>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前海开源健康分级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</si>
  <si>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易方达瑞通灵活配置混合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</si>
  <si>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易方达瑞智灵活配置混合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</si>
  <si>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民生加银鑫益债券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</si>
  <si>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华夏新起航混合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</si>
  <si>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国投瑞银优化增强债券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</si>
  <si>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中融恒泰纯债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</si>
  <si>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九泰久鑫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</si>
  <si>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博时泰和债券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</si>
  <si>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海富通一年定开债券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</si>
  <si>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博时安丰</t>
    </r>
    <r>
      <rPr>
        <u/>
        <sz val="12"/>
        <color indexed="12"/>
        <rFont val="Century"/>
        <family val="1"/>
      </rPr>
      <t>18</t>
    </r>
    <r>
      <rPr>
        <u/>
        <sz val="12"/>
        <color indexed="12"/>
        <rFont val="宋体"/>
        <family val="3"/>
        <charset val="134"/>
      </rPr>
      <t>个月定开债</t>
    </r>
    <r>
      <rPr>
        <u/>
        <sz val="12"/>
        <color indexed="12"/>
        <rFont val="Century"/>
        <family val="1"/>
      </rPr>
      <t>(LOF)C</t>
    </r>
  </si>
  <si>
    <r>
      <rPr>
        <u/>
        <sz val="12"/>
        <color indexed="12"/>
        <rFont val="宋体"/>
        <family val="3"/>
        <charset val="134"/>
      </rPr>
      <t>鹏华一带一路分级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</si>
  <si>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招商招轩纯债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</si>
  <si>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长盛战略新兴产业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</si>
  <si>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广发集安债券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</si>
  <si>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九泰久稳保本混合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</si>
  <si>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银华消费分级混合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</si>
  <si>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圆信永丰兴融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</si>
  <si>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广发聚利债券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</si>
  <si>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上投摩根优信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</si>
  <si>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工银月月薪定期支付债券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</si>
  <si>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南方广利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</si>
  <si>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信诚新鑫回报灵活配置混合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</si>
  <si>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华安安康保本混合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</si>
  <si>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</si>
  <si>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景顺长城领先回报灵活配置混合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</si>
  <si>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民生加银新动力灵活配置混合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</si>
  <si>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诺安聚利债券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</si>
  <si>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建信稳定添利债券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</si>
  <si>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诺安增利债券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</si>
  <si>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鹏华互联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</si>
  <si>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浦银安盛盛鑫定期开放债券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</si>
  <si>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交银强化回报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</si>
  <si>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天弘添利债券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</si>
  <si>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交银裕通纯债债券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</si>
  <si>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长城久益保本混合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</si>
  <si>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嘉实增强收益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</si>
  <si>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易方达信用债债券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</si>
  <si>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光大保德信永利纯债债券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</si>
  <si>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易方达瑞财灵活配置混合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</si>
  <si>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中银纯债债券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</si>
  <si>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博时安盈债券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</si>
  <si>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中邮稳定收益债券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</si>
  <si>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博时鑫瑞混合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</si>
  <si>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国投瑞银新收益混合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</si>
  <si>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中融融丰纯债债券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</si>
  <si>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前海开源量化优选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</si>
  <si>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长盛中证申万一带一路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</si>
  <si>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博时保泽保本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</si>
  <si>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博时泰和债券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</si>
  <si>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华富恒财分级债券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</si>
  <si>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建信纯债债券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</si>
  <si>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广发安享灵活配置混合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</si>
  <si>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华富诚鑫灵活配置混合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</si>
  <si>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招商安荣保本混合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</si>
  <si>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招商安荣保本混合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</si>
  <si>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兴业聚盛灵活配置混合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</si>
  <si>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富国体育</t>
    </r>
    <r>
      <rPr>
        <u/>
        <sz val="12"/>
        <color indexed="12"/>
        <rFont val="Century"/>
        <family val="1"/>
      </rPr>
      <t>B</t>
    </r>
    <r>
      <rPr>
        <u/>
        <sz val="12"/>
        <color indexed="12"/>
        <rFont val="宋体"/>
        <family val="3"/>
        <charset val="134"/>
      </rPr>
      <t>份额</t>
    </r>
  </si>
  <si>
    <r>
      <rPr>
        <u/>
        <sz val="12"/>
        <color indexed="12"/>
        <rFont val="宋体"/>
        <family val="3"/>
        <charset val="134"/>
      </rPr>
      <t>申万菱信安鑫精选混合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</si>
  <si>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中融煤炭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</si>
  <si>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大摩优质信价纯债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</si>
  <si>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</si>
  <si>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上投摩根岁岁盈定期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</si>
  <si>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汇添富安鑫智选灵活配置混合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</si>
  <si>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信诚至利灵活配置混合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</si>
  <si>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融通通源短融债券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</si>
  <si>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中航混改精选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</si>
  <si>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大成债券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</si>
  <si>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诺安纯债定期开放债券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</si>
  <si>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交银新能源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</si>
  <si>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海富通欣悦混合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</si>
  <si>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鹏华创业板分级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</si>
  <si>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国富潜力组合混合</t>
    </r>
    <r>
      <rPr>
        <u/>
        <sz val="12"/>
        <color indexed="12"/>
        <rFont val="Century"/>
        <family val="1"/>
      </rPr>
      <t>A-</t>
    </r>
    <r>
      <rPr>
        <u/>
        <sz val="12"/>
        <color indexed="12"/>
        <rFont val="宋体"/>
        <family val="3"/>
        <charset val="134"/>
      </rPr>
      <t>人民币</t>
    </r>
  </si>
  <si>
    <r>
      <rPr>
        <u/>
        <sz val="12"/>
        <color indexed="12"/>
        <rFont val="宋体"/>
        <family val="3"/>
        <charset val="134"/>
      </rPr>
      <t>浦银安盛盛勤纯债债券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</si>
  <si>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天弘稳利定期开放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</si>
  <si>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融通四季添利债券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</si>
  <si>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国联安双禧</t>
    </r>
    <r>
      <rPr>
        <u/>
        <sz val="12"/>
        <color indexed="12"/>
        <rFont val="Century"/>
        <family val="1"/>
      </rPr>
      <t>A</t>
    </r>
    <r>
      <rPr>
        <u/>
        <sz val="12"/>
        <color indexed="12"/>
        <rFont val="宋体"/>
        <family val="3"/>
        <charset val="134"/>
      </rPr>
      <t>中证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</si>
  <si>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交银优择回报灵活配置混合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</si>
  <si>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前海开源中航军工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</si>
  <si>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民生加银平稳添利债券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</si>
  <si>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光大保德信增利收益债券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</si>
  <si>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中信建投稳祥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</si>
  <si>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华夏新锦泰灵活配置混合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</si>
  <si>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圆信永丰纯债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</si>
  <si>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长盛上证</t>
    </r>
    <r>
      <rPr>
        <u/>
        <sz val="12"/>
        <color indexed="12"/>
        <rFont val="Century"/>
        <family val="1"/>
      </rPr>
      <t>50A</t>
    </r>
  </si>
  <si>
    <r>
      <rPr>
        <u/>
        <sz val="12"/>
        <color indexed="12"/>
        <rFont val="宋体"/>
        <family val="3"/>
        <charset val="134"/>
      </rPr>
      <t>诺德量化蓝筹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</si>
  <si>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工银稳健成长混合</t>
    </r>
    <r>
      <rPr>
        <u/>
        <sz val="12"/>
        <color indexed="12"/>
        <rFont val="Century"/>
        <family val="1"/>
      </rPr>
      <t>H</t>
    </r>
  </si>
  <si>
    <r>
      <rPr>
        <u/>
        <sz val="12"/>
        <color indexed="12"/>
        <rFont val="宋体"/>
        <family val="3"/>
        <charset val="134"/>
      </rPr>
      <t>广发聚惠混合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</si>
  <si>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海富通纯债债券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</si>
  <si>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南方稳利</t>
    </r>
    <r>
      <rPr>
        <u/>
        <sz val="12"/>
        <color indexed="12"/>
        <rFont val="Century"/>
        <family val="1"/>
      </rPr>
      <t>1</t>
    </r>
    <r>
      <rPr>
        <u/>
        <sz val="12"/>
        <color indexed="12"/>
        <rFont val="宋体"/>
        <family val="3"/>
        <charset val="134"/>
      </rPr>
      <t>年定期开放债券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</si>
  <si>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广发鑫隆混合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</si>
  <si>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长信中证一带一路分级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</si>
  <si>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南方利安灵活配置混合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</si>
  <si>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鹏华一带一路分级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</si>
  <si>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信诚新鑫回报灵活配置混合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</si>
  <si>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招商中证白酒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</si>
  <si>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富国移动互联网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</si>
  <si>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鹏华丰信分级债券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</si>
  <si>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招商中证银行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</si>
  <si>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南方和元债券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</si>
  <si>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华泰柏瑞丰汇债券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</si>
  <si>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招商信用添利债券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</si>
  <si>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广发聚源定期债券</t>
    </r>
    <r>
      <rPr>
        <u/>
        <sz val="12"/>
        <color indexed="12"/>
        <rFont val="Century"/>
        <family val="1"/>
      </rPr>
      <t>A(LOF)</t>
    </r>
  </si>
  <si>
    <r>
      <rPr>
        <u/>
        <sz val="12"/>
        <color indexed="12"/>
        <rFont val="宋体"/>
        <family val="3"/>
        <charset val="134"/>
      </rPr>
      <t>南方金利定期开放债券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</si>
  <si>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</si>
  <si>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银华汇利灵活配置混合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</si>
  <si>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大成景丰债券</t>
    </r>
    <r>
      <rPr>
        <u/>
        <sz val="12"/>
        <color indexed="12"/>
        <rFont val="Century"/>
        <family val="1"/>
      </rPr>
      <t>((LOF)</t>
    </r>
  </si>
  <si>
    <r>
      <rPr>
        <u/>
        <sz val="12"/>
        <color indexed="12"/>
        <rFont val="宋体"/>
        <family val="3"/>
        <charset val="134"/>
      </rPr>
      <t>上投摩根岁岁盈定期</t>
    </r>
    <r>
      <rPr>
        <u/>
        <sz val="12"/>
        <color indexed="12"/>
        <rFont val="Century"/>
        <family val="1"/>
      </rPr>
      <t>D</t>
    </r>
  </si>
  <si>
    <r>
      <rPr>
        <u/>
        <sz val="12"/>
        <color indexed="12"/>
        <rFont val="宋体"/>
        <family val="3"/>
        <charset val="134"/>
      </rPr>
      <t>华泰柏瑞稳健收益债券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</si>
  <si>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大成信用增利债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</si>
  <si>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华安安禧保本混合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</si>
  <si>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银华</t>
    </r>
    <r>
      <rPr>
        <u/>
        <sz val="12"/>
        <color indexed="12"/>
        <rFont val="Century"/>
        <family val="1"/>
      </rPr>
      <t>800A</t>
    </r>
  </si>
  <si>
    <r>
      <rPr>
        <u/>
        <sz val="12"/>
        <color indexed="12"/>
        <rFont val="宋体"/>
        <family val="3"/>
        <charset val="134"/>
      </rPr>
      <t>国寿安保稳诚混合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</si>
  <si>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中融增鑫定期开放债券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</si>
  <si>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嘉实丰益信用定期债券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</si>
  <si>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长盛同裕纯债债券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</si>
  <si>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景顺长城稳健回报灵活配置混合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</si>
  <si>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信诚至盛灵活配置混合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</si>
  <si>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汇添富双利增强债券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</si>
  <si>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泰康泉林量化价值精选混合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</si>
  <si>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浦银安盛盛世精选混合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</si>
  <si>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鹏华银行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</si>
  <si>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平安大华添利债券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</si>
  <si>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泓德裕泰债券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</si>
  <si>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易方达增强回报债券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</si>
  <si>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鹏华丰实定期开放债券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</si>
  <si>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民生加银鑫安纯债债券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</si>
  <si>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博时安盈债券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</si>
  <si>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银河增利债券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</si>
  <si>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中邮纯债聚利债券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</si>
  <si>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中银宝利混合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</si>
  <si>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博时裕乾纯债债券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</si>
  <si>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前海开源沪港深隆鑫混合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</si>
  <si>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广发聚鑫债券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</si>
  <si>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博时信用纯债债券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</si>
  <si>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华夏鼎融债券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</si>
  <si>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海富通稳健添利债券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</si>
  <si>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招商安博保本混合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</si>
  <si>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南方纯元债券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</si>
  <si>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鹏华证券保险分级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</si>
  <si>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中融钢铁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</si>
  <si>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信诚新旺混合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</si>
  <si>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信诚新双盈分级债券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</si>
  <si>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大成景旭纯债债券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</si>
  <si>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大成景明灵活配置混合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</si>
  <si>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工银工业</t>
    </r>
    <r>
      <rPr>
        <u/>
        <sz val="12"/>
        <color indexed="12"/>
        <rFont val="Century"/>
        <family val="1"/>
      </rPr>
      <t>4.0</t>
    </r>
    <r>
      <rPr>
        <u/>
        <sz val="12"/>
        <color indexed="12"/>
        <rFont val="宋体"/>
        <family val="3"/>
        <charset val="134"/>
      </rPr>
      <t>股票</t>
    </r>
  </si>
  <si>
    <r>
      <rPr>
        <u/>
        <sz val="12"/>
        <color indexed="12"/>
        <rFont val="宋体"/>
        <family val="3"/>
        <charset val="134"/>
      </rPr>
      <t>融通通尚灵活配置混合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</si>
  <si>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信诚至盛灵活配置混合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</si>
  <si>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中融新优势混合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</si>
  <si>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东海祥瑞债券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</si>
  <si>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银华信用双利债券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</si>
  <si>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诺安泰鑫一年定期开放债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</si>
  <si>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诺安泰鑫一年定期开放债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</si>
  <si>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博时保丰保本混合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</si>
  <si>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富国稳健增强债券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</si>
  <si>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交银互联网金融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</si>
  <si>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工银保本混合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</si>
  <si>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国联安增利债券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</si>
  <si>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长城稳固收益债券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</si>
  <si>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富国信用债债券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</si>
  <si>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海富通双福分级债券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</si>
  <si>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博时稳定价值债券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</si>
  <si>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易方达投资级信用债债券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</si>
  <si>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易方达量化策略精选灵活配置混合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</si>
  <si>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景顺长城稳定收益债券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</si>
  <si>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博时产业债纯债债券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</si>
  <si>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国投瑞银中高等级债券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</si>
  <si>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中证财通可持续发展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</si>
  <si>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新华中证环保产业指数分级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</si>
  <si>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博时鑫丰混合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</si>
  <si>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中欧纯债债券</t>
    </r>
    <r>
      <rPr>
        <u/>
        <sz val="12"/>
        <color indexed="12"/>
        <rFont val="Century"/>
        <family val="1"/>
      </rPr>
      <t>C(LOF)</t>
    </r>
  </si>
  <si>
    <r>
      <rPr>
        <u/>
        <sz val="12"/>
        <color indexed="12"/>
        <rFont val="宋体"/>
        <family val="3"/>
        <charset val="134"/>
      </rPr>
      <t>招商产业债券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</si>
  <si>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建信稳定增利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</si>
  <si>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南方利安灵活配置混合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</si>
  <si>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融通证券分级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</si>
  <si>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鹏华资源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</si>
  <si>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国寿安保尊享债券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</si>
  <si>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富国体育</t>
    </r>
    <r>
      <rPr>
        <u/>
        <sz val="12"/>
        <color indexed="12"/>
        <rFont val="Century"/>
        <family val="1"/>
      </rPr>
      <t>A</t>
    </r>
    <r>
      <rPr>
        <u/>
        <sz val="12"/>
        <color indexed="12"/>
        <rFont val="宋体"/>
        <family val="3"/>
        <charset val="134"/>
      </rPr>
      <t>份额</t>
    </r>
  </si>
  <si>
    <r>
      <rPr>
        <u/>
        <sz val="12"/>
        <color indexed="12"/>
        <rFont val="宋体"/>
        <family val="3"/>
        <charset val="134"/>
      </rPr>
      <t>广发价值回报混合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</si>
  <si>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券商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</si>
  <si>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前海开源恒泽保本混合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</si>
  <si>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中融新产业混合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</si>
  <si>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华商收益增强债券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</si>
  <si>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广发聚财信用债券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</si>
  <si>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大成景兴信用债债券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</si>
  <si>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上投摩根纯债丰利债券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</si>
  <si>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华泰柏瑞稳健收益债券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</si>
  <si>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工银纯债债券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</si>
  <si>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南方中证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</si>
  <si>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信诚三得益债券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</si>
  <si>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华商保本</t>
    </r>
    <r>
      <rPr>
        <u/>
        <sz val="12"/>
        <color indexed="12"/>
        <rFont val="Century"/>
        <family val="1"/>
      </rPr>
      <t>1</t>
    </r>
    <r>
      <rPr>
        <u/>
        <sz val="12"/>
        <color indexed="12"/>
        <rFont val="宋体"/>
        <family val="3"/>
        <charset val="134"/>
      </rPr>
      <t>号混合</t>
    </r>
  </si>
  <si>
    <r>
      <rPr>
        <u/>
        <sz val="12"/>
        <color indexed="12"/>
        <rFont val="宋体"/>
        <family val="3"/>
        <charset val="134"/>
      </rPr>
      <t>融通通泰保本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</si>
  <si>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金鹰元和保本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</si>
  <si>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安信安盈保本混合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</si>
  <si>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山西证券保本混合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</si>
  <si>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诺安创新驱动灵活配置混合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</si>
  <si>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汇添富双利增强债券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</si>
  <si>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富国纯债债券发起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</si>
  <si>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工银信用纯债债券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</si>
  <si>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鹏华证券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</si>
  <si>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浦银安盛盛跃纯债债券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</si>
  <si>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长城稳固收益债券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</si>
  <si>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交银施罗德丰润收益债券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</si>
  <si>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泓德裕祥债券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</si>
  <si>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泓德裕康债券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</si>
  <si>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泰达宏利瑞利债券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</si>
  <si>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国泰鑫益灵活配置混合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</si>
  <si>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信达澳银信用债债券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</si>
  <si>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景顺长城景颐丰利债券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</si>
  <si>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易方达瑞兴灵活配置混合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</si>
  <si>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中融盈泽债券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</si>
  <si>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华夏希望债券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</si>
  <si>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新华纯债添利债券发起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</si>
  <si>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中邮纯债恒利债券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</si>
  <si>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万家鑫稳纯债债券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</si>
  <si>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博时境源保本混合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</si>
  <si>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国投瑞银新活力灵活配置混合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</si>
  <si>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博时裕通纯债债券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</si>
  <si>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广发聚安混合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</si>
  <si>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华夏鼎实债券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</si>
  <si>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华夏鼎隆债券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</si>
  <si>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华富恒稳纯债债券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</si>
  <si>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南方通利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</si>
  <si>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长城久盈纯债分级债券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</si>
  <si>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招商安元保本混合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</si>
  <si>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南方利淘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</si>
  <si>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南方荣光灵活配置混合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</si>
  <si>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安信一带一路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</si>
  <si>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广发集富纯债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</si>
  <si>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南方祥元债券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</si>
  <si>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先锋精一灵活配置混合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</si>
  <si>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华安双债添利债券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</si>
  <si>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工银产业债券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</si>
  <si>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金鹰元盛债券</t>
    </r>
    <r>
      <rPr>
        <u/>
        <sz val="12"/>
        <color indexed="12"/>
        <rFont val="Century"/>
        <family val="1"/>
      </rPr>
      <t>(LOF)C</t>
    </r>
  </si>
  <si>
    <r>
      <rPr>
        <u/>
        <sz val="12"/>
        <color indexed="12"/>
        <rFont val="宋体"/>
        <family val="3"/>
        <charset val="134"/>
      </rPr>
      <t>工银中高等级信用债债券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</si>
  <si>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信诚三得益债券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</si>
  <si>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银华纯债信用债券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</si>
  <si>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大成景荣保本混合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</si>
  <si>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景顺长城安享回报灵活混合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</si>
  <si>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天弘量化驱动股票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</si>
  <si>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汇添富稳健添利定期开放债券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</si>
  <si>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诺安优势行业灵活配置混合型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</si>
  <si>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诺安稳健回报灵活配置混合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</si>
  <si>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富国纯债债券发起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</si>
  <si>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富国国有企业债债券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</si>
  <si>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天弘债券发起式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</si>
  <si>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长城定期开放债券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</si>
  <si>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海富通双福分级债券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</si>
  <si>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交银裕兴纯债债券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</si>
  <si>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光大保德信睿鑫灵活配置混合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</si>
  <si>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富国新动力灵活配置混合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</si>
  <si>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易方达中债</t>
    </r>
    <r>
      <rPr>
        <u/>
        <sz val="12"/>
        <color indexed="12"/>
        <rFont val="Century"/>
        <family val="1"/>
      </rPr>
      <t>3-5</t>
    </r>
    <r>
      <rPr>
        <u/>
        <sz val="12"/>
        <color indexed="12"/>
        <rFont val="宋体"/>
        <family val="3"/>
        <charset val="134"/>
      </rPr>
      <t>年期国债指数</t>
    </r>
  </si>
  <si>
    <r>
      <rPr>
        <u/>
        <sz val="12"/>
        <color indexed="12"/>
        <rFont val="宋体"/>
        <family val="3"/>
        <charset val="134"/>
      </rPr>
      <t>平安大华量化混合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</si>
  <si>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景顺长城稳定收益债券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</si>
  <si>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华夏亚债中国指数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</si>
  <si>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前海开源沪港深汇鑫混合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</si>
  <si>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鹏华丰尚定期开放债券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</si>
  <si>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国投瑞银纯债债券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</si>
  <si>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长盛中证全指证券公司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</si>
  <si>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华夏鼎茂债券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</si>
  <si>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中欧琪丰灵活配置混合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</si>
  <si>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华夏睿磐泰荣混合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</si>
  <si>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招商丰裕灵活配置混合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</si>
  <si>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富国收益增强债券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</si>
  <si>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南方丰元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</si>
  <si>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南方利淘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</si>
  <si>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国寿养老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</si>
  <si>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鹏华中证</t>
    </r>
    <r>
      <rPr>
        <u/>
        <sz val="12"/>
        <color indexed="12"/>
        <rFont val="Century"/>
        <family val="1"/>
      </rPr>
      <t>800</t>
    </r>
    <r>
      <rPr>
        <u/>
        <sz val="12"/>
        <color indexed="12"/>
        <rFont val="宋体"/>
        <family val="3"/>
        <charset val="134"/>
      </rPr>
      <t>地产指数分级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</si>
  <si>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华商收益增强债券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</si>
  <si>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富国中证国有企业改革指数分级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</si>
  <si>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兴业聚盛灵活配置混合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</si>
  <si>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申万菱信添益宝债券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</si>
  <si>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长盛同丰债券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</si>
  <si>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上投摩根纯债添利债券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</si>
  <si>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嘉实新常态灵活配置混合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</si>
  <si>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上投摩根岁岁丰定期开放债券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</si>
  <si>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</t>
    </r>
    <r>
      <rPr>
        <u/>
        <sz val="12"/>
        <color indexed="12"/>
        <rFont val="Century"/>
        <family val="1"/>
      </rPr>
      <t>300A</t>
    </r>
  </si>
  <si>
    <r>
      <rPr>
        <u/>
        <sz val="12"/>
        <color indexed="12"/>
        <rFont val="宋体"/>
        <family val="3"/>
        <charset val="134"/>
      </rPr>
      <t>信诚鼎利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</si>
  <si>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山西证券保本混合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</si>
  <si>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民生加银鑫瑞债券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</si>
  <si>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信诚稳利债券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</si>
  <si>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汇添富长添利定期开放债券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</si>
  <si>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海富通欣益灵活配置混合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</si>
  <si>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浦银安盛稳健增利债券</t>
    </r>
    <r>
      <rPr>
        <u/>
        <sz val="12"/>
        <color indexed="12"/>
        <rFont val="Century"/>
        <family val="1"/>
      </rPr>
      <t>(LOF)C</t>
    </r>
  </si>
  <si>
    <r>
      <rPr>
        <u/>
        <sz val="12"/>
        <color indexed="12"/>
        <rFont val="宋体"/>
        <family val="3"/>
        <charset val="134"/>
      </rPr>
      <t>交银纯债债券发起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</si>
  <si>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泓德裕和纯债债券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</si>
  <si>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交银优选回报灵活配置混合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</si>
  <si>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融通稳利债券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</si>
  <si>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光大保德信永鑫灵活配置混合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</si>
  <si>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中海中证高铁产业指数分级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</si>
  <si>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易方达高等级信用债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</si>
  <si>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易方达瑞智灵活配置混合</t>
    </r>
    <r>
      <rPr>
        <u/>
        <sz val="12"/>
        <color indexed="12"/>
        <rFont val="Century"/>
        <family val="1"/>
      </rPr>
      <t>I</t>
    </r>
  </si>
  <si>
    <r>
      <rPr>
        <u/>
        <sz val="12"/>
        <color indexed="12"/>
        <rFont val="宋体"/>
        <family val="3"/>
        <charset val="134"/>
      </rPr>
      <t>中银新机遇混合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</si>
  <si>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北信瑞丰稳定收益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</si>
  <si>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新华纯债添利债券发起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</si>
  <si>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申万菱信多策略灵活配置混合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</si>
  <si>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长盛中证金融地产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</si>
  <si>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西部利得行业主题优选混合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</si>
  <si>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博时保泽保本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</si>
  <si>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博时安丰</t>
    </r>
    <r>
      <rPr>
        <u/>
        <sz val="12"/>
        <color indexed="12"/>
        <rFont val="Century"/>
        <family val="1"/>
      </rPr>
      <t>18</t>
    </r>
    <r>
      <rPr>
        <u/>
        <sz val="12"/>
        <color indexed="12"/>
        <rFont val="宋体"/>
        <family val="3"/>
        <charset val="134"/>
      </rPr>
      <t>个月定开债</t>
    </r>
    <r>
      <rPr>
        <u/>
        <sz val="12"/>
        <color indexed="12"/>
        <rFont val="Century"/>
        <family val="1"/>
      </rPr>
      <t>(LOF)A</t>
    </r>
  </si>
  <si>
    <r>
      <rPr>
        <u/>
        <sz val="12"/>
        <color indexed="12"/>
        <rFont val="宋体"/>
        <family val="3"/>
        <charset val="134"/>
      </rPr>
      <t>海富通一年定开债券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</si>
  <si>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招商安博保本混合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</si>
  <si>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鹏华传媒分级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</si>
  <si>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广发集安债券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</si>
  <si>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招商国证生物医药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</si>
  <si>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圆信永丰兴利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</si>
  <si>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嘉合磐石混合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</si>
  <si>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嘉实纯债债券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</si>
  <si>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上投摩根优信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</si>
  <si>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华泰柏瑞稳本增利债券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</si>
  <si>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工银添福债券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</si>
  <si>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南方广利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</si>
  <si>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华商稳固添利债券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</si>
  <si>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华安安康保本混合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</si>
  <si>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上投摩根岁岁金定期开放债券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</si>
  <si>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景顺景兴纯债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</si>
  <si>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银华永兴纯债债券</t>
    </r>
    <r>
      <rPr>
        <u/>
        <sz val="12"/>
        <color indexed="12"/>
        <rFont val="Century"/>
        <family val="1"/>
      </rPr>
      <t>(LOF)C</t>
    </r>
  </si>
  <si>
    <r>
      <rPr>
        <u/>
        <sz val="12"/>
        <color indexed="12"/>
        <rFont val="宋体"/>
        <family val="3"/>
        <charset val="134"/>
      </rPr>
      <t>信诚惠报债券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</si>
  <si>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华安稳固收益债券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</si>
  <si>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景顺长城稳健回报灵活配置混合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</si>
  <si>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诺安聚利债券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</si>
  <si>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鹏华酒分级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</si>
  <si>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富国信用债债券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</si>
  <si>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浦银安盛盛鑫定期开放债券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</si>
  <si>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交银强化回报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</si>
  <si>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天弘稳利定期开放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</si>
  <si>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富国天盈债券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</si>
  <si>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国联安双佳中小板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</si>
  <si>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交银裕盈纯债债券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</si>
  <si>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华夏安康债券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</si>
  <si>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光大保德信吉鑫灵活配置混合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</si>
  <si>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易方达瑞财灵活配置混合</t>
    </r>
    <r>
      <rPr>
        <u/>
        <sz val="12"/>
        <color indexed="12"/>
        <rFont val="Century"/>
        <family val="1"/>
      </rPr>
      <t>I</t>
    </r>
  </si>
  <si>
    <r>
      <rPr>
        <u/>
        <sz val="12"/>
        <color indexed="12"/>
        <rFont val="宋体"/>
        <family val="3"/>
        <charset val="134"/>
      </rPr>
      <t>中银纯债债券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</si>
  <si>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</si>
  <si>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中邮稳定收益债券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</si>
  <si>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中银润利混合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</si>
  <si>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华夏新活力混合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</si>
  <si>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中金纯债债券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</si>
  <si>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民生加银鑫元纯债债券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</si>
  <si>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招商丰享灵活配置混合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</si>
  <si>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建信安心回报债券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</si>
  <si>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中海惠祥分级债券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</si>
  <si>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广发安享灵活配置混合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</si>
  <si>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华富诚鑫灵活配置混合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</si>
  <si>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南方利众灵活配置混合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</si>
  <si>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招商招裕纯债债券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</si>
  <si>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鹏华高铁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</si>
  <si>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招商中证煤炭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</si>
  <si>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富国煤炭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</si>
  <si>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招商双债增强债券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</si>
  <si>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前海开源鼎安债券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</si>
  <si>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银华恒利灵活配置混合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</si>
  <si>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南方聚利</t>
    </r>
    <r>
      <rPr>
        <u/>
        <sz val="12"/>
        <color indexed="12"/>
        <rFont val="Century"/>
        <family val="1"/>
      </rPr>
      <t>1</t>
    </r>
    <r>
      <rPr>
        <u/>
        <sz val="12"/>
        <color indexed="12"/>
        <rFont val="宋体"/>
        <family val="3"/>
        <charset val="134"/>
      </rPr>
      <t>年定期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</si>
  <si>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金鹰元盛债券</t>
    </r>
    <r>
      <rPr>
        <u/>
        <sz val="12"/>
        <color indexed="12"/>
        <rFont val="Century"/>
        <family val="1"/>
      </rPr>
      <t>(LOF)E</t>
    </r>
  </si>
  <si>
    <r>
      <rPr>
        <u/>
        <sz val="12"/>
        <color indexed="12"/>
        <rFont val="宋体"/>
        <family val="3"/>
        <charset val="134"/>
      </rPr>
      <t>广发纯债债券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</si>
  <si>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上投摩根岁岁盈定期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</si>
  <si>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华泰柏瑞锦利混合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</si>
  <si>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国寿安保稳健回报混合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</si>
  <si>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华安新财富灵活配置混合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</si>
  <si>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华商稳固添利债券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</si>
  <si>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融通通源短融债券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</si>
  <si>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汇添富</t>
    </r>
    <r>
      <rPr>
        <u/>
        <sz val="12"/>
        <color indexed="12"/>
        <rFont val="Century"/>
        <family val="1"/>
      </rPr>
      <t>6</t>
    </r>
    <r>
      <rPr>
        <u/>
        <sz val="12"/>
        <color indexed="12"/>
        <rFont val="宋体"/>
        <family val="3"/>
        <charset val="134"/>
      </rPr>
      <t>月红定期开放债券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</si>
  <si>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鹏华普天债券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</si>
  <si>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长盛同裕纯债债券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</si>
  <si>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长盛同盛成长优选灵活配置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</si>
  <si>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汇添富恒生指数分级</t>
    </r>
    <r>
      <rPr>
        <u/>
        <sz val="12"/>
        <color indexed="12"/>
        <rFont val="Century"/>
        <family val="1"/>
      </rPr>
      <t>B(QDII)</t>
    </r>
  </si>
  <si>
    <r>
      <rPr>
        <u/>
        <sz val="12"/>
        <color indexed="12"/>
        <rFont val="宋体"/>
        <family val="3"/>
        <charset val="134"/>
      </rPr>
      <t>建信稳定添利债券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</si>
  <si>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交银丰盈收益债券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</si>
  <si>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海富通欣悦混合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</si>
  <si>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长城新策略灵活配置混合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</si>
  <si>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交银双轮动债券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</si>
  <si>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长城新策略灵活配置混合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</si>
  <si>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长安泓泽纯债债券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</si>
  <si>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泓德裕荣纯债债券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</si>
  <si>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方正富邦中证保险主题指数分级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</si>
  <si>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德邦德信中高企债指数</t>
    </r>
    <r>
      <rPr>
        <u/>
        <sz val="12"/>
        <color indexed="12"/>
        <rFont val="Century"/>
        <family val="1"/>
      </rPr>
      <t>(LOF)A</t>
    </r>
  </si>
  <si>
    <r>
      <rPr>
        <u/>
        <sz val="12"/>
        <color indexed="12"/>
        <rFont val="宋体"/>
        <family val="3"/>
        <charset val="134"/>
      </rPr>
      <t>民生加银平稳添利债券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</si>
  <si>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中银新机遇混合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</si>
  <si>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华夏新锦泰灵活配置混合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</si>
  <si>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国投瑞银新兴产业混合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</si>
  <si>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民生加银鑫安纯债债券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</si>
  <si>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九泰久鑫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</si>
  <si>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财通纯债债券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</si>
  <si>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广发集鑫债券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</si>
  <si>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工银核心价值混合</t>
    </r>
    <r>
      <rPr>
        <u/>
        <sz val="12"/>
        <color indexed="12"/>
        <rFont val="Century"/>
        <family val="1"/>
      </rPr>
      <t>H</t>
    </r>
  </si>
  <si>
    <r>
      <rPr>
        <u/>
        <sz val="12"/>
        <color indexed="12"/>
        <rFont val="宋体"/>
        <family val="3"/>
        <charset val="134"/>
      </rPr>
      <t>华夏鼎实债券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</si>
  <si>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海富通纯债债券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</si>
  <si>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招商招兴纯债债券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</si>
  <si>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鹏华新丝路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</si>
  <si>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富国中证国有企业改革指数分级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</si>
  <si>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前海开源恒泽保本混合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</si>
  <si>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招商中证商品指数基金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</si>
  <si>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圆信永丰兴利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</si>
  <si>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汇添富恒生指数分级</t>
    </r>
    <r>
      <rPr>
        <u/>
        <sz val="12"/>
        <color indexed="12"/>
        <rFont val="Century"/>
        <family val="1"/>
      </rPr>
      <t>(QDII)</t>
    </r>
  </si>
  <si>
    <r>
      <rPr>
        <u/>
        <sz val="12"/>
        <color indexed="12"/>
        <rFont val="宋体"/>
        <family val="3"/>
        <charset val="134"/>
      </rPr>
      <t>大成景兴信用债债券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</si>
  <si>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上投摩根岁岁盈定期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</si>
  <si>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南方润元纯债债券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</si>
  <si>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大成景旭纯债债券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</si>
  <si>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上投摩根安鑫回报混合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</si>
  <si>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华安安禧保本混合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</si>
  <si>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信诚新锐回报灵活配置混合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</si>
  <si>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景顺景兴纯债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</si>
  <si>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金鹰鑫富灵活配置混合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</si>
  <si>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大成恒生指数</t>
    </r>
    <r>
      <rPr>
        <u/>
        <sz val="12"/>
        <color indexed="12"/>
        <rFont val="Century"/>
        <family val="1"/>
      </rPr>
      <t>(QDII-LOF)</t>
    </r>
  </si>
  <si>
    <r>
      <rPr>
        <u/>
        <sz val="12"/>
        <color indexed="12"/>
        <rFont val="宋体"/>
        <family val="3"/>
        <charset val="134"/>
      </rPr>
      <t>天弘债券发起式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</si>
  <si>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交银裕通纯债债券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</si>
  <si>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泓德裕康债券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</si>
  <si>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嘉实增强收益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</si>
  <si>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易方达信用债债券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</si>
  <si>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东吴鼎利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</si>
  <si>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光大保德信永利纯债债券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</si>
  <si>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中银中高等级债券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</si>
  <si>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</si>
  <si>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银河增利债券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</si>
  <si>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中银宏利灵活配置混合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</si>
  <si>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博时鑫瑞混合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</si>
  <si>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中金纯债债券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</si>
  <si>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中金金利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</si>
  <si>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长盛中证申万一带一路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</si>
  <si>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华夏债券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</si>
  <si>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招商丰裕灵活配置混合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</si>
  <si>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博时丝路主题股票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</si>
  <si>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华富恒财分级债券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</si>
  <si>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建信稳定得利债券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</si>
  <si>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招商招兴纯债债券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</si>
  <si>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长信纯债一年定期开放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</si>
  <si>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富国工业</t>
    </r>
    <r>
      <rPr>
        <u/>
        <sz val="12"/>
        <color indexed="12"/>
        <rFont val="Century"/>
        <family val="1"/>
      </rPr>
      <t>4.0A</t>
    </r>
  </si>
  <si>
    <r>
      <rPr>
        <u/>
        <sz val="12"/>
        <color indexed="12"/>
        <rFont val="宋体"/>
        <family val="3"/>
        <charset val="134"/>
      </rPr>
      <t>中融银行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</si>
  <si>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银华汇利灵活配置混合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</si>
  <si>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汇添富安心中国债券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</si>
  <si>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汇添富实业债债券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</si>
  <si>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融通通瑞债券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</si>
  <si>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银华内需精选混合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</si>
  <si>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红塔红土盛隆保本混合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</si>
  <si>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安信目标收益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</si>
  <si>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东海祥瑞债券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</si>
  <si>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信诚惠报债券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</si>
  <si>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民生加银鑫瑞债券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</si>
  <si>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信诚双盈债券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</si>
  <si>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博时保丰保本混合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</si>
  <si>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工银信用纯债债券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</si>
  <si>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泓德裕泰债券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</si>
  <si>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国泰鑫益灵活配置混合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</si>
  <si>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鹏扬利泽债券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</si>
  <si>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易方达投资级信用债债券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</si>
  <si>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光大保德信增利收益债券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</si>
  <si>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易方达量化策略精选灵活配置混合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</si>
  <si>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民生加银鑫益债券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</si>
  <si>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北信瑞丰稳定收益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</si>
  <si>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万家鑫享纯债债券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</si>
  <si>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中金金利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</si>
  <si>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诺德量化蓝筹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</si>
  <si>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博时鑫丰混合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</si>
  <si>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中欧纯债债券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</si>
  <si>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广发聚惠混合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</si>
  <si>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建信稳定增利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</si>
  <si>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广发安宏回报灵活配置混合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</si>
  <si>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广发鑫隆混合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</si>
  <si>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招商招恒纯债债券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</si>
  <si>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</si>
  <si>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鹏华新能源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</si>
  <si>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富国中证军工指数分级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</si>
  <si>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东吴转债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</si>
  <si>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东方永兴</t>
    </r>
    <r>
      <rPr>
        <u/>
        <sz val="12"/>
        <color indexed="12"/>
        <rFont val="Century"/>
        <family val="1"/>
      </rPr>
      <t>18</t>
    </r>
    <r>
      <rPr>
        <u/>
        <sz val="12"/>
        <color indexed="12"/>
        <rFont val="宋体"/>
        <family val="3"/>
        <charset val="134"/>
      </rPr>
      <t>个月定期开放债券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</si>
  <si>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华泰柏瑞丰汇债券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</si>
  <si>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银河君信灵活配置混合</t>
    </r>
    <r>
      <rPr>
        <u/>
        <sz val="12"/>
        <color indexed="12"/>
        <rFont val="Century"/>
        <family val="1"/>
      </rPr>
      <t>I</t>
    </r>
  </si>
  <si>
    <r>
      <rPr>
        <u/>
        <sz val="12"/>
        <color indexed="12"/>
        <rFont val="宋体"/>
        <family val="3"/>
        <charset val="134"/>
      </rPr>
      <t>广发聚源定期债券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</si>
  <si>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东方红稳健精选混合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</si>
  <si>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广发聚财信用债券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</si>
  <si>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</si>
  <si>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信诚增强收益债券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</si>
  <si>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上投摩根纯债丰利债券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</si>
  <si>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</si>
  <si>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嘉实新常态灵活配置混合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</si>
  <si>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华安稳固收益债券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</si>
  <si>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国寿安保稳诚混合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</si>
  <si>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嘉实丰安</t>
    </r>
    <r>
      <rPr>
        <u/>
        <sz val="12"/>
        <color indexed="12"/>
        <rFont val="Century"/>
        <family val="1"/>
      </rPr>
      <t>6</t>
    </r>
    <r>
      <rPr>
        <u/>
        <sz val="12"/>
        <color indexed="12"/>
        <rFont val="宋体"/>
        <family val="3"/>
        <charset val="134"/>
      </rPr>
      <t>个月定期债券</t>
    </r>
  </si>
  <si>
    <r>
      <rPr>
        <u/>
        <sz val="12"/>
        <color indexed="12"/>
        <rFont val="宋体"/>
        <family val="3"/>
        <charset val="134"/>
      </rPr>
      <t>长盛战略新兴产业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</si>
  <si>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泰康泉林量化价值精选混合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</si>
  <si>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平安大华添利债券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</si>
  <si>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富兰克林国海恒瑞债券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</si>
  <si>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交银丰盈收益债券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</si>
  <si>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交银卓越回报灵活配置混合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</si>
  <si>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融通稳利债券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</si>
  <si>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交银裕隆纯债债券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</si>
  <si>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诺德双翼债券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</si>
  <si>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易方达增强回报债券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</si>
  <si>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景顺长城景颐丰利债券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</si>
  <si>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德邦锐璟债券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</si>
  <si>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中融银行间</t>
    </r>
    <r>
      <rPr>
        <u/>
        <sz val="12"/>
        <color indexed="12"/>
        <rFont val="Century"/>
        <family val="1"/>
      </rPr>
      <t>3-5</t>
    </r>
    <r>
      <rPr>
        <u/>
        <sz val="12"/>
        <color indexed="12"/>
        <rFont val="宋体"/>
        <family val="3"/>
        <charset val="134"/>
      </rPr>
      <t>年中高等级信用债指数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</si>
  <si>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华夏亚债中国指数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</si>
  <si>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中邮纯债聚利债券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</si>
  <si>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万家鑫稳纯债债券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</si>
  <si>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国投瑞银新收益混合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</si>
  <si>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东方双债添利债券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</si>
  <si>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东方双债添利债券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</si>
  <si>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上证</t>
    </r>
    <r>
      <rPr>
        <u/>
        <sz val="12"/>
        <color indexed="12"/>
        <rFont val="Century"/>
        <family val="1"/>
      </rPr>
      <t>10</t>
    </r>
    <r>
      <rPr>
        <u/>
        <sz val="12"/>
        <color indexed="12"/>
        <rFont val="宋体"/>
        <family val="3"/>
        <charset val="134"/>
      </rPr>
      <t>年期国债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</si>
  <si>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易方达中债新综指发起式</t>
    </r>
    <r>
      <rPr>
        <u/>
        <sz val="12"/>
        <color indexed="12"/>
        <rFont val="Century"/>
        <family val="1"/>
      </rPr>
      <t>(LOF)A</t>
    </r>
  </si>
  <si>
    <r>
      <rPr>
        <u/>
        <sz val="12"/>
        <color indexed="12"/>
        <rFont val="宋体"/>
        <family val="3"/>
        <charset val="134"/>
      </rPr>
      <t>天弘丰利债券型</t>
    </r>
    <r>
      <rPr>
        <u/>
        <sz val="12"/>
        <color indexed="12"/>
        <rFont val="Century"/>
        <family val="1"/>
      </rPr>
      <t>LOF</t>
    </r>
  </si>
  <si>
    <r>
      <rPr>
        <u/>
        <sz val="12"/>
        <color indexed="12"/>
        <rFont val="宋体"/>
        <family val="3"/>
        <charset val="134"/>
      </rPr>
      <t>长信纯债壹号债券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</si>
  <si>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鹏华弘润混合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</si>
  <si>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东方红策略精选混合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</si>
  <si>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德邦德信中高企债指数</t>
    </r>
    <r>
      <rPr>
        <u/>
        <sz val="12"/>
        <color indexed="12"/>
        <rFont val="Century"/>
        <family val="1"/>
      </rPr>
      <t>(LOF)C</t>
    </r>
  </si>
  <si>
    <r>
      <rPr>
        <u/>
        <sz val="12"/>
        <color indexed="12"/>
        <rFont val="宋体"/>
        <family val="3"/>
        <charset val="134"/>
      </rPr>
      <t>华泰柏瑞裕利混合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</si>
  <si>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华泰柏瑞裕利混合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</si>
  <si>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中欧康裕混合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</si>
  <si>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中欧康裕混合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</si>
  <si>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融通通尚灵活配置混合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</si>
  <si>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东方红策略精选混合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</si>
  <si>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嘉实中证中期企业债指数</t>
    </r>
    <r>
      <rPr>
        <u/>
        <sz val="12"/>
        <color indexed="12"/>
        <rFont val="Century"/>
        <family val="1"/>
      </rPr>
      <t>(LOF)C</t>
    </r>
  </si>
  <si>
    <r>
      <rPr>
        <u/>
        <sz val="12"/>
        <color indexed="12"/>
        <rFont val="宋体"/>
        <family val="3"/>
        <charset val="134"/>
      </rPr>
      <t>信诚至利灵活配置混合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</si>
  <si>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信诚至鑫灵活配置混合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</si>
  <si>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华宝增强收益债券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</si>
  <si>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信诚至鑫灵活配置混合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</si>
  <si>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景顺长城泰安回报混合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</si>
  <si>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景顺长城泰安回报混合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</si>
  <si>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安信新动力灵活配置混合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</si>
  <si>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长信纯债壹号债券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</si>
  <si>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西部利得合赢债券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</si>
  <si>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国开开泰混合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</si>
  <si>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国开开泰混合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</si>
  <si>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交银裕隆纯债债券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</si>
  <si>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招商招轩纯债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</si>
  <si>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中融恒泰纯债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</si>
  <si>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万家鑫通纯债债券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</si>
  <si>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上投安瑞回报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</si>
  <si>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华夏鼎融债券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</si>
  <si>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鑫元合丰纯债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</si>
  <si>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招商招坤纯债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</si>
  <si>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中银润利混合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</si>
  <si>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招商招悦纯债债券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</si>
  <si>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招商招通纯债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</si>
  <si>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招商招悦纯债债券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</si>
  <si>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西部利得合赢债券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</si>
  <si>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招商招弘纯债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</si>
  <si>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招商招坤纯债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</si>
  <si>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鑫元欣享灵活配置混合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</si>
  <si>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人保双利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</si>
  <si>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人保双利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</si>
  <si>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中银证券安进债券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</si>
  <si>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中银证券安进债券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</si>
  <si>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中信建投稳惠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</si>
  <si>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长信纯债一年定期开放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</si>
  <si>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中信建投稳惠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</si>
  <si>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信诚鼎泰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</si>
  <si>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招商招通纯债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</si>
  <si>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信诚稳利债券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</si>
  <si>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工银国债纯债债券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</si>
  <si>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工银国债纯债债券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</si>
  <si>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民生加银鑫元纯债债券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</si>
  <si>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长信利鑫</t>
    </r>
    <r>
      <rPr>
        <u/>
        <sz val="12"/>
        <color indexed="12"/>
        <rFont val="Century"/>
        <family val="1"/>
      </rPr>
      <t>(LOF)C</t>
    </r>
  </si>
  <si>
    <r>
      <rPr>
        <u/>
        <sz val="12"/>
        <color indexed="12"/>
        <rFont val="宋体"/>
        <family val="3"/>
        <charset val="134"/>
      </rPr>
      <t>易方达稳健收益债券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</si>
  <si>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易方达中债新综指发起式</t>
    </r>
    <r>
      <rPr>
        <u/>
        <sz val="12"/>
        <color indexed="12"/>
        <rFont val="Century"/>
        <family val="1"/>
      </rPr>
      <t>(LOF)C</t>
    </r>
  </si>
  <si>
    <r>
      <rPr>
        <u/>
        <sz val="12"/>
        <color indexed="12"/>
        <rFont val="宋体"/>
        <family val="3"/>
        <charset val="134"/>
      </rPr>
      <t>鹏华弘盛混合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</si>
  <si>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鹏华兴泽定期开放混合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</si>
  <si>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鹏华兴泽定期开放混合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</si>
  <si>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华安新泰利混合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</si>
  <si>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富国新活力灵活配置混合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</si>
  <si>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富国新活力灵活配置混合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</si>
  <si>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鹏华弘盛混合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</si>
  <si>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华安新泰利混合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</si>
  <si>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华泰柏瑞泰利混合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</si>
  <si>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华泰柏瑞泰利混合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</si>
  <si>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国投瑞银境煊灵活配置混合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</si>
  <si>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南方荣安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</si>
  <si>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上投安通回报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</si>
  <si>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鹏华兴合定期开放混合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</si>
  <si>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南方荣安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</si>
  <si>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国投瑞银境煊灵活配置混合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</si>
  <si>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鹏华兴合定期开放混合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</si>
  <si>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嘉实中证中期企业债指数</t>
    </r>
    <r>
      <rPr>
        <u/>
        <sz val="12"/>
        <color indexed="12"/>
        <rFont val="Century"/>
        <family val="1"/>
      </rPr>
      <t>(LOF)A</t>
    </r>
  </si>
  <si>
    <r>
      <rPr>
        <u/>
        <sz val="12"/>
        <color indexed="12"/>
        <rFont val="宋体"/>
        <family val="3"/>
        <charset val="134"/>
      </rPr>
      <t>安信新动力灵活配置混合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</si>
  <si>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东方红价值精选混合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</si>
  <si>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东方红价值精选混合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</si>
  <si>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华夏鼎汇债券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</si>
  <si>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银河润利保本混合型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</si>
  <si>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中欧瑾泰灵活配置混合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</si>
  <si>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华夏鼎汇债券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</si>
  <si>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平安大华鑫荣混合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</si>
  <si>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博时新价值灵活配置混合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</si>
  <si>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银河润利保本混合型</t>
    </r>
    <r>
      <rPr>
        <u/>
        <sz val="12"/>
        <color indexed="12"/>
        <rFont val="Century"/>
        <family val="1"/>
      </rPr>
      <t>I</t>
    </r>
  </si>
  <si>
    <r>
      <rPr>
        <u/>
        <sz val="12"/>
        <color indexed="12"/>
        <rFont val="宋体"/>
        <family val="3"/>
        <charset val="134"/>
      </rPr>
      <t>万家鑫通纯债债券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</si>
  <si>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平安大华鑫荣混合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</si>
  <si>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中欧瑾泰灵活配置混合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</si>
  <si>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鑫元合丰纯债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</si>
  <si>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泰信鑫利混合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</si>
  <si>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中融恒瑞纯债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</si>
  <si>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上投安瑞回报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</si>
  <si>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泰信鑫利混合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</si>
  <si>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中融恒瑞纯债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</si>
  <si>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鑫元欣享灵活配置混合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</si>
  <si>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招商招祥纯债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</si>
  <si>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海富通上证可质押城投债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</si>
  <si>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创金合信量化发现灵活配置混合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</si>
  <si>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创金合信量化发现灵活配置混合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</si>
  <si>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中融鑫思路混合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</si>
  <si>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中融鑫思路混合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</si>
  <si>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申万菱信中证申万健康指数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</si>
  <si>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国联安通盈灵活配置混合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</si>
  <si>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天治中国制造</t>
    </r>
    <r>
      <rPr>
        <u/>
        <sz val="12"/>
        <color indexed="12"/>
        <rFont val="Century"/>
        <family val="1"/>
      </rPr>
      <t>2025</t>
    </r>
  </si>
  <si>
    <r>
      <rPr>
        <u/>
        <sz val="12"/>
        <color indexed="12"/>
        <rFont val="宋体"/>
        <family val="3"/>
        <charset val="134"/>
      </rPr>
      <t>国联安通盈灵活配置混合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</si>
  <si>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长信利众债券</t>
    </r>
    <r>
      <rPr>
        <u/>
        <sz val="12"/>
        <color indexed="12"/>
        <rFont val="Century"/>
        <family val="1"/>
      </rPr>
      <t>(LOF)C</t>
    </r>
  </si>
  <si>
    <r>
      <rPr>
        <u/>
        <sz val="12"/>
        <color indexed="12"/>
        <rFont val="宋体"/>
        <family val="3"/>
        <charset val="134"/>
      </rPr>
      <t>长信利众债券</t>
    </r>
    <r>
      <rPr>
        <u/>
        <sz val="12"/>
        <color indexed="12"/>
        <rFont val="Century"/>
        <family val="1"/>
      </rPr>
      <t>(LOF)A</t>
    </r>
  </si>
  <si>
    <r>
      <rPr>
        <u/>
        <sz val="12"/>
        <color indexed="12"/>
        <rFont val="宋体"/>
        <family val="3"/>
        <charset val="134"/>
      </rPr>
      <t>华泰柏瑞兴利混合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</si>
  <si>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华泰柏瑞兴利混合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</si>
  <si>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上投安通回报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</si>
  <si>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大成景尚灵活配置混合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</si>
  <si>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大成景尚灵活配置混合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</si>
  <si>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国寿安保稳信混合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</si>
  <si>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博时新价值灵活配置混合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</si>
  <si>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长信乐信灵活配置混合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</si>
  <si>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中海惠利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</si>
  <si>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中海惠利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</si>
  <si>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国寿安保健康科学混合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</si>
  <si>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国寿安保健康科学混合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</si>
  <si>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银华中债</t>
    </r>
    <r>
      <rPr>
        <u/>
        <sz val="12"/>
        <color indexed="12"/>
        <rFont val="Century"/>
        <family val="1"/>
      </rPr>
      <t>-10</t>
    </r>
    <r>
      <rPr>
        <u/>
        <sz val="12"/>
        <color indexed="12"/>
        <rFont val="宋体"/>
        <family val="3"/>
        <charset val="134"/>
      </rPr>
      <t>年期金融债指数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</si>
  <si>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银华中债</t>
    </r>
    <r>
      <rPr>
        <u/>
        <sz val="12"/>
        <color indexed="12"/>
        <rFont val="Century"/>
        <family val="1"/>
      </rPr>
      <t>-10</t>
    </r>
    <r>
      <rPr>
        <u/>
        <sz val="12"/>
        <color indexed="12"/>
        <rFont val="宋体"/>
        <family val="3"/>
        <charset val="134"/>
      </rPr>
      <t>年期金融债指数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</si>
  <si>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创金合信科技成长股票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</si>
  <si>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创金合信科技成长股票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</si>
  <si>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长信利鑫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</si>
  <si>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广发中债</t>
    </r>
    <r>
      <rPr>
        <u/>
        <sz val="12"/>
        <color indexed="12"/>
        <rFont val="Century"/>
        <family val="1"/>
      </rPr>
      <t>7-10</t>
    </r>
    <r>
      <rPr>
        <u/>
        <sz val="12"/>
        <color indexed="12"/>
        <rFont val="宋体"/>
        <family val="3"/>
        <charset val="134"/>
      </rPr>
      <t>年国开债指数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</si>
  <si>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广发中债</t>
    </r>
    <r>
      <rPr>
        <u/>
        <sz val="12"/>
        <color indexed="12"/>
        <rFont val="Century"/>
        <family val="1"/>
      </rPr>
      <t>7-10</t>
    </r>
    <r>
      <rPr>
        <u/>
        <sz val="12"/>
        <color indexed="12"/>
        <rFont val="宋体"/>
        <family val="3"/>
        <charset val="134"/>
      </rPr>
      <t>年国开债指数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</si>
  <si>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鹏华弘腾灵活配置混合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</si>
  <si>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上投摩根新兴动力混合</t>
    </r>
    <r>
      <rPr>
        <u/>
        <sz val="12"/>
        <color indexed="12"/>
        <rFont val="Century"/>
        <family val="1"/>
      </rPr>
      <t>H</t>
    </r>
  </si>
  <si>
    <r>
      <rPr>
        <u/>
        <sz val="12"/>
        <color indexed="12"/>
        <rFont val="宋体"/>
        <family val="3"/>
        <charset val="134"/>
      </rPr>
      <t>上投摩根新兴动力混合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</si>
  <si>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新华丰利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</si>
  <si>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国泰安康养老定期支付混合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</si>
  <si>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南方卓元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</si>
  <si>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南方卓元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</si>
  <si>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鹏华弘腾灵活配置混合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</si>
  <si>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国寿安保稳信混合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</si>
  <si>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长信乐信灵活配置混合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</si>
  <si>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中银证券安弘债券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</si>
  <si>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中银证券安弘债券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</si>
  <si>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易方达聚盈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</si>
  <si>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广发中小板</t>
    </r>
    <r>
      <rPr>
        <u/>
        <sz val="12"/>
        <color indexed="12"/>
        <rFont val="Century"/>
        <family val="1"/>
      </rPr>
      <t>300ETF</t>
    </r>
  </si>
  <si>
    <r>
      <rPr>
        <u/>
        <sz val="12"/>
        <color indexed="12"/>
        <rFont val="宋体"/>
        <family val="3"/>
        <charset val="134"/>
      </rPr>
      <t>宝盈核心优势混合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</si>
  <si>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招商招旭纯债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</si>
  <si>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广发中小板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</si>
  <si>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博时银智大数据</t>
    </r>
    <r>
      <rPr>
        <u/>
        <sz val="12"/>
        <color indexed="12"/>
        <rFont val="Century"/>
        <family val="1"/>
      </rPr>
      <t>100A</t>
    </r>
  </si>
  <si>
    <r>
      <rPr>
        <u/>
        <sz val="12"/>
        <color indexed="12"/>
        <rFont val="宋体"/>
        <family val="3"/>
        <charset val="134"/>
      </rPr>
      <t>博时银智大数据</t>
    </r>
    <r>
      <rPr>
        <u/>
        <sz val="12"/>
        <color indexed="12"/>
        <rFont val="Century"/>
        <family val="1"/>
      </rPr>
      <t>100C</t>
    </r>
  </si>
  <si>
    <r>
      <rPr>
        <u/>
        <sz val="12"/>
        <color indexed="12"/>
        <rFont val="宋体"/>
        <family val="3"/>
        <charset val="134"/>
      </rPr>
      <t>鑫元半年定期开放债券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</si>
  <si>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鹏华弘樽混合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</si>
  <si>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鹏华弘樽混合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</si>
  <si>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金信价值精选混合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</si>
  <si>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东方利群混合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</si>
  <si>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华泰柏瑞新利混合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</si>
  <si>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新华丰利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</si>
  <si>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华泰柏瑞新利混合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</si>
  <si>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博时新收益灵活配置混合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</si>
  <si>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博时新收益灵活配置混合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</si>
  <si>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鹏华香港银行指数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</si>
  <si>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易方达沪深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医药卫生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</si>
  <si>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国联安鑫享灵活配置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</si>
  <si>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国联安鑫享灵活配置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</si>
  <si>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信诚深度价值混合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</si>
  <si>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万家中证红利指数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</si>
  <si>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华泰柏瑞盛利混合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</si>
  <si>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华泰柏瑞盛利混合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</si>
  <si>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宝盈核心优势混合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</si>
  <si>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招商安泰债券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</si>
  <si>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易方达沪深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医药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</si>
  <si>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招商安泰债券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</si>
  <si>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上投摩根行业轮动混合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</si>
  <si>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博时鑫惠混合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</si>
  <si>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中邮景泰灵活配置混合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</si>
  <si>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博时逆向投资混合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</si>
  <si>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鑫元半年定期开放债券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</si>
  <si>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东方利群混合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</si>
  <si>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博时逆向投资混合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</si>
  <si>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金信价值精选混合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</si>
  <si>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中欧双利债券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</si>
  <si>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富国新兴成长量化精选混合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</si>
  <si>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中欧双利债券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</si>
  <si>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国泰国策驱动灵活配置混合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</si>
  <si>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银华保本增值</t>
    </r>
    <r>
      <rPr>
        <u/>
        <sz val="12"/>
        <color indexed="12"/>
        <rFont val="Century"/>
        <family val="1"/>
      </rPr>
      <t>(</t>
    </r>
    <r>
      <rPr>
        <u/>
        <sz val="12"/>
        <color indexed="12"/>
        <rFont val="宋体"/>
        <family val="3"/>
        <charset val="134"/>
      </rPr>
      <t>五期</t>
    </r>
    <r>
      <rPr>
        <u/>
        <sz val="12"/>
        <color indexed="12"/>
        <rFont val="Century"/>
        <family val="1"/>
      </rPr>
      <t>)</t>
    </r>
  </si>
  <si>
    <r>
      <rPr>
        <u/>
        <sz val="12"/>
        <color indexed="12"/>
        <rFont val="宋体"/>
        <family val="3"/>
        <charset val="134"/>
      </rPr>
      <t>汇添富沪深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安中指数</t>
    </r>
  </si>
  <si>
    <r>
      <rPr>
        <u/>
        <sz val="12"/>
        <color indexed="12"/>
        <rFont val="宋体"/>
        <family val="3"/>
        <charset val="134"/>
      </rPr>
      <t>建信鑫利回报灵活配置混合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</si>
  <si>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华夏新锦源灵活配置混合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</si>
  <si>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大摩深证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指数增强</t>
    </r>
  </si>
  <si>
    <r>
      <rPr>
        <u/>
        <sz val="12"/>
        <color indexed="12"/>
        <rFont val="宋体"/>
        <family val="3"/>
        <charset val="134"/>
      </rPr>
      <t>银河君腾混合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</si>
  <si>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银河君腾混合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</si>
  <si>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平安大华惠裕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</si>
  <si>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平安大华惠裕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</si>
  <si>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博时鑫惠混合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</si>
  <si>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易方达瑞弘灵活配置混合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</si>
  <si>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海富通新内需灵活配置混合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</si>
  <si>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中邮景泰灵活配置混合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</si>
  <si>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东方臻馨债券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</si>
  <si>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安信新视野混合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</si>
  <si>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东方臻馨债券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</si>
  <si>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招商深证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</si>
  <si>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海富通欣享混合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</si>
  <si>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海富通欣享混合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</si>
  <si>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前海开源鼎瑞债券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</si>
  <si>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博时新机遇混合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</si>
  <si>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前海开源鼎瑞债券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</si>
  <si>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博时新机遇混合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</si>
  <si>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国泰安康养老定期支付混合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</si>
  <si>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泰达宏利纯利债券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</si>
  <si>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泰达宏利纯利债券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</si>
  <si>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景顺长城领先回报灵活配置混合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</si>
  <si>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博时稳定价值债券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</si>
  <si>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银华聚利灵活配置混合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</si>
  <si>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银华聚利灵活配置混合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</si>
  <si>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交银定期支付月月丰债券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</si>
  <si>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华安中证定向增发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</si>
  <si>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易方达瑞弘灵活配置混合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</si>
  <si>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金信民兴债券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</si>
  <si>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国泰民益灵活配置混合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</si>
  <si>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易方达瑞享灵活配置混合</t>
    </r>
    <r>
      <rPr>
        <u/>
        <sz val="12"/>
        <color indexed="12"/>
        <rFont val="Century"/>
        <family val="1"/>
      </rPr>
      <t>I</t>
    </r>
  </si>
  <si>
    <r>
      <rPr>
        <u/>
        <sz val="12"/>
        <color indexed="12"/>
        <rFont val="宋体"/>
        <family val="3"/>
        <charset val="134"/>
      </rPr>
      <t>交银定期支付月月丰债券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</si>
  <si>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诺安优势行业灵活配置混合型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</si>
  <si>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建信瑞丰添利混合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</si>
  <si>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建信瑞丰添利混合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</si>
  <si>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安信新视野混合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</si>
  <si>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德邦福鑫灵活配置混合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</si>
  <si>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德邦福鑫灵活配置混合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</si>
  <si>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博时鑫润混合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</si>
  <si>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诺安增利债券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</si>
  <si>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银华永泰积极债券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</si>
  <si>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华夏新锦升灵活配置混合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</si>
  <si>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鑫元鑫新收益灵活配置混合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</si>
  <si>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财通多策略稳健增长债券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</si>
  <si>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汇添富优选回报灵活配置混合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</si>
  <si>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财通收益增强债券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</si>
  <si>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招商产业债券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</si>
  <si>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财通收益增强债券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</si>
  <si>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汇添富优选回报灵活配置混合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</si>
  <si>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海富通上证非周期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</si>
  <si>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国寿安保目标策略混合发起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</si>
  <si>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国寿安保目标策略混合发起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</si>
  <si>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海富通养老收益混合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</si>
  <si>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博时工业</t>
    </r>
    <r>
      <rPr>
        <u/>
        <sz val="12"/>
        <color indexed="12"/>
        <rFont val="Century"/>
        <family val="1"/>
      </rPr>
      <t>4.0</t>
    </r>
    <r>
      <rPr>
        <u/>
        <sz val="12"/>
        <color indexed="12"/>
        <rFont val="宋体"/>
        <family val="3"/>
        <charset val="134"/>
      </rPr>
      <t>主题股票</t>
    </r>
  </si>
  <si>
    <r>
      <rPr>
        <u/>
        <sz val="12"/>
        <color indexed="12"/>
        <rFont val="宋体"/>
        <family val="3"/>
        <charset val="134"/>
      </rPr>
      <t>中信建投睿信灵活配置混合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</si>
  <si>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银华永泰积极债券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</si>
  <si>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海富通养老收益混合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</si>
  <si>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国泰信用债券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</si>
  <si>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交银周期回报灵活配置混合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</si>
  <si>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九泰天宝灵活配置混合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</si>
  <si>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国泰民益灵活配置混合</t>
    </r>
    <r>
      <rPr>
        <u/>
        <sz val="12"/>
        <color indexed="12"/>
        <rFont val="Century"/>
        <family val="1"/>
      </rPr>
      <t>A(LOF)</t>
    </r>
  </si>
  <si>
    <r>
      <rPr>
        <u/>
        <sz val="12"/>
        <color indexed="12"/>
        <rFont val="宋体"/>
        <family val="3"/>
        <charset val="134"/>
      </rPr>
      <t>兴业聚惠灵活配置混合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</si>
  <si>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浦银安盛盛世精选混合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</si>
  <si>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九泰天宝灵活配置混合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</si>
  <si>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财通多策略稳健增长债券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</si>
  <si>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招商丰乐灵活配置混合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</si>
  <si>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招商制造业转型灵活配置混合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</si>
  <si>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交银周期回报灵活配置混合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</si>
  <si>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银河美丽混合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</si>
  <si>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汇添富多元收益债券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</si>
  <si>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汇添富中证精准医指数</t>
    </r>
    <r>
      <rPr>
        <u/>
        <sz val="12"/>
        <color indexed="12"/>
        <rFont val="Century"/>
        <family val="1"/>
      </rPr>
      <t>A(LOF)</t>
    </r>
  </si>
  <si>
    <r>
      <rPr>
        <u/>
        <sz val="12"/>
        <color indexed="12"/>
        <rFont val="宋体"/>
        <family val="3"/>
        <charset val="134"/>
      </rPr>
      <t>鹏华弘泰灵活配置混合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</si>
  <si>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金信民兴债券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</si>
  <si>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华安强化收益债券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</si>
  <si>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汇添富多元收益债券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</si>
  <si>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中银鑫利灵活配置混合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</si>
  <si>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汇添富中证精准医指数</t>
    </r>
    <r>
      <rPr>
        <u/>
        <sz val="12"/>
        <color indexed="12"/>
        <rFont val="Century"/>
        <family val="1"/>
      </rPr>
      <t>C(LOF)</t>
    </r>
  </si>
  <si>
    <r>
      <rPr>
        <u/>
        <sz val="12"/>
        <color indexed="12"/>
        <rFont val="宋体"/>
        <family val="3"/>
        <charset val="134"/>
      </rPr>
      <t>江信同福灵活配置混合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</si>
  <si>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银华泰利灵活配置混合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</si>
  <si>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招商盛达灵活配置混合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</si>
  <si>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圆信永丰强化收益债券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</si>
  <si>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银华永利债券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</si>
  <si>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银华泰利灵活配置混合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</si>
  <si>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华安强化收益债券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</si>
  <si>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国泰信用债券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</si>
  <si>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中信建投睿信灵活配置混合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</si>
  <si>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圆信永丰强化收益债券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</si>
  <si>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江信同福灵活配置混合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</si>
  <si>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银华信用双利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</si>
  <si>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银河美丽混合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</si>
  <si>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银华永利债券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</si>
  <si>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南方高增长混合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</si>
  <si>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广发聚盛灵活配置混合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</si>
  <si>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博时鑫润混合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</si>
  <si>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招商丰泽混合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</si>
  <si>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申万菱信安鑫回报灵活配置混合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</si>
  <si>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申万菱信安鑫回报灵活配置混合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</si>
  <si>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广发中证全指原材料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</si>
  <si>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广发中证全指原材料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</si>
  <si>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兴业收益增强债券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</si>
  <si>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交银新回报灵活配置混合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</si>
  <si>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广发安瑞回报灵活配置混合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</si>
  <si>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建信鑫利回报灵活配置混合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</si>
  <si>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中海增强收益债券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</si>
  <si>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鑫元鑫新收益灵活配置混合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</si>
  <si>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交银新回报灵活配置混合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</si>
  <si>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易方达瑞享灵活配置混合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</si>
  <si>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工银绝对收益混合发起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</si>
  <si>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广发安瑞回报灵活配置混合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</si>
  <si>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汇添富新睿精选混合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</si>
  <si>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平安大华量化成长多策略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</si>
  <si>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信息技术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</si>
  <si>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银河鑫利混合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</si>
  <si>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增强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</si>
  <si>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西部利得稳健双利债券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</si>
  <si>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博时厚泽回报灵活配置混合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</si>
  <si>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海富通欣益灵活配置混合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</si>
  <si>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前海开源沪港深隆鑫混合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</si>
  <si>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博时厚泽回报灵活配置混合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</si>
  <si>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广发聚盛灵活配置混合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</si>
  <si>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西部利得行业主题优选混合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</si>
  <si>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汇添富新睿精选混合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</si>
  <si>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鹏华弘泰灵活配置混合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</si>
  <si>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安信鑫安得利灵活配置混合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</si>
  <si>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中融新优势混合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</si>
  <si>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大成景沛灵活配置混合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</si>
  <si>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大成景辉灵活配置混合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</si>
  <si>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大成景辉灵活配置混合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</si>
  <si>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大成景沛灵活配置混合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</si>
  <si>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交银优择回报灵活配置混合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</si>
  <si>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广发集裕债券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</si>
  <si>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交银优选回报灵活配置混合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</si>
  <si>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安信鑫安得利灵活配置混合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</si>
  <si>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广发中证全指原材料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</si>
  <si>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工银绝对收益混合发起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</si>
  <si>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广发集裕债券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</si>
  <si>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长城久兆中小板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指数分级</t>
    </r>
  </si>
  <si>
    <r>
      <rPr>
        <u/>
        <sz val="12"/>
        <color indexed="12"/>
        <rFont val="宋体"/>
        <family val="3"/>
        <charset val="134"/>
      </rPr>
      <t>光大保德信永鑫灵活配置混合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</si>
  <si>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大成景裕灵活配置混合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</si>
  <si>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大成景裕灵活配置混合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</si>
  <si>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银河灵活配置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</si>
  <si>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申万菱信安鑫优选混合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</si>
  <si>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招商丰和灵活配置混合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</si>
  <si>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易方达瑞富灵活配置混合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</si>
  <si>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长盛盛世灵活配置混合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</si>
  <si>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华商信用增强债券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</si>
  <si>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华泰柏瑞制造</t>
    </r>
    <r>
      <rPr>
        <u/>
        <sz val="12"/>
        <color indexed="12"/>
        <rFont val="Century"/>
        <family val="1"/>
      </rPr>
      <t>2025</t>
    </r>
    <r>
      <rPr>
        <u/>
        <sz val="12"/>
        <color indexed="12"/>
        <rFont val="宋体"/>
        <family val="3"/>
        <charset val="134"/>
      </rPr>
      <t>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</si>
  <si>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中融量化多因子混合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</si>
  <si>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中融量化多因子混合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</si>
  <si>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申万菱信多策略灵活配置混合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</si>
  <si>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长盛盛世灵活配置混合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</si>
  <si>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招商丰享灵活配置混合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</si>
  <si>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招商增荣灵活配置混合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</si>
  <si>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华商信用增强债券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</si>
  <si>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国泰民安增利债券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</si>
  <si>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国泰民安增利债券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</si>
  <si>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海富通上证非周期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</si>
  <si>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银河灵活配置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</si>
  <si>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中信建投睿康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</si>
  <si>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海富通富睿混合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</si>
  <si>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中信建投睿康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</si>
  <si>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银河犇利混合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</si>
  <si>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博时裕通纯债债券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</si>
  <si>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信达澳银稳定价值债券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</si>
  <si>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九泰久盛量化先锋混合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</si>
  <si>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前海开源盈鑫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</si>
  <si>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九泰久盛量化先锋混合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</si>
  <si>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鹏华弘尚混合</t>
    </r>
    <r>
      <rPr>
        <u/>
        <sz val="12"/>
        <color indexed="12"/>
        <rFont val="Century"/>
        <family val="1"/>
      </rPr>
      <t>C</t>
    </r>
    <r>
      <rPr>
        <u/>
        <sz val="12"/>
        <color indexed="12"/>
        <rFont val="宋体"/>
        <family val="3"/>
        <charset val="134"/>
      </rPr>
      <t>类</t>
    </r>
  </si>
  <si>
    <r>
      <rPr>
        <u/>
        <sz val="12"/>
        <color indexed="12"/>
        <rFont val="宋体"/>
        <family val="3"/>
        <charset val="134"/>
      </rPr>
      <t>东吴鼎元双债债券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</si>
  <si>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国泰结构转型灵活配置混合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</si>
  <si>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德邦新添利债券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</si>
  <si>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前海开源盈鑫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</si>
  <si>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银河旺利灵活配置混合</t>
    </r>
    <r>
      <rPr>
        <u/>
        <sz val="12"/>
        <color indexed="12"/>
        <rFont val="Century"/>
        <family val="1"/>
      </rPr>
      <t>I</t>
    </r>
  </si>
  <si>
    <r>
      <rPr>
        <u/>
        <sz val="12"/>
        <color indexed="12"/>
        <rFont val="宋体"/>
        <family val="3"/>
        <charset val="134"/>
      </rPr>
      <t>嘉实稳宏债券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</si>
  <si>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招商丰美混合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</si>
  <si>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招商丰美混合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</si>
  <si>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大成深证成长</t>
    </r>
    <r>
      <rPr>
        <u/>
        <sz val="12"/>
        <color indexed="12"/>
        <rFont val="Century"/>
        <family val="1"/>
      </rPr>
      <t>40ETF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</si>
  <si>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中银丰利灵活配置混合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</si>
  <si>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嘉实稳宏债券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</si>
  <si>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泓德裕和纯债债券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</si>
  <si>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中银丰利灵活配置混合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</si>
  <si>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鹏华弘尚混合</t>
    </r>
    <r>
      <rPr>
        <u/>
        <sz val="12"/>
        <color indexed="12"/>
        <rFont val="Century"/>
        <family val="1"/>
      </rPr>
      <t>A</t>
    </r>
    <r>
      <rPr>
        <u/>
        <sz val="12"/>
        <color indexed="12"/>
        <rFont val="宋体"/>
        <family val="3"/>
        <charset val="134"/>
      </rPr>
      <t>类</t>
    </r>
  </si>
  <si>
    <r>
      <rPr>
        <u/>
        <sz val="12"/>
        <color indexed="12"/>
        <rFont val="宋体"/>
        <family val="3"/>
        <charset val="134"/>
      </rPr>
      <t>诺安创新驱动灵活配置混合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</si>
  <si>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银河鸿利混合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</si>
  <si>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招商招瑞纯债发起式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</si>
  <si>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银河鸿利混合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</si>
  <si>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申万菱信安鑫精选混合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</si>
  <si>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大成深证成长</t>
    </r>
    <r>
      <rPr>
        <u/>
        <sz val="12"/>
        <color indexed="12"/>
        <rFont val="Century"/>
        <family val="1"/>
      </rPr>
      <t>40ETF</t>
    </r>
  </si>
  <si>
    <r>
      <rPr>
        <u/>
        <sz val="12"/>
        <color indexed="12"/>
        <rFont val="宋体"/>
        <family val="3"/>
        <charset val="134"/>
      </rPr>
      <t>银华新能源新材料量化优选股票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</si>
  <si>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银河君信灵活配置混合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</si>
  <si>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银华新能源新材料量化优选股票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</si>
  <si>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银河君信灵活配置混合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</si>
  <si>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德邦新添利债券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</si>
  <si>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鹏华弘泽混合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</si>
  <si>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天弘同利债券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</si>
  <si>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国富恒丰定期债券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</si>
  <si>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博时丝路主题股票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</si>
  <si>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广发全指工业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</si>
  <si>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中海纯债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</si>
  <si>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东吴优信稳健债券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</si>
  <si>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广发中证传媒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</si>
  <si>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广发中证传媒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</si>
  <si>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中海纯债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</si>
  <si>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广发深证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指数分级</t>
    </r>
  </si>
  <si>
    <r>
      <rPr>
        <u/>
        <sz val="12"/>
        <color indexed="12"/>
        <rFont val="宋体"/>
        <family val="3"/>
        <charset val="134"/>
      </rPr>
      <t>南方中证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信息技术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</si>
  <si>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西部利得祥运混合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</si>
  <si>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广发中证环保产业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</si>
  <si>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信息技术指数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</si>
  <si>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中融融裕双利债券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</si>
  <si>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中融融裕双利债券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</si>
  <si>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国泰普益灵活配置混合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</si>
  <si>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国泰安益灵活配置混合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</si>
  <si>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国泰安益灵活配置混合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</si>
  <si>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富国中证娱乐主题指数增强型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</si>
  <si>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汇丰晋信智造先锋股票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</si>
  <si>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英大睿盛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</si>
  <si>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东吴优信稳健债券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</si>
  <si>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英大睿盛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</si>
  <si>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鹏华弘泽混合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</si>
  <si>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汇丰晋信智造先锋股票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</si>
  <si>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融通深证成分指数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</si>
  <si>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国寿安保稳荣混合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</si>
  <si>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信诚策略混合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</si>
  <si>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招商中证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</si>
  <si>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上投摩根行业轮动混合</t>
    </r>
    <r>
      <rPr>
        <u/>
        <sz val="12"/>
        <color indexed="12"/>
        <rFont val="Century"/>
        <family val="1"/>
      </rPr>
      <t>H</t>
    </r>
  </si>
  <si>
    <r>
      <rPr>
        <u/>
        <sz val="12"/>
        <color indexed="12"/>
        <rFont val="宋体"/>
        <family val="3"/>
        <charset val="134"/>
      </rPr>
      <t>大成景盛一年定期开放债券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</si>
  <si>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</si>
  <si>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大成景盛一年定期开放债券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</si>
  <si>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方正富邦中证保险主题指数分级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</si>
  <si>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红塔红土优质成长灵活配置混合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</si>
  <si>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前海开源一带一路混合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</si>
  <si>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西部利得祥运混合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</si>
  <si>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汇安丰泰混合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</si>
  <si>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国泰普益灵活配置混合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</si>
  <si>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国寿安保稳荣混合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</si>
  <si>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中海合嘉增强收益债券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</si>
  <si>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红塔红土优质成长灵活配置混合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</si>
  <si>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广发中证传媒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</si>
  <si>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富国优化增强债券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</si>
  <si>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西部利得新动力混合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</si>
  <si>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西部利得新动力混合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</si>
  <si>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前海开源一带一路混合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</si>
  <si>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德邦鑫星价值灵活配置混合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</si>
  <si>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易方达深证</t>
    </r>
    <r>
      <rPr>
        <u/>
        <sz val="12"/>
        <color indexed="12"/>
        <rFont val="Century"/>
        <family val="1"/>
      </rPr>
      <t>100ETF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</si>
  <si>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易方达深证</t>
    </r>
    <r>
      <rPr>
        <u/>
        <sz val="12"/>
        <color indexed="12"/>
        <rFont val="Century"/>
        <family val="1"/>
      </rPr>
      <t>100ETF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</si>
  <si>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富国优化增强债券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</si>
  <si>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天弘中证环保产业指数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</si>
  <si>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天弘中证环保产业指数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</si>
  <si>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中海合嘉增强收益债券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</si>
  <si>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南方高端装备灵活配置混合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</si>
  <si>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南方高端装备灵活配置混合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</si>
  <si>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海富通新内需灵活配置混合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</si>
  <si>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德邦鑫星价值灵活配置混合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</si>
  <si>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华宝量化对冲混合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</si>
  <si>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招商深证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</si>
  <si>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华宝量化对冲混合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</si>
  <si>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广发环保指数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</si>
  <si>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东方臻悦纯债债券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</si>
  <si>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广发环保指数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</si>
  <si>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前海开源祥和债券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</si>
  <si>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建信中国制造</t>
    </r>
    <r>
      <rPr>
        <u/>
        <sz val="12"/>
        <color indexed="12"/>
        <rFont val="Century"/>
        <family val="1"/>
      </rPr>
      <t>2025</t>
    </r>
    <r>
      <rPr>
        <u/>
        <sz val="12"/>
        <color indexed="12"/>
        <rFont val="宋体"/>
        <family val="3"/>
        <charset val="134"/>
      </rPr>
      <t>股票</t>
    </r>
  </si>
  <si>
    <r>
      <rPr>
        <u/>
        <sz val="12"/>
        <color indexed="12"/>
        <rFont val="宋体"/>
        <family val="3"/>
        <charset val="134"/>
      </rPr>
      <t>中融融信双盈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</si>
  <si>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博时信用债券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</si>
  <si>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国泰融丰外延增长灵活配置混合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</si>
  <si>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鹏扬景兴混合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</si>
  <si>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博时信用债券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</si>
  <si>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工银深证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指数分级</t>
    </r>
  </si>
  <si>
    <r>
      <rPr>
        <u/>
        <sz val="12"/>
        <color indexed="12"/>
        <rFont val="宋体"/>
        <family val="3"/>
        <charset val="134"/>
      </rPr>
      <t>东方臻悦纯债债券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</si>
  <si>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前海开源祥和债券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</si>
  <si>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泰达改革动力混合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</si>
  <si>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泰达改革动力混合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</si>
  <si>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前海开源沪港深裕鑫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</si>
  <si>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招商瑞丰灵活配置混合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</si>
  <si>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国泰结构转型灵活配置混合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</si>
  <si>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国泰双利债券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</si>
  <si>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中融融信双盈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</si>
  <si>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宝盈增强收益债券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</si>
  <si>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招商瑞丰灵活配置混合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</si>
  <si>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民生加银中证港股通高股息精选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</si>
  <si>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易方达深证</t>
    </r>
    <r>
      <rPr>
        <u/>
        <sz val="12"/>
        <color indexed="12"/>
        <rFont val="Century"/>
        <family val="1"/>
      </rPr>
      <t>100ETF</t>
    </r>
  </si>
  <si>
    <r>
      <rPr>
        <u/>
        <sz val="12"/>
        <color indexed="12"/>
        <rFont val="宋体"/>
        <family val="3"/>
        <charset val="134"/>
      </rPr>
      <t>建信优选成长混合</t>
    </r>
    <r>
      <rPr>
        <u/>
        <sz val="12"/>
        <color indexed="12"/>
        <rFont val="Century"/>
        <family val="1"/>
      </rPr>
      <t>H</t>
    </r>
  </si>
  <si>
    <r>
      <rPr>
        <u/>
        <sz val="12"/>
        <color indexed="12"/>
        <rFont val="宋体"/>
        <family val="3"/>
        <charset val="134"/>
      </rPr>
      <t>民生加银中证港股通高股息精选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</si>
  <si>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招商稳荣定开灵活混合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</si>
  <si>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建信优选成长混合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</si>
  <si>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宝盈增强收益债券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</si>
  <si>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招商稳荣定开灵活混合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</si>
  <si>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鹏扬景兴混合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</si>
  <si>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融通深证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</si>
  <si>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融通深证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</si>
  <si>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国泰双利债券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</si>
  <si>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国泰睿吉灵活配置混合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</si>
  <si>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景顺长城中证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行业中性低波动指数</t>
    </r>
  </si>
  <si>
    <r>
      <rPr>
        <u/>
        <sz val="12"/>
        <color indexed="12"/>
        <rFont val="宋体"/>
        <family val="3"/>
        <charset val="134"/>
      </rPr>
      <t>前海开源沪港深裕鑫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</si>
  <si>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上投摩根强化回报债券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</si>
  <si>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华润元大中创</t>
    </r>
    <r>
      <rPr>
        <u/>
        <sz val="12"/>
        <color indexed="12"/>
        <rFont val="Century"/>
        <family val="1"/>
      </rPr>
      <t>100ETF</t>
    </r>
  </si>
  <si>
    <r>
      <rPr>
        <u/>
        <sz val="12"/>
        <color indexed="12"/>
        <rFont val="宋体"/>
        <family val="3"/>
        <charset val="134"/>
      </rPr>
      <t>海富通欣荣混合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</si>
  <si>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汇安丰裕混合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</si>
  <si>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华商双债丰利债券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</si>
  <si>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汇安丰裕混合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</si>
  <si>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华商双债丰利债券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</si>
  <si>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长盛盛腾混合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</si>
  <si>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国泰睿吉灵活配置混合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</si>
  <si>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嘉实中创</t>
    </r>
    <r>
      <rPr>
        <u/>
        <sz val="12"/>
        <color indexed="12"/>
        <rFont val="Century"/>
        <family val="1"/>
      </rPr>
      <t>400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</si>
  <si>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中欧蓝筹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</si>
  <si>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长盛盛腾混合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</si>
  <si>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安信新价值灵活配置混合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</si>
  <si>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安信新价值灵活配置混合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</si>
  <si>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信诚智能家居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</si>
  <si>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德邦景颐债券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</si>
  <si>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中欧蓝筹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</si>
  <si>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德邦景颐债券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</si>
  <si>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中欧蓝筹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</si>
  <si>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银河君耀混合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</si>
  <si>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银河君耀混合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</si>
  <si>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信诚至远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</si>
  <si>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招商制造业转型灵活配置混合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</si>
  <si>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信诚至远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</si>
  <si>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汇添富深证</t>
    </r>
    <r>
      <rPr>
        <u/>
        <sz val="12"/>
        <color indexed="12"/>
        <rFont val="Century"/>
        <family val="1"/>
      </rPr>
      <t>300ETF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</si>
  <si>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财通资管鑫逸回报混合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</si>
  <si>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(LOF)A</t>
    </r>
  </si>
  <si>
    <r>
      <rPr>
        <u/>
        <sz val="12"/>
        <color indexed="12"/>
        <rFont val="宋体"/>
        <family val="3"/>
        <charset val="134"/>
      </rPr>
      <t>中创</t>
    </r>
    <r>
      <rPr>
        <u/>
        <sz val="12"/>
        <color indexed="12"/>
        <rFont val="Century"/>
        <family val="1"/>
      </rPr>
      <t>400ETF</t>
    </r>
  </si>
  <si>
    <r>
      <rPr>
        <u/>
        <sz val="12"/>
        <color indexed="12"/>
        <rFont val="宋体"/>
        <family val="3"/>
        <charset val="134"/>
      </rPr>
      <t>汇添富中证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(LOF)C</t>
    </r>
  </si>
  <si>
    <r>
      <rPr>
        <u/>
        <sz val="12"/>
        <color indexed="12"/>
        <rFont val="宋体"/>
        <family val="3"/>
        <charset val="134"/>
      </rPr>
      <t>财通资管鑫逸回报混合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</si>
  <si>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中银鑫利灵活配置混合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</si>
  <si>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交银多策略回报灵活配置混合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</si>
  <si>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招商盛达灵活配置混合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</si>
  <si>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交银多策略回报灵活配置混合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</si>
  <si>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招商丰乐灵活配置混合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</si>
  <si>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交银双利债券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</si>
  <si>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景顺长城四季金利债券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</si>
  <si>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招商丰泰灵活配置混合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</si>
  <si>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东方多策略灵活配置混合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</si>
  <si>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招商丰泽混合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</si>
  <si>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海富通欣荣混合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</si>
  <si>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鹏华弘惠混合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</si>
  <si>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鹏华弘惠混合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</si>
  <si>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广发深证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</si>
  <si>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长盛同辉深证</t>
    </r>
    <r>
      <rPr>
        <u/>
        <sz val="12"/>
        <color indexed="12"/>
        <rFont val="Century"/>
        <family val="1"/>
      </rPr>
      <t>100(LOF)</t>
    </r>
  </si>
  <si>
    <r>
      <rPr>
        <u/>
        <sz val="12"/>
        <color indexed="12"/>
        <rFont val="宋体"/>
        <family val="3"/>
        <charset val="134"/>
      </rPr>
      <t>东方多策略灵活配置混合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</si>
  <si>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中海增强收益债券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</si>
  <si>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银华智能汽车量化优选股票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</si>
  <si>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建信深证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指数增强</t>
    </r>
  </si>
  <si>
    <r>
      <rPr>
        <u/>
        <sz val="12"/>
        <color indexed="12"/>
        <rFont val="宋体"/>
        <family val="3"/>
        <charset val="134"/>
      </rPr>
      <t>先锋聚优灵活配置混合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</si>
  <si>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先锋聚优灵活配置混合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</si>
  <si>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汇添富深证</t>
    </r>
    <r>
      <rPr>
        <u/>
        <sz val="12"/>
        <color indexed="12"/>
        <rFont val="Century"/>
        <family val="1"/>
      </rPr>
      <t>300ETF</t>
    </r>
  </si>
  <si>
    <r>
      <rPr>
        <u/>
        <sz val="12"/>
        <color indexed="12"/>
        <rFont val="宋体"/>
        <family val="3"/>
        <charset val="134"/>
      </rPr>
      <t>景顺长城景颐盛利债券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</si>
  <si>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西部利得稳健双利债券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</si>
  <si>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长信中证一带一路分级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</si>
  <si>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兴业收益增强债券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</si>
  <si>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景顺长城景颐盛利债券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</si>
  <si>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大成景禄灵活配置混合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</si>
  <si>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银华深证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指数分级</t>
    </r>
  </si>
  <si>
    <r>
      <rPr>
        <u/>
        <sz val="12"/>
        <color indexed="12"/>
        <rFont val="宋体"/>
        <family val="3"/>
        <charset val="134"/>
      </rPr>
      <t>大成景禄灵活配置混合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</si>
  <si>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国泰兴益灵活配置混合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</si>
  <si>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招商国证生物医药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</si>
  <si>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国泰兴益灵活配置混合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</si>
  <si>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前海开源清洁能源混合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</si>
  <si>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前海开源清洁能源混合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</si>
  <si>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国投瑞银深证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</si>
  <si>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中欧瑾和灵活配置混合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</si>
  <si>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增强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</si>
  <si>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建信双息红利债券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</si>
  <si>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建信双息红利债券</t>
    </r>
    <r>
      <rPr>
        <u/>
        <sz val="12"/>
        <color indexed="12"/>
        <rFont val="Century"/>
        <family val="1"/>
      </rPr>
      <t>H</t>
    </r>
  </si>
  <si>
    <r>
      <rPr>
        <u/>
        <sz val="12"/>
        <color indexed="12"/>
        <rFont val="宋体"/>
        <family val="3"/>
        <charset val="134"/>
      </rPr>
      <t>银河鑫利混合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</si>
  <si>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信诚新机遇混合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</si>
  <si>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平安大华量化成长多策略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</si>
  <si>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易方达黄金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</si>
  <si>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鹏华丰和债券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</si>
  <si>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银河鑫利混合</t>
    </r>
    <r>
      <rPr>
        <u/>
        <sz val="12"/>
        <color indexed="12"/>
        <rFont val="Century"/>
        <family val="1"/>
      </rPr>
      <t>I</t>
    </r>
  </si>
  <si>
    <r>
      <rPr>
        <u/>
        <sz val="12"/>
        <color indexed="12"/>
        <rFont val="宋体"/>
        <family val="3"/>
        <charset val="134"/>
      </rPr>
      <t>中欧瑾和灵活配置混合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</si>
  <si>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景顺长城景颐宏利债券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</si>
  <si>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景顺长城景颐增利债券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</si>
  <si>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华安创业板</t>
    </r>
    <r>
      <rPr>
        <u/>
        <sz val="12"/>
        <color indexed="12"/>
        <rFont val="Century"/>
        <family val="1"/>
      </rPr>
      <t>50</t>
    </r>
    <r>
      <rPr>
        <u/>
        <sz val="12"/>
        <color indexed="12"/>
        <rFont val="宋体"/>
        <family val="3"/>
        <charset val="134"/>
      </rPr>
      <t>指数分级</t>
    </r>
  </si>
  <si>
    <r>
      <rPr>
        <u/>
        <sz val="12"/>
        <color indexed="12"/>
        <rFont val="宋体"/>
        <family val="3"/>
        <charset val="134"/>
      </rPr>
      <t>华安深证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</si>
  <si>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新华中证环保产业指数分级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</si>
  <si>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银华智能汽车量化优选股票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</si>
  <si>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博时黄金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</si>
  <si>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景顺长城景盛双息收益债券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</si>
  <si>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长信量化先锋混合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</si>
  <si>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申万菱信中证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指数优选增强</t>
    </r>
  </si>
  <si>
    <r>
      <rPr>
        <u/>
        <sz val="12"/>
        <color indexed="12"/>
        <rFont val="宋体"/>
        <family val="3"/>
        <charset val="134"/>
      </rPr>
      <t>招商丰和灵活配置混合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</si>
  <si>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景顺长城景盛双息收益债券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</si>
  <si>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申万菱信安鑫优选混合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</si>
  <si>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建信双息红利债券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</si>
  <si>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华泰柏瑞制造</t>
    </r>
    <r>
      <rPr>
        <u/>
        <sz val="12"/>
        <color indexed="12"/>
        <rFont val="Century"/>
        <family val="1"/>
      </rPr>
      <t>2025</t>
    </r>
    <r>
      <rPr>
        <u/>
        <sz val="12"/>
        <color indexed="12"/>
        <rFont val="宋体"/>
        <family val="3"/>
        <charset val="134"/>
      </rPr>
      <t>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</si>
  <si>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诺德</t>
    </r>
    <r>
      <rPr>
        <u/>
        <sz val="12"/>
        <color indexed="12"/>
        <rFont val="Century"/>
        <family val="1"/>
      </rPr>
      <t>S300</t>
    </r>
  </si>
  <si>
    <r>
      <rPr>
        <u/>
        <sz val="12"/>
        <color indexed="12"/>
        <rFont val="宋体"/>
        <family val="3"/>
        <charset val="134"/>
      </rPr>
      <t>海富通富睿混合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</si>
  <si>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景顺长城景颐宏利债券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</si>
  <si>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大成中证</t>
    </r>
    <r>
      <rPr>
        <u/>
        <sz val="12"/>
        <color indexed="12"/>
        <rFont val="Century"/>
        <family val="1"/>
      </rPr>
      <t>360A</t>
    </r>
  </si>
  <si>
    <r>
      <rPr>
        <u/>
        <sz val="12"/>
        <color indexed="12"/>
        <rFont val="宋体"/>
        <family val="3"/>
        <charset val="134"/>
      </rPr>
      <t>银河犇利混合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</si>
  <si>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银河旺利灵活配置混合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</si>
  <si>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银河旺利灵活配置混合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</si>
  <si>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大成深证成份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</si>
  <si>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融通成长</t>
    </r>
    <r>
      <rPr>
        <u/>
        <sz val="12"/>
        <color indexed="12"/>
        <rFont val="Century"/>
        <family val="1"/>
      </rPr>
      <t>30</t>
    </r>
    <r>
      <rPr>
        <u/>
        <sz val="12"/>
        <color indexed="12"/>
        <rFont val="宋体"/>
        <family val="3"/>
        <charset val="134"/>
      </rPr>
      <t>灵活配置混合</t>
    </r>
  </si>
  <si>
    <r>
      <rPr>
        <u/>
        <sz val="12"/>
        <color indexed="12"/>
        <rFont val="宋体"/>
        <family val="3"/>
        <charset val="134"/>
      </rPr>
      <t>易方达黄金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</si>
  <si>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博时黄金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</si>
  <si>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中银瑞利混合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</si>
  <si>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华夏鼎利债券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</si>
  <si>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中银腾利灵活配置混合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</si>
  <si>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华夏鼎利债券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</si>
  <si>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中银腾利灵活配置混合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</si>
  <si>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南方上证</t>
    </r>
    <r>
      <rPr>
        <u/>
        <sz val="12"/>
        <color indexed="12"/>
        <rFont val="Century"/>
        <family val="1"/>
      </rPr>
      <t>380ETF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</si>
  <si>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银河鸿利混合</t>
    </r>
    <r>
      <rPr>
        <u/>
        <sz val="12"/>
        <color indexed="12"/>
        <rFont val="Century"/>
        <family val="1"/>
      </rPr>
      <t>I</t>
    </r>
  </si>
  <si>
    <r>
      <rPr>
        <u/>
        <sz val="12"/>
        <color indexed="12"/>
        <rFont val="宋体"/>
        <family val="3"/>
        <charset val="134"/>
      </rPr>
      <t>易方达黄金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</si>
  <si>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招商丰嘉灵活配置混合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</si>
  <si>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华润元大中创</t>
    </r>
    <r>
      <rPr>
        <u/>
        <sz val="12"/>
        <color indexed="12"/>
        <rFont val="Century"/>
        <family val="1"/>
      </rPr>
      <t>100ETF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</si>
  <si>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上投摩根双债增利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</si>
  <si>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西部利得中证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等权重指数分级</t>
    </r>
  </si>
  <si>
    <r>
      <rPr>
        <u/>
        <sz val="12"/>
        <color indexed="12"/>
        <rFont val="宋体"/>
        <family val="3"/>
        <charset val="134"/>
      </rPr>
      <t>招商兴福混合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</si>
  <si>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招商兴福混合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</si>
  <si>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长信量化先锋混合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</si>
  <si>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上投摩根双债增利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</si>
  <si>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富国中证智能汽车指数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</si>
  <si>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国泰黄金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</si>
  <si>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广发百发大数据成长混合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</si>
  <si>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景顺长城景颐双利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</si>
  <si>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国联安鑫悦灵活配置混合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</si>
  <si>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博时黄金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</si>
  <si>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南方上证</t>
    </r>
    <r>
      <rPr>
        <u/>
        <sz val="12"/>
        <color indexed="12"/>
        <rFont val="Century"/>
        <family val="1"/>
      </rPr>
      <t>380ETF</t>
    </r>
  </si>
  <si>
    <r>
      <rPr>
        <u/>
        <sz val="12"/>
        <color indexed="12"/>
        <rFont val="宋体"/>
        <family val="3"/>
        <charset val="134"/>
      </rPr>
      <t>华安黄金易</t>
    </r>
    <r>
      <rPr>
        <u/>
        <sz val="12"/>
        <color indexed="12"/>
        <rFont val="Century"/>
        <family val="1"/>
      </rPr>
      <t>(ETF)</t>
    </r>
  </si>
  <si>
    <r>
      <rPr>
        <u/>
        <sz val="12"/>
        <color indexed="12"/>
        <rFont val="宋体"/>
        <family val="3"/>
        <charset val="134"/>
      </rPr>
      <t>博时黄金</t>
    </r>
    <r>
      <rPr>
        <u/>
        <sz val="12"/>
        <color indexed="12"/>
        <rFont val="Century"/>
        <family val="1"/>
      </rPr>
      <t>ETFI</t>
    </r>
  </si>
  <si>
    <r>
      <rPr>
        <u/>
        <sz val="12"/>
        <color indexed="12"/>
        <rFont val="宋体"/>
        <family val="3"/>
        <charset val="134"/>
      </rPr>
      <t>博时黄金</t>
    </r>
    <r>
      <rPr>
        <u/>
        <sz val="12"/>
        <color indexed="12"/>
        <rFont val="Century"/>
        <family val="1"/>
      </rPr>
      <t>ETFD</t>
    </r>
  </si>
  <si>
    <r>
      <rPr>
        <u/>
        <sz val="12"/>
        <color indexed="12"/>
        <rFont val="宋体"/>
        <family val="3"/>
        <charset val="134"/>
      </rPr>
      <t>博时信用债券</t>
    </r>
    <r>
      <rPr>
        <u/>
        <sz val="12"/>
        <color indexed="12"/>
        <rFont val="Century"/>
        <family val="1"/>
      </rPr>
      <t>R</t>
    </r>
  </si>
  <si>
    <r>
      <rPr>
        <u/>
        <sz val="12"/>
        <color indexed="12"/>
        <rFont val="宋体"/>
        <family val="3"/>
        <charset val="134"/>
      </rPr>
      <t>南方深证成份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</si>
  <si>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南方深证成份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</si>
  <si>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景顺长城景颐双利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</si>
  <si>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鹏华弘鑫混合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</si>
  <si>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鹏华弘鑫混合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</si>
  <si>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易方达深证成指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</si>
  <si>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国联安鑫悦灵活配置混合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</si>
  <si>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</si>
  <si>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南方深证成份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</si>
  <si>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融通深证成分指数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</si>
  <si>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大成绝对收益策略混合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</si>
  <si>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沪市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</si>
  <si>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景顺长城优信增利债券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</si>
  <si>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华安黄金易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</si>
  <si>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华安创业板</t>
    </r>
    <r>
      <rPr>
        <u/>
        <sz val="12"/>
        <color indexed="12"/>
        <rFont val="Century"/>
        <family val="1"/>
      </rPr>
      <t>50ETF</t>
    </r>
  </si>
  <si>
    <r>
      <rPr>
        <u/>
        <sz val="12"/>
        <color indexed="12"/>
        <rFont val="宋体"/>
        <family val="3"/>
        <charset val="134"/>
      </rPr>
      <t>华安黄金易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</si>
  <si>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汇添富睿丰混合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</si>
  <si>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中科沃土沃嘉灵活配置混合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</si>
  <si>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汇添富睿丰混合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</si>
  <si>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中科沃土沃嘉灵活配置混合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</si>
  <si>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国泰黄金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</si>
  <si>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长盛同智优势混合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</si>
  <si>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国泰黄金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</si>
  <si>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东方新价值混合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</si>
  <si>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景顺长城优信增利债券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</si>
  <si>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南方中证</t>
    </r>
    <r>
      <rPr>
        <u/>
        <sz val="12"/>
        <color indexed="12"/>
        <rFont val="Century"/>
        <family val="1"/>
      </rPr>
      <t>1000ETF</t>
    </r>
  </si>
  <si>
    <r>
      <rPr>
        <u/>
        <sz val="12"/>
        <color indexed="12"/>
        <rFont val="宋体"/>
        <family val="3"/>
        <charset val="134"/>
      </rPr>
      <t>东方新价值混合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</si>
  <si>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长安鑫益增强混合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</si>
  <si>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</si>
  <si>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工银中证传媒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</si>
  <si>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长安鑫益增强混合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</si>
  <si>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交银启通灵活配置混合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</si>
  <si>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交银启通灵活配置混合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</si>
  <si>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</t>
    </r>
    <r>
      <rPr>
        <u/>
        <sz val="12"/>
        <color indexed="12"/>
        <rFont val="Century"/>
        <family val="1"/>
      </rPr>
      <t>100B</t>
    </r>
  </si>
  <si>
    <r>
      <rPr>
        <u/>
        <sz val="12"/>
        <color indexed="12"/>
        <rFont val="宋体"/>
        <family val="3"/>
        <charset val="134"/>
      </rPr>
      <t>交银稳健配置混合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</si>
  <si>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易方达深证成指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</si>
  <si>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华泰柏瑞中证</t>
    </r>
    <r>
      <rPr>
        <u/>
        <sz val="12"/>
        <color indexed="12"/>
        <rFont val="Century"/>
        <family val="1"/>
      </rPr>
      <t>500ETF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</si>
  <si>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信诚中证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指数分级</t>
    </r>
  </si>
  <si>
    <r>
      <rPr>
        <u/>
        <sz val="12"/>
        <color indexed="12"/>
        <rFont val="宋体"/>
        <family val="3"/>
        <charset val="134"/>
      </rPr>
      <t>鹏华盛世创新混合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</si>
  <si>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原材料指数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</si>
  <si>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长信量化多策略股票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</si>
  <si>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工银核心价值混合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</si>
  <si>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长信量化多策略股票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</si>
  <si>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汇安丰泰混合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</si>
  <si>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中欧医疗健康混合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</si>
  <si>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上投摩根强化回报债券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</si>
  <si>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中欧医疗健康混合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</si>
  <si>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嘉实中证</t>
    </r>
    <r>
      <rPr>
        <u/>
        <sz val="12"/>
        <color indexed="12"/>
        <rFont val="Century"/>
        <family val="1"/>
      </rPr>
      <t>500ETF</t>
    </r>
    <r>
      <rPr>
        <u/>
        <sz val="12"/>
        <color indexed="12"/>
        <rFont val="宋体"/>
        <family val="3"/>
        <charset val="134"/>
      </rPr>
      <t>联接基金</t>
    </r>
  </si>
  <si>
    <r>
      <rPr>
        <u/>
        <sz val="12"/>
        <color indexed="12"/>
        <rFont val="宋体"/>
        <family val="3"/>
        <charset val="134"/>
      </rPr>
      <t>招商丰融灵活配置混合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</si>
  <si>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景顺长城中证</t>
    </r>
    <r>
      <rPr>
        <u/>
        <sz val="12"/>
        <color indexed="12"/>
        <rFont val="Century"/>
        <family val="1"/>
      </rPr>
      <t>500ETF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</si>
  <si>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国投瑞银瑞利灵活配置混合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</si>
  <si>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华宝中证</t>
    </r>
    <r>
      <rPr>
        <u/>
        <sz val="12"/>
        <color indexed="12"/>
        <rFont val="Century"/>
        <family val="1"/>
      </rPr>
      <t>1000</t>
    </r>
    <r>
      <rPr>
        <u/>
        <sz val="12"/>
        <color indexed="12"/>
        <rFont val="宋体"/>
        <family val="3"/>
        <charset val="134"/>
      </rPr>
      <t>指数分级</t>
    </r>
  </si>
  <si>
    <r>
      <rPr>
        <u/>
        <sz val="12"/>
        <color indexed="12"/>
        <rFont val="宋体"/>
        <family val="3"/>
        <charset val="134"/>
      </rPr>
      <t>长信量化优选混合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</si>
  <si>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景顺长城中证</t>
    </r>
    <r>
      <rPr>
        <u/>
        <sz val="12"/>
        <color indexed="12"/>
        <rFont val="Century"/>
        <family val="1"/>
      </rPr>
      <t>500ETF</t>
    </r>
  </si>
  <si>
    <r>
      <rPr>
        <u/>
        <sz val="12"/>
        <color indexed="12"/>
        <rFont val="宋体"/>
        <family val="3"/>
        <charset val="134"/>
      </rPr>
      <t>招商丰融灵活配置混合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</si>
  <si>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南方中证</t>
    </r>
    <r>
      <rPr>
        <u/>
        <sz val="12"/>
        <color indexed="12"/>
        <rFont val="Century"/>
        <family val="1"/>
      </rPr>
      <t>500ETF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(LOF)C</t>
    </r>
  </si>
  <si>
    <r>
      <rPr>
        <u/>
        <sz val="12"/>
        <color indexed="12"/>
        <rFont val="宋体"/>
        <family val="3"/>
        <charset val="134"/>
      </rPr>
      <t>招商丰利灵活配置混合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</si>
  <si>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华泰柏瑞中证</t>
    </r>
    <r>
      <rPr>
        <u/>
        <sz val="12"/>
        <color indexed="12"/>
        <rFont val="Century"/>
        <family val="1"/>
      </rPr>
      <t>500ETF</t>
    </r>
  </si>
  <si>
    <r>
      <rPr>
        <u/>
        <sz val="12"/>
        <color indexed="12"/>
        <rFont val="宋体"/>
        <family val="3"/>
        <charset val="134"/>
      </rPr>
      <t>鹏华价值优势混合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</si>
  <si>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南方中证</t>
    </r>
    <r>
      <rPr>
        <u/>
        <sz val="12"/>
        <color indexed="12"/>
        <rFont val="Century"/>
        <family val="1"/>
      </rPr>
      <t>500ETF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(LOF)A</t>
    </r>
  </si>
  <si>
    <r>
      <rPr>
        <u/>
        <sz val="12"/>
        <color indexed="12"/>
        <rFont val="宋体"/>
        <family val="3"/>
        <charset val="134"/>
      </rPr>
      <t>招商丰利灵活配置混合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</si>
  <si>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广发养老指数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</si>
  <si>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鹏华优质治理混合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</si>
  <si>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银河君荣灵活配置混合</t>
    </r>
    <r>
      <rPr>
        <u/>
        <sz val="12"/>
        <color indexed="12"/>
        <rFont val="Century"/>
        <family val="1"/>
      </rPr>
      <t>I</t>
    </r>
  </si>
  <si>
    <r>
      <rPr>
        <u/>
        <sz val="12"/>
        <color indexed="12"/>
        <rFont val="宋体"/>
        <family val="3"/>
        <charset val="134"/>
      </rPr>
      <t>银河君荣灵活配置混合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</si>
  <si>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银河君荣灵活配置混合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</si>
  <si>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景顺长城景盈金利债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</si>
  <si>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华夏中证</t>
    </r>
    <r>
      <rPr>
        <u/>
        <sz val="12"/>
        <color indexed="12"/>
        <rFont val="Century"/>
        <family val="1"/>
      </rPr>
      <t>500ETF</t>
    </r>
  </si>
  <si>
    <r>
      <rPr>
        <u/>
        <sz val="12"/>
        <color indexed="12"/>
        <rFont val="宋体"/>
        <family val="3"/>
        <charset val="134"/>
      </rPr>
      <t>长盛同益成长回报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</si>
  <si>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博时创业成长混合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</si>
  <si>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景顺长城景盈金利债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</si>
  <si>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长安裕盛灵活配置混合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</si>
  <si>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国寿安保中证</t>
    </r>
    <r>
      <rPr>
        <u/>
        <sz val="12"/>
        <color indexed="12"/>
        <rFont val="Century"/>
        <family val="1"/>
      </rPr>
      <t>500ETF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</si>
  <si>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农银中证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</si>
  <si>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天弘中证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</si>
  <si>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汇添富中证中药指数</t>
    </r>
    <r>
      <rPr>
        <u/>
        <sz val="12"/>
        <color indexed="12"/>
        <rFont val="Century"/>
        <family val="1"/>
      </rPr>
      <t>(LOF)C</t>
    </r>
  </si>
  <si>
    <r>
      <rPr>
        <u/>
        <sz val="12"/>
        <color indexed="12"/>
        <rFont val="宋体"/>
        <family val="3"/>
        <charset val="134"/>
      </rPr>
      <t>前海开源多元策略混合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</si>
  <si>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嘉实中证</t>
    </r>
    <r>
      <rPr>
        <u/>
        <sz val="12"/>
        <color indexed="12"/>
        <rFont val="Century"/>
        <family val="1"/>
      </rPr>
      <t>500ETF</t>
    </r>
  </si>
  <si>
    <r>
      <rPr>
        <u/>
        <sz val="12"/>
        <color indexed="12"/>
        <rFont val="宋体"/>
        <family val="3"/>
        <charset val="134"/>
      </rPr>
      <t>国泰价值经典灵活配置混合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</si>
  <si>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长安沪深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非周期指数</t>
    </r>
  </si>
  <si>
    <r>
      <rPr>
        <u/>
        <sz val="12"/>
        <color indexed="12"/>
        <rFont val="宋体"/>
        <family val="3"/>
        <charset val="134"/>
      </rPr>
      <t>博时创业成长混合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</si>
  <si>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广发养老指数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</si>
  <si>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国寿安保中证</t>
    </r>
    <r>
      <rPr>
        <u/>
        <sz val="12"/>
        <color indexed="12"/>
        <rFont val="Century"/>
        <family val="1"/>
      </rPr>
      <t>500ETF</t>
    </r>
  </si>
  <si>
    <r>
      <rPr>
        <u/>
        <sz val="12"/>
        <color indexed="12"/>
        <rFont val="宋体"/>
        <family val="3"/>
        <charset val="134"/>
      </rPr>
      <t>诺安中证</t>
    </r>
    <r>
      <rPr>
        <u/>
        <sz val="12"/>
        <color indexed="12"/>
        <rFont val="Century"/>
        <family val="1"/>
      </rPr>
      <t>500ETF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</si>
  <si>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南方中证</t>
    </r>
    <r>
      <rPr>
        <u/>
        <sz val="12"/>
        <color indexed="12"/>
        <rFont val="Century"/>
        <family val="1"/>
      </rPr>
      <t>500ETF</t>
    </r>
  </si>
  <si>
    <r>
      <rPr>
        <u/>
        <sz val="12"/>
        <color indexed="12"/>
        <rFont val="宋体"/>
        <family val="3"/>
        <charset val="134"/>
      </rPr>
      <t>光大保德信欣鑫灵活配置混合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</si>
  <si>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信诚新泽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</si>
  <si>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前海开源多元策略混合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</si>
  <si>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景顺长城四季金利债券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</si>
  <si>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长安裕盛灵活配置混合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</si>
  <si>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</t>
    </r>
    <r>
      <rPr>
        <u/>
        <sz val="12"/>
        <color indexed="12"/>
        <rFont val="Century"/>
        <family val="1"/>
      </rPr>
      <t>500ETF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(LOF)C</t>
    </r>
  </si>
  <si>
    <r>
      <rPr>
        <u/>
        <sz val="12"/>
        <color indexed="12"/>
        <rFont val="宋体"/>
        <family val="3"/>
        <charset val="134"/>
      </rPr>
      <t>交银双利债券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</si>
  <si>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汇添富中证中药指数</t>
    </r>
    <r>
      <rPr>
        <u/>
        <sz val="12"/>
        <color indexed="12"/>
        <rFont val="Century"/>
        <family val="1"/>
      </rPr>
      <t>(LOF)A</t>
    </r>
  </si>
  <si>
    <r>
      <rPr>
        <u/>
        <sz val="12"/>
        <color indexed="12"/>
        <rFont val="宋体"/>
        <family val="3"/>
        <charset val="134"/>
      </rPr>
      <t>易方达生物科技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</si>
  <si>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兴全轻资产混合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</si>
  <si>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信诚中证基建工程指数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</si>
  <si>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景顺长城泰和回报灵活配置混合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</si>
  <si>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国泰众益灵活配置混合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</si>
  <si>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国泰嘉益灵活配置混合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</si>
  <si>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国泰众益灵活配置混合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</si>
  <si>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国泰嘉益灵活配置混合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</si>
  <si>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新华行业灵活配置混合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</si>
  <si>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</t>
    </r>
    <r>
      <rPr>
        <u/>
        <sz val="12"/>
        <color indexed="12"/>
        <rFont val="Century"/>
        <family val="1"/>
      </rPr>
      <t>500ETF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(LOF)A</t>
    </r>
  </si>
  <si>
    <r>
      <rPr>
        <u/>
        <sz val="12"/>
        <color indexed="12"/>
        <rFont val="宋体"/>
        <family val="3"/>
        <charset val="134"/>
      </rPr>
      <t>鹏华中证医药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</si>
  <si>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建信鑫丰回报灵活配置混合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</si>
  <si>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中信建投睿泰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</si>
  <si>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中信建投睿泰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</si>
  <si>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建信鑫丰回报灵活配置混合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</si>
  <si>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建信优势动力混合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</si>
  <si>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汇添富中证生物科技指数</t>
    </r>
    <r>
      <rPr>
        <u/>
        <sz val="12"/>
        <color indexed="12"/>
        <rFont val="Century"/>
        <family val="1"/>
      </rPr>
      <t>(LOF)A</t>
    </r>
  </si>
  <si>
    <r>
      <rPr>
        <u/>
        <sz val="12"/>
        <color indexed="12"/>
        <rFont val="宋体"/>
        <family val="3"/>
        <charset val="134"/>
      </rPr>
      <t>汇添富中证生物科技指数</t>
    </r>
    <r>
      <rPr>
        <u/>
        <sz val="12"/>
        <color indexed="12"/>
        <rFont val="Century"/>
        <family val="1"/>
      </rPr>
      <t>(LOF)C</t>
    </r>
  </si>
  <si>
    <r>
      <rPr>
        <u/>
        <sz val="12"/>
        <color indexed="12"/>
        <rFont val="宋体"/>
        <family val="3"/>
        <charset val="134"/>
      </rPr>
      <t>景顺长城景颐增利债券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</si>
  <si>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诺安</t>
    </r>
    <r>
      <rPr>
        <u/>
        <sz val="12"/>
        <color indexed="12"/>
        <rFont val="Century"/>
        <family val="1"/>
      </rPr>
      <t>500ETF</t>
    </r>
  </si>
  <si>
    <r>
      <rPr>
        <u/>
        <sz val="12"/>
        <color indexed="12"/>
        <rFont val="宋体"/>
        <family val="3"/>
        <charset val="134"/>
      </rPr>
      <t>华富天鑫灵活配置混合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</si>
  <si>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广发中证</t>
    </r>
    <r>
      <rPr>
        <u/>
        <sz val="12"/>
        <color indexed="12"/>
        <rFont val="Century"/>
        <family val="1"/>
      </rPr>
      <t>500ETF</t>
    </r>
  </si>
  <si>
    <r>
      <rPr>
        <u/>
        <sz val="12"/>
        <color indexed="12"/>
        <rFont val="宋体"/>
        <family val="3"/>
        <charset val="134"/>
      </rPr>
      <t>添富盈润混合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</si>
  <si>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华安中证细分医药交易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</si>
  <si>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银华消费分级混合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</si>
  <si>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添富盈润混合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</si>
  <si>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大成创新成长混合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</si>
  <si>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大成中证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深市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</si>
  <si>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国联安双力中小板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</si>
  <si>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华安中证细分医药交易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</si>
  <si>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交银施罗德成长</t>
    </r>
    <r>
      <rPr>
        <u/>
        <sz val="12"/>
        <color indexed="12"/>
        <rFont val="Century"/>
        <family val="1"/>
      </rPr>
      <t>30</t>
    </r>
    <r>
      <rPr>
        <u/>
        <sz val="12"/>
        <color indexed="12"/>
        <rFont val="宋体"/>
        <family val="3"/>
        <charset val="134"/>
      </rPr>
      <t>混合</t>
    </r>
  </si>
  <si>
    <r>
      <rPr>
        <u/>
        <sz val="12"/>
        <color indexed="12"/>
        <rFont val="宋体"/>
        <family val="3"/>
        <charset val="134"/>
      </rPr>
      <t>长信中证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指数增强</t>
    </r>
  </si>
  <si>
    <r>
      <rPr>
        <u/>
        <sz val="12"/>
        <color indexed="12"/>
        <rFont val="宋体"/>
        <family val="3"/>
        <charset val="134"/>
      </rPr>
      <t>大成中证</t>
    </r>
    <r>
      <rPr>
        <u/>
        <sz val="12"/>
        <color indexed="12"/>
        <rFont val="Century"/>
        <family val="1"/>
      </rPr>
      <t>360C</t>
    </r>
  </si>
  <si>
    <r>
      <rPr>
        <u/>
        <sz val="12"/>
        <color indexed="12"/>
        <rFont val="宋体"/>
        <family val="3"/>
        <charset val="134"/>
      </rPr>
      <t>华富天鑫灵活配置混合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</si>
  <si>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中银瑞利混合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</si>
  <si>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中欧成长优选混合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</si>
  <si>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建信中证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指数增强</t>
    </r>
  </si>
  <si>
    <r>
      <rPr>
        <u/>
        <sz val="12"/>
        <color indexed="12"/>
        <rFont val="宋体"/>
        <family val="3"/>
        <charset val="134"/>
      </rPr>
      <t>汇添富民丰回报混合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</si>
  <si>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泰信互联网</t>
    </r>
    <r>
      <rPr>
        <u/>
        <sz val="12"/>
        <color indexed="12"/>
        <rFont val="Century"/>
        <family val="1"/>
      </rPr>
      <t>+</t>
    </r>
    <r>
      <rPr>
        <u/>
        <sz val="12"/>
        <color indexed="12"/>
        <rFont val="宋体"/>
        <family val="3"/>
        <charset val="134"/>
      </rPr>
      <t>主题混合</t>
    </r>
  </si>
  <si>
    <r>
      <rPr>
        <u/>
        <sz val="12"/>
        <color indexed="12"/>
        <rFont val="宋体"/>
        <family val="3"/>
        <charset val="134"/>
      </rPr>
      <t>工银新机遇灵活配置混合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</si>
  <si>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中融量化小盘股票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</si>
  <si>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前海开源股息率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强股票</t>
    </r>
  </si>
  <si>
    <r>
      <rPr>
        <u/>
        <sz val="12"/>
        <color indexed="12"/>
        <rFont val="宋体"/>
        <family val="3"/>
        <charset val="134"/>
      </rPr>
      <t>招商丰嘉灵活配置混合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</si>
  <si>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中融量化小盘股票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</si>
  <si>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建信央视</t>
    </r>
    <r>
      <rPr>
        <u/>
        <sz val="12"/>
        <color indexed="12"/>
        <rFont val="Century"/>
        <family val="1"/>
      </rPr>
      <t>50</t>
    </r>
  </si>
  <si>
    <r>
      <rPr>
        <u/>
        <sz val="12"/>
        <color indexed="12"/>
        <rFont val="宋体"/>
        <family val="3"/>
        <charset val="134"/>
      </rPr>
      <t>华夏中证</t>
    </r>
    <r>
      <rPr>
        <u/>
        <sz val="12"/>
        <color indexed="12"/>
        <rFont val="Century"/>
        <family val="1"/>
      </rPr>
      <t>500ETF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</si>
  <si>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银华中证</t>
    </r>
    <r>
      <rPr>
        <u/>
        <sz val="12"/>
        <color indexed="12"/>
        <rFont val="Century"/>
        <family val="1"/>
      </rPr>
      <t>800</t>
    </r>
    <r>
      <rPr>
        <u/>
        <sz val="12"/>
        <color indexed="12"/>
        <rFont val="宋体"/>
        <family val="3"/>
        <charset val="134"/>
      </rPr>
      <t>分级</t>
    </r>
  </si>
  <si>
    <r>
      <rPr>
        <u/>
        <sz val="12"/>
        <color indexed="12"/>
        <rFont val="宋体"/>
        <family val="3"/>
        <charset val="134"/>
      </rPr>
      <t>新华行业灵活配置混合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</si>
  <si>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广发百发大数据成长混合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</si>
  <si>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中欧成长优选混合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</si>
  <si>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光大保德信欣鑫灵活配置混合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</si>
  <si>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前海开源沪港深新硬件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</si>
  <si>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华安中证医药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</si>
  <si>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前海开源沪港深新硬件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</si>
  <si>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</t>
    </r>
    <r>
      <rPr>
        <u/>
        <sz val="12"/>
        <color indexed="12"/>
        <rFont val="Century"/>
        <family val="1"/>
      </rPr>
      <t>500B</t>
    </r>
  </si>
  <si>
    <r>
      <rPr>
        <u/>
        <sz val="12"/>
        <color indexed="12"/>
        <rFont val="宋体"/>
        <family val="3"/>
        <charset val="134"/>
      </rPr>
      <t>鑫元鑫趋势灵活配置混合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</si>
  <si>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鑫元鑫趋势灵活配置混合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</si>
  <si>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汇添富民丰回报混合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</si>
  <si>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大成绝对收益策略混合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</si>
  <si>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兴全绿色投资混合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</si>
  <si>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工银新趋势灵活配置混合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</si>
  <si>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广发行业领先混合</t>
    </r>
    <r>
      <rPr>
        <u/>
        <sz val="12"/>
        <color indexed="12"/>
        <rFont val="Century"/>
        <family val="1"/>
      </rPr>
      <t>H</t>
    </r>
  </si>
  <si>
    <r>
      <rPr>
        <u/>
        <sz val="12"/>
        <color indexed="12"/>
        <rFont val="宋体"/>
        <family val="3"/>
        <charset val="134"/>
      </rPr>
      <t>招商丰盛稳定增长混合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</si>
  <si>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招商央视财经</t>
    </r>
    <r>
      <rPr>
        <u/>
        <sz val="12"/>
        <color indexed="12"/>
        <rFont val="Century"/>
        <family val="1"/>
      </rPr>
      <t>50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</si>
  <si>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招商央视财经</t>
    </r>
    <r>
      <rPr>
        <u/>
        <sz val="12"/>
        <color indexed="12"/>
        <rFont val="Century"/>
        <family val="1"/>
      </rPr>
      <t>50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</si>
  <si>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泰信鑫选灵活配置混合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</si>
  <si>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招商丰盛稳定增长混合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</si>
  <si>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泰信鑫选灵活配置混合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</si>
  <si>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易方达中证</t>
    </r>
    <r>
      <rPr>
        <u/>
        <sz val="12"/>
        <color indexed="12"/>
        <rFont val="Century"/>
        <family val="1"/>
      </rPr>
      <t>500ETF</t>
    </r>
  </si>
  <si>
    <r>
      <rPr>
        <u/>
        <sz val="12"/>
        <color indexed="12"/>
        <rFont val="宋体"/>
        <family val="3"/>
        <charset val="134"/>
      </rPr>
      <t>平安大华智能生活混合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</si>
  <si>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平安大华智能生活混合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</si>
  <si>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博时深证基本面</t>
    </r>
    <r>
      <rPr>
        <u/>
        <sz val="12"/>
        <color indexed="12"/>
        <rFont val="Century"/>
        <family val="1"/>
      </rPr>
      <t>200ETF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</si>
  <si>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博时中证淘金大数据</t>
    </r>
    <r>
      <rPr>
        <u/>
        <sz val="12"/>
        <color indexed="12"/>
        <rFont val="Century"/>
        <family val="1"/>
      </rPr>
      <t>100I</t>
    </r>
  </si>
  <si>
    <r>
      <rPr>
        <u/>
        <sz val="12"/>
        <color indexed="12"/>
        <rFont val="宋体"/>
        <family val="3"/>
        <charset val="134"/>
      </rPr>
      <t>博时中证淘金大数据</t>
    </r>
    <r>
      <rPr>
        <u/>
        <sz val="12"/>
        <color indexed="12"/>
        <rFont val="Century"/>
        <family val="1"/>
      </rPr>
      <t>100A</t>
    </r>
  </si>
  <si>
    <r>
      <rPr>
        <u/>
        <sz val="12"/>
        <color indexed="12"/>
        <rFont val="宋体"/>
        <family val="3"/>
        <charset val="134"/>
      </rPr>
      <t>富兰克林国海新价值混合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</si>
  <si>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广发行业领先混合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</si>
  <si>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指数增强</t>
    </r>
  </si>
  <si>
    <r>
      <rPr>
        <u/>
        <sz val="12"/>
        <color indexed="12"/>
        <rFont val="宋体"/>
        <family val="3"/>
        <charset val="134"/>
      </rPr>
      <t>嘉实深证基本面</t>
    </r>
    <r>
      <rPr>
        <u/>
        <sz val="12"/>
        <color indexed="12"/>
        <rFont val="Century"/>
        <family val="1"/>
      </rPr>
      <t>120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</si>
  <si>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工银新趋势灵活配置混合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</si>
  <si>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国泰聚优价值灵活配置混合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</si>
  <si>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国泰聚优价值灵活配置混合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</si>
  <si>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信诚新泽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</si>
  <si>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景顺长城顺益回报混合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</si>
  <si>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泰达中证</t>
    </r>
    <r>
      <rPr>
        <u/>
        <sz val="12"/>
        <color indexed="12"/>
        <rFont val="Century"/>
        <family val="1"/>
      </rPr>
      <t>500</t>
    </r>
  </si>
  <si>
    <r>
      <rPr>
        <u/>
        <sz val="12"/>
        <color indexed="12"/>
        <rFont val="宋体"/>
        <family val="3"/>
        <charset val="134"/>
      </rPr>
      <t>富兰克林国海新价值混合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</si>
  <si>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博时深证基本面</t>
    </r>
    <r>
      <rPr>
        <u/>
        <sz val="12"/>
        <color indexed="12"/>
        <rFont val="Century"/>
        <family val="1"/>
      </rPr>
      <t>200ETF</t>
    </r>
  </si>
  <si>
    <r>
      <rPr>
        <u/>
        <sz val="12"/>
        <color indexed="12"/>
        <rFont val="宋体"/>
        <family val="3"/>
        <charset val="134"/>
      </rPr>
      <t>广发医药卫生联接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</si>
  <si>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广发医药卫生联接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</si>
  <si>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银华医疗健康量化股票发起式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</si>
  <si>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银华医疗健康量化股票发起式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</si>
  <si>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鹏华环保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</si>
  <si>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大成中小盘混合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</si>
  <si>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景顺长城顺益回报混合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</si>
  <si>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银河君尚灵活配置混合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</si>
  <si>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银河君尚灵活配置混合</t>
    </r>
    <r>
      <rPr>
        <u/>
        <sz val="12"/>
        <color indexed="12"/>
        <rFont val="Century"/>
        <family val="1"/>
      </rPr>
      <t>I</t>
    </r>
  </si>
  <si>
    <r>
      <rPr>
        <u/>
        <sz val="12"/>
        <color indexed="12"/>
        <rFont val="宋体"/>
        <family val="3"/>
        <charset val="134"/>
      </rPr>
      <t>鹏华传媒分级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</si>
  <si>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信诚中证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指数分级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</si>
  <si>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汇丰晋信</t>
    </r>
    <r>
      <rPr>
        <u/>
        <sz val="12"/>
        <color indexed="12"/>
        <rFont val="Century"/>
        <family val="1"/>
      </rPr>
      <t>2026</t>
    </r>
    <r>
      <rPr>
        <u/>
        <sz val="12"/>
        <color indexed="12"/>
        <rFont val="宋体"/>
        <family val="3"/>
        <charset val="134"/>
      </rPr>
      <t>周期混合</t>
    </r>
  </si>
  <si>
    <r>
      <rPr>
        <u/>
        <sz val="12"/>
        <color indexed="12"/>
        <rFont val="宋体"/>
        <family val="3"/>
        <charset val="134"/>
      </rPr>
      <t>华夏磐晟定开混合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</si>
  <si>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中邮上证</t>
    </r>
    <r>
      <rPr>
        <u/>
        <sz val="12"/>
        <color indexed="12"/>
        <rFont val="Century"/>
        <family val="1"/>
      </rPr>
      <t>380</t>
    </r>
  </si>
  <si>
    <r>
      <rPr>
        <u/>
        <sz val="12"/>
        <color indexed="12"/>
        <rFont val="宋体"/>
        <family val="3"/>
        <charset val="134"/>
      </rPr>
      <t>富国中证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指数增强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</si>
  <si>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安信优势增长混合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</si>
  <si>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银河君尚灵活配置混合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</si>
  <si>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景顺长城泰和回报灵活配置混合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</si>
  <si>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嘉实深证基本面</t>
    </r>
    <r>
      <rPr>
        <u/>
        <sz val="12"/>
        <color indexed="12"/>
        <rFont val="Century"/>
        <family val="1"/>
      </rPr>
      <t>120ETF</t>
    </r>
  </si>
  <si>
    <r>
      <rPr>
        <u/>
        <sz val="12"/>
        <color indexed="12"/>
        <rFont val="宋体"/>
        <family val="3"/>
        <charset val="134"/>
      </rPr>
      <t>光大保德信铭鑫灵活配置混合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</si>
  <si>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诺德</t>
    </r>
    <r>
      <rPr>
        <u/>
        <sz val="12"/>
        <color indexed="12"/>
        <rFont val="Century"/>
        <family val="1"/>
      </rPr>
      <t>300B</t>
    </r>
  </si>
  <si>
    <r>
      <rPr>
        <u/>
        <sz val="12"/>
        <color indexed="12"/>
        <rFont val="宋体"/>
        <family val="3"/>
        <charset val="134"/>
      </rPr>
      <t>前海开源事件驱动混合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</si>
  <si>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广发中证全指医药卫生交易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</si>
  <si>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安信优势增长混合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</si>
  <si>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光大保德信铭鑫灵活配置混合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</si>
  <si>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长城久富核心成长混合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</si>
  <si>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交银深证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价值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</si>
  <si>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东方民丰回报赢安混合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</si>
  <si>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长安裕泰混合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</si>
  <si>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招商上证消费</t>
    </r>
    <r>
      <rPr>
        <u/>
        <sz val="12"/>
        <color indexed="12"/>
        <rFont val="Century"/>
        <family val="1"/>
      </rPr>
      <t>80ETF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</si>
  <si>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东方民丰回报赢安混合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</si>
  <si>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华夏蓝筹混合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</si>
  <si>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招商上证消费</t>
    </r>
    <r>
      <rPr>
        <u/>
        <sz val="12"/>
        <color indexed="12"/>
        <rFont val="Century"/>
        <family val="1"/>
      </rPr>
      <t>80ETF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</si>
  <si>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东吴移动互联灵活配置混合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</si>
  <si>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前海开源强势共识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强股票</t>
    </r>
  </si>
  <si>
    <r>
      <rPr>
        <u/>
        <sz val="12"/>
        <color indexed="12"/>
        <rFont val="宋体"/>
        <family val="3"/>
        <charset val="134"/>
      </rPr>
      <t>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工业指数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</si>
  <si>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长安裕泰混合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</si>
  <si>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东吴移动互联灵活配置混合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</si>
  <si>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长安鑫兴混合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</si>
  <si>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长安鑫兴混合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</si>
  <si>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圆信永丰双红利灵活配置混合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</si>
  <si>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南方优选成长混合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</si>
  <si>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融通领先成长混合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</si>
  <si>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圆信永丰双红利灵活配置混合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</si>
  <si>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金信民旺债券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</si>
  <si>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兴全合润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</si>
  <si>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鹏华深证民营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</si>
  <si>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兴全合润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</si>
  <si>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金信民旺债券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</si>
  <si>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交银深证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价值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</si>
  <si>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华宝标普中国</t>
    </r>
    <r>
      <rPr>
        <u/>
        <sz val="12"/>
        <color indexed="12"/>
        <rFont val="Century"/>
        <family val="1"/>
      </rPr>
      <t>A</t>
    </r>
    <r>
      <rPr>
        <u/>
        <sz val="12"/>
        <color indexed="12"/>
        <rFont val="宋体"/>
        <family val="3"/>
        <charset val="134"/>
      </rPr>
      <t>股红利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</si>
  <si>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华宝标普中国</t>
    </r>
    <r>
      <rPr>
        <u/>
        <sz val="12"/>
        <color indexed="12"/>
        <rFont val="Century"/>
        <family val="1"/>
      </rPr>
      <t>A</t>
    </r>
    <r>
      <rPr>
        <u/>
        <sz val="12"/>
        <color indexed="12"/>
        <rFont val="宋体"/>
        <family val="3"/>
        <charset val="134"/>
      </rPr>
      <t>股红利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</si>
  <si>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工银新机遇灵活配置混合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</si>
  <si>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前海开源事件驱动混合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</si>
  <si>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上投摩根红利回报混合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</si>
  <si>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广发百发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</si>
  <si>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博时睿远事件驱动混合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</si>
  <si>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景顺长城中证医药卫生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</si>
  <si>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中银持续增长混合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</si>
  <si>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中银持续增长混合</t>
    </r>
    <r>
      <rPr>
        <u/>
        <sz val="12"/>
        <color indexed="12"/>
        <rFont val="Century"/>
        <family val="1"/>
      </rPr>
      <t>H</t>
    </r>
  </si>
  <si>
    <r>
      <rPr>
        <u/>
        <sz val="12"/>
        <color indexed="12"/>
        <rFont val="宋体"/>
        <family val="3"/>
        <charset val="134"/>
      </rPr>
      <t>民营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</si>
  <si>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富兰克林国海新增长混合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</si>
  <si>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西部利得中证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等权重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</si>
  <si>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汇添富中证环境治理指数</t>
    </r>
    <r>
      <rPr>
        <u/>
        <sz val="12"/>
        <color indexed="12"/>
        <rFont val="Century"/>
        <family val="1"/>
      </rPr>
      <t>(LOF)C</t>
    </r>
  </si>
  <si>
    <r>
      <rPr>
        <u/>
        <sz val="12"/>
        <color indexed="12"/>
        <rFont val="宋体"/>
        <family val="3"/>
        <charset val="134"/>
      </rPr>
      <t>汇添富中证环境治理指数</t>
    </r>
    <r>
      <rPr>
        <u/>
        <sz val="12"/>
        <color indexed="12"/>
        <rFont val="Century"/>
        <family val="1"/>
      </rPr>
      <t>(LOF)A</t>
    </r>
  </si>
  <si>
    <r>
      <rPr>
        <u/>
        <sz val="12"/>
        <color indexed="12"/>
        <rFont val="宋体"/>
        <family val="3"/>
        <charset val="134"/>
      </rPr>
      <t>中金中证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指数增强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</si>
  <si>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德邦多元回报灵活配置混合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</si>
  <si>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富兰克林国海新增长混合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</si>
  <si>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汇安丰泽混合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</si>
  <si>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中金中证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指数增强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</si>
  <si>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德邦多元回报灵活配置混合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</si>
  <si>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财通多策略精选混合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</si>
  <si>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国投瑞银中证消费服务指数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</si>
  <si>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汇安丰泽混合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</si>
  <si>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招商上证消费</t>
    </r>
    <r>
      <rPr>
        <u/>
        <sz val="12"/>
        <color indexed="12"/>
        <rFont val="Century"/>
        <family val="1"/>
      </rPr>
      <t>80ETF</t>
    </r>
  </si>
  <si>
    <r>
      <rPr>
        <u/>
        <sz val="12"/>
        <color indexed="12"/>
        <rFont val="宋体"/>
        <family val="3"/>
        <charset val="134"/>
      </rPr>
      <t>南方优选成长混合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</si>
  <si>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信诚中证</t>
    </r>
    <r>
      <rPr>
        <u/>
        <sz val="12"/>
        <color indexed="12"/>
        <rFont val="Century"/>
        <family val="1"/>
      </rPr>
      <t>800</t>
    </r>
    <r>
      <rPr>
        <u/>
        <sz val="12"/>
        <color indexed="12"/>
        <rFont val="宋体"/>
        <family val="3"/>
        <charset val="134"/>
      </rPr>
      <t>医药指数分级</t>
    </r>
  </si>
  <si>
    <r>
      <rPr>
        <u/>
        <sz val="12"/>
        <color indexed="12"/>
        <rFont val="宋体"/>
        <family val="3"/>
        <charset val="134"/>
      </rPr>
      <t>中银中国混合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</si>
  <si>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华夏创业板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</si>
  <si>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国泰聚信价值优势灵活配置混合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</si>
  <si>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南方价值</t>
    </r>
    <r>
      <rPr>
        <u/>
        <sz val="12"/>
        <color indexed="12"/>
        <rFont val="Century"/>
        <family val="1"/>
      </rPr>
      <t>H</t>
    </r>
  </si>
  <si>
    <r>
      <rPr>
        <u/>
        <sz val="12"/>
        <color indexed="12"/>
        <rFont val="宋体"/>
        <family val="3"/>
        <charset val="134"/>
      </rPr>
      <t>南方价值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</si>
  <si>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汇添富中证医药卫生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</si>
  <si>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东吴深证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指数增强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</si>
  <si>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国泰聚信价值优势灵活配置混合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</si>
  <si>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嘉实中证医药卫生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</si>
  <si>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招商沪深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地产等权重指数分级</t>
    </r>
  </si>
  <si>
    <r>
      <rPr>
        <u/>
        <sz val="12"/>
        <color indexed="12"/>
        <rFont val="宋体"/>
        <family val="3"/>
        <charset val="134"/>
      </rPr>
      <t>大摩资源优选混合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</si>
  <si>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天弘中证医药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</si>
  <si>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天弘中证医药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</si>
  <si>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工银新焦点灵活配置混合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</si>
  <si>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国富新活力混合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</si>
  <si>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工银新焦点灵活配置混合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</si>
  <si>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交银施罗德中证环境治理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</si>
  <si>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国富新活力混合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</si>
  <si>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东方红睿丰混合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</si>
  <si>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汇添富中证互联网医疗指数</t>
    </r>
    <r>
      <rPr>
        <u/>
        <sz val="12"/>
        <color indexed="12"/>
        <rFont val="Century"/>
        <family val="1"/>
      </rPr>
      <t>(LOF)C</t>
    </r>
  </si>
  <si>
    <r>
      <rPr>
        <u/>
        <sz val="12"/>
        <color indexed="12"/>
        <rFont val="宋体"/>
        <family val="3"/>
        <charset val="134"/>
      </rPr>
      <t>申万菱信量化小盘股票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</si>
  <si>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南方积极配置混合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</si>
  <si>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农银汇理工业</t>
    </r>
    <r>
      <rPr>
        <u/>
        <sz val="12"/>
        <color indexed="12"/>
        <rFont val="Century"/>
        <family val="1"/>
      </rPr>
      <t>4.0</t>
    </r>
    <r>
      <rPr>
        <u/>
        <sz val="12"/>
        <color indexed="12"/>
        <rFont val="宋体"/>
        <family val="3"/>
        <charset val="134"/>
      </rPr>
      <t>灵活配置混合</t>
    </r>
  </si>
  <si>
    <r>
      <rPr>
        <u/>
        <sz val="12"/>
        <color indexed="12"/>
        <rFont val="宋体"/>
        <family val="3"/>
        <charset val="134"/>
      </rPr>
      <t>融通中国风</t>
    </r>
    <r>
      <rPr>
        <u/>
        <sz val="12"/>
        <color indexed="12"/>
        <rFont val="Century"/>
        <family val="1"/>
      </rPr>
      <t>1</t>
    </r>
    <r>
      <rPr>
        <u/>
        <sz val="12"/>
        <color indexed="12"/>
        <rFont val="宋体"/>
        <family val="3"/>
        <charset val="134"/>
      </rPr>
      <t>号灵活配置混合</t>
    </r>
  </si>
  <si>
    <r>
      <rPr>
        <u/>
        <sz val="12"/>
        <color indexed="12"/>
        <rFont val="宋体"/>
        <family val="3"/>
        <charset val="134"/>
      </rPr>
      <t>国泰互联网</t>
    </r>
    <r>
      <rPr>
        <u/>
        <sz val="12"/>
        <color indexed="12"/>
        <rFont val="Century"/>
        <family val="1"/>
      </rPr>
      <t>+</t>
    </r>
    <r>
      <rPr>
        <u/>
        <sz val="12"/>
        <color indexed="12"/>
        <rFont val="宋体"/>
        <family val="3"/>
        <charset val="134"/>
      </rPr>
      <t>股票</t>
    </r>
  </si>
  <si>
    <r>
      <rPr>
        <u/>
        <sz val="12"/>
        <color indexed="12"/>
        <rFont val="宋体"/>
        <family val="3"/>
        <charset val="134"/>
      </rPr>
      <t>长信睿进混合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</si>
  <si>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汇添富中证互联网医疗指数</t>
    </r>
    <r>
      <rPr>
        <u/>
        <sz val="12"/>
        <color indexed="12"/>
        <rFont val="Century"/>
        <family val="1"/>
      </rPr>
      <t>(LOF)A</t>
    </r>
  </si>
  <si>
    <r>
      <rPr>
        <u/>
        <sz val="12"/>
        <color indexed="12"/>
        <rFont val="宋体"/>
        <family val="3"/>
        <charset val="134"/>
      </rPr>
      <t>建信深证基本面</t>
    </r>
    <r>
      <rPr>
        <u/>
        <sz val="12"/>
        <color indexed="12"/>
        <rFont val="Century"/>
        <family val="1"/>
      </rPr>
      <t>60ETF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</si>
  <si>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广发中证全指可选消费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</si>
  <si>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国联安医药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</si>
  <si>
    <r>
      <rPr>
        <u/>
        <sz val="12"/>
        <color indexed="12"/>
        <rFont val="宋体"/>
        <family val="3"/>
        <charset val="134"/>
      </rPr>
      <t>天弘中证休闲娱乐指数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</si>
  <si>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申万菱信中证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指数增强</t>
    </r>
  </si>
  <si>
    <r>
      <rPr>
        <u/>
        <sz val="12"/>
        <color indexed="12"/>
        <rFont val="宋体"/>
        <family val="3"/>
        <charset val="134"/>
      </rPr>
      <t>国投瑞银白银期货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</si>
  <si>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天弘中证休闲娱乐指数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</si>
  <si>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嘉实创业板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</si>
  <si>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广发中证全指可选消费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</si>
  <si>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长信睿进混合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</si>
  <si>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中欧数据挖掘混合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</si>
  <si>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大成睿景灵活配置混合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</si>
  <si>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中欧数据挖掘混合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</si>
  <si>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上投摩根红利回报混合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</si>
  <si>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兴全趋势投资混合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</si>
  <si>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融通创业板指数</t>
    </r>
    <r>
      <rPr>
        <u/>
        <sz val="12"/>
        <color indexed="12"/>
        <rFont val="Century"/>
        <family val="1"/>
      </rPr>
      <t>A/B</t>
    </r>
  </si>
  <si>
    <r>
      <rPr>
        <u/>
        <sz val="12"/>
        <color indexed="12"/>
        <rFont val="宋体"/>
        <family val="3"/>
        <charset val="134"/>
      </rPr>
      <t>深证基本面</t>
    </r>
    <r>
      <rPr>
        <u/>
        <sz val="12"/>
        <color indexed="12"/>
        <rFont val="Century"/>
        <family val="1"/>
      </rPr>
      <t>60ETF</t>
    </r>
  </si>
  <si>
    <r>
      <rPr>
        <u/>
        <sz val="12"/>
        <color indexed="12"/>
        <rFont val="宋体"/>
        <family val="3"/>
        <charset val="134"/>
      </rPr>
      <t>融通创业板指数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</si>
  <si>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大成睿景灵活配置混合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</si>
  <si>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广发百发</t>
    </r>
    <r>
      <rPr>
        <u/>
        <sz val="12"/>
        <color indexed="12"/>
        <rFont val="Century"/>
        <family val="1"/>
      </rPr>
      <t>100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</si>
  <si>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长安鑫旺价值混合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</si>
  <si>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广发中证全指可选消费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</si>
  <si>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天弘创业板指数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</si>
  <si>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长安鑫旺价值混合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</si>
  <si>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中欧瑞丰灵活配置混合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</si>
  <si>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天弘创业板指数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</si>
  <si>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广发创业板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</si>
  <si>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中信建投智信物联网灵活配置混合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</si>
  <si>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中欧瑞丰灵活配置混合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</si>
  <si>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易方达创业板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</si>
  <si>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易方达创业板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</si>
  <si>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中欧行业成长混合</t>
    </r>
    <r>
      <rPr>
        <u/>
        <sz val="12"/>
        <color indexed="12"/>
        <rFont val="Century"/>
        <family val="1"/>
      </rPr>
      <t>A(LOF)</t>
    </r>
  </si>
  <si>
    <r>
      <rPr>
        <u/>
        <sz val="12"/>
        <color indexed="12"/>
        <rFont val="宋体"/>
        <family val="3"/>
        <charset val="134"/>
      </rPr>
      <t>中融新经济灵活配置混合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</si>
  <si>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广发创业板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</si>
  <si>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中信建投智信物联网灵活配置混合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</si>
  <si>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广发创业板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</si>
  <si>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中欧行业成长混合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</si>
  <si>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泰达宏利大数据混合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</si>
  <si>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国泰创业板指数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</si>
  <si>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中欧行业成长混合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</si>
  <si>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泰达宏利大数据混合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</si>
  <si>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博时鑫禧混合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</si>
  <si>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博时鑫禧混合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</si>
  <si>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广发百发大数据精选混合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</si>
  <si>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南方创业板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</si>
  <si>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泰康新回报灵活配置混合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</si>
  <si>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大成优选混合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</si>
  <si>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宝盈科技</t>
    </r>
    <r>
      <rPr>
        <u/>
        <sz val="12"/>
        <color indexed="12"/>
        <rFont val="Century"/>
        <family val="1"/>
      </rPr>
      <t>30</t>
    </r>
    <r>
      <rPr>
        <u/>
        <sz val="12"/>
        <color indexed="12"/>
        <rFont val="宋体"/>
        <family val="3"/>
        <charset val="134"/>
      </rPr>
      <t>混合</t>
    </r>
  </si>
  <si>
    <r>
      <rPr>
        <u/>
        <sz val="12"/>
        <color indexed="12"/>
        <rFont val="宋体"/>
        <family val="3"/>
        <charset val="134"/>
      </rPr>
      <t>泰康新回报灵活配置混合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</si>
  <si>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建信睿盈灵活配置混合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</si>
  <si>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南方创业板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</si>
  <si>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华夏医药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</si>
  <si>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中融新经济灵活配置混合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</si>
  <si>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长信利广灵活配置混合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</si>
  <si>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易方达创业板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</si>
  <si>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建信睿盈灵活配置混合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</si>
  <si>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九泰锐华定增混合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</si>
  <si>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大成内需增长混合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</si>
  <si>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大成内需增长混合</t>
    </r>
    <r>
      <rPr>
        <u/>
        <sz val="12"/>
        <color indexed="12"/>
        <rFont val="Century"/>
        <family val="1"/>
      </rPr>
      <t>H</t>
    </r>
  </si>
  <si>
    <r>
      <rPr>
        <u/>
        <sz val="12"/>
        <color indexed="12"/>
        <rFont val="宋体"/>
        <family val="3"/>
        <charset val="134"/>
      </rPr>
      <t>工银瑞信创业板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</si>
  <si>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南方创业板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</si>
  <si>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九泰锐华定增混合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</si>
  <si>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长信利广灵活配置混合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</si>
  <si>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大成产业升级股票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</si>
  <si>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中银收益混合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</si>
  <si>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中银收益混合</t>
    </r>
    <r>
      <rPr>
        <u/>
        <sz val="12"/>
        <color indexed="12"/>
        <rFont val="Century"/>
        <family val="1"/>
      </rPr>
      <t>H</t>
    </r>
  </si>
  <si>
    <r>
      <rPr>
        <u/>
        <sz val="12"/>
        <color indexed="12"/>
        <rFont val="宋体"/>
        <family val="3"/>
        <charset val="134"/>
      </rPr>
      <t>银华稳利灵活配置混合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</si>
  <si>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华安创业板</t>
    </r>
    <r>
      <rPr>
        <u/>
        <sz val="12"/>
        <color indexed="12"/>
        <rFont val="Century"/>
        <family val="1"/>
      </rPr>
      <t>50B</t>
    </r>
  </si>
  <si>
    <r>
      <rPr>
        <u/>
        <sz val="12"/>
        <color indexed="12"/>
        <rFont val="宋体"/>
        <family val="3"/>
        <charset val="134"/>
      </rPr>
      <t>平安大华深证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指数增强</t>
    </r>
  </si>
  <si>
    <r>
      <rPr>
        <u/>
        <sz val="12"/>
        <color indexed="12"/>
        <rFont val="宋体"/>
        <family val="3"/>
        <charset val="134"/>
      </rPr>
      <t>广发中证全指建筑材料指数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</si>
  <si>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银华</t>
    </r>
    <r>
      <rPr>
        <u/>
        <sz val="12"/>
        <color indexed="12"/>
        <rFont val="Century"/>
        <family val="1"/>
      </rPr>
      <t>800B</t>
    </r>
  </si>
  <si>
    <r>
      <rPr>
        <u/>
        <sz val="12"/>
        <color indexed="12"/>
        <rFont val="宋体"/>
        <family val="3"/>
        <charset val="134"/>
      </rPr>
      <t>广发中证全指建筑材料指数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</si>
  <si>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银华稳利灵活配置混合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</si>
  <si>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南方房地产联接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</si>
  <si>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长安鑫利优选灵活配置混合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</si>
  <si>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招商丰德混合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</si>
  <si>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建信央视</t>
    </r>
    <r>
      <rPr>
        <u/>
        <sz val="12"/>
        <color indexed="12"/>
        <rFont val="Century"/>
        <family val="1"/>
      </rPr>
      <t>50B</t>
    </r>
  </si>
  <si>
    <r>
      <rPr>
        <u/>
        <sz val="12"/>
        <color indexed="12"/>
        <rFont val="宋体"/>
        <family val="3"/>
        <charset val="134"/>
      </rPr>
      <t>招商丰德混合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</si>
  <si>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长安鑫利优选灵活配置混合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</si>
  <si>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上投摩根双息平衡混合</t>
    </r>
    <r>
      <rPr>
        <u/>
        <sz val="12"/>
        <color indexed="12"/>
        <rFont val="Century"/>
        <family val="1"/>
      </rPr>
      <t>H</t>
    </r>
  </si>
  <si>
    <r>
      <rPr>
        <u/>
        <sz val="12"/>
        <color indexed="12"/>
        <rFont val="宋体"/>
        <family val="3"/>
        <charset val="134"/>
      </rPr>
      <t>上投摩根双息平衡混合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</si>
  <si>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中银互联网</t>
    </r>
    <r>
      <rPr>
        <u/>
        <sz val="12"/>
        <color indexed="12"/>
        <rFont val="Century"/>
        <family val="1"/>
      </rPr>
      <t>+</t>
    </r>
    <r>
      <rPr>
        <u/>
        <sz val="12"/>
        <color indexed="12"/>
        <rFont val="宋体"/>
        <family val="3"/>
        <charset val="134"/>
      </rPr>
      <t>股票</t>
    </r>
  </si>
  <si>
    <r>
      <rPr>
        <u/>
        <sz val="12"/>
        <color indexed="12"/>
        <rFont val="宋体"/>
        <family val="3"/>
        <charset val="134"/>
      </rPr>
      <t>南方房地产联接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</si>
  <si>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东方新思路混合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</si>
  <si>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华泰柏瑞激励动力混合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</si>
  <si>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广发百发大数据精选混合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</si>
  <si>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中海医药健康产业精选灵活配置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</si>
  <si>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富国天惠成长混合</t>
    </r>
    <r>
      <rPr>
        <u/>
        <sz val="12"/>
        <color indexed="12"/>
        <rFont val="Century"/>
        <family val="1"/>
      </rPr>
      <t>(LOF)A</t>
    </r>
  </si>
  <si>
    <r>
      <rPr>
        <u/>
        <sz val="12"/>
        <color indexed="12"/>
        <rFont val="宋体"/>
        <family val="3"/>
        <charset val="134"/>
      </rPr>
      <t>华泰柏瑞激励动力混合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</si>
  <si>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浦银安盛睿智精选混合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</si>
  <si>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富国天惠成长混合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</si>
  <si>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长盛互联网</t>
    </r>
    <r>
      <rPr>
        <u/>
        <sz val="12"/>
        <color indexed="12"/>
        <rFont val="Century"/>
        <family val="1"/>
      </rPr>
      <t>+</t>
    </r>
    <r>
      <rPr>
        <u/>
        <sz val="12"/>
        <color indexed="12"/>
        <rFont val="宋体"/>
        <family val="3"/>
        <charset val="134"/>
      </rPr>
      <t>主题灵活配置混合</t>
    </r>
  </si>
  <si>
    <r>
      <rPr>
        <u/>
        <sz val="12"/>
        <color indexed="12"/>
        <rFont val="宋体"/>
        <family val="3"/>
        <charset val="134"/>
      </rPr>
      <t>前海开源沪港深创新成长混合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</si>
  <si>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工银环保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</si>
  <si>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东方新思路混合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</si>
  <si>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广发百发大数据价值混合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</si>
  <si>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申万环保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</si>
  <si>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中海医药健康产业精选灵活配置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</si>
  <si>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工银深证红利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</si>
  <si>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中欧价值发现混合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</si>
  <si>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长安鑫恒回报混合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</si>
  <si>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华夏消费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</si>
  <si>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中欧价值发现混合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</si>
  <si>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中欧价值发现混合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</si>
  <si>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长安鑫恒回报混合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</si>
  <si>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南方中证全指房地产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</si>
  <si>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前海开源优势蓝筹股票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</si>
  <si>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信诚周期轮动混合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</si>
  <si>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长安鑫垚主题混合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</si>
  <si>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长安鑫垚主题混合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</si>
  <si>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长安产业精选混合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</si>
  <si>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长安产业精选混合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</si>
  <si>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前海开源优势蓝筹股票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</si>
  <si>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平安大华睿享文娱混合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</si>
  <si>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华夏医疗健康混合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</si>
  <si>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平安大华睿享文娱混合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</si>
  <si>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工银深证红利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</si>
  <si>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华夏医疗健康混合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</si>
  <si>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前海开源沪港深创新成长混合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</si>
  <si>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国寿养老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</si>
  <si>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银华文体娱乐量化股票发起式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</si>
  <si>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银华文体娱乐量化股票发起式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</si>
  <si>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平安大华新鑫先锋混合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</si>
  <si>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华夏行业精选混合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</si>
  <si>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平安大华新鑫先锋混合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</si>
  <si>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华夏回报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</si>
  <si>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华夏回报</t>
    </r>
    <r>
      <rPr>
        <u/>
        <sz val="12"/>
        <color indexed="12"/>
        <rFont val="Century"/>
        <family val="1"/>
      </rPr>
      <t>H</t>
    </r>
  </si>
  <si>
    <r>
      <rPr>
        <u/>
        <sz val="12"/>
        <color indexed="12"/>
        <rFont val="宋体"/>
        <family val="3"/>
        <charset val="134"/>
      </rPr>
      <t>浦银安盛睿智精选混合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</si>
  <si>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广发百发大数据价值混合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</si>
  <si>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国泰金泰灵活配置混合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</si>
  <si>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中欧消费主题股票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</si>
  <si>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国泰金泰灵活配置混合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</si>
  <si>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银华中国梦</t>
    </r>
    <r>
      <rPr>
        <u/>
        <sz val="12"/>
        <color indexed="12"/>
        <rFont val="Century"/>
        <family val="1"/>
      </rPr>
      <t>30</t>
    </r>
    <r>
      <rPr>
        <u/>
        <sz val="12"/>
        <color indexed="12"/>
        <rFont val="宋体"/>
        <family val="3"/>
        <charset val="134"/>
      </rPr>
      <t>股票</t>
    </r>
  </si>
  <si>
    <r>
      <rPr>
        <u/>
        <sz val="12"/>
        <color indexed="12"/>
        <rFont val="宋体"/>
        <family val="3"/>
        <charset val="134"/>
      </rPr>
      <t>鹏华中证</t>
    </r>
    <r>
      <rPr>
        <u/>
        <sz val="12"/>
        <color indexed="12"/>
        <rFont val="Century"/>
        <family val="1"/>
      </rPr>
      <t>800</t>
    </r>
    <r>
      <rPr>
        <u/>
        <sz val="12"/>
        <color indexed="12"/>
        <rFont val="宋体"/>
        <family val="3"/>
        <charset val="134"/>
      </rPr>
      <t>地产指数分级</t>
    </r>
  </si>
  <si>
    <r>
      <rPr>
        <u/>
        <sz val="12"/>
        <color indexed="12"/>
        <rFont val="宋体"/>
        <family val="3"/>
        <charset val="134"/>
      </rPr>
      <t>广发中证医疗指数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</si>
  <si>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中欧丰泓沪港深灵活配置混合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</si>
  <si>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鹏华动力增长混合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</si>
  <si>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建信互联网</t>
    </r>
    <r>
      <rPr>
        <u/>
        <sz val="12"/>
        <color indexed="12"/>
        <rFont val="Century"/>
        <family val="1"/>
      </rPr>
      <t>+</t>
    </r>
    <r>
      <rPr>
        <u/>
        <sz val="12"/>
        <color indexed="12"/>
        <rFont val="宋体"/>
        <family val="3"/>
        <charset val="134"/>
      </rPr>
      <t>产业升级股票</t>
    </r>
  </si>
  <si>
    <r>
      <rPr>
        <u/>
        <sz val="12"/>
        <color indexed="12"/>
        <rFont val="宋体"/>
        <family val="3"/>
        <charset val="134"/>
      </rPr>
      <t>南方天元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</si>
  <si>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浦银安盛消费升级混合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</si>
  <si>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兴全商业模式优选混合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</si>
  <si>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南华瑞盈混合发起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</si>
  <si>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南华瑞盈混合发起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</si>
  <si>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泰信行业精选混合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</si>
  <si>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泰信行业精选混合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</si>
  <si>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天治核心成长混合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</si>
  <si>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国泰医药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</si>
  <si>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中欧时代先锋股票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</si>
  <si>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中欧时代先锋股票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</si>
  <si>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中欧消费主题股票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</si>
  <si>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申万医药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</si>
  <si>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中欧瑾灵灵活配置混合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</si>
  <si>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前海开源农业精选混合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</si>
  <si>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浦银安盛消费升级混合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</si>
  <si>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中欧瑾灵灵活配置混合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</si>
  <si>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中欧丰泓沪港深灵活配置混合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</si>
  <si>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新华鑫动力灵活配置混合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</si>
  <si>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中证</t>
    </r>
    <r>
      <rPr>
        <u/>
        <sz val="12"/>
        <color indexed="12"/>
        <rFont val="Century"/>
        <family val="1"/>
      </rPr>
      <t>500</t>
    </r>
    <r>
      <rPr>
        <u/>
        <sz val="12"/>
        <color indexed="12"/>
        <rFont val="宋体"/>
        <family val="3"/>
        <charset val="134"/>
      </rPr>
      <t>医药卫生指数交易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</si>
  <si>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广发聚优灵活配置混合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</si>
  <si>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华宝医疗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</si>
  <si>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华夏消费升级灵活配置混合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</si>
  <si>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诺德优选</t>
    </r>
    <r>
      <rPr>
        <u/>
        <sz val="12"/>
        <color indexed="12"/>
        <rFont val="Century"/>
        <family val="1"/>
      </rPr>
      <t>30</t>
    </r>
    <r>
      <rPr>
        <u/>
        <sz val="12"/>
        <color indexed="12"/>
        <rFont val="宋体"/>
        <family val="3"/>
        <charset val="134"/>
      </rPr>
      <t>混合</t>
    </r>
  </si>
  <si>
    <r>
      <rPr>
        <u/>
        <sz val="12"/>
        <color indexed="12"/>
        <rFont val="宋体"/>
        <family val="3"/>
        <charset val="134"/>
      </rPr>
      <t>华夏消费升级灵活配置混合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</si>
  <si>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中欧新动力混合</t>
    </r>
    <r>
      <rPr>
        <u/>
        <sz val="12"/>
        <color indexed="12"/>
        <rFont val="Century"/>
        <family val="1"/>
      </rPr>
      <t>A(LOF)</t>
    </r>
  </si>
  <si>
    <r>
      <rPr>
        <u/>
        <sz val="12"/>
        <color indexed="12"/>
        <rFont val="宋体"/>
        <family val="3"/>
        <charset val="134"/>
      </rPr>
      <t>中欧新动力混合</t>
    </r>
    <r>
      <rPr>
        <u/>
        <sz val="12"/>
        <color indexed="12"/>
        <rFont val="Century"/>
        <family val="1"/>
      </rPr>
      <t>E</t>
    </r>
  </si>
  <si>
    <r>
      <rPr>
        <u/>
        <sz val="12"/>
        <color indexed="12"/>
        <rFont val="宋体"/>
        <family val="3"/>
        <charset val="134"/>
      </rPr>
      <t>中欧新动力混合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</si>
  <si>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新华鑫动力灵活配置混合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</si>
  <si>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招商优质成长混合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</si>
  <si>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招商</t>
    </r>
    <r>
      <rPr>
        <u/>
        <sz val="12"/>
        <color indexed="12"/>
        <rFont val="Century"/>
        <family val="1"/>
      </rPr>
      <t>300</t>
    </r>
    <r>
      <rPr>
        <u/>
        <sz val="12"/>
        <color indexed="12"/>
        <rFont val="宋体"/>
        <family val="3"/>
        <charset val="134"/>
      </rPr>
      <t>地产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</si>
  <si>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广发中证全指主要消费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</si>
  <si>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天弘中证食品饮料指数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</si>
  <si>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广发中证全指主要消费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</si>
  <si>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天弘中证食品饮料指数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</si>
  <si>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信诚中证</t>
    </r>
    <r>
      <rPr>
        <u/>
        <sz val="12"/>
        <color indexed="12"/>
        <rFont val="Century"/>
        <family val="1"/>
      </rPr>
      <t>800</t>
    </r>
    <r>
      <rPr>
        <u/>
        <sz val="12"/>
        <color indexed="12"/>
        <rFont val="宋体"/>
        <family val="3"/>
        <charset val="134"/>
      </rPr>
      <t>医药指数分级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</si>
  <si>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汇添富中证主要消费</t>
    </r>
    <r>
      <rPr>
        <u/>
        <sz val="12"/>
        <color indexed="12"/>
        <rFont val="Century"/>
        <family val="1"/>
      </rPr>
      <t>ETF</t>
    </r>
    <r>
      <rPr>
        <u/>
        <sz val="12"/>
        <color indexed="12"/>
        <rFont val="宋体"/>
        <family val="3"/>
        <charset val="134"/>
      </rPr>
      <t>联接</t>
    </r>
  </si>
  <si>
    <r>
      <rPr>
        <u/>
        <sz val="12"/>
        <color indexed="12"/>
        <rFont val="宋体"/>
        <family val="3"/>
        <charset val="134"/>
      </rPr>
      <t>景顺长城核心竞争力混合</t>
    </r>
    <r>
      <rPr>
        <u/>
        <sz val="12"/>
        <color indexed="12"/>
        <rFont val="Century"/>
        <family val="1"/>
      </rPr>
      <t>H</t>
    </r>
  </si>
  <si>
    <r>
      <rPr>
        <u/>
        <sz val="12"/>
        <color indexed="12"/>
        <rFont val="宋体"/>
        <family val="3"/>
        <charset val="134"/>
      </rPr>
      <t>景顺长城核心竞争力混合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</si>
  <si>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国投瑞银新丝路混合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</si>
  <si>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广发中证全指主要消费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</si>
  <si>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长信医疗保健混合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</si>
  <si>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华宝中证</t>
    </r>
    <r>
      <rPr>
        <u/>
        <sz val="12"/>
        <color indexed="12"/>
        <rFont val="Century"/>
        <family val="1"/>
      </rPr>
      <t>1000B</t>
    </r>
  </si>
  <si>
    <r>
      <rPr>
        <u/>
        <sz val="12"/>
        <color indexed="12"/>
        <rFont val="宋体"/>
        <family val="3"/>
        <charset val="134"/>
      </rPr>
      <t>嘉实中证主要消费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</si>
  <si>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汇添富中证主要消费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</si>
  <si>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鹏华中证</t>
    </r>
    <r>
      <rPr>
        <u/>
        <sz val="12"/>
        <color indexed="12"/>
        <rFont val="Century"/>
        <family val="1"/>
      </rPr>
      <t>800</t>
    </r>
    <r>
      <rPr>
        <u/>
        <sz val="12"/>
        <color indexed="12"/>
        <rFont val="宋体"/>
        <family val="3"/>
        <charset val="134"/>
      </rPr>
      <t>地产指数分级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</si>
  <si>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前海开源沪港深大消费主题混合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</si>
  <si>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银华食品饮料量化股票发起式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</si>
  <si>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银华食品饮料量化股票发起式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</si>
  <si>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前海开源沪港深大消费主题混合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</si>
  <si>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景顺长城中证</t>
    </r>
    <r>
      <rPr>
        <u/>
        <sz val="12"/>
        <color indexed="12"/>
        <rFont val="Century"/>
        <family val="1"/>
      </rPr>
      <t>800</t>
    </r>
    <r>
      <rPr>
        <u/>
        <sz val="12"/>
        <color indexed="12"/>
        <rFont val="宋体"/>
        <family val="3"/>
        <charset val="134"/>
      </rPr>
      <t>食品饮料</t>
    </r>
    <r>
      <rPr>
        <u/>
        <sz val="12"/>
        <color indexed="12"/>
        <rFont val="Century"/>
        <family val="1"/>
      </rPr>
      <t>ETF</t>
    </r>
  </si>
  <si>
    <r>
      <rPr>
        <u/>
        <sz val="12"/>
        <color indexed="12"/>
        <rFont val="宋体"/>
        <family val="3"/>
        <charset val="134"/>
      </rPr>
      <t>南方中证高铁产业指数分级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</si>
  <si>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广发中证全指家用电器指数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</si>
  <si>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广发中证全指家用电器指数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</si>
  <si>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工银高铁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</si>
  <si>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易方达上证</t>
    </r>
    <r>
      <rPr>
        <u/>
        <sz val="12"/>
        <color indexed="12"/>
        <rFont val="Century"/>
        <family val="1"/>
      </rPr>
      <t>50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</si>
  <si>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易方达上证</t>
    </r>
    <r>
      <rPr>
        <u/>
        <sz val="12"/>
        <color indexed="12"/>
        <rFont val="Century"/>
        <family val="1"/>
      </rPr>
      <t>50</t>
    </r>
    <r>
      <rPr>
        <u/>
        <sz val="12"/>
        <color indexed="12"/>
        <rFont val="宋体"/>
        <family val="3"/>
        <charset val="134"/>
      </rPr>
      <t>指数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</si>
  <si>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中海中证高铁产业指数分级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</si>
  <si>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鹏华中国</t>
    </r>
    <r>
      <rPr>
        <u/>
        <sz val="12"/>
        <color indexed="12"/>
        <rFont val="Century"/>
        <family val="1"/>
      </rPr>
      <t>50</t>
    </r>
    <r>
      <rPr>
        <u/>
        <sz val="12"/>
        <color indexed="12"/>
        <rFont val="宋体"/>
        <family val="3"/>
        <charset val="134"/>
      </rPr>
      <t>混合</t>
    </r>
  </si>
  <si>
    <r>
      <rPr>
        <u/>
        <sz val="12"/>
        <color indexed="12"/>
        <rFont val="宋体"/>
        <family val="3"/>
        <charset val="134"/>
      </rPr>
      <t>长盛同享保本混合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</si>
  <si>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国泰房地产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</si>
  <si>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华夏兴华混合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</si>
  <si>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华夏兴华混合</t>
    </r>
    <r>
      <rPr>
        <u/>
        <sz val="12"/>
        <color indexed="12"/>
        <rFont val="Century"/>
        <family val="1"/>
      </rPr>
      <t>H</t>
    </r>
  </si>
  <si>
    <r>
      <rPr>
        <u/>
        <sz val="12"/>
        <color indexed="12"/>
        <rFont val="宋体"/>
        <family val="3"/>
        <charset val="134"/>
      </rPr>
      <t>前海开源健康分级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</si>
  <si>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国泰国证食品饮料行业指数分级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</si>
  <si>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鹏华高铁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</si>
  <si>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天弘瑞利分级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</si>
  <si>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富国创业板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</si>
  <si>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万家创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</si>
  <si>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鹏华创业板分级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</si>
  <si>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建信安心回报两年定期开放债券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</si>
  <si>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鹏华酒分级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</si>
  <si>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招商中证白酒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</si>
  <si>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建信安心回报两年定期开放债券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</si>
  <si>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国投创业成长</t>
    </r>
    <r>
      <rPr>
        <u/>
        <sz val="12"/>
        <color indexed="12"/>
        <rFont val="Century"/>
        <family val="1"/>
      </rPr>
      <t>B</t>
    </r>
  </si>
  <si>
    <r>
      <rPr>
        <u/>
        <sz val="12"/>
        <color indexed="12"/>
        <rFont val="宋体"/>
        <family val="3"/>
        <charset val="134"/>
      </rPr>
      <t>银河睿利混合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</si>
  <si>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银河睿利混合</t>
    </r>
    <r>
      <rPr>
        <u/>
        <sz val="12"/>
        <color indexed="12"/>
        <rFont val="Century"/>
        <family val="1"/>
      </rPr>
      <t>C</t>
    </r>
  </si>
  <si>
    <r>
      <rPr>
        <u/>
        <sz val="12"/>
        <color indexed="12"/>
        <rFont val="宋体"/>
        <family val="3"/>
        <charset val="134"/>
      </rPr>
      <t>景顺长城鼎益混合</t>
    </r>
    <r>
      <rPr>
        <u/>
        <sz val="12"/>
        <color indexed="12"/>
        <rFont val="Century"/>
        <family val="1"/>
      </rPr>
      <t>(LOF)</t>
    </r>
  </si>
  <si>
    <r>
      <rPr>
        <u/>
        <sz val="12"/>
        <color indexed="12"/>
        <rFont val="宋体"/>
        <family val="3"/>
        <charset val="134"/>
      </rPr>
      <t>华夏新锦略混合</t>
    </r>
    <r>
      <rPr>
        <u/>
        <sz val="12"/>
        <color indexed="12"/>
        <rFont val="Century"/>
        <family val="1"/>
      </rPr>
      <t>A</t>
    </r>
  </si>
  <si>
    <r>
      <rPr>
        <u/>
        <sz val="12"/>
        <color indexed="12"/>
        <rFont val="宋体"/>
        <family val="3"/>
        <charset val="134"/>
      </rPr>
      <t>景顺长城资源垄断混合</t>
    </r>
    <r>
      <rPr>
        <u/>
        <sz val="12"/>
        <color indexed="12"/>
        <rFont val="Century"/>
        <family val="1"/>
      </rPr>
      <t>(LOF)</t>
    </r>
  </si>
  <si>
    <t>华泰保兴吉年丰A</t>
  </si>
  <si>
    <t>华泰保兴吉年丰C</t>
  </si>
  <si>
    <t>东海美丽中国灵活配置混合</t>
  </si>
  <si>
    <t>东海中证社会发展安全产业主题</t>
  </si>
  <si>
    <t>先锋聚元C</t>
  </si>
  <si>
    <t>先锋聚元A</t>
  </si>
  <si>
    <t>中银证券安弘债券A</t>
  </si>
  <si>
    <t>中银证券安弘债券C</t>
  </si>
  <si>
    <t>西部利得汇享债券C</t>
  </si>
  <si>
    <t>中银证券保本1号混合</t>
  </si>
  <si>
    <t>西部利得汇享债券A</t>
  </si>
  <si>
    <t>东海祥龙定增混合</t>
  </si>
  <si>
    <t>东海祥瑞债券C</t>
  </si>
  <si>
    <t>东海祥瑞债券A</t>
  </si>
  <si>
    <t>西部利得祥盈债券A</t>
  </si>
  <si>
    <t>西部利得祥盈债券C</t>
  </si>
  <si>
    <t>先锋精一灵活配置混合A</t>
  </si>
  <si>
    <t>先锋精一灵活配置混合C</t>
  </si>
  <si>
    <t>中银证券安进债券A</t>
  </si>
  <si>
    <t>西部利得得尊债券</t>
  </si>
  <si>
    <t>西部利得祥逸债券C</t>
  </si>
  <si>
    <t>中银证券安进债券C</t>
  </si>
  <si>
    <t>西部利得祥逸债券A</t>
  </si>
  <si>
    <t>中银证券聚瑞混合A</t>
  </si>
  <si>
    <t>中银证券聚瑞混合C</t>
  </si>
  <si>
    <t>华安创业板50B</t>
  </si>
  <si>
    <t>国泰国证食品饮料行业指数分级B</t>
  </si>
  <si>
    <t>国寿养老B</t>
  </si>
  <si>
    <t>国泰医药B</t>
  </si>
  <si>
    <t>华安宏利混合</t>
  </si>
  <si>
    <t>泰信基本面400B</t>
  </si>
  <si>
    <t>国泰互联网+股票</t>
  </si>
  <si>
    <t>国泰国证食品饮料行业指数分级</t>
  </si>
  <si>
    <t>泰信行业精选混合A</t>
  </si>
  <si>
    <t>泰信行业精选混合C</t>
  </si>
  <si>
    <t>国泰新经济灵活配置混合</t>
  </si>
  <si>
    <t>天弘周期策略混合</t>
  </si>
  <si>
    <t>国泰TMT50B</t>
  </si>
  <si>
    <t>国泰金马稳健混合</t>
  </si>
  <si>
    <t>天弘云端生活优选灵活配置混合</t>
  </si>
  <si>
    <t>方正富邦红利精选混合</t>
  </si>
  <si>
    <t>国泰景气行业灵活配置混合</t>
  </si>
  <si>
    <t>国泰估值优势混合(LOF)</t>
  </si>
  <si>
    <t>国泰中小盘成长混合(LOF)</t>
  </si>
  <si>
    <t>有色B</t>
  </si>
  <si>
    <t>国泰事件驱动策略混合</t>
  </si>
  <si>
    <t>大成深证成长40ETF</t>
  </si>
  <si>
    <t>长安沪深300非周期指数</t>
  </si>
  <si>
    <t>大成灵活配置混合</t>
  </si>
  <si>
    <t>大成积极成长混合</t>
  </si>
  <si>
    <t>华安创业板50指数分级</t>
  </si>
  <si>
    <t>国泰创业板指数(LOF)</t>
  </si>
  <si>
    <t>西部利得中证500等权重B</t>
  </si>
  <si>
    <t>大成深证成长40ETF联接</t>
  </si>
  <si>
    <t>大成互联网思维混合</t>
  </si>
  <si>
    <t>国富中证100指数增强分级B</t>
  </si>
  <si>
    <t>大成行业轮动混合</t>
  </si>
  <si>
    <t>大成精选增值混合</t>
  </si>
  <si>
    <t>华安生态优先混合</t>
  </si>
  <si>
    <t>泰信鑫选灵活配置混合C</t>
  </si>
  <si>
    <t>国泰金龙行业混合</t>
  </si>
  <si>
    <t>泰信鑫选灵活配置混合A</t>
  </si>
  <si>
    <t>华安动态灵活配置混合</t>
  </si>
  <si>
    <t>天弘互联网灵活配置混合</t>
  </si>
  <si>
    <t>大成国企改革灵活配置混合</t>
  </si>
  <si>
    <t>华安媒体互联网混合</t>
  </si>
  <si>
    <t>华安智能装备主题股票</t>
  </si>
  <si>
    <t>国泰金鼎价值混合</t>
  </si>
  <si>
    <t>财通价值动量混合</t>
  </si>
  <si>
    <t>国寿安保核心产业灵活配置混合</t>
  </si>
  <si>
    <t>大成深证成份ETF</t>
  </si>
  <si>
    <t>华安深证300指数(LOF)</t>
  </si>
  <si>
    <t>国寿安保强国智造灵活配置混合</t>
  </si>
  <si>
    <t>华安中证医药ETF</t>
  </si>
  <si>
    <t>华安沪港深机会灵活配置混合</t>
  </si>
  <si>
    <t>国泰央企改革股票</t>
  </si>
  <si>
    <t>华安沪港深通精选灵活配置混合</t>
  </si>
  <si>
    <t>国泰金鹏蓝筹混合</t>
  </si>
  <si>
    <t>华安沪港深外延增长灵活配置混合</t>
  </si>
  <si>
    <t>国泰区位优势混合</t>
  </si>
  <si>
    <t>华安沪深300指数分级B</t>
  </si>
  <si>
    <t>华安中证细分医药交易A</t>
  </si>
  <si>
    <t>富兰克林国海深化价值混合</t>
  </si>
  <si>
    <t>华安逆向策略混合</t>
  </si>
  <si>
    <t>大成中证互联网金融指数分级</t>
  </si>
  <si>
    <t>国泰深证TMT50指数分级</t>
  </si>
  <si>
    <t>华安中证细分医药交易C</t>
  </si>
  <si>
    <t>富兰克林国海研究精选混合</t>
  </si>
  <si>
    <t>国富潜力组合混合A-人民币</t>
  </si>
  <si>
    <t>方正富邦创新动力混合</t>
  </si>
  <si>
    <t>国泰国证医药卫生行业指数分级</t>
  </si>
  <si>
    <t>天弘永定价值成长混合</t>
  </si>
  <si>
    <t>国泰金鑫股票</t>
  </si>
  <si>
    <t>国富沪港深成长精选股票</t>
  </si>
  <si>
    <t>国寿安保中证养老产业指数分级</t>
  </si>
  <si>
    <t>华安行业轮动混合</t>
  </si>
  <si>
    <t>泰信优势增长混合</t>
  </si>
  <si>
    <t>国泰成长优选混合</t>
  </si>
  <si>
    <t>大成一带一路灵活配置混合</t>
  </si>
  <si>
    <t>华安上证龙头ETF</t>
  </si>
  <si>
    <t>华安国企改革主题灵活配置混合</t>
  </si>
  <si>
    <t>华安物联网主题股票</t>
  </si>
  <si>
    <t>天弘中证电子指数A</t>
  </si>
  <si>
    <t>天弘中证电子指数C</t>
  </si>
  <si>
    <t>华安科技动力混合</t>
  </si>
  <si>
    <t>大成创新成长混合(LOF)</t>
  </si>
  <si>
    <t>大成健康产业混合</t>
  </si>
  <si>
    <t>大成产业升级股票(LOF)</t>
  </si>
  <si>
    <t>泰信互联网+主题混合</t>
  </si>
  <si>
    <t>国泰大农业股票</t>
  </si>
  <si>
    <t>天弘文化新兴产业股票</t>
  </si>
  <si>
    <t>国泰融安多策略灵活配置混合</t>
  </si>
  <si>
    <t>华安上证龙头ETF联接</t>
  </si>
  <si>
    <t>大成新锐产业混合</t>
  </si>
  <si>
    <t>大成优选混合(LOF)</t>
  </si>
  <si>
    <t>大成中证360C</t>
  </si>
  <si>
    <t>国寿安保智慧生活股票</t>
  </si>
  <si>
    <t>国泰国证有色金属行业指数分级</t>
  </si>
  <si>
    <t>大成正向回报灵活配置混合</t>
  </si>
  <si>
    <t>华安大国新经济股票</t>
  </si>
  <si>
    <t>大成核心双动力混合</t>
  </si>
  <si>
    <t>华安创新混合</t>
  </si>
  <si>
    <t>国寿安保成长优选股票</t>
  </si>
  <si>
    <t>华安事件驱动量化策略混合</t>
  </si>
  <si>
    <t>天弘精选混合</t>
  </si>
  <si>
    <t>大成景润灵活配置混合</t>
  </si>
  <si>
    <t>国泰睿吉灵活配置混合C</t>
  </si>
  <si>
    <t>大成趋势回报灵活配置混合</t>
  </si>
  <si>
    <t>大成消费主题混合</t>
  </si>
  <si>
    <t>泰信智选成长灵活配置混合</t>
  </si>
  <si>
    <t>大成睿景灵活配置混合C</t>
  </si>
  <si>
    <t>大成中证360A</t>
  </si>
  <si>
    <t>泰信发展主题</t>
  </si>
  <si>
    <t>大成睿景灵活配置混合A</t>
  </si>
  <si>
    <t>国泰睿吉灵活配置混合A</t>
  </si>
  <si>
    <t>大成100ETF</t>
  </si>
  <si>
    <t>国金国鑫发起</t>
  </si>
  <si>
    <t>泰信基本面400分级</t>
  </si>
  <si>
    <t>国寿安保中证500ETF</t>
  </si>
  <si>
    <t>中证500沪市ETF</t>
  </si>
  <si>
    <t>国富沪深300指数增强</t>
  </si>
  <si>
    <t>国金沪深300指数增强</t>
  </si>
  <si>
    <t>华安沪深300增强A</t>
  </si>
  <si>
    <t>华安沪深300增强C</t>
  </si>
  <si>
    <t>大成内需增长混合A</t>
  </si>
  <si>
    <t>国富中证100指数增强分级</t>
  </si>
  <si>
    <t>大成动态量化配置策略混合</t>
  </si>
  <si>
    <t>华安安顺混合</t>
  </si>
  <si>
    <t>大成高新技术产业股票型</t>
  </si>
  <si>
    <t>天弘中证500指数</t>
  </si>
  <si>
    <t>华安安信消费混合</t>
  </si>
  <si>
    <t>大成中证500深市ETF</t>
  </si>
  <si>
    <t>国泰量化收益灵活配置混合</t>
  </si>
  <si>
    <t>华安沪深300指数分级</t>
  </si>
  <si>
    <t>天弘沪深300指数</t>
  </si>
  <si>
    <t>国寿安保中证500ETF联接</t>
  </si>
  <si>
    <t>国富健康优质生活股票</t>
  </si>
  <si>
    <t>天弘中证800指数A</t>
  </si>
  <si>
    <t>国寿安保沪深300指数</t>
  </si>
  <si>
    <t>国泰大健康股票</t>
  </si>
  <si>
    <t>国泰沪深300指数</t>
  </si>
  <si>
    <t>天弘中证800指数C</t>
  </si>
  <si>
    <t>大成蓝筹稳健混合</t>
  </si>
  <si>
    <t>大成景秀灵活配置混合A</t>
  </si>
  <si>
    <t>大成景秀灵活配置混合C</t>
  </si>
  <si>
    <t>华安大安全主题灵活配置混合</t>
  </si>
  <si>
    <t>天弘新价值灵活配置混合</t>
  </si>
  <si>
    <t>西部利得中证500等权重指数分级</t>
  </si>
  <si>
    <t>泰信中证200指数基金</t>
  </si>
  <si>
    <t>华安升级主题混合</t>
  </si>
  <si>
    <t>富安达增强收益债券A</t>
  </si>
  <si>
    <t>富安达增强收益债券C</t>
  </si>
  <si>
    <t>天弘价值精选灵活配置混合</t>
  </si>
  <si>
    <t>国泰策略价值灵活配置混合</t>
  </si>
  <si>
    <t>华安新丰利灵活配置混合A</t>
  </si>
  <si>
    <t>长安宏观策略混合</t>
  </si>
  <si>
    <t>华安新丰利灵活配置混合C</t>
  </si>
  <si>
    <t>富安达优势成长混合</t>
  </si>
  <si>
    <t>大成沪深300指数</t>
  </si>
  <si>
    <t>大成可转债增强债券</t>
  </si>
  <si>
    <t>华安中小盘成长混合</t>
  </si>
  <si>
    <t>长安裕盛灵活配置混合C</t>
  </si>
  <si>
    <t>长安裕盛灵活配置混合A</t>
  </si>
  <si>
    <t>大成景阳领先混合</t>
  </si>
  <si>
    <t>国泰国证新能源汽车(LOF)</t>
  </si>
  <si>
    <t>国泰聚信价值优势灵活配置混合C</t>
  </si>
  <si>
    <t>华安文体健康混合</t>
  </si>
  <si>
    <t>富兰克林国海成长动力混合</t>
  </si>
  <si>
    <t>国泰结构转型灵活配置混合C</t>
  </si>
  <si>
    <t>富兰克林国海新价值混合A</t>
  </si>
  <si>
    <t>富兰克林国海新价值混合C</t>
  </si>
  <si>
    <t>国泰结构转型灵活配置混合A</t>
  </si>
  <si>
    <t>国泰策略收益灵活配置混合</t>
  </si>
  <si>
    <t>国泰房地产B</t>
  </si>
  <si>
    <t>国富策略回报混合</t>
  </si>
  <si>
    <t>国泰聚信价值优势灵活配置混合A</t>
  </si>
  <si>
    <t>富安达策略精选混合</t>
  </si>
  <si>
    <t>泰信中小盘精选混合</t>
  </si>
  <si>
    <t>华安中国A股增强指数</t>
  </si>
  <si>
    <t>华安宝利配置混合</t>
  </si>
  <si>
    <t>国寿安保健康科学混合A</t>
  </si>
  <si>
    <t>国寿安保健康科学混合C</t>
  </si>
  <si>
    <t>大成策略回报混合</t>
  </si>
  <si>
    <t>国泰信益灵活配置混合</t>
  </si>
  <si>
    <t>华安中证定向增发(LOF)</t>
  </si>
  <si>
    <t>华安智增精选灵活配置混合</t>
  </si>
  <si>
    <t>国泰金牛创新成长混合</t>
  </si>
  <si>
    <t>华安策略优选混合</t>
  </si>
  <si>
    <t>财通收益增强债券A</t>
  </si>
  <si>
    <t>大成中证红利指数</t>
  </si>
  <si>
    <t>大成价值增长混合</t>
  </si>
  <si>
    <t>财通收益增强债券C</t>
  </si>
  <si>
    <t>国泰价值经典灵活配置混合(LOF)</t>
  </si>
  <si>
    <t>泰信优质生活混合</t>
  </si>
  <si>
    <t>大成竞争优势混合</t>
  </si>
  <si>
    <t>国泰金鹰增长灵活配置混合</t>
  </si>
  <si>
    <t>国泰中证国有企业改革指数(LOF)</t>
  </si>
  <si>
    <t>大成中小盘混合(LOF)</t>
  </si>
  <si>
    <t>华安幸福生活混合</t>
  </si>
  <si>
    <t>华安强化收益债券B</t>
  </si>
  <si>
    <t>国富中小盘股票</t>
  </si>
  <si>
    <t>泰信现代服务业</t>
  </si>
  <si>
    <t>诺德新宜</t>
  </si>
  <si>
    <t>华安强化收益债券A</t>
  </si>
  <si>
    <t>泰信蓝筹精选</t>
  </si>
  <si>
    <t>财通多策略稳健增长债券C</t>
  </si>
  <si>
    <t>财通多策略稳健增长债券A</t>
  </si>
  <si>
    <t>泰信先行策略混合</t>
  </si>
  <si>
    <t>国泰聚优价值灵活配置混合A</t>
  </si>
  <si>
    <t>西部利得成长精选混合</t>
  </si>
  <si>
    <t>国泰聚优价值灵活配置混合C</t>
  </si>
  <si>
    <t>国富新活力混合C</t>
  </si>
  <si>
    <t>国富新活力混合A</t>
  </si>
  <si>
    <t>富兰克林国海弹性市值混合</t>
  </si>
  <si>
    <t>国富中国收益混合</t>
  </si>
  <si>
    <t>大成定增灵活配置混合</t>
  </si>
  <si>
    <t>大成2020生命周期混合</t>
  </si>
  <si>
    <t>西部利得新动向混合</t>
  </si>
  <si>
    <t>国泰中证军工ETF</t>
  </si>
  <si>
    <t>泰信国策驱动灵活配置混合</t>
  </si>
  <si>
    <t>大成国家安全主题灵活配置混合</t>
  </si>
  <si>
    <t>华安上证180ETF</t>
  </si>
  <si>
    <t>国泰国证航天军工指数(LOF)</t>
  </si>
  <si>
    <t>华安新丝路主题股票</t>
  </si>
  <si>
    <t>富兰克林国海新增长混合A</t>
  </si>
  <si>
    <t>国寿安保稳嘉混合C</t>
  </si>
  <si>
    <t>富兰克林国海新增长混合C</t>
  </si>
  <si>
    <t>国寿安保稳嘉混合A</t>
  </si>
  <si>
    <t>创金合信科技成长股票C</t>
  </si>
  <si>
    <t>创金合信科技成长股票A</t>
  </si>
  <si>
    <t>国泰兴益灵活配置混合C</t>
  </si>
  <si>
    <t>国泰兴益灵活配置混合A</t>
  </si>
  <si>
    <t>国泰安康养老定期支付混合A</t>
  </si>
  <si>
    <t>华安上证180ETF联接</t>
  </si>
  <si>
    <t>国泰安康养老定期支付混合C</t>
  </si>
  <si>
    <t>国泰众益灵活配置混合A</t>
  </si>
  <si>
    <t>西部利得多策略优选混合</t>
  </si>
  <si>
    <t>国泰众益灵活配置混合C</t>
  </si>
  <si>
    <t>国泰嘉益灵活配置混合A</t>
  </si>
  <si>
    <t>国泰融丰外延增长灵活配置混合(LOF)</t>
  </si>
  <si>
    <t>国泰嘉益灵活配置混合C</t>
  </si>
  <si>
    <t>国泰国策驱动灵活配置混合C</t>
  </si>
  <si>
    <t>华安安心收益债券A</t>
  </si>
  <si>
    <t>华安安心收益债券B</t>
  </si>
  <si>
    <t>国泰添益灵活配置混合</t>
  </si>
  <si>
    <t>华安可转债债券B</t>
  </si>
  <si>
    <t>国泰浓益灵活配置混合A</t>
  </si>
  <si>
    <t>国泰国策驱动灵活配置混合A</t>
  </si>
  <si>
    <t>华安可转债债券A</t>
  </si>
  <si>
    <t>华安核心优选混合</t>
  </si>
  <si>
    <t>国泰民益灵活配置混合A(LOF)</t>
  </si>
  <si>
    <t>国泰民益灵活配置混合C</t>
  </si>
  <si>
    <t>国泰浓益灵活配置混合C</t>
  </si>
  <si>
    <t>大成景鹏灵活配置混合C</t>
  </si>
  <si>
    <t>国泰国证房地产行业指数分级</t>
  </si>
  <si>
    <t>大成景鹏灵活配置混合A</t>
  </si>
  <si>
    <t>西部利得策略优选混合</t>
  </si>
  <si>
    <t>大成景穗灵活配置混合C</t>
  </si>
  <si>
    <t>大成景穗灵活配置混合A</t>
  </si>
  <si>
    <t>国寿安保目标策略混合发起C</t>
  </si>
  <si>
    <t>国寿安保目标策略混合发起A</t>
  </si>
  <si>
    <t>国泰安益灵活配置混合A</t>
  </si>
  <si>
    <t>华安新优选灵活配置混合A</t>
  </si>
  <si>
    <t>国泰安益灵活配置混合C</t>
  </si>
  <si>
    <t>国泰普益灵活配置混合C</t>
  </si>
  <si>
    <t>国泰普益灵活配置混合A</t>
  </si>
  <si>
    <t>华安新优选灵活配置混合C</t>
  </si>
  <si>
    <t>国寿安保尊裕优化回报债券C</t>
  </si>
  <si>
    <t>国寿安保尊裕优化回报债券A</t>
  </si>
  <si>
    <t>国寿安保稳惠混合</t>
  </si>
  <si>
    <t>大成景裕灵活配置混合A</t>
  </si>
  <si>
    <t>大成景裕灵活配置混合C</t>
  </si>
  <si>
    <t>国泰鸿益灵活配置混合C</t>
  </si>
  <si>
    <t>国泰鸿益灵活配置混合A</t>
  </si>
  <si>
    <t>西部利得行业主题优选混合A</t>
  </si>
  <si>
    <t>天弘量化驱动股票C</t>
  </si>
  <si>
    <t>天弘量化驱动股票A</t>
  </si>
  <si>
    <t>国寿安保稳寿混合C</t>
  </si>
  <si>
    <t>国寿安保稳寿混合A</t>
  </si>
  <si>
    <t>天弘安康养老混合</t>
  </si>
  <si>
    <t>国泰金泰灵活配置混合A</t>
  </si>
  <si>
    <t>国泰金泰灵活配置混合C</t>
  </si>
  <si>
    <t>华安新安平灵活配置混合C</t>
  </si>
  <si>
    <t>华安新安平灵活配置混合A</t>
  </si>
  <si>
    <t>大成绝对收益策略混合A</t>
  </si>
  <si>
    <t>大成智惠量化多策略混合</t>
  </si>
  <si>
    <t>西部利得行业主题优选混合C</t>
  </si>
  <si>
    <t>大成景荣保本混合A</t>
  </si>
  <si>
    <t>国泰丰益灵活配置混合A</t>
  </si>
  <si>
    <t>国泰丰益灵活配置混合C</t>
  </si>
  <si>
    <t>华安添颐养老混合</t>
  </si>
  <si>
    <t>国泰智能装备股票</t>
  </si>
  <si>
    <t>华安新动力灵活配置混合</t>
  </si>
  <si>
    <t>大成景丰债券((LOF)</t>
  </si>
  <si>
    <t>华安新回报灵活配置混合</t>
  </si>
  <si>
    <t>大成景源灵活配置混合A</t>
  </si>
  <si>
    <t>大成景源灵活配置混合C</t>
  </si>
  <si>
    <t>大成景禄灵活配置混合A</t>
  </si>
  <si>
    <t>大成景禄灵活配置混合C</t>
  </si>
  <si>
    <t>大成景利混合</t>
  </si>
  <si>
    <t>国泰民安增利债券A</t>
  </si>
  <si>
    <t>国富强化收益债券A</t>
  </si>
  <si>
    <t>国泰生益灵活配置混合A</t>
  </si>
  <si>
    <t>国富强化收益债券C</t>
  </si>
  <si>
    <t>大成绝对收益策略混合C</t>
  </si>
  <si>
    <t>国寿安保策略精选混合</t>
  </si>
  <si>
    <t>国富恒利债券(LOF)C</t>
  </si>
  <si>
    <t>国泰生益灵活配置混合C</t>
  </si>
  <si>
    <t>国泰民安增利债券C</t>
  </si>
  <si>
    <t>国富焦点驱动混合</t>
  </si>
  <si>
    <t>国富恒利债券(LOF)A</t>
  </si>
  <si>
    <t>大成盛世精选灵活配置混合</t>
  </si>
  <si>
    <t>国泰民利保本混合</t>
  </si>
  <si>
    <t>华安安进保本混合</t>
  </si>
  <si>
    <t>国泰鑫保本混合</t>
  </si>
  <si>
    <t>华安安华保本混合</t>
  </si>
  <si>
    <t>国富新机遇混合C</t>
  </si>
  <si>
    <t>国富新机遇混合A</t>
  </si>
  <si>
    <t>大成景盛一年定期开放债券C</t>
  </si>
  <si>
    <t>大成景盛一年定期开放债券A</t>
  </si>
  <si>
    <t>国寿安保稳恒混合A</t>
  </si>
  <si>
    <t>大成景沛灵活配置混合C</t>
  </si>
  <si>
    <t>大成景辉灵活配置混合C</t>
  </si>
  <si>
    <t>大成景沛灵活配置混合A</t>
  </si>
  <si>
    <t>大成景辉灵活配置混合A</t>
  </si>
  <si>
    <t>富兰克林国海恒瑞债券A</t>
  </si>
  <si>
    <t>国寿安保稳健回报混合A</t>
  </si>
  <si>
    <t>国寿安保稳健回报混合C</t>
  </si>
  <si>
    <t>华安双债添利债券C</t>
  </si>
  <si>
    <t>华安双债添利债券A</t>
  </si>
  <si>
    <t>华安安享灵活配置混合</t>
  </si>
  <si>
    <t>大成景尚灵活配置混合C</t>
  </si>
  <si>
    <t>大成景尚灵活配置混合A</t>
  </si>
  <si>
    <t>国泰信用债券C</t>
  </si>
  <si>
    <t>国富恒久信用债券A</t>
  </si>
  <si>
    <t>天弘通利混合</t>
  </si>
  <si>
    <t>大成强化收益定期开放债券</t>
  </si>
  <si>
    <t>国泰可转债债券</t>
  </si>
  <si>
    <t>天弘金利混合</t>
  </si>
  <si>
    <t>国富恒久信用债券C</t>
  </si>
  <si>
    <t>国寿安保尊享债券C</t>
  </si>
  <si>
    <t>国泰双利债券C</t>
  </si>
  <si>
    <t>华安稳定收益债券A</t>
  </si>
  <si>
    <t>华安稳定收益债券B</t>
  </si>
  <si>
    <t>国泰双利债券A</t>
  </si>
  <si>
    <t>天弘新活力灵活配置混合</t>
  </si>
  <si>
    <t>大成景益平稳收益混合</t>
  </si>
  <si>
    <t>天弘金明灵活配置混合</t>
  </si>
  <si>
    <t>华安黄金易ETF联接C</t>
  </si>
  <si>
    <t>华安黄金易ETF联接A</t>
  </si>
  <si>
    <t>华安黄金易(ETF)</t>
  </si>
  <si>
    <t>国泰黄金ETF</t>
  </si>
  <si>
    <t>国泰黄金ETF联接A</t>
  </si>
  <si>
    <t>国泰上证5年期国债ETF</t>
  </si>
  <si>
    <t>华安新恒利混合C</t>
  </si>
  <si>
    <t>华安新恒利混合A</t>
  </si>
  <si>
    <t>华安信用增强债券</t>
  </si>
  <si>
    <t>天弘永利债券A</t>
  </si>
  <si>
    <t>天弘永利债券B</t>
  </si>
  <si>
    <t>天弘永利债券E</t>
  </si>
  <si>
    <t>国泰黄金ETF联接C</t>
  </si>
  <si>
    <t>国泰上证5年期国债ETF联接A</t>
  </si>
  <si>
    <t>国泰上证5年期国债ETF联接C</t>
  </si>
  <si>
    <t>西部利得景瑞灵活配置混合</t>
  </si>
  <si>
    <t>西部利得汇逸债券A</t>
  </si>
  <si>
    <t>国泰金鹿保本混合</t>
  </si>
  <si>
    <t>国泰互利A</t>
  </si>
  <si>
    <t>国寿养老A</t>
  </si>
  <si>
    <t>天弘同利债券(LOF)</t>
  </si>
  <si>
    <t>大成景华一年定期开放债券A</t>
  </si>
  <si>
    <t>国寿安保尊利增强回报债券C</t>
  </si>
  <si>
    <t>国泰金龙债券C</t>
  </si>
  <si>
    <t>国寿安保尊利增强回报债券A</t>
  </si>
  <si>
    <t>国泰新目标收益保本混合</t>
  </si>
  <si>
    <t>国泰民福保本混合</t>
  </si>
  <si>
    <t>国泰金龙债券A</t>
  </si>
  <si>
    <t>西部利得汇逸债券C</t>
  </si>
  <si>
    <t>华安安康保本混合A</t>
  </si>
  <si>
    <t>国泰信用互利分级债券</t>
  </si>
  <si>
    <t>华安安禧保本混合C</t>
  </si>
  <si>
    <t>天弘稳利定期开放B</t>
  </si>
  <si>
    <t>华安安禧保本混合A</t>
  </si>
  <si>
    <t>大成景旭纯债债券C</t>
  </si>
  <si>
    <t>天弘稳利定期开放A</t>
  </si>
  <si>
    <t>富兰克林国海恒瑞债券C</t>
  </si>
  <si>
    <t>华安新乐享保本混合</t>
  </si>
  <si>
    <t>大成景兴信用债债券C</t>
  </si>
  <si>
    <t>国寿安保稳恒混合C</t>
  </si>
  <si>
    <t>天弘债券发起式B</t>
  </si>
  <si>
    <t>大成景兴信用债债券A</t>
  </si>
  <si>
    <t>天弘债券发起式A</t>
  </si>
  <si>
    <t>国泰互利B</t>
  </si>
  <si>
    <t>华安新瑞利灵活配置混合A</t>
  </si>
  <si>
    <t>国泰信用债券A</t>
  </si>
  <si>
    <t>诺德新盛</t>
  </si>
  <si>
    <t>泰信债券增强收益A</t>
  </si>
  <si>
    <t>国寿安保尊享债券A</t>
  </si>
  <si>
    <t>华安新瑞利灵活配置混合C</t>
  </si>
  <si>
    <t>国泰景益灵活配置混合C</t>
  </si>
  <si>
    <t>国泰景益灵活配置混合A</t>
  </si>
  <si>
    <t>华安新活力混合</t>
  </si>
  <si>
    <t>泰信债券增强收益C</t>
  </si>
  <si>
    <t>大成债券A/B</t>
  </si>
  <si>
    <t>华安稳固收益债券A</t>
  </si>
  <si>
    <t>国寿安保安享纯债债券</t>
  </si>
  <si>
    <t>大成债券C</t>
  </si>
  <si>
    <t>大成景安短融债券B</t>
  </si>
  <si>
    <t>天弘信利债券A</t>
  </si>
  <si>
    <t>国泰润利纯债债券</t>
  </si>
  <si>
    <t>国寿安保安瑞纯债债券</t>
  </si>
  <si>
    <t>泰信鑫利混合A</t>
  </si>
  <si>
    <t>泰信双息双利债券</t>
  </si>
  <si>
    <t>天弘天盈灵活配置混合</t>
  </si>
  <si>
    <t>华安鼎丰</t>
  </si>
  <si>
    <t>华安纯债债券A</t>
  </si>
  <si>
    <t>天弘喜利灵活配置混合</t>
  </si>
  <si>
    <t>大成景安短融债券A</t>
  </si>
  <si>
    <t>大成景安短融债券E</t>
  </si>
  <si>
    <t>华安新泰利混合A</t>
  </si>
  <si>
    <t>国泰TMT50A</t>
  </si>
  <si>
    <t>西部利得中证500等权重A</t>
  </si>
  <si>
    <t>国泰房地产A</t>
  </si>
  <si>
    <t>国泰医药A</t>
  </si>
  <si>
    <t>有色A</t>
  </si>
  <si>
    <t>国泰国证食品饮料行业指数分级A</t>
  </si>
  <si>
    <t>华安沪深300指数分级A</t>
  </si>
  <si>
    <t>国寿安保安康纯债债券</t>
  </si>
  <si>
    <t>泰达宏利交利3个月定期开放债券A</t>
  </si>
  <si>
    <t>泰达宏利交利3个月定期开放债券C</t>
  </si>
  <si>
    <t>天弘信利债券C</t>
  </si>
  <si>
    <t>大成惠益纯债债券</t>
  </si>
  <si>
    <t>华安中证银行A份额</t>
  </si>
  <si>
    <t>华安中证全指证券公司指数分级A</t>
  </si>
  <si>
    <t>华安创业板50A</t>
  </si>
  <si>
    <t>国泰润泰纯债债券</t>
  </si>
  <si>
    <t>天弘优选债券</t>
  </si>
  <si>
    <t>泰信鑫利混合C</t>
  </si>
  <si>
    <t>国寿安保稳信混合C</t>
  </si>
  <si>
    <t>国寿安保稳信混合A</t>
  </si>
  <si>
    <t>华安纯债债券C</t>
  </si>
  <si>
    <t>华安新泰利混合C</t>
  </si>
  <si>
    <t>天弘丰利债券型LOF</t>
  </si>
  <si>
    <t>国富恒通纯债债券</t>
  </si>
  <si>
    <t>国寿安保稳荣混合C</t>
  </si>
  <si>
    <t>国寿安保稳荣混合A</t>
  </si>
  <si>
    <t>天弘医疗健康混合C</t>
  </si>
  <si>
    <t>国泰润享纯债债券</t>
  </si>
  <si>
    <t>大成惠利纯债债券</t>
  </si>
  <si>
    <t>国泰融信定增灵活配置混合</t>
  </si>
  <si>
    <t>天弘医疗健康混合A</t>
  </si>
  <si>
    <t>国泰泽益灵活配置混合A</t>
  </si>
  <si>
    <t>国泰泽益灵活配置混合C</t>
  </si>
  <si>
    <t>国寿安保保本混合</t>
  </si>
  <si>
    <t>国泰睿信平衡混合</t>
  </si>
  <si>
    <t>大成信用增利债A</t>
  </si>
  <si>
    <t>华安安康保本混合C</t>
  </si>
  <si>
    <t>国富中证100指数增强分级A</t>
  </si>
  <si>
    <t>大成景荣保本混合C</t>
  </si>
  <si>
    <t>国泰智能汽车股票</t>
  </si>
  <si>
    <t>华安保本混合</t>
  </si>
  <si>
    <t>天弘添利债券(LOF)</t>
  </si>
  <si>
    <t>大成景华一年定期开放债券C</t>
  </si>
  <si>
    <t>华安信用四季红债券</t>
  </si>
  <si>
    <t>泰信债券周期回报</t>
  </si>
  <si>
    <t>华安新机遇保本混合</t>
  </si>
  <si>
    <t>华安安益保本混合</t>
  </si>
  <si>
    <t>华安稳固收益债券C</t>
  </si>
  <si>
    <t>国泰安心回报混合</t>
  </si>
  <si>
    <t>大成信用增利债C</t>
  </si>
  <si>
    <t>西部利得新盈混合</t>
  </si>
  <si>
    <t>大成景恒保本混合</t>
  </si>
  <si>
    <t>泰信基本面400A</t>
  </si>
  <si>
    <t>国泰福益灵活配置混合</t>
  </si>
  <si>
    <t>大成景旭纯债债券A</t>
  </si>
  <si>
    <t>国泰鑫益灵活配置混合A</t>
  </si>
  <si>
    <t>国泰鑫益灵活配置混合C</t>
  </si>
  <si>
    <t>国寿安保稳诚混合A</t>
  </si>
  <si>
    <t>国寿安保稳诚混合C</t>
  </si>
  <si>
    <t>国富新收益混合A</t>
  </si>
  <si>
    <t>国富新收益混合C</t>
  </si>
  <si>
    <t>大成景明灵活配置混合A</t>
  </si>
  <si>
    <t>大成景明灵活配置混合C</t>
  </si>
  <si>
    <t>国富金融地产混合A</t>
  </si>
  <si>
    <t>国富金融地产混合C</t>
  </si>
  <si>
    <t>国泰中证全指证券公司ETF</t>
  </si>
  <si>
    <t>华安中证全指证券公司指数分级</t>
  </si>
  <si>
    <t>国泰中证申万证券行业指数(LOF)</t>
  </si>
  <si>
    <t>国泰上证180金融ETF联接</t>
  </si>
  <si>
    <t>国泰上证180金融ETF</t>
  </si>
  <si>
    <t>国泰润鑫纯债债券</t>
  </si>
  <si>
    <t>华安中证全指证券公司指数分级B</t>
  </si>
  <si>
    <t>天弘中证银行指数A</t>
  </si>
  <si>
    <t>天弘中证银行指数C</t>
  </si>
  <si>
    <t>华安中证银行指数分级</t>
  </si>
  <si>
    <t>华安中证银行B份额</t>
  </si>
  <si>
    <t>鹏华传媒分级B</t>
  </si>
  <si>
    <t>信诚中证TMT产业主题指数分级B</t>
  </si>
  <si>
    <t>工银中证传媒B</t>
  </si>
  <si>
    <t>万家创B</t>
  </si>
  <si>
    <t>宝盈优势产业灵活配置混合</t>
  </si>
  <si>
    <t>中银文体娱乐混合</t>
  </si>
  <si>
    <t>宝盈新锐混合</t>
  </si>
  <si>
    <t>鹏华品牌传承混合</t>
  </si>
  <si>
    <t>中融煤炭B</t>
  </si>
  <si>
    <t>信诚中证800医药指数分级B</t>
  </si>
  <si>
    <t>鹏华中国50混合</t>
  </si>
  <si>
    <t>工银100B</t>
  </si>
  <si>
    <t>鹏华外延成长灵活配置混合</t>
  </si>
  <si>
    <t>中银消费主题混合</t>
  </si>
  <si>
    <t>诺德300B</t>
  </si>
  <si>
    <t>景顺长城中证800食品饮料ETF</t>
  </si>
  <si>
    <t>鹏华新能源B</t>
  </si>
  <si>
    <t>中邮核心主题混合</t>
  </si>
  <si>
    <t>工银环保B</t>
  </si>
  <si>
    <t>中银战略新兴产业股票</t>
  </si>
  <si>
    <t>中融钢铁B</t>
  </si>
  <si>
    <t>鹏华文化传媒娱乐股票</t>
  </si>
  <si>
    <t>工银信息产业混合</t>
  </si>
  <si>
    <t>工银深证红利ETF</t>
  </si>
  <si>
    <t>鹏华酒分级</t>
  </si>
  <si>
    <t>前海开源中航军工B</t>
  </si>
  <si>
    <t>鹏华养老产业股票</t>
  </si>
  <si>
    <t>鹏华信息分级B</t>
  </si>
  <si>
    <t>工银深证红利ETF联接</t>
  </si>
  <si>
    <t>新华积极价值灵活配置混合</t>
  </si>
  <si>
    <t>天弘中证食品饮料指数A</t>
  </si>
  <si>
    <t>工银瑞信文体产业股票</t>
  </si>
  <si>
    <t>天弘中证食品饮料指数C</t>
  </si>
  <si>
    <t>中银价值混合</t>
  </si>
  <si>
    <t>中海量化策略混合</t>
  </si>
  <si>
    <t>中海合鑫灵活配置混合</t>
  </si>
  <si>
    <t>中银互联网+股票</t>
  </si>
  <si>
    <t>中银动态策略混合</t>
  </si>
  <si>
    <t>鹏华消费优选混合</t>
  </si>
  <si>
    <t>鹏华价值优势混合(LOF)</t>
  </si>
  <si>
    <t>中邮信息产业灵活配置混合</t>
  </si>
  <si>
    <t>中邮战略新兴产业混合</t>
  </si>
  <si>
    <t>鹏华精选成长混合</t>
  </si>
  <si>
    <t>新华灵活主题混合</t>
  </si>
  <si>
    <t>泰达宏利红利先锋混合</t>
  </si>
  <si>
    <t>中银品质生活混合</t>
  </si>
  <si>
    <t>工银农业产业股票</t>
  </si>
  <si>
    <t>鹏华钢铁B</t>
  </si>
  <si>
    <t>泰达宏利成长混合</t>
  </si>
  <si>
    <t>前海开源健康分级B</t>
  </si>
  <si>
    <t>鹏华传媒分级</t>
  </si>
  <si>
    <t>工银国家战略股票</t>
  </si>
  <si>
    <t>国联安睿祺灵活配置混合</t>
  </si>
  <si>
    <t>泰达进取</t>
  </si>
  <si>
    <t>工银主题策略混合</t>
  </si>
  <si>
    <t>泰达宏利复兴混合</t>
  </si>
  <si>
    <t>泰达宏利蓝筹混合</t>
  </si>
  <si>
    <t>泰达宏利领先中小盘混合</t>
  </si>
  <si>
    <t>工银新能源B</t>
  </si>
  <si>
    <t>工银中证传媒指数分级</t>
  </si>
  <si>
    <t>中银蓝筹混合</t>
  </si>
  <si>
    <t>新华策略精选股票</t>
  </si>
  <si>
    <t>德邦大健康灵活配置混合</t>
  </si>
  <si>
    <t>金元顺安消费主题混合</t>
  </si>
  <si>
    <t>新华鑫利灵活配置混合</t>
  </si>
  <si>
    <t>信诚幸福消费混合</t>
  </si>
  <si>
    <t>鹏华新丝路B</t>
  </si>
  <si>
    <t>中海医疗保健主题股票</t>
  </si>
  <si>
    <t>泰达宏利行业混合</t>
  </si>
  <si>
    <t>信诚中证800有色指数分级B</t>
  </si>
  <si>
    <t>工银瑞信互联网加股票</t>
  </si>
  <si>
    <t>华富竞争力优选混合</t>
  </si>
  <si>
    <t>鹏华创业板分级</t>
  </si>
  <si>
    <t>融通深证100指数C</t>
  </si>
  <si>
    <t>泰达宏利市值优选混合</t>
  </si>
  <si>
    <t>鹏华新科技传媒混合</t>
  </si>
  <si>
    <t>融通创业板指数A/B</t>
  </si>
  <si>
    <t>融通行业景气混合</t>
  </si>
  <si>
    <t>天弘创业板指数C</t>
  </si>
  <si>
    <t>信诚四季红混合</t>
  </si>
  <si>
    <t>天弘创业板指数A</t>
  </si>
  <si>
    <t>德邦优化灵活配置混合</t>
  </si>
  <si>
    <t>工银深证100指数分级</t>
  </si>
  <si>
    <t>中海医药健康产业精选灵活配置A</t>
  </si>
  <si>
    <t>中海医药健康产业精选灵活配置C</t>
  </si>
  <si>
    <t>融通互联网传媒灵活配置混合</t>
  </si>
  <si>
    <t>宝盈新价值混合</t>
  </si>
  <si>
    <t>天弘中证休闲娱乐指数A</t>
  </si>
  <si>
    <t>天弘中证休闲娱乐指数C</t>
  </si>
  <si>
    <t>鹏华健康环保灵活配置混合</t>
  </si>
  <si>
    <t>中海魅力长三角灵活配置混合</t>
  </si>
  <si>
    <t>长安产业精选混合A</t>
  </si>
  <si>
    <t>融通深证100指数A/B</t>
  </si>
  <si>
    <t>工银瑞信优质精选混合</t>
  </si>
  <si>
    <t>鹏华消费领先混合</t>
  </si>
  <si>
    <t>长安产业精选混合C</t>
  </si>
  <si>
    <t>民营ETF</t>
  </si>
  <si>
    <t>工银养老产业股票</t>
  </si>
  <si>
    <t>鹏华动力增长混合(LOF)</t>
  </si>
  <si>
    <t>中融物联网主题</t>
  </si>
  <si>
    <t>融通创业板指数C</t>
  </si>
  <si>
    <t>泰达宏利效率优选混合(LOF)</t>
  </si>
  <si>
    <t>华富产业升级灵活配置混合</t>
  </si>
  <si>
    <t>国联安锐意成长混合</t>
  </si>
  <si>
    <t>国联安德盛红利混合</t>
  </si>
  <si>
    <t>中融竞争优势股票</t>
  </si>
  <si>
    <t>中银持续增长混合A</t>
  </si>
  <si>
    <t>信诚中证TMT产业主题指数分级</t>
  </si>
  <si>
    <t>鹏华深证民营ETF联接</t>
  </si>
  <si>
    <t>中银宏观策略混合</t>
  </si>
  <si>
    <t>信诚周期轮动混合(LOF)</t>
  </si>
  <si>
    <t>工银消费服务混合</t>
  </si>
  <si>
    <t>融通国企改革新机遇灵活配置混合</t>
  </si>
  <si>
    <t>工银精选平衡混合</t>
  </si>
  <si>
    <t>中海优质成长混合</t>
  </si>
  <si>
    <t>信达澳银转型创新股票</t>
  </si>
  <si>
    <t>财通成长优选混合</t>
  </si>
  <si>
    <t>创金合信优价成长股票A</t>
  </si>
  <si>
    <t>工银新机遇灵活配置混合A</t>
  </si>
  <si>
    <t>创金合信优价成长股票C</t>
  </si>
  <si>
    <t>新华鑫泰灵活配置混合</t>
  </si>
  <si>
    <t>鹏华医药科技股票</t>
  </si>
  <si>
    <t>长安鑫恒回报混合C</t>
  </si>
  <si>
    <t>长安鑫恒回报混合A</t>
  </si>
  <si>
    <t>工银核心价值混合A</t>
  </si>
  <si>
    <t>长安鑫富领先混合</t>
  </si>
  <si>
    <t>长安鑫垚主题混合A</t>
  </si>
  <si>
    <t>新华优选分红混合</t>
  </si>
  <si>
    <t>长安鑫垚主题混合C</t>
  </si>
  <si>
    <t>万家中证创业成长指数分级</t>
  </si>
  <si>
    <t>长安鑫利优选灵活配置混合A</t>
  </si>
  <si>
    <t>长安鑫利优选灵活配置混合C</t>
  </si>
  <si>
    <t>新华钻石品质企业混合</t>
  </si>
  <si>
    <t>中邮风格轮动灵活配置混合</t>
  </si>
  <si>
    <t>中银优选混合</t>
  </si>
  <si>
    <t>中邮核心成长混合</t>
  </si>
  <si>
    <t>工银新机遇灵活配置混合C</t>
  </si>
  <si>
    <t>国联安主题驱动混合</t>
  </si>
  <si>
    <t>信达澳银健康中国灵活配置混合</t>
  </si>
  <si>
    <t>中融新经济灵活配置混合C</t>
  </si>
  <si>
    <t>中融新经济灵活配置混合A</t>
  </si>
  <si>
    <t>信诚优胜精选混合</t>
  </si>
  <si>
    <t>德邦稳盈增长灵活配置混合</t>
  </si>
  <si>
    <t>上银新兴价值成长混合</t>
  </si>
  <si>
    <t>融通深证成分指数C</t>
  </si>
  <si>
    <t>融通深证成分指数A/B</t>
  </si>
  <si>
    <t>融通通乾研究精选混合</t>
  </si>
  <si>
    <t>工银瑞信深证成份指数</t>
  </si>
  <si>
    <t>宝盈资源优选混合</t>
  </si>
  <si>
    <t>信诚中小盘混合</t>
  </si>
  <si>
    <t>诺德S300</t>
  </si>
  <si>
    <t>中银收益混合A</t>
  </si>
  <si>
    <t>融通中国风1号灵活配置混合</t>
  </si>
  <si>
    <t>浙商汇金中证转型成长指数</t>
  </si>
  <si>
    <t>上银鑫达灵活配置混合</t>
  </si>
  <si>
    <t>景顺长城中证TMT150ETF</t>
  </si>
  <si>
    <t>中邮核心优选混合</t>
  </si>
  <si>
    <t>前海联合国民健康混合</t>
  </si>
  <si>
    <t>工银生态环境股票</t>
  </si>
  <si>
    <t>工银瑞信国企改革主题股票</t>
  </si>
  <si>
    <t>鹏华互联网分级</t>
  </si>
  <si>
    <t>工银量化策略混合</t>
  </si>
  <si>
    <t>融通领先成长混合(LOF)</t>
  </si>
  <si>
    <t>嘉实优质企业混合</t>
  </si>
  <si>
    <t>中科沃土沃鑫成长精选混合</t>
  </si>
  <si>
    <t>鹏华价值精选股票</t>
  </si>
  <si>
    <t>信诚中证500指数分级B</t>
  </si>
  <si>
    <t>工银瑞信高端制造行业股票</t>
  </si>
  <si>
    <t>工银红利混合</t>
  </si>
  <si>
    <t>泰达宏利转型机遇股票</t>
  </si>
  <si>
    <t>德邦多元回报灵活配置混合A</t>
  </si>
  <si>
    <t>德邦多元回报灵活配置混合C</t>
  </si>
  <si>
    <t>鹏华医疗保健股票</t>
  </si>
  <si>
    <t>信诚深度价值混合(LOF)</t>
  </si>
  <si>
    <t>新华趋势领航混合</t>
  </si>
  <si>
    <t>新华万银多元策略灵活配置混合</t>
  </si>
  <si>
    <t>天弘中证计算机指数A</t>
  </si>
  <si>
    <t>鹏华普天收益混合</t>
  </si>
  <si>
    <t>天弘中证计算机指数C</t>
  </si>
  <si>
    <t>鹏华优势企业</t>
  </si>
  <si>
    <t>新华中证环保产业指数分级B</t>
  </si>
  <si>
    <t>信诚新泽A</t>
  </si>
  <si>
    <t>工银新金融股票</t>
  </si>
  <si>
    <t>鹏华资源B</t>
  </si>
  <si>
    <t>长盛同瑞B</t>
  </si>
  <si>
    <t>天弘中证移动互联网指数A</t>
  </si>
  <si>
    <t>天弘中证移动互联网指数C</t>
  </si>
  <si>
    <t>信诚新泽B</t>
  </si>
  <si>
    <t>鹏华信息分级</t>
  </si>
  <si>
    <t>工银瑞信研究精选股票</t>
  </si>
  <si>
    <t>工银新焦点灵活配置混合C</t>
  </si>
  <si>
    <t>中海进取收益灵活配置混合</t>
  </si>
  <si>
    <t>鹏华弘樽混合A</t>
  </si>
  <si>
    <t>鹏华弘樽混合C</t>
  </si>
  <si>
    <t>景顺长城中证医药卫生ETF</t>
  </si>
  <si>
    <t>工银新焦点灵活配置混合A</t>
  </si>
  <si>
    <t>工银500B</t>
  </si>
  <si>
    <t>工银新价值灵活配置混合</t>
  </si>
  <si>
    <t>中海消费主题精选混合</t>
  </si>
  <si>
    <t>天弘策略精选灵活配置混合A</t>
  </si>
  <si>
    <t>融通人工智能指数(LOF)</t>
  </si>
  <si>
    <t>中邮核心优势</t>
  </si>
  <si>
    <t>鹏华量化策略混合</t>
  </si>
  <si>
    <t>天弘策略精选灵活配置混合C</t>
  </si>
  <si>
    <t>中海混改红利主题精选混合</t>
  </si>
  <si>
    <t>融通蓝筹成长混合</t>
  </si>
  <si>
    <t>中海蓝筹混合</t>
  </si>
  <si>
    <t>融通跨界成长灵活配置混合</t>
  </si>
  <si>
    <t>工银大盘蓝筹混合</t>
  </si>
  <si>
    <t>融通转型三动力灵活配置混合</t>
  </si>
  <si>
    <t>信诚中证800医药指数分级</t>
  </si>
  <si>
    <t>富安达健康人生灵活配置混合</t>
  </si>
  <si>
    <t>财通可持续混合</t>
  </si>
  <si>
    <t>鹏华策略回报混合</t>
  </si>
  <si>
    <t>国联安小盘精选混合</t>
  </si>
  <si>
    <t>诺德成长精选C</t>
  </si>
  <si>
    <t>诺德成长精选A</t>
  </si>
  <si>
    <t>中银美丽中国混合</t>
  </si>
  <si>
    <t>华富成长趋势混合</t>
  </si>
  <si>
    <t>中融国企改革混合</t>
  </si>
  <si>
    <t>中银健康生活混合</t>
  </si>
  <si>
    <t>泰达宏利首选企业股票</t>
  </si>
  <si>
    <t>信诚沪深300指数分级B</t>
  </si>
  <si>
    <t>中海能源策略混合</t>
  </si>
  <si>
    <t>新华外延增长主题灵活配置混合</t>
  </si>
  <si>
    <t>融通内需驱动</t>
  </si>
  <si>
    <t>融通新能源灵活配置混合</t>
  </si>
  <si>
    <t>中海分红增利混合</t>
  </si>
  <si>
    <t>山西证券策略精选灵活配置混合</t>
  </si>
  <si>
    <t>宝盈睿丰创新灵活配置混合A/B</t>
  </si>
  <si>
    <t>中银研究精选灵活配置混合</t>
  </si>
  <si>
    <t>国联安双禧B中证100指数</t>
  </si>
  <si>
    <t>信诚精萃成长混合</t>
  </si>
  <si>
    <t>金元顺安新经济主题混合</t>
  </si>
  <si>
    <t>中融钢铁</t>
  </si>
  <si>
    <t>中邮核心竞争力灵活配置混合</t>
  </si>
  <si>
    <t>中银中国混合(LOF)</t>
  </si>
  <si>
    <t>中邮低碳经济灵活配置混合</t>
  </si>
  <si>
    <t>宝盈睿丰创新灵活配置混合C</t>
  </si>
  <si>
    <t>泰达改革动力混合C</t>
  </si>
  <si>
    <t>泰达改革动力混合A</t>
  </si>
  <si>
    <t>华富中小板指数增强</t>
  </si>
  <si>
    <t>浙商汇金转型驱动灵活配置混合</t>
  </si>
  <si>
    <t>泰达宏利逆向策略混合</t>
  </si>
  <si>
    <t>融通新区域新经济灵活配置混合</t>
  </si>
  <si>
    <t>宝盈鸿利收益灵活配置混合</t>
  </si>
  <si>
    <t>泰达中证500</t>
  </si>
  <si>
    <t>金信深圳成长灵活配置混合</t>
  </si>
  <si>
    <t>国联安科技动力股票</t>
  </si>
  <si>
    <t>中银移动互联混合</t>
  </si>
  <si>
    <t>工银瑞信前沿医疗股票</t>
  </si>
  <si>
    <t>信诚新机遇混合(LOF)</t>
  </si>
  <si>
    <t>中融核心成长</t>
  </si>
  <si>
    <t>新华稳健回报灵活配置混合</t>
  </si>
  <si>
    <t>融通新蓝筹混合</t>
  </si>
  <si>
    <t>融通新消费灵活配置混合</t>
  </si>
  <si>
    <t>泰达宏利量化增强股票</t>
  </si>
  <si>
    <t>华富价值增长混合</t>
  </si>
  <si>
    <t>国联安安心成长混合</t>
  </si>
  <si>
    <t>中邮新思路灵活配置混合</t>
  </si>
  <si>
    <t>工银新趋势灵活配置混合C</t>
  </si>
  <si>
    <t>中邮中小盘灵活配置混合</t>
  </si>
  <si>
    <t>新华恒益量化灵活配置混合</t>
  </si>
  <si>
    <t>宝盈新兴产业混合</t>
  </si>
  <si>
    <t>中邮消费升级灵活配置混合</t>
  </si>
  <si>
    <t>鹏华新能源分级</t>
  </si>
  <si>
    <t>信达澳银新财富混合</t>
  </si>
  <si>
    <t>新华科技创新主题灵活配置混合</t>
  </si>
  <si>
    <t>九泰锐富事件驱动混合</t>
  </si>
  <si>
    <t>新华鑫动力灵活配置混合C</t>
  </si>
  <si>
    <t>鹏华优质治理混合(LOF)</t>
  </si>
  <si>
    <t>红土创新改革红利混合</t>
  </si>
  <si>
    <t>工银总回报灵活配置混合</t>
  </si>
  <si>
    <t>信诚盛世蓝筹混合</t>
  </si>
  <si>
    <t>工银新趋势灵活配置混合A</t>
  </si>
  <si>
    <t>创金合信量化核心混合A</t>
  </si>
  <si>
    <t>宝盈科技30混合</t>
  </si>
  <si>
    <t>创金合信量化核心混合C</t>
  </si>
  <si>
    <t>信诚中证800有色指数分级</t>
  </si>
  <si>
    <t>财通多策略升级混合(LOF)</t>
  </si>
  <si>
    <t>工银中证新能源指数分级</t>
  </si>
  <si>
    <t>泓德泓益量化混合</t>
  </si>
  <si>
    <t>鹏华钢铁分级</t>
  </si>
  <si>
    <t>中金沪深300指数增强C</t>
  </si>
  <si>
    <t>融通可转债A</t>
  </si>
  <si>
    <t>中金沪深300指数增强A</t>
  </si>
  <si>
    <t>中银新蓝筹混合</t>
  </si>
  <si>
    <t>鹏华中证国防指数分级B</t>
  </si>
  <si>
    <t>新华中小市值优选混合</t>
  </si>
  <si>
    <t>中银新动力股票</t>
  </si>
  <si>
    <t>融通可转债C</t>
  </si>
  <si>
    <t>宝盈转型动力混合</t>
  </si>
  <si>
    <t>工银可转债债券</t>
  </si>
  <si>
    <t>新华战略新兴产业混合</t>
  </si>
  <si>
    <t>新华行业灵活配置混合C</t>
  </si>
  <si>
    <t>宝盈先进制造灵活配置混合</t>
  </si>
  <si>
    <t>中银主题策略混合</t>
  </si>
  <si>
    <t>工银瑞信新蓝筹股票</t>
  </si>
  <si>
    <t>宝盈国家安全战略沪港深股票</t>
  </si>
  <si>
    <t>鹏华沪深300指数(LOF)</t>
  </si>
  <si>
    <t>金元顺安核心动力混合</t>
  </si>
  <si>
    <t>新华鑫动力灵活配置混合A</t>
  </si>
  <si>
    <t>九泰天富改革混合</t>
  </si>
  <si>
    <t>中融煤炭</t>
  </si>
  <si>
    <t>新华行业灵活配置混合A</t>
  </si>
  <si>
    <t>中海优势精选灵活配置混合</t>
  </si>
  <si>
    <t>华富物联世界灵活配置混合</t>
  </si>
  <si>
    <t>工银瑞信创新动力股票</t>
  </si>
  <si>
    <t>宝盈核心优势混合A</t>
  </si>
  <si>
    <t>国联安德盛精选混合</t>
  </si>
  <si>
    <t>宝盈核心优势混合C</t>
  </si>
  <si>
    <t>信诚量化阿尔法股票</t>
  </si>
  <si>
    <t>新华泛资源优势混合</t>
  </si>
  <si>
    <t>中金丰沃C</t>
  </si>
  <si>
    <t>工银新财富灵活配置混合</t>
  </si>
  <si>
    <t>前海开源健康分级</t>
  </si>
  <si>
    <t>中金丰沃A</t>
  </si>
  <si>
    <t>鹏华可转债债券</t>
  </si>
  <si>
    <t>中银证券健康产业灵活配置混合</t>
  </si>
  <si>
    <t>宝盈泛沿海混合</t>
  </si>
  <si>
    <t>鹏华改革红利股票</t>
  </si>
  <si>
    <t>泰达宏利稳定混合</t>
  </si>
  <si>
    <t>中邮健康文娱灵活配置混合</t>
  </si>
  <si>
    <t>华富国泰民安灵活配置混合</t>
  </si>
  <si>
    <t>工银现代服务业混合</t>
  </si>
  <si>
    <t>江信瑞福A</t>
  </si>
  <si>
    <t>融通医疗保健行业A</t>
  </si>
  <si>
    <t>中金中证500指数增强A</t>
  </si>
  <si>
    <t>中金中证500指数增强C</t>
  </si>
  <si>
    <t>华富华鑫灵活配置混合C</t>
  </si>
  <si>
    <t>景顺长城中证500ETF</t>
  </si>
  <si>
    <t>鹏华先进制造股票</t>
  </si>
  <si>
    <t>华富华鑫灵活配置混合A</t>
  </si>
  <si>
    <t>新疆前海联合泳涛灵活配置混合</t>
  </si>
  <si>
    <t>华富健康文娱灵活配置混合</t>
  </si>
  <si>
    <t>融通健康产业灵活配置混合</t>
  </si>
  <si>
    <t>华富中证100指数</t>
  </si>
  <si>
    <t>泰达宏利周期混合</t>
  </si>
  <si>
    <t>鹏华沪深300ETF</t>
  </si>
  <si>
    <t>江信瑞福C</t>
  </si>
  <si>
    <t>信诚中证500指数分级</t>
  </si>
  <si>
    <t>天弘中证100指数A</t>
  </si>
  <si>
    <t>天弘中证100指数C</t>
  </si>
  <si>
    <t>中银新经济灵活配置混合</t>
  </si>
  <si>
    <t>中银优秀企业混合</t>
  </si>
  <si>
    <t>中银中证100指数增强</t>
  </si>
  <si>
    <t>鹏华策略优选灵活配置混合</t>
  </si>
  <si>
    <t>工银瑞信医疗保健行业股票</t>
  </si>
  <si>
    <t>长安鑫益增强混合C</t>
  </si>
  <si>
    <t>国联安双力中小板(LOF)</t>
  </si>
  <si>
    <t>长安鑫益增强混合A</t>
  </si>
  <si>
    <t>鹏华上证民企50ETF</t>
  </si>
  <si>
    <t>中邮上证380</t>
  </si>
  <si>
    <t>九泰久兴灵活配置混合</t>
  </si>
  <si>
    <t>工银中证500指数</t>
  </si>
  <si>
    <t>中银转债增强债券A</t>
  </si>
  <si>
    <t>工银美丽城镇股票</t>
  </si>
  <si>
    <t>天弘中证医药100指数C</t>
  </si>
  <si>
    <t>鹏华中证500指数(LOF)</t>
  </si>
  <si>
    <t>天弘中证医药100指数A</t>
  </si>
  <si>
    <t>泰达宏利品质生活混合</t>
  </si>
  <si>
    <t>中融产业升级混合</t>
  </si>
  <si>
    <t>工银战略转型股票</t>
  </si>
  <si>
    <t>鹏华环保产业股票</t>
  </si>
  <si>
    <t>中银转债增强债券B</t>
  </si>
  <si>
    <t>中银量化精选混合</t>
  </si>
  <si>
    <t>国联安双禧中证100指数分级</t>
  </si>
  <si>
    <t>工银沪深300指数</t>
  </si>
  <si>
    <t>富安达新动力混合</t>
  </si>
  <si>
    <t>鹏华增瑞混合</t>
  </si>
  <si>
    <t>鹏华盛世创新混合(LOF)</t>
  </si>
  <si>
    <t>鹏华中证医药(LOF)</t>
  </si>
  <si>
    <t>国开开航混合</t>
  </si>
  <si>
    <t>信诚沪深300指数分级</t>
  </si>
  <si>
    <t>中海积极增利灵活配置混合</t>
  </si>
  <si>
    <t>国联安鑫安灵活配置混合</t>
  </si>
  <si>
    <t>中融量化小盘股票A</t>
  </si>
  <si>
    <t>富安达消费主题混合</t>
  </si>
  <si>
    <t>鹏华资源分级</t>
  </si>
  <si>
    <t>信诚鼎利(LOF)</t>
  </si>
  <si>
    <t>鹏华上证民企50ETF联接</t>
  </si>
  <si>
    <t>华富量子生命力混合</t>
  </si>
  <si>
    <t>九泰久盛量化先锋混合A</t>
  </si>
  <si>
    <t>中融量化小盘股票C</t>
  </si>
  <si>
    <t>国联安医药100指数</t>
  </si>
  <si>
    <t>创金合信资源主题精选股票A</t>
  </si>
  <si>
    <t>创金合信资源主题精选股票C</t>
  </si>
  <si>
    <t>长盛同瑞中证200分级</t>
  </si>
  <si>
    <t>融通巨潮100指数C</t>
  </si>
  <si>
    <t>鹏华中证800地产指数分级B</t>
  </si>
  <si>
    <t>创金合信中证500指数增强型A</t>
  </si>
  <si>
    <t>创金合信中证1000指数增强C</t>
  </si>
  <si>
    <t>创金合信中证1000指数增强A</t>
  </si>
  <si>
    <t>前海联合沪深300</t>
  </si>
  <si>
    <t>创金合信中证500指数增强型C</t>
  </si>
  <si>
    <t>工银中小盘混合</t>
  </si>
  <si>
    <t>泓德优势领航混合</t>
  </si>
  <si>
    <t>中邮军民融合灵活配置混合</t>
  </si>
  <si>
    <t>中金量化多策略</t>
  </si>
  <si>
    <t>鹏华环保分级</t>
  </si>
  <si>
    <t>融通巨潮100指数A/B</t>
  </si>
  <si>
    <t>中银智能制造股票</t>
  </si>
  <si>
    <t>创金合信沪深300指数增强型A</t>
  </si>
  <si>
    <t>泰达宏利大数据混合C</t>
  </si>
  <si>
    <t>泰达宏利大数据混合A</t>
  </si>
  <si>
    <t>泰达宏利启泽混合C</t>
  </si>
  <si>
    <t>泰达宏利启泽混合A</t>
  </si>
  <si>
    <t>创金合信沪深300指数增强型C</t>
  </si>
  <si>
    <t>景顺长城沪深300等权重ETF</t>
  </si>
  <si>
    <t>中海环保新能源混合</t>
  </si>
  <si>
    <t>中海沪港深价值优选灵活配置混合</t>
  </si>
  <si>
    <t>天弘中证环保产业指数A</t>
  </si>
  <si>
    <t>工银工业4.0股票</t>
  </si>
  <si>
    <t>中银瑞利混合C</t>
  </si>
  <si>
    <t>中银瑞利混合A</t>
  </si>
  <si>
    <t>天弘中证环保产业指数C</t>
  </si>
  <si>
    <t>工银双债增强债券(LOF)</t>
  </si>
  <si>
    <t>宝盈策略增长混合</t>
  </si>
  <si>
    <t>国都创新驱动灵活配置混合</t>
  </si>
  <si>
    <t>九泰久益混合C</t>
  </si>
  <si>
    <t>宝盈互联网沪港深混合</t>
  </si>
  <si>
    <t>九泰久益混合A</t>
  </si>
  <si>
    <t>工银新材料新能源股票</t>
  </si>
  <si>
    <t>九泰久盛量化先锋混合C</t>
  </si>
  <si>
    <t>创金合信量化多因子股票A</t>
  </si>
  <si>
    <t>创金合信量化多因子股票C</t>
  </si>
  <si>
    <t>天弘中证高端装备制造指数C</t>
  </si>
  <si>
    <t>天弘中证高端装备制造指数A</t>
  </si>
  <si>
    <t>泰达宏利启明混合A</t>
  </si>
  <si>
    <t>信诚新兴产业混合</t>
  </si>
  <si>
    <t>泓德战略转型股票</t>
  </si>
  <si>
    <t>泰达宏利启明混合C</t>
  </si>
  <si>
    <t>泓德远见回报混合</t>
  </si>
  <si>
    <t>工银丰盈回报灵活配置混合</t>
  </si>
  <si>
    <t>泰达宏利启惠混合A</t>
  </si>
  <si>
    <t>工银聚焦30股票</t>
  </si>
  <si>
    <t>泰达宏利启迪混合A</t>
  </si>
  <si>
    <t>泰达宏利启惠混合C</t>
  </si>
  <si>
    <t>融通新趋势灵活配置混合</t>
  </si>
  <si>
    <t>财通多策略精选混合(LOF)</t>
  </si>
  <si>
    <t>泰达宏利启迪混合C</t>
  </si>
  <si>
    <t>信诚新旺混合A(LOF)</t>
  </si>
  <si>
    <t>宝盈消费主题混合</t>
  </si>
  <si>
    <t>新华优选成长混合</t>
  </si>
  <si>
    <t>泰达睿选稳健混合</t>
  </si>
  <si>
    <t>财通多策略福享混合</t>
  </si>
  <si>
    <t>金元顺安宝石动力混合</t>
  </si>
  <si>
    <t>工银中证环保产业指数分级</t>
  </si>
  <si>
    <t>国联安上证商品ETF</t>
  </si>
  <si>
    <t>富安达新兴成长混合</t>
  </si>
  <si>
    <t>泓德优选成长混合</t>
  </si>
  <si>
    <t>创金合信量化发现灵活配置混合A</t>
  </si>
  <si>
    <t>鹏华新丝路分级</t>
  </si>
  <si>
    <t>九泰锐智定增混合</t>
  </si>
  <si>
    <t>信诚主题轮动灵活配置混合</t>
  </si>
  <si>
    <t>创金合信量化发现灵活配置混合C</t>
  </si>
  <si>
    <t>信诚新旺混合C</t>
  </si>
  <si>
    <t>东吴转债</t>
  </si>
  <si>
    <t>新华鑫锐混合</t>
  </si>
  <si>
    <t>新华中证环保产业指数分级</t>
  </si>
  <si>
    <t>德邦量化优选股票(LOF)C</t>
  </si>
  <si>
    <t>德邦量化优选股票(LOF)A</t>
  </si>
  <si>
    <t>泰达宏利港股通股票A</t>
  </si>
  <si>
    <t>泰达宏利港股通股票C</t>
  </si>
  <si>
    <t>国联安上证商品ETF联接</t>
  </si>
  <si>
    <t>泰达睿智稳健混合</t>
  </si>
  <si>
    <t>中银沪深300等权重指数(LOF)</t>
  </si>
  <si>
    <t>中证财通可持续发展100指数A</t>
  </si>
  <si>
    <t>泰达宏利业绩股票A</t>
  </si>
  <si>
    <t>泓德泓业混合</t>
  </si>
  <si>
    <t>中海策略精选混合</t>
  </si>
  <si>
    <t>泰达宏利业绩股票C</t>
  </si>
  <si>
    <t>华富智慧城市灵活配置混合</t>
  </si>
  <si>
    <t>中融量化多因子混合C</t>
  </si>
  <si>
    <t>财通福盛定增定期开放灵活配置混合</t>
  </si>
  <si>
    <t>信诚至泰A</t>
  </si>
  <si>
    <t>信诚至泰C</t>
  </si>
  <si>
    <t>德邦新回报灵活配置混合</t>
  </si>
  <si>
    <t>中融量化多因子混合A</t>
  </si>
  <si>
    <t>财通多策略福瑞定期开放混合</t>
  </si>
  <si>
    <t>国联安新精选灵活配置</t>
  </si>
  <si>
    <t>工银新得益混合</t>
  </si>
  <si>
    <t>国联安鑫悦灵活配置混合A</t>
  </si>
  <si>
    <t>泓德泓汇混合</t>
  </si>
  <si>
    <t>信诚至优C</t>
  </si>
  <si>
    <t>信诚至优A</t>
  </si>
  <si>
    <t>国联安鑫悦灵活配置混合C</t>
  </si>
  <si>
    <t>泰达宏利新思路混合A</t>
  </si>
  <si>
    <t>泰达宏利新思路混合B</t>
  </si>
  <si>
    <t>泰达宏利启富混合C</t>
  </si>
  <si>
    <t>泰达宏利启富混合A</t>
  </si>
  <si>
    <t>中邮稳健合赢债券</t>
  </si>
  <si>
    <t>前海开源中航军工</t>
  </si>
  <si>
    <t>德邦福鑫灵活配置混合A</t>
  </si>
  <si>
    <t>德邦福鑫灵活配置混合C</t>
  </si>
  <si>
    <t>红土创新新兴产业混合</t>
  </si>
  <si>
    <t>中金消费升级</t>
  </si>
  <si>
    <t>融通军工分级</t>
  </si>
  <si>
    <t>中银新回报灵活配置混合</t>
  </si>
  <si>
    <t>鹏华沪深港互联网股票</t>
  </si>
  <si>
    <t>金信新能源汽车灵活配置混合</t>
  </si>
  <si>
    <t>鹏华弘华混合C</t>
  </si>
  <si>
    <t>泰达宏利风险预算混合</t>
  </si>
  <si>
    <t>鹏华弘惠混合C</t>
  </si>
  <si>
    <t>新华华荣灵活配置混合</t>
  </si>
  <si>
    <t>鹏华弘惠混合A</t>
  </si>
  <si>
    <t>九泰锐益定增混合</t>
  </si>
  <si>
    <t>鹏华弘华混合A</t>
  </si>
  <si>
    <t>中银腾利灵活配置混合A</t>
  </si>
  <si>
    <t>中银腾利灵活配置混合C</t>
  </si>
  <si>
    <t>工银稳健成长混合A</t>
  </si>
  <si>
    <t>新疆前海联合泳隆灵活配置混合</t>
  </si>
  <si>
    <t>中融鑫思路混合C</t>
  </si>
  <si>
    <t>鹏华中证800地产指数分级</t>
  </si>
  <si>
    <t>信达澳银新能源产业股票</t>
  </si>
  <si>
    <t>中融鑫思路混合A</t>
  </si>
  <si>
    <t>鹏华空天一体(LOF)</t>
  </si>
  <si>
    <t>中银新财富混合C</t>
  </si>
  <si>
    <t>泓德泓信灵活配置混合</t>
  </si>
  <si>
    <t>中银新财富混合A</t>
  </si>
  <si>
    <t>鹏华新兴产业混合</t>
  </si>
  <si>
    <t>工银中国制造2025</t>
  </si>
  <si>
    <t>九泰天宝灵活配置混合C</t>
  </si>
  <si>
    <t>中银量化价值混合</t>
  </si>
  <si>
    <t>汇金转型成长</t>
  </si>
  <si>
    <t>中海可转债债券A</t>
  </si>
  <si>
    <t>中海可转债债券C</t>
  </si>
  <si>
    <t>创金合信鑫价值灵活配置混合A</t>
  </si>
  <si>
    <t>工银丰收回报灵活配置混合A</t>
  </si>
  <si>
    <t>创金合信鑫价值灵活配置混合C</t>
  </si>
  <si>
    <t>信诚策略混合(LOF)</t>
  </si>
  <si>
    <t>国联安优选行业混合</t>
  </si>
  <si>
    <t>鹏华兴益定期开放灵活配置混合</t>
  </si>
  <si>
    <t>前海联合新思路混合A</t>
  </si>
  <si>
    <t>天弘中证全指运输指数C</t>
  </si>
  <si>
    <t>天弘中证全指运输指数A</t>
  </si>
  <si>
    <t>国联安通盈灵活配置混合C</t>
  </si>
  <si>
    <t>工银瑞信物流产业股票</t>
  </si>
  <si>
    <t>中融新机遇混合</t>
  </si>
  <si>
    <t>国联安通盈灵活配置混合A</t>
  </si>
  <si>
    <t>新华鑫益灵活配置混合</t>
  </si>
  <si>
    <t>工银月月薪定期支付债券A</t>
  </si>
  <si>
    <t>鹏华中证国防指数分级</t>
  </si>
  <si>
    <t>中融量化智选混合A</t>
  </si>
  <si>
    <t>新华优选消费混合</t>
  </si>
  <si>
    <t>新华健康生活主题混合</t>
  </si>
  <si>
    <t>鹏华兴泰定期开放混合</t>
  </si>
  <si>
    <t>中融量化智选混合C</t>
  </si>
  <si>
    <t>信诚至远A</t>
  </si>
  <si>
    <t>鹏华弘鑫混合A</t>
  </si>
  <si>
    <t>鹏华弘鑫混合C</t>
  </si>
  <si>
    <t>信诚至远C</t>
  </si>
  <si>
    <t>融通动力先锋混合</t>
  </si>
  <si>
    <t>九泰天宝灵活配置混合A</t>
  </si>
  <si>
    <t>华富天鑫灵活配置混合A</t>
  </si>
  <si>
    <t>鹏华兴安定期开放混合</t>
  </si>
  <si>
    <t>景顺长城上证180等权重ETF</t>
  </si>
  <si>
    <t>华富天鑫灵活配置混合C</t>
  </si>
  <si>
    <t>工银月月薪定期支付债券C</t>
  </si>
  <si>
    <t>财通多策略福鑫定期开放混合</t>
  </si>
  <si>
    <t>前海联合新思路混合C</t>
  </si>
  <si>
    <t>华富策略精选</t>
  </si>
  <si>
    <t>金信量化精选灵活配置混合</t>
  </si>
  <si>
    <t>中融新优势混合C</t>
  </si>
  <si>
    <t>德邦鑫星价值灵活配置混合A</t>
  </si>
  <si>
    <t>工银新得利混合</t>
  </si>
  <si>
    <t>创金合信鼎鑫睿选定开混合</t>
  </si>
  <si>
    <t>工银银和利混合</t>
  </si>
  <si>
    <t>工银丰收回报灵活配置混合C</t>
  </si>
  <si>
    <t>鹏华兴泽定期开放混合A</t>
  </si>
  <si>
    <t>信诚新悦B</t>
  </si>
  <si>
    <t>德邦鑫星价值灵活配置混合C</t>
  </si>
  <si>
    <t>鹏华兴泽定期开放混合C</t>
  </si>
  <si>
    <t>信诚新悦A</t>
  </si>
  <si>
    <t>新华华丰灵活配置混合</t>
  </si>
  <si>
    <t>工银瑞信沪港深股票</t>
  </si>
  <si>
    <t>中融新优势混合A</t>
  </si>
  <si>
    <t>浙商汇金鼎盈定增灵活配置混合</t>
  </si>
  <si>
    <t>鹏华丰尚定期开放债券A</t>
  </si>
  <si>
    <t>宝盈医疗健康沪港深股票</t>
  </si>
  <si>
    <t>鹏华弘信混合A</t>
  </si>
  <si>
    <t>鹏华弘信混合C</t>
  </si>
  <si>
    <t>泓德致远混合C</t>
  </si>
  <si>
    <t>泓德致远混合A</t>
  </si>
  <si>
    <t>中融融安混合</t>
  </si>
  <si>
    <t>中银中小盘成长混合</t>
  </si>
  <si>
    <t>华融新锐灵活配置混合</t>
  </si>
  <si>
    <t>鹏华兴合定期开放混合A</t>
  </si>
  <si>
    <t>中融融信双盈C</t>
  </si>
  <si>
    <t>德邦新添利债券A</t>
  </si>
  <si>
    <t>鹏华兴合定期开放混合C</t>
  </si>
  <si>
    <t>中融融信双盈A</t>
  </si>
  <si>
    <t>鹏华弘益混合A</t>
  </si>
  <si>
    <t>德邦新添利债券C</t>
  </si>
  <si>
    <t>新华华瑞灵活配置混合</t>
  </si>
  <si>
    <t>鹏华弘益混合C</t>
  </si>
  <si>
    <t>鹏华一带一路分级B</t>
  </si>
  <si>
    <t>鹏华兴盛定期开放灵活配置混合</t>
  </si>
  <si>
    <t>鹏华兴锐定期开放混合</t>
  </si>
  <si>
    <t>九泰泰富定增混合</t>
  </si>
  <si>
    <t>工银绝对收益混合发起A</t>
  </si>
  <si>
    <t>中海增强收益债券C</t>
  </si>
  <si>
    <t>创金合信鑫优选灵活配置混合A</t>
  </si>
  <si>
    <t>中海增强收益债券A</t>
  </si>
  <si>
    <t>中海中鑫灵活配置混合</t>
  </si>
  <si>
    <t>鹏华弘尚混合A类</t>
  </si>
  <si>
    <t>鹏华兴悦定期开放混合</t>
  </si>
  <si>
    <t>金信民旺债券C</t>
  </si>
  <si>
    <t>德邦景颐债券C</t>
  </si>
  <si>
    <t>金元顺安价值增长混合</t>
  </si>
  <si>
    <t>德邦景颐债券A</t>
  </si>
  <si>
    <t>金信民旺债券A</t>
  </si>
  <si>
    <t>中融融裕双利债券C</t>
  </si>
  <si>
    <t>鹏华丰尚定期开放债券B</t>
  </si>
  <si>
    <t>鹏华弘尚混合C类</t>
  </si>
  <si>
    <t>信诚至瑞灵活配置混合C</t>
  </si>
  <si>
    <t>诺德天禧债券</t>
  </si>
  <si>
    <t>信诚至瑞灵活配置混合A</t>
  </si>
  <si>
    <t>泰达宏利瑞利债券B</t>
  </si>
  <si>
    <t>泰达宏利财富大盘指数A</t>
  </si>
  <si>
    <t>泰达宏利财富大盘指数C</t>
  </si>
  <si>
    <t>中邮稳健添利灵活配置混合</t>
  </si>
  <si>
    <t>万家上证50ETF</t>
  </si>
  <si>
    <t>鹏华弘和混合A</t>
  </si>
  <si>
    <t>中银产业债定期开放债券</t>
  </si>
  <si>
    <t>鹏华弘嘉混合C</t>
  </si>
  <si>
    <t>鹏华弘和混合C</t>
  </si>
  <si>
    <t>鹏华弘嘉混合A</t>
  </si>
  <si>
    <t>鹏华丰信分级债券</t>
  </si>
  <si>
    <t>工银产业债券B</t>
  </si>
  <si>
    <t>工银产业债券A</t>
  </si>
  <si>
    <t>中邮景泰灵活配置混合C</t>
  </si>
  <si>
    <t>方正富邦中证保险主题指数分级B</t>
  </si>
  <si>
    <t>中邮景泰灵活配置混合A</t>
  </si>
  <si>
    <t>工银新增利混合</t>
  </si>
  <si>
    <t>创金合信鑫优选灵活配置混合C</t>
  </si>
  <si>
    <t>工银新增益混合</t>
  </si>
  <si>
    <t>天弘上证50指数A</t>
  </si>
  <si>
    <t>工银新生利混合</t>
  </si>
  <si>
    <t>工银绝对收益混合发起B</t>
  </si>
  <si>
    <t>创金合信鑫动力灵活配置混合A</t>
  </si>
  <si>
    <t>鹏华兴惠定期开放混合</t>
  </si>
  <si>
    <t>天弘上证50指数C</t>
  </si>
  <si>
    <t>中银金融地产混合</t>
  </si>
  <si>
    <t>鹏华兴实定期开放混合</t>
  </si>
  <si>
    <t>中融鑫起点混合A</t>
  </si>
  <si>
    <t>江信同福灵活配置混合C</t>
  </si>
  <si>
    <t>中海合嘉增强收益债券C</t>
  </si>
  <si>
    <t>新华丰盈回报债券</t>
  </si>
  <si>
    <t>中海合嘉增强收益债券A</t>
  </si>
  <si>
    <t>红土创新定增灵活配置混合</t>
  </si>
  <si>
    <t>鹏华弘锐混合A</t>
  </si>
  <si>
    <t>鹏华弘锐混合C</t>
  </si>
  <si>
    <t>中邮乐享收益灵活配置混合</t>
  </si>
  <si>
    <t>中融一带一路B</t>
  </si>
  <si>
    <t>信诚中证基建工程指数(LOF)</t>
  </si>
  <si>
    <t>信诚惠盈债券A</t>
  </si>
  <si>
    <t>江信同福灵活配置混合A</t>
  </si>
  <si>
    <t>国联安鑫隆混合A</t>
  </si>
  <si>
    <t>中融鑫起点混合C</t>
  </si>
  <si>
    <t>中海中证高铁产业指数分级B</t>
  </si>
  <si>
    <t>信诚惠盈债券C</t>
  </si>
  <si>
    <t>国联安鑫隆混合C</t>
  </si>
  <si>
    <t>金元顺安灵活配置混合A</t>
  </si>
  <si>
    <t>鹏华弘腾灵活配置混合C</t>
  </si>
  <si>
    <t>鹏华弘腾灵活配置混合A</t>
  </si>
  <si>
    <t>宝盈增强收益债券A/B</t>
  </si>
  <si>
    <t>天弘弘利债券</t>
  </si>
  <si>
    <t>宝盈增强收益债券C</t>
  </si>
  <si>
    <t>中金新安</t>
  </si>
  <si>
    <t>信诚至鑫灵活配置混合A</t>
  </si>
  <si>
    <t>工银高铁B</t>
  </si>
  <si>
    <t>诺德新享灵活配置混合</t>
  </si>
  <si>
    <t>鹏华研究精选混合</t>
  </si>
  <si>
    <t>中银多策略混合</t>
  </si>
  <si>
    <t>泰达宏利新起点混合B</t>
  </si>
  <si>
    <t>泰达宏利新起点混合A</t>
  </si>
  <si>
    <t>信诚至裕A</t>
  </si>
  <si>
    <t>泰达宏利集利债券A</t>
  </si>
  <si>
    <t>信诚至鑫灵活配置混合C</t>
  </si>
  <si>
    <t>中银上证国企100ETF</t>
  </si>
  <si>
    <t>创金合信鑫收益混合C</t>
  </si>
  <si>
    <t>信诚至裕C</t>
  </si>
  <si>
    <t>鹏华兴润定期开放混合C</t>
  </si>
  <si>
    <t>泰达宏利集利债券C</t>
  </si>
  <si>
    <t>九泰久利灵活配置混合</t>
  </si>
  <si>
    <t>鹏华兴康定期开放混合</t>
  </si>
  <si>
    <t>信达澳银鑫安债券(LOF)</t>
  </si>
  <si>
    <t>鹏华弘达灵活配置混合A</t>
  </si>
  <si>
    <t>鹏华弘达灵活配置混合C</t>
  </si>
  <si>
    <t>中融融裕双利债券A</t>
  </si>
  <si>
    <t>汇添富恒生指数分级(QDII)</t>
  </si>
  <si>
    <t>新华高端制造灵活配置混合</t>
  </si>
  <si>
    <t>鹏华兴润定期开放混合A</t>
  </si>
  <si>
    <t>中银合利债券</t>
  </si>
  <si>
    <t>中海上证50指数增强</t>
  </si>
  <si>
    <t>中银宝利混合C</t>
  </si>
  <si>
    <t>中银宝利混合A</t>
  </si>
  <si>
    <t>泰达信用合利债券B</t>
  </si>
  <si>
    <t>中银宏利灵活配置混合C</t>
  </si>
  <si>
    <t>泰达信用合利债券A</t>
  </si>
  <si>
    <t>中银宏利灵活配置混合A</t>
  </si>
  <si>
    <t>融通通泰保本A</t>
  </si>
  <si>
    <t>创金合信鑫动力灵活配置混合C</t>
  </si>
  <si>
    <t>鹏华丰信分级债券B</t>
  </si>
  <si>
    <t>前海联合全民健康混合</t>
  </si>
  <si>
    <t>融通通鑫灵活配置混合</t>
  </si>
  <si>
    <t>中银丰利灵活配置混合C</t>
  </si>
  <si>
    <t>泓德裕祥债券C</t>
  </si>
  <si>
    <t>鑫元欣享灵活配置混合C</t>
  </si>
  <si>
    <t>泓德裕祥债券A</t>
  </si>
  <si>
    <t>九泰锐丰定增混合</t>
  </si>
  <si>
    <t>中邮睿信增强债券</t>
  </si>
  <si>
    <t>泰达聚利债券(LOF)</t>
  </si>
  <si>
    <t>创金合信鑫收益混合A</t>
  </si>
  <si>
    <t>华富恒利债券C</t>
  </si>
  <si>
    <t>中银保本混合</t>
  </si>
  <si>
    <t>华富恒利债券A</t>
  </si>
  <si>
    <t>宝盈祥泰养老混合</t>
  </si>
  <si>
    <t>鑫元欣享灵活配置混合A</t>
  </si>
  <si>
    <t>信诚新丰A</t>
  </si>
  <si>
    <t>鹏华弘康混合A类</t>
  </si>
  <si>
    <t>中银润利混合A</t>
  </si>
  <si>
    <t>工银新得润混合</t>
  </si>
  <si>
    <t>国联安鑫汇混合C</t>
  </si>
  <si>
    <t>国联安鑫汇混合A</t>
  </si>
  <si>
    <t>国联安鑫盈混合A</t>
  </si>
  <si>
    <t>鹏华弘泰灵活配置混合C</t>
  </si>
  <si>
    <t>金元顺安丰利债券</t>
  </si>
  <si>
    <t>新华增强债券C</t>
  </si>
  <si>
    <t>新华鑫回报混合</t>
  </si>
  <si>
    <t>新华增强债券A</t>
  </si>
  <si>
    <t>德邦鑫星稳健灵活配置混合</t>
  </si>
  <si>
    <t>鹏华弘康混合C类</t>
  </si>
  <si>
    <t>中银润利混合C</t>
  </si>
  <si>
    <t>国联安鑫盈混合C</t>
  </si>
  <si>
    <t>鹏华安益增强混合</t>
  </si>
  <si>
    <t>信诚至诚A</t>
  </si>
  <si>
    <t>鹏华弘泽混合A</t>
  </si>
  <si>
    <t>融通沪港深智慧生活灵活配置混合</t>
  </si>
  <si>
    <t>鹏华弘泽混合C</t>
  </si>
  <si>
    <t>鹏华弘泰灵活配置混合A</t>
  </si>
  <si>
    <t>金元顺安灵活配置混合C</t>
  </si>
  <si>
    <t>信诚至诚B</t>
  </si>
  <si>
    <t>中邮创新优势灵活配置混合</t>
  </si>
  <si>
    <t>鹏华弘安灵活配置混合C</t>
  </si>
  <si>
    <t>鹏华弘安灵活配置混合A</t>
  </si>
  <si>
    <t>鹏华弘润混合C</t>
  </si>
  <si>
    <t>鹏华弘盛混合C</t>
  </si>
  <si>
    <t>新华红利回报混合</t>
  </si>
  <si>
    <t>鹏华弘盛混合A</t>
  </si>
  <si>
    <t>中融一带一路</t>
  </si>
  <si>
    <t>鹏华弘润混合A</t>
  </si>
  <si>
    <t>国联安稳健混合</t>
  </si>
  <si>
    <t>鹏华一带一路分级</t>
  </si>
  <si>
    <t>鹏华丰泰定期开放债券B</t>
  </si>
  <si>
    <t>中银双利债券B</t>
  </si>
  <si>
    <t>中银双利债券A</t>
  </si>
  <si>
    <t>国联安德盛优势混合</t>
  </si>
  <si>
    <t>鹏华丰泰定期开放债券A</t>
  </si>
  <si>
    <t>中金金泽量化精选混合C</t>
  </si>
  <si>
    <t>中金金泽量化精选混合A</t>
  </si>
  <si>
    <t>鹏华弘利混合C</t>
  </si>
  <si>
    <t>鹏华高铁B</t>
  </si>
  <si>
    <t>鹏华弘利混合A</t>
  </si>
  <si>
    <t>中融稳健添利债券</t>
  </si>
  <si>
    <t>新华行业周期轮换混合</t>
  </si>
  <si>
    <t>金元顺安桉泰债券</t>
  </si>
  <si>
    <t>泰达宏利启智灵活配置混合C</t>
  </si>
  <si>
    <t>泰达宏利启智灵活配置混合A</t>
  </si>
  <si>
    <t>方正富邦中证保险主题指数分级</t>
  </si>
  <si>
    <t>金元顺安沣楹债券</t>
  </si>
  <si>
    <t>鹏华双债加利债券</t>
  </si>
  <si>
    <t>国联安信心增长B</t>
  </si>
  <si>
    <t>中海纯债C</t>
  </si>
  <si>
    <t>国联安信心增长A</t>
  </si>
  <si>
    <t>鹏华兴华定期开放混合</t>
  </si>
  <si>
    <t>鹏华金城保本混合</t>
  </si>
  <si>
    <t>中海纯债A</t>
  </si>
  <si>
    <t>中海稳健收益债券</t>
  </si>
  <si>
    <t>工银添利债券B</t>
  </si>
  <si>
    <t>融通通泰保本C</t>
  </si>
  <si>
    <t>信诚优质纯债债券A</t>
  </si>
  <si>
    <t>华富保本</t>
  </si>
  <si>
    <t>融通新机遇灵活配置混合</t>
  </si>
  <si>
    <t>中银珍利灵活配置混合C</t>
  </si>
  <si>
    <t>中银珍利灵活配置混合A</t>
  </si>
  <si>
    <t>工银添利债券A</t>
  </si>
  <si>
    <t>中银新机遇混合A</t>
  </si>
  <si>
    <t>中银颐利灵活配置混合A</t>
  </si>
  <si>
    <t>泰达宏利绝对收益策略定期开放</t>
  </si>
  <si>
    <t>中银丰利灵活配置混合A</t>
  </si>
  <si>
    <t>中融融安二号保本混合</t>
  </si>
  <si>
    <t>浙商汇金转型升级灵活配置混合</t>
  </si>
  <si>
    <t>鹏华弘实混合C</t>
  </si>
  <si>
    <t>信诚三得益债券B</t>
  </si>
  <si>
    <t>融通通瑞债券C</t>
  </si>
  <si>
    <t>工银添颐债券A</t>
  </si>
  <si>
    <t>鹏华丰实定期开放债券A</t>
  </si>
  <si>
    <t>创金合信鑫安保本混合C</t>
  </si>
  <si>
    <t>中银稳进保本混合</t>
  </si>
  <si>
    <t>九泰久鑫C</t>
  </si>
  <si>
    <t>创金合信鑫安保本混合A</t>
  </si>
  <si>
    <t>九泰久鑫A</t>
  </si>
  <si>
    <t>鹏华弘实混合A</t>
  </si>
  <si>
    <t>信诚三得益债券A</t>
  </si>
  <si>
    <t>鹏华兴利定期开放混合</t>
  </si>
  <si>
    <t>创金合信聚利债券C</t>
  </si>
  <si>
    <t>融通通瑞债券A/B</t>
  </si>
  <si>
    <t>信诚新丰B</t>
  </si>
  <si>
    <t>鹏华丰和债券(LOF)</t>
  </si>
  <si>
    <t>创金合信聚利债券A</t>
  </si>
  <si>
    <t>国联安添鑫灵活配置混合A</t>
  </si>
  <si>
    <t>工银瑞信双利债券B</t>
  </si>
  <si>
    <t>信诚增强收益债券(LOF)</t>
  </si>
  <si>
    <t>国联安添鑫灵活配置混合C</t>
  </si>
  <si>
    <t>鹏华国企债债券</t>
  </si>
  <si>
    <t>信诚年年有余A</t>
  </si>
  <si>
    <t>鹏华双债保利债券</t>
  </si>
  <si>
    <t>工银瑞信双利债券A</t>
  </si>
  <si>
    <t>鹏华普天债券B</t>
  </si>
  <si>
    <t>工银中证高铁产业指数分级</t>
  </si>
  <si>
    <t>新华鑫弘灵活配置混合</t>
  </si>
  <si>
    <t>信诚经典优债债券B</t>
  </si>
  <si>
    <t>国联安鑫乾混合A</t>
  </si>
  <si>
    <t>鹏华丰收债券</t>
  </si>
  <si>
    <t>国联安鑫发混合A</t>
  </si>
  <si>
    <t>天弘惠利灵活配置混合</t>
  </si>
  <si>
    <t>鹏华普天债券A</t>
  </si>
  <si>
    <t>信诚新选回报混合B</t>
  </si>
  <si>
    <t>国联安鑫禧灵活配置混合A</t>
  </si>
  <si>
    <t>国联安增利债券B</t>
  </si>
  <si>
    <t>国联安鑫禧灵活配置混合C</t>
  </si>
  <si>
    <t>信诚新选回报混合A</t>
  </si>
  <si>
    <t>信诚至选C</t>
  </si>
  <si>
    <t>融通债券A/B</t>
  </si>
  <si>
    <t>国联安增利债券A</t>
  </si>
  <si>
    <t>新华增盈回报债券</t>
  </si>
  <si>
    <t>国联安鑫乾混合C</t>
  </si>
  <si>
    <t>国联安鑫发混合C</t>
  </si>
  <si>
    <t>融通收益增强债券C</t>
  </si>
  <si>
    <t>融通收益增强债券A</t>
  </si>
  <si>
    <t>鹏扬汇利债券C</t>
  </si>
  <si>
    <t>鹏扬汇利债券A</t>
  </si>
  <si>
    <t>信诚至选A</t>
  </si>
  <si>
    <t>前海联合添利债券A</t>
  </si>
  <si>
    <t>宝盈祥瑞养老混合</t>
  </si>
  <si>
    <t>信诚至利灵活配置混合C</t>
  </si>
  <si>
    <t>信诚至利灵活配置混合A</t>
  </si>
  <si>
    <t>工银添颐债券B</t>
  </si>
  <si>
    <t>中金丰鸿灵活配置混合C</t>
  </si>
  <si>
    <t>九泰锐诚定增混合</t>
  </si>
  <si>
    <t>中金丰颐灵活配置混合C</t>
  </si>
  <si>
    <t>中金丰颐灵活配置混合A</t>
  </si>
  <si>
    <t>中金丰鸿灵活配置混合A</t>
  </si>
  <si>
    <t>前海联合添利债券C</t>
  </si>
  <si>
    <t>国联安信心增益债券</t>
  </si>
  <si>
    <t>鹏华高铁分级</t>
  </si>
  <si>
    <t>信诚双盈债券(LOF)</t>
  </si>
  <si>
    <t>金元顺安桉盛债券</t>
  </si>
  <si>
    <t>金元顺安元启灵活配置混合</t>
  </si>
  <si>
    <t>工银添福债券B</t>
  </si>
  <si>
    <t>工银添福债券A</t>
  </si>
  <si>
    <t>工银国债纯债债券C</t>
  </si>
  <si>
    <t>中海惠祥分级债券B</t>
  </si>
  <si>
    <t>中海惠祥分级债券</t>
  </si>
  <si>
    <t>工银国债纯债债券A</t>
  </si>
  <si>
    <t>华富收益增强债券A</t>
  </si>
  <si>
    <t>中融恒瑞纯债A</t>
  </si>
  <si>
    <t>方正富邦睿利纯债A</t>
  </si>
  <si>
    <t>中融恒瑞纯债C</t>
  </si>
  <si>
    <t>中银广利混合A</t>
  </si>
  <si>
    <t>华富收益增强债券B</t>
  </si>
  <si>
    <t>信诚新锐回报灵活配置混合A</t>
  </si>
  <si>
    <t>国开开泰混合C</t>
  </si>
  <si>
    <t>国联安鑫享灵活配置C</t>
  </si>
  <si>
    <t>国开开泰混合A</t>
  </si>
  <si>
    <t>中融融丰纯债债券A</t>
  </si>
  <si>
    <t>中融融丰纯债债券C</t>
  </si>
  <si>
    <t>鹏华丰利债券(LOF)</t>
  </si>
  <si>
    <t>鹏华纯债债券</t>
  </si>
  <si>
    <t>融通月月添利定期开放债券A</t>
  </si>
  <si>
    <t>天弘裕利灵活配置混合</t>
  </si>
  <si>
    <t>中邮睿利增强债券</t>
  </si>
  <si>
    <t>工银中高等级信用债债券B</t>
  </si>
  <si>
    <t>鹏华证券保险分级A</t>
  </si>
  <si>
    <t>鹏华资源A</t>
  </si>
  <si>
    <t>诺德300A</t>
  </si>
  <si>
    <t>鹏华中证800地产指数分级A</t>
  </si>
  <si>
    <t>前海开源健康分级A</t>
  </si>
  <si>
    <t>前海开源中航军工A</t>
  </si>
  <si>
    <t>信诚中证TMT产业主题指数分级A</t>
  </si>
  <si>
    <t>中银国有企业债</t>
  </si>
  <si>
    <t>方正富邦中证保险主题指数分级A</t>
  </si>
  <si>
    <t>信诚沪深300指数分级A</t>
  </si>
  <si>
    <t>中融银行A</t>
  </si>
  <si>
    <t>中融一带一路A</t>
  </si>
  <si>
    <t>中融煤炭A</t>
  </si>
  <si>
    <t>中融钢铁A</t>
  </si>
  <si>
    <t>鹏华中证国防指数分级A</t>
  </si>
  <si>
    <t>泰达宏利瑞利债券A</t>
  </si>
  <si>
    <t>鹏华传媒分级A</t>
  </si>
  <si>
    <t>中邮纯债恒利债券C</t>
  </si>
  <si>
    <t>中邮纯债恒利债券A</t>
  </si>
  <si>
    <t>信诚惠报债券B</t>
  </si>
  <si>
    <t>中邮纯债聚利债券C</t>
  </si>
  <si>
    <t>华融新利灵活配置混合</t>
  </si>
  <si>
    <t>方正富邦睿利纯债C</t>
  </si>
  <si>
    <t>融通通福(LOF)C</t>
  </si>
  <si>
    <t>工银中高等级信用债债券A</t>
  </si>
  <si>
    <t>泓德裕荣纯债债券C</t>
  </si>
  <si>
    <t>山西证券保本混合C</t>
  </si>
  <si>
    <t>融通通福(LOF)A</t>
  </si>
  <si>
    <t>华富安福保本混合</t>
  </si>
  <si>
    <t>创金合信鑫回报灵活配置混合C</t>
  </si>
  <si>
    <t>融通稳利债券C</t>
  </si>
  <si>
    <t>信达澳银纯债债券</t>
  </si>
  <si>
    <t>鹏华高铁A</t>
  </si>
  <si>
    <t>鹏华新丝路A</t>
  </si>
  <si>
    <t>鹏华新能源A</t>
  </si>
  <si>
    <t>鹏华钢铁A</t>
  </si>
  <si>
    <t>鹏华一带一路分级A</t>
  </si>
  <si>
    <t>信诚惠报债券A</t>
  </si>
  <si>
    <t>信诚优质纯债债券B</t>
  </si>
  <si>
    <t>泓德裕康债券C</t>
  </si>
  <si>
    <t>中银广利混合C</t>
  </si>
  <si>
    <t>中银新机遇混合C</t>
  </si>
  <si>
    <t>中海中证高铁产业指数分级A</t>
  </si>
  <si>
    <t>中银盛利定期开放债券(LOF)</t>
  </si>
  <si>
    <t>嘉合磐石混合C</t>
  </si>
  <si>
    <t>创金合信鑫回报灵活配置混合A</t>
  </si>
  <si>
    <t>华富灵活配置混合</t>
  </si>
  <si>
    <t>泓德裕康债券A</t>
  </si>
  <si>
    <t>创金合信尊盈纯债债券</t>
  </si>
  <si>
    <t>国联安双佳中小板(LOF)</t>
  </si>
  <si>
    <t>国联安鑫享灵活配置A</t>
  </si>
  <si>
    <t>中银颐利灵活配置混合C</t>
  </si>
  <si>
    <t>中银纯债债券C</t>
  </si>
  <si>
    <t>融通增益债券A</t>
  </si>
  <si>
    <t>中银中高等级债券A</t>
  </si>
  <si>
    <t>泓德裕和纯债债券C</t>
  </si>
  <si>
    <t>中银纯债债券A</t>
  </si>
  <si>
    <t>富安达长盈保本混合</t>
  </si>
  <si>
    <t>融通四季添利债券(LOF)</t>
  </si>
  <si>
    <t>九泰久稳保本混合A</t>
  </si>
  <si>
    <t>金元顺安丰祥债券</t>
  </si>
  <si>
    <t>创金合信国企活力混合</t>
  </si>
  <si>
    <t>信诚新锐回报灵活配置混合B</t>
  </si>
  <si>
    <t>鹏华丰实定期开放债券B</t>
  </si>
  <si>
    <t>融通增丰债券</t>
  </si>
  <si>
    <t>九泰鸿祥服务升级混合</t>
  </si>
  <si>
    <t>中海惠裕纯债债券(LOF)</t>
  </si>
  <si>
    <t>融通岁岁添利定期开放债券B</t>
  </si>
  <si>
    <t>中邮纯债聚利债券A</t>
  </si>
  <si>
    <t>华富诚鑫灵活配置混合A</t>
  </si>
  <si>
    <t>融通通盈保本混合</t>
  </si>
  <si>
    <t>融通增祥债券</t>
  </si>
  <si>
    <t>中银益利灵活配置混合A</t>
  </si>
  <si>
    <t>中银益利灵活配置混合C</t>
  </si>
  <si>
    <t>鹏华双债增利债券</t>
  </si>
  <si>
    <t>信诚新鑫回报灵活配置混合B</t>
  </si>
  <si>
    <t>泓德裕泰债券C</t>
  </si>
  <si>
    <t>江信祺福债券C</t>
  </si>
  <si>
    <t>新华双利债券C</t>
  </si>
  <si>
    <t>国联安双禧A中证100指数</t>
  </si>
  <si>
    <t>融通通源短融债券A</t>
  </si>
  <si>
    <t>江信祺福债券A</t>
  </si>
  <si>
    <t>新华双利债券A</t>
  </si>
  <si>
    <t>泓德裕泰债券A</t>
  </si>
  <si>
    <t>中银信用增利债券(LOF)</t>
  </si>
  <si>
    <t>融通通源短融债券B</t>
  </si>
  <si>
    <t>华富诚鑫灵活配置混合C</t>
  </si>
  <si>
    <t>中邮稳定收益债券A</t>
  </si>
  <si>
    <t>中银新趋势混合</t>
  </si>
  <si>
    <t>信诚年年有余B</t>
  </si>
  <si>
    <t>工银信用纯债债券B</t>
  </si>
  <si>
    <t>华富元鑫灵活配置混合C</t>
  </si>
  <si>
    <t>华富恒稳纯债债券C</t>
  </si>
  <si>
    <t>工银纯债债券B</t>
  </si>
  <si>
    <t>工银信用纯债债券A</t>
  </si>
  <si>
    <t>工银纯债债券A</t>
  </si>
  <si>
    <t>中银增利债券</t>
  </si>
  <si>
    <t>创金合信尊隆纯债债券</t>
  </si>
  <si>
    <t>国联安鑫怡混合C</t>
  </si>
  <si>
    <t>鹏华信用增利债券A</t>
  </si>
  <si>
    <t>国联安鑫怡混合A</t>
  </si>
  <si>
    <t>信诚经典优债债券A</t>
  </si>
  <si>
    <t>新疆前海联合永兴纯债债券</t>
  </si>
  <si>
    <t>鹏华丰盛债券</t>
  </si>
  <si>
    <t>融通债券C</t>
  </si>
  <si>
    <t>鹏华丰融定期开放债券</t>
  </si>
  <si>
    <t>新华安享惠金定期债券C</t>
  </si>
  <si>
    <t>华富强化回报债券(LOF)</t>
  </si>
  <si>
    <t>新华安享惠金定期债券A</t>
  </si>
  <si>
    <t>鹏扬利泽债券C</t>
  </si>
  <si>
    <t>鹏扬利泽债券A</t>
  </si>
  <si>
    <t>天治鑫利半年定期开放债券A</t>
  </si>
  <si>
    <t>国联安安稳保本混合</t>
  </si>
  <si>
    <t>前海联合添鑫债券C</t>
  </si>
  <si>
    <t>信诚季季定期支付债券</t>
  </si>
  <si>
    <t>前海联合添鑫债券A</t>
  </si>
  <si>
    <t>鹏华信用增利债券B</t>
  </si>
  <si>
    <t>新华纯债添利债券发起C</t>
  </si>
  <si>
    <t>金信民兴债券C</t>
  </si>
  <si>
    <t>金信民兴债券A</t>
  </si>
  <si>
    <t>鹏华丰惠债券</t>
  </si>
  <si>
    <t>天治鑫利半年定期开放债券C</t>
  </si>
  <si>
    <t>泰达宏利纯利债券C</t>
  </si>
  <si>
    <t>泰达宏利纯利债券A</t>
  </si>
  <si>
    <t>融通通颐定期开放债券C</t>
  </si>
  <si>
    <t>泰达宏利恒利债券A</t>
  </si>
  <si>
    <t>融通通颐定期开放债券A</t>
  </si>
  <si>
    <t>前海联合添和纯债A</t>
  </si>
  <si>
    <t>前海联合添和纯债C</t>
  </si>
  <si>
    <t>中银添利债券</t>
  </si>
  <si>
    <t>信诚新鑫回报灵活配置混合A</t>
  </si>
  <si>
    <t>新华丰利A</t>
  </si>
  <si>
    <t>工银上证央企50ETF</t>
  </si>
  <si>
    <t>中融恒泰纯债A</t>
  </si>
  <si>
    <t>泰达宏利汇利债券C</t>
  </si>
  <si>
    <t>泰达宏利溢利债券A</t>
  </si>
  <si>
    <t>信诚稳鑫C</t>
  </si>
  <si>
    <t>鹏华丰玉债券</t>
  </si>
  <si>
    <t>创金合信尊丰纯债债券</t>
  </si>
  <si>
    <t>泰达宏利恒利债券C</t>
  </si>
  <si>
    <t>中融恒泰纯债C</t>
  </si>
  <si>
    <t>鹏华永盛定期开放债券</t>
  </si>
  <si>
    <t>鹏华丰禄债券</t>
  </si>
  <si>
    <t>泰达宏利淘利债券型C</t>
  </si>
  <si>
    <t>泰达宏利淘利债券型A</t>
  </si>
  <si>
    <t>新华丰利C</t>
  </si>
  <si>
    <t>鹏华实业债纯债债券</t>
  </si>
  <si>
    <t>融通通优债券</t>
  </si>
  <si>
    <t>华富元鑫灵活配置混合A</t>
  </si>
  <si>
    <t>鹏华丰茂债券</t>
  </si>
  <si>
    <t>创金合信尊泰纯债债券</t>
  </si>
  <si>
    <t>财通纯债债券C</t>
  </si>
  <si>
    <t>长安泓泽纯债债券C</t>
  </si>
  <si>
    <t>方正富邦惠利纯债C</t>
  </si>
  <si>
    <t>融通通宸债券</t>
  </si>
  <si>
    <t>泰达宏利汇利债券A</t>
  </si>
  <si>
    <t>泰达宏利溢利债券C</t>
  </si>
  <si>
    <t>德邦锐乾债券C</t>
  </si>
  <si>
    <t>信诚稳鑫A</t>
  </si>
  <si>
    <t>山西证券裕利债券</t>
  </si>
  <si>
    <t>鹏华丰盈债券</t>
  </si>
  <si>
    <t>鹏华丰华债券</t>
  </si>
  <si>
    <t>鹏华丰瑞债券</t>
  </si>
  <si>
    <t>鹏华丰玺债券</t>
  </si>
  <si>
    <t>鹏华丰源债券</t>
  </si>
  <si>
    <t>中融恒信纯债C</t>
  </si>
  <si>
    <t>中融恒信纯债A</t>
  </si>
  <si>
    <t>信诚景瑞C</t>
  </si>
  <si>
    <t>信诚稳悦A</t>
  </si>
  <si>
    <t>信诚稳悦C</t>
  </si>
  <si>
    <t>中金金利A</t>
  </si>
  <si>
    <t>财通纯债债券A</t>
  </si>
  <si>
    <t>中金金利C</t>
  </si>
  <si>
    <t>九泰锐华定增混合C</t>
  </si>
  <si>
    <t>九泰锐华定增混合A</t>
  </si>
  <si>
    <t>鹏华丰达债券</t>
  </si>
  <si>
    <t>江信添福债券C</t>
  </si>
  <si>
    <t>江信添福债券A</t>
  </si>
  <si>
    <t>信诚稳益C</t>
  </si>
  <si>
    <t>信诚稳益A</t>
  </si>
  <si>
    <t>工银瑞信瑞享纯债债券</t>
  </si>
  <si>
    <t>鹏华普泰债券</t>
  </si>
  <si>
    <t>泰达稳健</t>
  </si>
  <si>
    <t>工银500A</t>
  </si>
  <si>
    <t>工银中证传媒A</t>
  </si>
  <si>
    <t>工银环保A</t>
  </si>
  <si>
    <t>工银高铁A</t>
  </si>
  <si>
    <t>工银新能源A</t>
  </si>
  <si>
    <t>万家创A</t>
  </si>
  <si>
    <t>鹏华丰腾债券</t>
  </si>
  <si>
    <t>融通通祺债券</t>
  </si>
  <si>
    <t>德邦锐乾债券A</t>
  </si>
  <si>
    <t>信诚稳瑞债券A</t>
  </si>
  <si>
    <t>融通通润债券</t>
  </si>
  <si>
    <t>江信洪福</t>
  </si>
  <si>
    <t>德邦锐璟债券A</t>
  </si>
  <si>
    <t>鹏华丰享债券</t>
  </si>
  <si>
    <t>鹏华丰康债券</t>
  </si>
  <si>
    <t>德邦锐璟债券C</t>
  </si>
  <si>
    <t>信诚稳泰债券A</t>
  </si>
  <si>
    <t>信诚稳泰债券C</t>
  </si>
  <si>
    <t>信诚景瑞A</t>
  </si>
  <si>
    <t>工银100A</t>
  </si>
  <si>
    <t>华富弘鑫灵活配置混合A</t>
  </si>
  <si>
    <t>长安泓泽纯债债券A</t>
  </si>
  <si>
    <t>中科沃土沃祥债券</t>
  </si>
  <si>
    <t>方正富邦惠利纯债A</t>
  </si>
  <si>
    <t>工银恒泰纯债债券</t>
  </si>
  <si>
    <t>国联安保本</t>
  </si>
  <si>
    <t>工银瑞信恒享纯债债券</t>
  </si>
  <si>
    <t>信诚稳丰C</t>
  </si>
  <si>
    <t>融通通玺债券</t>
  </si>
  <si>
    <t>信诚稳丰A</t>
  </si>
  <si>
    <t>信诚稳瑞债券C</t>
  </si>
  <si>
    <t>中融盈泽债券C</t>
  </si>
  <si>
    <t>华富弘鑫灵活配置混合C</t>
  </si>
  <si>
    <t>融通通穗债券</t>
  </si>
  <si>
    <t>天弘安盈灵活配置混合</t>
  </si>
  <si>
    <t>工银增强收益债券A</t>
  </si>
  <si>
    <t>新华增怡债券A</t>
  </si>
  <si>
    <t>信诚稳利债券A</t>
  </si>
  <si>
    <t>中海顺鑫灵活配置混合</t>
  </si>
  <si>
    <t>中融银行间1-3年中高等级信用债指数C</t>
  </si>
  <si>
    <t>中融银行间1-3年高等级信用债指数C</t>
  </si>
  <si>
    <t>中融银行间1-3年中高等级信用债指数A</t>
  </si>
  <si>
    <t>中融银行间0-1年中高等级信用债指数A</t>
  </si>
  <si>
    <t>中融盈泽债券A</t>
  </si>
  <si>
    <t>中融银行间3-5年中高等级信用债指数A</t>
  </si>
  <si>
    <t>工银增强收益债券B</t>
  </si>
  <si>
    <t>新华增怡债券C</t>
  </si>
  <si>
    <t>信诚稳利债券C</t>
  </si>
  <si>
    <t>国联安鑫盛混合A</t>
  </si>
  <si>
    <t>中银锦利混合A</t>
  </si>
  <si>
    <t>国联安鑫盛混合C</t>
  </si>
  <si>
    <t>中融银行间0-1年中高等级信用债指数C</t>
  </si>
  <si>
    <t>鹏华丰恒债券</t>
  </si>
  <si>
    <t>中融银行间3-5年中高等级信用债指数C</t>
  </si>
  <si>
    <t>中融银行间1-3年高等级信用债指数A</t>
  </si>
  <si>
    <t>创金合信沪港深研究精选灵活混合</t>
  </si>
  <si>
    <t>融通通裕债券</t>
  </si>
  <si>
    <t>融通通安债券</t>
  </si>
  <si>
    <t>新华恒稳添利债券</t>
  </si>
  <si>
    <t>中融强国制造混合</t>
  </si>
  <si>
    <t>鹏华金鼎保本混合A</t>
  </si>
  <si>
    <t>中海惠利B</t>
  </si>
  <si>
    <t>金元顺安成长动力灵活配置混合</t>
  </si>
  <si>
    <t>融通稳利债券A</t>
  </si>
  <si>
    <t>融通增利债券</t>
  </si>
  <si>
    <t>华富益鑫灵活配置混合C</t>
  </si>
  <si>
    <t>泓德裕和纯债债券A</t>
  </si>
  <si>
    <t>融通新动力灵活配置混合</t>
  </si>
  <si>
    <t>鹏华金鼎保本混合C</t>
  </si>
  <si>
    <t>信诚中证800医药指数分级A</t>
  </si>
  <si>
    <t>东吴转债A</t>
  </si>
  <si>
    <t>中银裕利混合A</t>
  </si>
  <si>
    <t>山西证券保本混合A</t>
  </si>
  <si>
    <t>工银纯债定期开放债券</t>
  </si>
  <si>
    <t>中银鑫利灵活配置混合C</t>
  </si>
  <si>
    <t>泓德裕荣纯债债券A</t>
  </si>
  <si>
    <t>融通增裕债券</t>
  </si>
  <si>
    <t>鹏华丰润债券(LOF)</t>
  </si>
  <si>
    <t>信诚中证800有色指数分级A</t>
  </si>
  <si>
    <t>中邮双动力混合</t>
  </si>
  <si>
    <t>鹏华信息分级A</t>
  </si>
  <si>
    <t>华富永鑫灵活配置混合A</t>
  </si>
  <si>
    <t>富荣富兴纯债</t>
  </si>
  <si>
    <t>融通月月添利定期开放债券B</t>
  </si>
  <si>
    <t>华富恒财分级债券B</t>
  </si>
  <si>
    <t>泰达宏利创益混合A</t>
  </si>
  <si>
    <t>中金纯债债券A</t>
  </si>
  <si>
    <t>中银中高等级债券C</t>
  </si>
  <si>
    <t>融通增鑫债券</t>
  </si>
  <si>
    <t>中海积极收益灵活配置混合</t>
  </si>
  <si>
    <t>融通岁岁添利定期开放债券A</t>
  </si>
  <si>
    <t>创金合信尊享纯债债券</t>
  </si>
  <si>
    <t>鹏华丰饶定期开放债券</t>
  </si>
  <si>
    <t>中海惠祥分级债券A</t>
  </si>
  <si>
    <t>中邮增力债券</t>
  </si>
  <si>
    <t>中金纯债债券C</t>
  </si>
  <si>
    <t>融通通和债券</t>
  </si>
  <si>
    <t>信诚稳健债券C</t>
  </si>
  <si>
    <t>华富益鑫灵活配置混合A</t>
  </si>
  <si>
    <t>鹏华丰信分级债券A</t>
  </si>
  <si>
    <t>中融新产业混合C</t>
  </si>
  <si>
    <t>华富恒财分级债券A</t>
  </si>
  <si>
    <t>中银裕利混合C</t>
  </si>
  <si>
    <t>九泰久稳保本混合C</t>
  </si>
  <si>
    <t>信诚至盛灵活配置混合C</t>
  </si>
  <si>
    <t>工银四季收益债券(LOF)</t>
  </si>
  <si>
    <t>中银鑫利灵活配置混合A</t>
  </si>
  <si>
    <t>嘉合磐石混合A</t>
  </si>
  <si>
    <t>上银慧添利债券</t>
  </si>
  <si>
    <t>信诚中证800金融指数A</t>
  </si>
  <si>
    <t>新华纯债添利债券发起A</t>
  </si>
  <si>
    <t>长盛同瑞A</t>
  </si>
  <si>
    <t>中邮稳定收益债券C</t>
  </si>
  <si>
    <t>富荣富祥纯债</t>
  </si>
  <si>
    <t>中证财通可持续发展100指数C</t>
  </si>
  <si>
    <t>华富恒财分级债券</t>
  </si>
  <si>
    <t>鹏华丰泽债券(LOF)</t>
  </si>
  <si>
    <t>华富恒稳纯债债券A</t>
  </si>
  <si>
    <t>鹏华金刚保本混合</t>
  </si>
  <si>
    <t>创金合信尊盛纯债债券</t>
  </si>
  <si>
    <t>新华中证环保产业指数分级A</t>
  </si>
  <si>
    <t>鹏华产业债债券</t>
  </si>
  <si>
    <t>中银锦利混合C</t>
  </si>
  <si>
    <t>中融新产业混合A</t>
  </si>
  <si>
    <t>信诚中证500指数分级A</t>
  </si>
  <si>
    <t>诺德双翼债券(LOF)</t>
  </si>
  <si>
    <t>泰达宏利创益混合B</t>
  </si>
  <si>
    <t>信诚至盛灵活配置混合A</t>
  </si>
  <si>
    <t>信诚稳健债券A</t>
  </si>
  <si>
    <t>融通通尚灵活配置混合A</t>
  </si>
  <si>
    <t>融通通尚灵活配置混合C</t>
  </si>
  <si>
    <t>泰达宏利创金混合C</t>
  </si>
  <si>
    <t>泰达宏利创金混合A</t>
  </si>
  <si>
    <t>工银国债(7-10年)指数A</t>
  </si>
  <si>
    <t>工银政府债纯债债券(LOF)C</t>
  </si>
  <si>
    <t>天弘中证证券保险指数A</t>
  </si>
  <si>
    <t>天弘中证证券保险指数C</t>
  </si>
  <si>
    <t>信诚鼎泰(LOF)</t>
  </si>
  <si>
    <t>工银国债(7-10年)指数C</t>
  </si>
  <si>
    <t>工银政府债纯债债券(LOF)A</t>
  </si>
  <si>
    <t>国联安鑫富混合C</t>
  </si>
  <si>
    <t>国联安鑫富混合A</t>
  </si>
  <si>
    <t>创金合信优选回报混合</t>
  </si>
  <si>
    <t>创金合信尊智纯债债券</t>
  </si>
  <si>
    <t>鹏华证券保险分级</t>
  </si>
  <si>
    <t>泰达宏利养老混合A</t>
  </si>
  <si>
    <t>泰达宏利养老混合B</t>
  </si>
  <si>
    <t>华富永鑫灵活配置混合C</t>
  </si>
  <si>
    <t>泰达宏利定宏混合</t>
  </si>
  <si>
    <t>中海惠利纯债</t>
  </si>
  <si>
    <t>工银金融地产混合</t>
  </si>
  <si>
    <t>方正富邦优选灵活配置混合C</t>
  </si>
  <si>
    <t>泰达宏利创盈混合A</t>
  </si>
  <si>
    <t>泰达宏利创盈混合B</t>
  </si>
  <si>
    <t>鹏华证券保险分级B</t>
  </si>
  <si>
    <t>红塔红土盛金新动力混合A</t>
  </si>
  <si>
    <t>红塔红土盛金新动力混合C</t>
  </si>
  <si>
    <t>方正富邦优选灵活配置混合A</t>
  </si>
  <si>
    <t>中金绝对收益策略定期开放混合</t>
  </si>
  <si>
    <t>融通证券分级</t>
  </si>
  <si>
    <t>鹏华证券分级</t>
  </si>
  <si>
    <t>信诚中证800金融指数分级</t>
  </si>
  <si>
    <t>中海惠利A</t>
  </si>
  <si>
    <t>金信智能中国2025灵活配置混合</t>
  </si>
  <si>
    <t>中融银行</t>
  </si>
  <si>
    <t>鹏华银行分级</t>
  </si>
  <si>
    <t>信诚中证800金融指数B</t>
  </si>
  <si>
    <t>中融银行B</t>
  </si>
  <si>
    <t>——</t>
    <phoneticPr fontId="1" type="noConversion"/>
  </si>
  <si>
    <t>低估阈值</t>
    <phoneticPr fontId="1" type="noConversion"/>
  </si>
  <si>
    <t>高估阈值</t>
    <phoneticPr fontId="1" type="noConversion"/>
  </si>
  <si>
    <t>0.55元</t>
    <phoneticPr fontId="1" type="noConversion"/>
  </si>
  <si>
    <t>国投创业成长B</t>
  </si>
  <si>
    <t>南方消费进取</t>
  </si>
  <si>
    <t>景顺长城鼎益混合(LOF)</t>
  </si>
  <si>
    <t>银华锐进</t>
  </si>
  <si>
    <t>南方兴盛先锋灵活配置混合</t>
  </si>
  <si>
    <t>景顺长城新兴成长混合</t>
  </si>
  <si>
    <t>南方品质优选灵活配置混合</t>
  </si>
  <si>
    <t>汇添富中证主要消费ETF</t>
  </si>
  <si>
    <t>银华转债B</t>
  </si>
  <si>
    <t>南方新兴消费增长分级股票</t>
  </si>
  <si>
    <t>汇添富成长焦点混合</t>
  </si>
  <si>
    <t>上投摩根大盘蓝筹股票</t>
  </si>
  <si>
    <t>上投摩根整合驱动灵活配置混合</t>
  </si>
  <si>
    <t>汇添富美丽30混合</t>
  </si>
  <si>
    <t>汇添富中证主要消费ETF联接</t>
  </si>
  <si>
    <t>长信内需成长混合</t>
  </si>
  <si>
    <t>上投摩根科技前沿灵活配置混合</t>
  </si>
  <si>
    <t>诺安进取</t>
  </si>
  <si>
    <t>长盛互联网+主题灵活配置混合</t>
  </si>
  <si>
    <t>银华盛世精选灵活配置混合发起式</t>
  </si>
  <si>
    <t>汇添富蓝筹稳健混合</t>
  </si>
  <si>
    <t>南方优享分红灵活配置混合</t>
  </si>
  <si>
    <t>汇添富消费行业混合</t>
  </si>
  <si>
    <t>银华和谐主题混合</t>
  </si>
  <si>
    <t>景顺长城优势企业</t>
  </si>
  <si>
    <t>兴全商业模式优选混合(LOF)</t>
  </si>
  <si>
    <t>民生养老服务</t>
  </si>
  <si>
    <t>中邮多策略灵活配置混合</t>
  </si>
  <si>
    <t>景顺长城精选蓝筹混合</t>
  </si>
  <si>
    <t>长盛新兴成长主题灵活配置混合</t>
  </si>
  <si>
    <t>银华食品饮料量化股票发起式A</t>
  </si>
  <si>
    <t>国投瑞银中证消费服务指数(LOF)</t>
  </si>
  <si>
    <t>银华食品饮料量化股票发起式C</t>
  </si>
  <si>
    <t>兴全精选混合</t>
  </si>
  <si>
    <t>银华明择多策略定期开放混合</t>
  </si>
  <si>
    <t>银华价值优选混合</t>
  </si>
  <si>
    <t>银华消费分级混合B</t>
  </si>
  <si>
    <t>银华中小盘混合</t>
  </si>
  <si>
    <t>汇添富新兴消费股票</t>
  </si>
  <si>
    <t>东吴阿尔法灵活配置混合</t>
  </si>
  <si>
    <t>东吴转债B</t>
  </si>
  <si>
    <t>银河美丽混合C</t>
  </si>
  <si>
    <t>银河美丽混合A</t>
  </si>
  <si>
    <t>兴全全球视野股票</t>
  </si>
  <si>
    <t>银华领先策略混合</t>
  </si>
  <si>
    <t>银华800B</t>
  </si>
  <si>
    <t>汇添富优势精选混合</t>
  </si>
  <si>
    <t>汇丰晋信消费红利股票</t>
  </si>
  <si>
    <t>前海开源沪港深创新成长混合A</t>
  </si>
  <si>
    <t>汇添富策略回报混合</t>
  </si>
  <si>
    <t>银华体育文化灵活配置混合</t>
  </si>
  <si>
    <t>长信创新驱动股票</t>
  </si>
  <si>
    <t>银华文体娱乐量化股票发起式C</t>
  </si>
  <si>
    <t>景顺长城核心竞争力混合A</t>
  </si>
  <si>
    <t>银华文体娱乐量化股票发起式A</t>
  </si>
  <si>
    <t>前海开源沪港深创新成长混合C</t>
  </si>
  <si>
    <t>银华高端制造业灵活配置混合</t>
  </si>
  <si>
    <t>南方智造未来股票</t>
  </si>
  <si>
    <t>银华互联网主题灵活配置混合</t>
  </si>
  <si>
    <t>上投摩根成长动力混合</t>
  </si>
  <si>
    <t>前海开源事件驱动混合A</t>
  </si>
  <si>
    <t>华泰柏瑞行业领先混合</t>
  </si>
  <si>
    <t>前海开源事件驱动混合C</t>
  </si>
  <si>
    <t>金鹰技术领先灵活配置混合A</t>
  </si>
  <si>
    <t>民生加银品牌蓝筹混合</t>
  </si>
  <si>
    <t>东吴移动互联灵活配置混合C</t>
  </si>
  <si>
    <t>东吴移动互联灵活配置混合A</t>
  </si>
  <si>
    <t>金鹰技术领先灵活配置混合C</t>
  </si>
  <si>
    <t>银华消费分级混合</t>
  </si>
  <si>
    <t>东吴深证100指数增强(LOF)</t>
  </si>
  <si>
    <t>南方创业板ETF</t>
  </si>
  <si>
    <t>长信多利灵活配置混合</t>
  </si>
  <si>
    <t>华泰柏瑞创新动力灵活配置混合</t>
  </si>
  <si>
    <t>工银瑞信创业板ETF</t>
  </si>
  <si>
    <t>南方稳健成长混合</t>
  </si>
  <si>
    <t>南方稳健成长贰号混合</t>
  </si>
  <si>
    <t>兴全轻资产混合(LOF)</t>
  </si>
  <si>
    <t>汇添富高端制造股票</t>
  </si>
  <si>
    <t>银华中国梦30股票</t>
  </si>
  <si>
    <t>华泰柏瑞盛世中国混合</t>
  </si>
  <si>
    <t>银华300B</t>
  </si>
  <si>
    <t>汇添富民营活力混合</t>
  </si>
  <si>
    <t>兴全合润分级混合</t>
  </si>
  <si>
    <t>兴全合润B</t>
  </si>
  <si>
    <t>兴全合润A</t>
  </si>
  <si>
    <t>华泰柏瑞创新升级混合</t>
  </si>
  <si>
    <t>上投摩根核心优选混合</t>
  </si>
  <si>
    <t>南方创业板ETF联接C</t>
  </si>
  <si>
    <t>上投摩根内需动力混合</t>
  </si>
  <si>
    <t>南方创业板ETF联接A</t>
  </si>
  <si>
    <t>南方智慧混合</t>
  </si>
  <si>
    <t>南方转型驱动灵活配置混合</t>
  </si>
  <si>
    <t>银河服务混合</t>
  </si>
  <si>
    <t>汇添富均衡增长混合</t>
  </si>
  <si>
    <t>国投瑞银深证100指数(LOF)</t>
  </si>
  <si>
    <t>南方价值A</t>
  </si>
  <si>
    <t>银华中证全指医药卫生指数增强发起式</t>
  </si>
  <si>
    <t>民生加银内需增长混合</t>
  </si>
  <si>
    <t>银华深证100指数分级</t>
  </si>
  <si>
    <t>上投摩根健康品质生活混合</t>
  </si>
  <si>
    <t>景顺长城品质投资混合</t>
  </si>
  <si>
    <t>民生加银灵活配置混合</t>
  </si>
  <si>
    <t>长盛电子信息产业混合</t>
  </si>
  <si>
    <t>银河沪深300成长分级B</t>
  </si>
  <si>
    <t>民生加银稳健成长混合</t>
  </si>
  <si>
    <t>安信优势增长混合C</t>
  </si>
  <si>
    <t>安信优势增长混合A</t>
  </si>
  <si>
    <t>民生加银优选股票</t>
  </si>
  <si>
    <t>长信银利精选混合</t>
  </si>
  <si>
    <t>兴全趋势投资混合(LOF)</t>
  </si>
  <si>
    <t>上投摩根优选多因子股票</t>
  </si>
  <si>
    <t>汇添富逆向投资混合</t>
  </si>
  <si>
    <t>海富通中小盘混合</t>
  </si>
  <si>
    <t>前海开源优势蓝筹股票C</t>
  </si>
  <si>
    <t>民生加银研究精选灵活配置混合</t>
  </si>
  <si>
    <t>中邮医药健康灵活配置混合</t>
  </si>
  <si>
    <t>长信双利优选混合</t>
  </si>
  <si>
    <t>诺安研究精选股票</t>
  </si>
  <si>
    <t>海富通国策导向混合</t>
  </si>
  <si>
    <t>汇添富深证300ETF</t>
  </si>
  <si>
    <t>前海开源强势共识100强股票</t>
  </si>
  <si>
    <t>南方产业活力股票</t>
  </si>
  <si>
    <t>诺安主题精选混合</t>
  </si>
  <si>
    <t>中邮未来新蓝筹混合</t>
  </si>
  <si>
    <t>圆信永丰多策略</t>
  </si>
  <si>
    <t>汇添富国企创新股票</t>
  </si>
  <si>
    <t>前海开源优势蓝筹股票A</t>
  </si>
  <si>
    <t>银华农业产业股票发起式</t>
  </si>
  <si>
    <t>兴全有机增长混合</t>
  </si>
  <si>
    <t>银华永祥灵活配置混合</t>
  </si>
  <si>
    <t>南方天元(LOF)</t>
  </si>
  <si>
    <t>诺安中证创业成长指数分级</t>
  </si>
  <si>
    <t>南方绩优成长混合</t>
  </si>
  <si>
    <t>南方深证成份ETF</t>
  </si>
  <si>
    <t>南方创新经济灵活配置混合</t>
  </si>
  <si>
    <t>华泰柏瑞健康生活混合</t>
  </si>
  <si>
    <t>上投摩根行业轮动混合A</t>
  </si>
  <si>
    <t>汇添富多策略定开混合</t>
  </si>
  <si>
    <t>金鹰产业整合混合</t>
  </si>
  <si>
    <t>前海开源农业精选混合(LOF)</t>
  </si>
  <si>
    <t>安信消费医药股票</t>
  </si>
  <si>
    <t>浦银安盛医疗健康混合</t>
  </si>
  <si>
    <t>华泰柏瑞价值增长混合</t>
  </si>
  <si>
    <t>汇添富价值精选混合</t>
  </si>
  <si>
    <t>华泰柏瑞消费成长混合</t>
  </si>
  <si>
    <t>华泰柏瑞激励动力混合C</t>
  </si>
  <si>
    <t>汇添富深证300ETF联接</t>
  </si>
  <si>
    <t>景顺长城成长之星</t>
  </si>
  <si>
    <t>华泰柏瑞激励动力混合A</t>
  </si>
  <si>
    <t>银华稳利灵活配置混合C</t>
  </si>
  <si>
    <t>金鹰科技创新股票</t>
  </si>
  <si>
    <t>南方文旅混合</t>
  </si>
  <si>
    <t>南方隆元</t>
  </si>
  <si>
    <t>国投创业成长指数分级</t>
  </si>
  <si>
    <t>国投瑞银安颐多策略混合</t>
  </si>
  <si>
    <t>金鹰改革红利灵活配置混合</t>
  </si>
  <si>
    <t>工银瑞信智能制造股票</t>
  </si>
  <si>
    <t>兴全社会责任混合</t>
  </si>
  <si>
    <t>浦银安盛价值成长混合</t>
  </si>
  <si>
    <t>华泰柏瑞量化创优混合</t>
  </si>
  <si>
    <t>东吴双动力混合</t>
  </si>
  <si>
    <t>银华稳利灵活配置混合A</t>
  </si>
  <si>
    <t>南方深证成份ETF联接C</t>
  </si>
  <si>
    <t>南方深证成份ETF联接A</t>
  </si>
  <si>
    <t>东兴改革精选混合</t>
  </si>
  <si>
    <t>银华富裕主题混合</t>
  </si>
  <si>
    <t>前海开源国家比较优势混合</t>
  </si>
  <si>
    <t>汇添富移动互联股票</t>
  </si>
  <si>
    <t>华泰柏瑞制造2025混合A</t>
  </si>
  <si>
    <t>汇添富可转债债券A</t>
  </si>
  <si>
    <t>上投摩根安全战略股票</t>
  </si>
  <si>
    <t>华泰柏瑞制造2025混合C</t>
  </si>
  <si>
    <t>汇添富沪深300安中指数</t>
  </si>
  <si>
    <t>浦银安盛精致生活混合</t>
  </si>
  <si>
    <t>汇添富可转债债券C</t>
  </si>
  <si>
    <t>华泰柏瑞生物医药灵活配置混合</t>
  </si>
  <si>
    <t>圆信永丰双红利灵活配置混合A</t>
  </si>
  <si>
    <t>上投摩根智慧生活灵活配置混合</t>
  </si>
  <si>
    <t>海富通上证非周期ETF</t>
  </si>
  <si>
    <t>长信恒利优势混合</t>
  </si>
  <si>
    <t>民生加银红利回报混合</t>
  </si>
  <si>
    <t>上投摩根中证消费服务指数</t>
  </si>
  <si>
    <t>汇丰晋信科技先锋股票</t>
  </si>
  <si>
    <t>浦银安盛新兴产业混合</t>
  </si>
  <si>
    <t>上投摩根新兴服务股票</t>
  </si>
  <si>
    <t>诺安低碳经济股票</t>
  </si>
  <si>
    <t>圆信永丰优享生活灵活配置混合</t>
  </si>
  <si>
    <t>浦银安盛消费升级混合C</t>
  </si>
  <si>
    <t>长信电子信息行业量化混合</t>
  </si>
  <si>
    <t>浦银安盛增长动力混合</t>
  </si>
  <si>
    <t>诺安成长混合</t>
  </si>
  <si>
    <t>浦银安盛消费升级混合A</t>
  </si>
  <si>
    <t>圆信永丰双红利灵活配置混合C</t>
  </si>
  <si>
    <t>长信金利趋势混合</t>
  </si>
  <si>
    <t>景顺长城中小板</t>
  </si>
  <si>
    <t>海富通上证非周期ETF联接</t>
  </si>
  <si>
    <t>前海开源中证大农业指数增强</t>
  </si>
  <si>
    <t>民生加银精选混合</t>
  </si>
  <si>
    <t>银华内需精选混合(LOF)</t>
  </si>
  <si>
    <t>景顺长城动力平衡混合</t>
  </si>
  <si>
    <t>银河稳健混合</t>
  </si>
  <si>
    <t>上投摩根动态多因子策略混合</t>
  </si>
  <si>
    <t>添富盈润混合A</t>
  </si>
  <si>
    <t>金鹰策略配置混合</t>
  </si>
  <si>
    <t>景顺长城中证150ETF联接</t>
  </si>
  <si>
    <t>上投摩根智选30混合</t>
  </si>
  <si>
    <t>银河智联主题灵活配置混合</t>
  </si>
  <si>
    <t>广发电子信息传媒产业精选股票</t>
  </si>
  <si>
    <t>银华优质增长混合</t>
  </si>
  <si>
    <t>银河主题策略混合</t>
  </si>
  <si>
    <t>添富盈润混合C</t>
  </si>
  <si>
    <t>汇添富中证医药卫生ETF</t>
  </si>
  <si>
    <t>融通成长30灵活配置混合</t>
  </si>
  <si>
    <t>上投摩根阿尔法混合</t>
  </si>
  <si>
    <t>银河研究精选混合</t>
  </si>
  <si>
    <t>浦银安盛新经济结构混合</t>
  </si>
  <si>
    <t>银河灵活配置A</t>
  </si>
  <si>
    <t>前海开源外向企业股票</t>
  </si>
  <si>
    <t>东吴智慧医疗量化混合</t>
  </si>
  <si>
    <t>安信合作创新混合</t>
  </si>
  <si>
    <t>银河灵活配置C</t>
  </si>
  <si>
    <t>南方高端装备灵活配置混合C</t>
  </si>
  <si>
    <t>南方高端装备灵活配置混合A</t>
  </si>
  <si>
    <t>汇丰晋信恒生龙头指数A</t>
  </si>
  <si>
    <t>南方优选成长混合A</t>
  </si>
  <si>
    <t>汇丰晋信恒生龙头指数C</t>
  </si>
  <si>
    <t>民生加银策略精选混合</t>
  </si>
  <si>
    <t>中证500原材料指数ETF</t>
  </si>
  <si>
    <t>安信中国制造混合</t>
  </si>
  <si>
    <t>南方新优享</t>
  </si>
  <si>
    <t>银河消费驱动</t>
  </si>
  <si>
    <t>长信增利动态混合</t>
  </si>
  <si>
    <t>南方新兴龙头灵活配置混合</t>
  </si>
  <si>
    <t>东吴安鑫量化灵活配置混合</t>
  </si>
  <si>
    <t>南方盛元</t>
  </si>
  <si>
    <t>长信量化中小盘股票</t>
  </si>
  <si>
    <t>南方优选成长混合C</t>
  </si>
  <si>
    <t>兴全新视野定期开放混合型发起式</t>
  </si>
  <si>
    <t>上投摩根中国优势混合</t>
  </si>
  <si>
    <t>上投摩根转型动力灵活配置</t>
  </si>
  <si>
    <t>银华万物互联灵活配置混合</t>
  </si>
  <si>
    <t>民生加银积极成长发起式</t>
  </si>
  <si>
    <t>银河成长混合</t>
  </si>
  <si>
    <t>融通军工B</t>
  </si>
  <si>
    <t>上投摩根卓越制造股票</t>
  </si>
  <si>
    <t>上投摩根智慧互联股票</t>
  </si>
  <si>
    <t>长信医疗保健混合(LOF)</t>
  </si>
  <si>
    <t>汇添富医药保健混合</t>
  </si>
  <si>
    <t>上投摩根核心成长</t>
  </si>
  <si>
    <t>长信睿进混合A</t>
  </si>
  <si>
    <t>中信建投智信物联网灵活配置混合C</t>
  </si>
  <si>
    <t>中信建投智信物联网灵活配置混合A</t>
  </si>
  <si>
    <t>银华聚利灵活配置混合C</t>
  </si>
  <si>
    <t>汇添富中证中药指数(LOF)A</t>
  </si>
  <si>
    <t>东吴行业轮动混合</t>
  </si>
  <si>
    <t>长盛中证申万一带一路B</t>
  </si>
  <si>
    <t>银华聚利灵活配置混合A</t>
  </si>
  <si>
    <t>汇添富优选回报灵活配置混合C</t>
  </si>
  <si>
    <t>长信量化先锋混合A</t>
  </si>
  <si>
    <t>汇添富中证中药指数(LOF)C</t>
  </si>
  <si>
    <t>民生加银景气行业混合</t>
  </si>
  <si>
    <t>中证500医药卫生指数交易ETF</t>
  </si>
  <si>
    <t>金鹰主题优势混合</t>
  </si>
  <si>
    <t>华泰柏瑞新经济沪港深混合</t>
  </si>
  <si>
    <t>长信中证能源互联网主题(LOF)</t>
  </si>
  <si>
    <t>长盛医疗行业量化配置股票</t>
  </si>
  <si>
    <t>长盛同智优势混合(LOF)</t>
  </si>
  <si>
    <t>圆信永丰优加生活</t>
  </si>
  <si>
    <t>海富通改革驱动混合</t>
  </si>
  <si>
    <t>中邮核心科技创新灵活配置混合</t>
  </si>
  <si>
    <t>长信量化先锋混合C</t>
  </si>
  <si>
    <t>上投摩根中小盘混合</t>
  </si>
  <si>
    <t>金鹰红利价值混合</t>
  </si>
  <si>
    <t>长信睿进混合C</t>
  </si>
  <si>
    <t>汇添富绝对收益定开混合</t>
  </si>
  <si>
    <t>诺安高端制造股票</t>
  </si>
  <si>
    <t>汇丰晋信新动力混合</t>
  </si>
  <si>
    <t>中信建投医改灵活配置混合</t>
  </si>
  <si>
    <t>汇添富中证港股通高股息投资指数(LOF)A</t>
  </si>
  <si>
    <t>东吴中证新兴</t>
  </si>
  <si>
    <t>银华多元视野灵活配置混合</t>
  </si>
  <si>
    <t>浙商进取</t>
  </si>
  <si>
    <t>汇添富中证港股通高股息投资指数(LOF)C</t>
  </si>
  <si>
    <t>银华生态环保主题灵活配置混合</t>
  </si>
  <si>
    <t>汇添富优选回报灵活配置混合A</t>
  </si>
  <si>
    <t>国投瑞银招财灵活配置混合</t>
  </si>
  <si>
    <t>海富通领先成长混合</t>
  </si>
  <si>
    <t>长盛盛腾混合A</t>
  </si>
  <si>
    <t>银华智荟内在价值灵活配置混合发起式</t>
  </si>
  <si>
    <t>前海开源大安全混合</t>
  </si>
  <si>
    <t>长盛创新先锋混合</t>
  </si>
  <si>
    <t>长盛盛腾混合C</t>
  </si>
  <si>
    <t>安信鑫发优选混合</t>
  </si>
  <si>
    <t>景顺长城公司治理混合</t>
  </si>
  <si>
    <t>安信灵活配置混合</t>
  </si>
  <si>
    <t>银河君荣灵活配置混合I</t>
  </si>
  <si>
    <t>银河君荣灵活配置混合A</t>
  </si>
  <si>
    <t>银华医疗健康量化股票发起式A</t>
  </si>
  <si>
    <t>银河君荣灵活配置混合C</t>
  </si>
  <si>
    <t>上投摩根双息平衡混合A</t>
  </si>
  <si>
    <t>景顺长城量化精选股票</t>
  </si>
  <si>
    <t>东吴安盈量化灵活配置混合</t>
  </si>
  <si>
    <t>信达澳银新目标混合</t>
  </si>
  <si>
    <t>银华医疗健康量化股票发起式C</t>
  </si>
  <si>
    <t>东吴双三角A</t>
  </si>
  <si>
    <t>银河银泰混合</t>
  </si>
  <si>
    <t>华泰柏瑞积极成长混合</t>
  </si>
  <si>
    <t>浦银安盛红利精选混合</t>
  </si>
  <si>
    <t>银华量化智慧动力灵活配置混合</t>
  </si>
  <si>
    <t>南方教育股票</t>
  </si>
  <si>
    <t>上投摩根成长先锋混合</t>
  </si>
  <si>
    <t>万家瑞旭灵活配置混合A</t>
  </si>
  <si>
    <t>汇添富医疗服务混合</t>
  </si>
  <si>
    <t>万家瑞旭灵活配置混合C</t>
  </si>
  <si>
    <t>东吴双三角C</t>
  </si>
  <si>
    <t>景顺长城支柱产业混合</t>
  </si>
  <si>
    <t>银华成长先锋混合</t>
  </si>
  <si>
    <t>长盛战略新兴产业A</t>
  </si>
  <si>
    <t>前海开源一带一路混合C</t>
  </si>
  <si>
    <t>上投摩根双核平衡混合</t>
  </si>
  <si>
    <t>东兴蓝海财富灵活配置混合</t>
  </si>
  <si>
    <t>长信量化多策略股票C</t>
  </si>
  <si>
    <t>长信量化多策略股票A</t>
  </si>
  <si>
    <t>银河沪深300成长分级</t>
  </si>
  <si>
    <t>汇添富添福吉祥混合</t>
  </si>
  <si>
    <t>华泰柏瑞积极优选股票</t>
  </si>
  <si>
    <t>前海开源周期优选混合A</t>
  </si>
  <si>
    <t>南方君选灵活配置混合</t>
  </si>
  <si>
    <t>银华新能源新材料量化优选股票C</t>
  </si>
  <si>
    <t>前海开源周期优选混合C</t>
  </si>
  <si>
    <t>银华新能源新材料量化优选股票A</t>
  </si>
  <si>
    <t>银华中证800分级</t>
  </si>
  <si>
    <t>南方积极配置混合(LOF)</t>
  </si>
  <si>
    <t>安信价值精选股票</t>
  </si>
  <si>
    <t>金鹰民族新兴混合</t>
  </si>
  <si>
    <t>景顺长城优质成长</t>
  </si>
  <si>
    <t>汇丰晋信珠三角区域发展混合</t>
  </si>
  <si>
    <t>兴全可转债混合</t>
  </si>
  <si>
    <t>中证500信息技术指数ETF</t>
  </si>
  <si>
    <t>银华鑫瑞</t>
  </si>
  <si>
    <t>前海开源人工智能主题混合</t>
  </si>
  <si>
    <t>南方医保</t>
  </si>
  <si>
    <t>浦银安盛睿智精选混合C</t>
  </si>
  <si>
    <t>浙商大数据智选消费灵活配置混合</t>
  </si>
  <si>
    <t>海富通沪港深混合</t>
  </si>
  <si>
    <t>浦银安盛基本面400指数</t>
  </si>
  <si>
    <t>中国梦基金</t>
  </si>
  <si>
    <t>国投瑞银核心企业混合</t>
  </si>
  <si>
    <t>兴全绿色投资混合(LOF)</t>
  </si>
  <si>
    <t>南方成份精选</t>
  </si>
  <si>
    <t>南方量化成长</t>
  </si>
  <si>
    <t>景顺长城沪深300指数</t>
  </si>
  <si>
    <t>诺安上证新兴产业ETF</t>
  </si>
  <si>
    <t>南方中证申万有色金属ETF</t>
  </si>
  <si>
    <t>银河量化优选混合</t>
  </si>
  <si>
    <t>中信建投睿信灵活配置混合C</t>
  </si>
  <si>
    <t>长盛中证100指数</t>
  </si>
  <si>
    <t>浦银安盛睿智精选混合A</t>
  </si>
  <si>
    <t>民生加银前沿科技混合</t>
  </si>
  <si>
    <t>中信建投睿信灵活配置混合A</t>
  </si>
  <si>
    <t>银华信息科技量化优选股票C</t>
  </si>
  <si>
    <t>海富通中证内地低碳指数</t>
  </si>
  <si>
    <t>海富通欣荣混合A</t>
  </si>
  <si>
    <t>银华信息科技量化优选股票A</t>
  </si>
  <si>
    <t>海富通欣荣混合C</t>
  </si>
  <si>
    <t>前海开源一带一路混合A</t>
  </si>
  <si>
    <t>长盛同德主题混合</t>
  </si>
  <si>
    <t>南方中证500ETF</t>
  </si>
  <si>
    <t>前海开源多元策略混合A</t>
  </si>
  <si>
    <t>国投瑞银景气行业混合</t>
  </si>
  <si>
    <t>长盛创新驱动灵活配置混合</t>
  </si>
  <si>
    <t>汇添富成长多因子量化策略股票</t>
  </si>
  <si>
    <t>南方中证互联网指数分级</t>
  </si>
  <si>
    <t>上投摩根文体休闲灵活配置混合</t>
  </si>
  <si>
    <t>海富通中证100指数(LOF)</t>
  </si>
  <si>
    <t>前海开源多元策略混合C</t>
  </si>
  <si>
    <t>诺安改革趋势灵活配置混合</t>
  </si>
  <si>
    <t>海富通收益增长混合</t>
  </si>
  <si>
    <t>南方中证500信息技术ETF联接C</t>
  </si>
  <si>
    <t>景顺长城研究精选股票型</t>
  </si>
  <si>
    <t>南方中证500信息技术ETF联接A</t>
  </si>
  <si>
    <t>南方开元沪深300ETF</t>
  </si>
  <si>
    <t>华泰柏瑞沪深300ETF</t>
  </si>
  <si>
    <t>长盛同庆中证800(LOF)</t>
  </si>
  <si>
    <t>南方有色金属联接A</t>
  </si>
  <si>
    <t>定投宝</t>
  </si>
  <si>
    <t>华泰柏瑞量化智慧混合</t>
  </si>
  <si>
    <t>圆信永丰兴源灵活配置混合C</t>
  </si>
  <si>
    <t>安信新起点混合C</t>
  </si>
  <si>
    <t>南方中证500增强A</t>
  </si>
  <si>
    <t>景顺长城量化新动力股票</t>
  </si>
  <si>
    <t>圆信永丰兴源灵活配置混合A</t>
  </si>
  <si>
    <t>兴业国企改革混合</t>
  </si>
  <si>
    <t>华泰柏瑞中证500ETF</t>
  </si>
  <si>
    <t>南方有色金属联接C</t>
  </si>
  <si>
    <t>华泰柏瑞量化先行混合</t>
  </si>
  <si>
    <t>安信新起点混合A</t>
  </si>
  <si>
    <t>安信新常态股票</t>
  </si>
  <si>
    <t>中信建投睿利A</t>
  </si>
  <si>
    <t>汇丰晋信2026周期混合</t>
  </si>
  <si>
    <t>南方中证500ETF联接(LOF)A</t>
  </si>
  <si>
    <t>万家消费成长股票</t>
  </si>
  <si>
    <t>中信建投睿利C</t>
  </si>
  <si>
    <t>前海开源沪港深乐享生活</t>
  </si>
  <si>
    <t>兴业成长动力灵活配置混合</t>
  </si>
  <si>
    <t>银华沪深300指数分级</t>
  </si>
  <si>
    <t>南方中证500ETF联接(LOF)C</t>
  </si>
  <si>
    <t>长盛量化多策略混合</t>
  </si>
  <si>
    <t>诺安先进制造股票</t>
  </si>
  <si>
    <t>华泰柏瑞量化优选灵活配置混合</t>
  </si>
  <si>
    <t>景顺长城睿成灵活配置混合A</t>
  </si>
  <si>
    <t>银河嘉祥混合A</t>
  </si>
  <si>
    <t>长盛沪深300指数(LOF)</t>
  </si>
  <si>
    <t>银河嘉祥混合C</t>
  </si>
  <si>
    <t>汇添富中证500指数(LOF)A</t>
  </si>
  <si>
    <t>长信中证500指数增强</t>
  </si>
  <si>
    <t>南方国策动力股票</t>
  </si>
  <si>
    <t>民生加银量化中国灵活配置混合</t>
  </si>
  <si>
    <t>景顺长城睿成灵活配置混合C</t>
  </si>
  <si>
    <t>东吴配置优化灵活配置混合</t>
  </si>
  <si>
    <t>南方开元沪深300联接A</t>
  </si>
  <si>
    <t>银华中证转债指数增强分级</t>
  </si>
  <si>
    <t>南方开元沪深300联接C</t>
  </si>
  <si>
    <t>诺安500ETF</t>
  </si>
  <si>
    <t>长盛量化红利混合</t>
  </si>
  <si>
    <t>汇添富沪深300指数(LOF)C</t>
  </si>
  <si>
    <t>汇添富沪深300指数(LOF)A</t>
  </si>
  <si>
    <t>国投瑞银瑞和小康沪深300指数</t>
  </si>
  <si>
    <t>汇添富中证500指数(LOF)C</t>
  </si>
  <si>
    <t>华泰柏瑞沪深300ETF联接</t>
  </si>
  <si>
    <t>华泰柏瑞量化驱动混合</t>
  </si>
  <si>
    <t>银华鑫利</t>
  </si>
  <si>
    <t>南方中证1000ETF</t>
  </si>
  <si>
    <t>东吴新产业混合</t>
  </si>
  <si>
    <t>华泰柏瑞中证500ETF联接</t>
  </si>
  <si>
    <t>诺安上证新兴产业ETF联接</t>
  </si>
  <si>
    <t>南方上证380ETF</t>
  </si>
  <si>
    <t>南方策略</t>
  </si>
  <si>
    <t>景顺长城中国回报灵活配置混合</t>
  </si>
  <si>
    <t>万家瑞隆灵活配置混合</t>
  </si>
  <si>
    <t>华泰柏瑞上证中小盘ETF</t>
  </si>
  <si>
    <t>诺安中证100指数</t>
  </si>
  <si>
    <t>上投摩根新兴动力混合A</t>
  </si>
  <si>
    <t>景顺长城内需增长混合</t>
  </si>
  <si>
    <t>景顺长城中证500ETF联接</t>
  </si>
  <si>
    <t>东吴国企改革主题灵活配置混合</t>
  </si>
  <si>
    <t>景顺长城中小盘混合</t>
  </si>
  <si>
    <t>南方中证500增强C</t>
  </si>
  <si>
    <t>银河智造混合基金</t>
  </si>
  <si>
    <t>民生加银新动力灵活配置混合A</t>
  </si>
  <si>
    <t>前海开源沪港深新硬件A</t>
  </si>
  <si>
    <t>长盛沪港深优势精选灵活配置混合</t>
  </si>
  <si>
    <t>上投摩根民生需求</t>
  </si>
  <si>
    <t>长信可转债债券A</t>
  </si>
  <si>
    <t>前海开源沪港深新硬件C</t>
  </si>
  <si>
    <t>景顺长城内需增长贰号</t>
  </si>
  <si>
    <t>长信可转债债券C</t>
  </si>
  <si>
    <t>汇添富中证环境治理指数(LOF)C</t>
  </si>
  <si>
    <t>上投摩根策略精选灵活配置混合</t>
  </si>
  <si>
    <t>海富通内需热点混合</t>
  </si>
  <si>
    <t>南方上证380ETF联接</t>
  </si>
  <si>
    <t>汇添富环保行业股票型</t>
  </si>
  <si>
    <t>汇添富中证环境治理指数(LOF)A</t>
  </si>
  <si>
    <t>诺安中证500ETF联接</t>
  </si>
  <si>
    <t>景顺长城领先回报灵活配置混合C</t>
  </si>
  <si>
    <t>华泰柏瑞上证中小盘ETF联接</t>
  </si>
  <si>
    <t>万家行业优选混合(LOF)</t>
  </si>
  <si>
    <t>景顺长城环保优势股票</t>
  </si>
  <si>
    <t>前海开源可转债债券</t>
  </si>
  <si>
    <t>景顺长城沪港深领先科技股票</t>
  </si>
  <si>
    <t>安信新价值灵活配置混合C</t>
  </si>
  <si>
    <t>华泰柏瑞量化增强混合</t>
  </si>
  <si>
    <t>金鹰成份优选混合</t>
  </si>
  <si>
    <t>安信新价值灵活配置混合A</t>
  </si>
  <si>
    <t>安信沪深300增强C</t>
  </si>
  <si>
    <t>长盛国企改革主题灵活配置混合</t>
  </si>
  <si>
    <t>安信沪深300增强A</t>
  </si>
  <si>
    <t>浦银安盛沪深300指数</t>
  </si>
  <si>
    <t>长信利广灵活配置混合A</t>
  </si>
  <si>
    <t>景顺长城资源垄断混合(LOF)</t>
  </si>
  <si>
    <t>上投摩根医疗健康股票</t>
  </si>
  <si>
    <t>国投瑞银中证资源指数(LOF)</t>
  </si>
  <si>
    <t>汇添富中证生物科技指数(LOF)A</t>
  </si>
  <si>
    <t>国投瑞银瑞和沪深300指数</t>
  </si>
  <si>
    <t>银华智能汽车量化优选股票A</t>
  </si>
  <si>
    <t>长盛中小盘精选混合</t>
  </si>
  <si>
    <t>南方转型增长灵活配置混合</t>
  </si>
  <si>
    <t>汇添富中证生物科技指数(LOF)C</t>
  </si>
  <si>
    <t>东兴量化多策略混合</t>
  </si>
  <si>
    <t>前海开源沪深300指数</t>
  </si>
  <si>
    <t>银华智能汽车量化优选股票C</t>
  </si>
  <si>
    <t>长盛同鑫行业配置混合</t>
  </si>
  <si>
    <t>诺安中小盘精选混合</t>
  </si>
  <si>
    <t>长信利泰灵活配置混合</t>
  </si>
  <si>
    <t>华泰柏瑞行业竞争优势混合</t>
  </si>
  <si>
    <t>南方大数据300指数A</t>
  </si>
  <si>
    <t>南方大数据300指数C</t>
  </si>
  <si>
    <t>汇丰晋信龙腾混合</t>
  </si>
  <si>
    <t>万家量化睿选灵活配置混合</t>
  </si>
  <si>
    <t>长盛城镇化主题混合</t>
  </si>
  <si>
    <t>汇添富民营新动力股票</t>
  </si>
  <si>
    <t>银华道琼斯88</t>
  </si>
  <si>
    <t>浙商沪深300指数分级</t>
  </si>
  <si>
    <t>东吴新经济</t>
  </si>
  <si>
    <t>诺安行业轮动混合</t>
  </si>
  <si>
    <t>前海开源股息率100强股票</t>
  </si>
  <si>
    <t>汇添富民丰回报混合C</t>
  </si>
  <si>
    <t>国投瑞银成长优选混合</t>
  </si>
  <si>
    <t>汇添富民丰回报混合A</t>
  </si>
  <si>
    <t>中邮趋势精选灵活配置混合</t>
  </si>
  <si>
    <t>金鹰转型动力混合</t>
  </si>
  <si>
    <t>长信利广灵活配置混合C</t>
  </si>
  <si>
    <t>汇丰晋信中小盘股票</t>
  </si>
  <si>
    <t>东吴新趋势价值线灵活配置混合</t>
  </si>
  <si>
    <t>民生加银中证内地资源主题指数</t>
  </si>
  <si>
    <t>景顺长城领先回报灵活配置混合A</t>
  </si>
  <si>
    <t>长信量化优选混合(LOF)</t>
  </si>
  <si>
    <t>海富通精选混合</t>
  </si>
  <si>
    <t>东吴多策略灵活配置混合</t>
  </si>
  <si>
    <t>银河沪深300价值指数</t>
  </si>
  <si>
    <t>永赢量化灵活配置混合型发起式</t>
  </si>
  <si>
    <t>景顺长城中证500行业中性低波动指数</t>
  </si>
  <si>
    <t>诺安新动力混合</t>
  </si>
  <si>
    <t>华泰柏瑞惠利灵活混合A</t>
  </si>
  <si>
    <t>汇添富新睿精选混合A</t>
  </si>
  <si>
    <t>国投瑞银锐意改革混合</t>
  </si>
  <si>
    <t>景顺长城改革机遇灵活配置混合</t>
  </si>
  <si>
    <t>国投瑞银新回报混合</t>
  </si>
  <si>
    <t>万家中证红利指数(LOF)</t>
  </si>
  <si>
    <t>兴全沪深300指数(LOF)</t>
  </si>
  <si>
    <t>汇添富新睿精选混合C</t>
  </si>
  <si>
    <t>浙商聚潮灵活配置混合</t>
  </si>
  <si>
    <t>东吴安享量化混合</t>
  </si>
  <si>
    <t>银华资源</t>
  </si>
  <si>
    <t>海富通股票混合</t>
  </si>
  <si>
    <t>金鹰智慧生活混合</t>
  </si>
  <si>
    <t>汇添富睿丰混合A</t>
  </si>
  <si>
    <t>汇丰晋信智造先锋股票A</t>
  </si>
  <si>
    <t>诺安灵活配置混合</t>
  </si>
  <si>
    <t>汇添富睿丰混合C</t>
  </si>
  <si>
    <t>长盛可转债债券A</t>
  </si>
  <si>
    <t>国投瑞银瑞和远见沪深300指数</t>
  </si>
  <si>
    <t>长盛可转债债券C</t>
  </si>
  <si>
    <t>长信利富债券</t>
  </si>
  <si>
    <t>景顺长城优选混合</t>
  </si>
  <si>
    <t>汇丰晋信智造先锋股票C</t>
  </si>
  <si>
    <t>金鹰行业优势混合</t>
  </si>
  <si>
    <t>南方改革机遇</t>
  </si>
  <si>
    <t>国投瑞银医疗保健混合</t>
  </si>
  <si>
    <t>华泰柏瑞惠利灵活混合C</t>
  </si>
  <si>
    <t>万家瑞兴灵活配置混合</t>
  </si>
  <si>
    <t>银河量化价值混合</t>
  </si>
  <si>
    <t>汇添富保鑫保本混合</t>
  </si>
  <si>
    <t>国投瑞银策略精选混合</t>
  </si>
  <si>
    <t>国投瑞银进宝灵活配置混合</t>
  </si>
  <si>
    <t>万家新利灵活配置混合</t>
  </si>
  <si>
    <t>银河君腾混合C</t>
  </si>
  <si>
    <t>南方平衡配置混合</t>
  </si>
  <si>
    <t>汇添富沪港深新价值股票</t>
  </si>
  <si>
    <t>长盛同益成长回报(LOF)</t>
  </si>
  <si>
    <t>前海开源沪港深裕鑫C</t>
  </si>
  <si>
    <t>兴业聚优灵活配置混合</t>
  </si>
  <si>
    <t>前海开源沪港深裕鑫A</t>
  </si>
  <si>
    <t>银华优势企业混合</t>
  </si>
  <si>
    <t>国投瑞银融华债券</t>
  </si>
  <si>
    <t>银河君腾混合A</t>
  </si>
  <si>
    <t>国投瑞银精选收益混合</t>
  </si>
  <si>
    <t>诺安新经济股票</t>
  </si>
  <si>
    <t>长盛高端装备混合</t>
  </si>
  <si>
    <t>海富通精选贰号混合</t>
  </si>
  <si>
    <t>国投瑞银和顺债券</t>
  </si>
  <si>
    <t>南方小康ETF</t>
  </si>
  <si>
    <t>长信利保债券</t>
  </si>
  <si>
    <t>长盛生态环境主题灵活配置混合</t>
  </si>
  <si>
    <t>上投摩根红利回报混合C</t>
  </si>
  <si>
    <t>北信瑞丰产业升级多策略混合</t>
  </si>
  <si>
    <t>上投摩根红利回报混合A</t>
  </si>
  <si>
    <t>上投摩根稳进回报混合</t>
  </si>
  <si>
    <t>南方中证国有企业改革指数分级</t>
  </si>
  <si>
    <t>国投瑞银新丝路混合(LOF)</t>
  </si>
  <si>
    <t>前海开源沪港深智慧生活混合</t>
  </si>
  <si>
    <t>东吴嘉禾优势精选混合</t>
  </si>
  <si>
    <t>汇添富港股通专注成长混合</t>
  </si>
  <si>
    <t>国投瑞银美丽中国混合</t>
  </si>
  <si>
    <t>南方小康ETF联接C</t>
  </si>
  <si>
    <t>南方小康ETF联接A</t>
  </si>
  <si>
    <t>万家精选混合</t>
  </si>
  <si>
    <t>长盛成长价值混合</t>
  </si>
  <si>
    <t>国投瑞银新机遇混合C</t>
  </si>
  <si>
    <t>诺安进取回报</t>
  </si>
  <si>
    <t>前海开源中证军工指数C</t>
  </si>
  <si>
    <t>金鹰核心资源混合</t>
  </si>
  <si>
    <t>汇添富盈稳保本混合</t>
  </si>
  <si>
    <t>民生加银转债优选债券C</t>
  </si>
  <si>
    <t>国投瑞银新机遇混合A</t>
  </si>
  <si>
    <t>前海开源沪港深大消费主题混合C</t>
  </si>
  <si>
    <t>民生加银转债优选债券A</t>
  </si>
  <si>
    <t>汇添富盈鑫保本混合</t>
  </si>
  <si>
    <t>前海开源沪港深大消费主题混合A</t>
  </si>
  <si>
    <t>华泰柏瑞富利灵活配置混合</t>
  </si>
  <si>
    <t>海富通东财大数据混合</t>
  </si>
  <si>
    <t>万家品质生活灵活配置混合</t>
  </si>
  <si>
    <t>长盛电子信息主题灵活配置混合</t>
  </si>
  <si>
    <t>南方军工混合</t>
  </si>
  <si>
    <t>金鹰量化精选股票(LOF)</t>
  </si>
  <si>
    <t>安信工业4.0混合A</t>
  </si>
  <si>
    <t>长盛信息安全量化策略灵活配置混合</t>
  </si>
  <si>
    <t>万家和谐增长混合</t>
  </si>
  <si>
    <t>安信新回报灵活配置混合C</t>
  </si>
  <si>
    <t>上投摩根双债增利C</t>
  </si>
  <si>
    <t>安信新回报灵活配置混合A</t>
  </si>
  <si>
    <t>景顺长城策略精选灵活配置混合</t>
  </si>
  <si>
    <t>汇丰晋信低碳先锋股票</t>
  </si>
  <si>
    <t>国投瑞银创新动力混合</t>
  </si>
  <si>
    <t>安信工业4.0混合C</t>
  </si>
  <si>
    <t>诺安增利债券B</t>
  </si>
  <si>
    <t>上投摩根双债增利A</t>
  </si>
  <si>
    <t>海富通欣享混合A</t>
  </si>
  <si>
    <t>海富通欣享混合C</t>
  </si>
  <si>
    <t>长盛同盛成长优选灵活配置(LOF)</t>
  </si>
  <si>
    <t>财通资管鑫逸回报混合A</t>
  </si>
  <si>
    <t>国投瑞银新兴产业混合(LOF)</t>
  </si>
  <si>
    <t>银河鸿利混合I</t>
  </si>
  <si>
    <t>前海开源再融资股票</t>
  </si>
  <si>
    <t>财通资管鑫逸回报混合C</t>
  </si>
  <si>
    <t>万家宏观择时多策略灵活配置混合</t>
  </si>
  <si>
    <t>南方消费活力灵活配置混合</t>
  </si>
  <si>
    <t>前海开源盈鑫A</t>
  </si>
  <si>
    <t>浙商聚潮新思维混合</t>
  </si>
  <si>
    <t>金鹰中小盘精选混合</t>
  </si>
  <si>
    <t>海富通阿尔法对冲混合</t>
  </si>
  <si>
    <t>前海开源大海洋混合</t>
  </si>
  <si>
    <t>前海开源盈鑫C</t>
  </si>
  <si>
    <t>银河犇利混合A</t>
  </si>
  <si>
    <t>银河犇利混合C</t>
  </si>
  <si>
    <t>诺安增利债券A</t>
  </si>
  <si>
    <t>长盛中证申万一带一路指数分级</t>
  </si>
  <si>
    <t>银河君耀混合C</t>
  </si>
  <si>
    <t>银河君耀混合A</t>
  </si>
  <si>
    <t>华泰柏瑞多策略灵活配置混合</t>
  </si>
  <si>
    <t>银华中证等权90指数分级</t>
  </si>
  <si>
    <t>万家180指数</t>
  </si>
  <si>
    <t>华泰柏瑞嘉利混合</t>
  </si>
  <si>
    <t>汇添富盈安保本混合</t>
  </si>
  <si>
    <t>华泰柏瑞价值精选30混合</t>
  </si>
  <si>
    <t>国投瑞银瑞盈混合(LOF)</t>
  </si>
  <si>
    <t>前海开源中国稀缺资产混合A</t>
  </si>
  <si>
    <t>华泰柏瑞上证红利ETF</t>
  </si>
  <si>
    <t>银河量化稳进混合</t>
  </si>
  <si>
    <t>南方高增长混合(LOF)</t>
  </si>
  <si>
    <t>中信建投睿泰C</t>
  </si>
  <si>
    <t>兴业多策略灵活配置混合</t>
  </si>
  <si>
    <t>汇添富安鑫智选灵活配置混合A</t>
  </si>
  <si>
    <t>前海开源沪港深隆鑫混合A</t>
  </si>
  <si>
    <t>前海开源中国成长灵活配置混合</t>
  </si>
  <si>
    <t>前海开源沪港深隆鑫混合C</t>
  </si>
  <si>
    <t>中信建投睿泰A</t>
  </si>
  <si>
    <t>安信量化多因子混合</t>
  </si>
  <si>
    <t>景顺长城泰和回报灵活配置混合A</t>
  </si>
  <si>
    <t>前海开源高端装备制造混合</t>
  </si>
  <si>
    <t>前海开源中国稀缺资产混合C</t>
  </si>
  <si>
    <t>前海开源中证军工指数A</t>
  </si>
  <si>
    <t>景顺长城顺益回报混合A</t>
  </si>
  <si>
    <t>银河君尚灵活配置混合C</t>
  </si>
  <si>
    <t>银河君尚灵活配置混合I</t>
  </si>
  <si>
    <t>景顺长城顺益回报混合C</t>
  </si>
  <si>
    <t>银河君尚灵活配置混合A</t>
  </si>
  <si>
    <t>南方瑞利灵活配置混合</t>
  </si>
  <si>
    <t>圆信永丰强化收益债券A</t>
  </si>
  <si>
    <t>汇添富中证互联网医疗指数(LOF)A</t>
  </si>
  <si>
    <t>长盛上证50B</t>
  </si>
  <si>
    <t>银河鸿利混合C</t>
  </si>
  <si>
    <t>银河鸿利混合A</t>
  </si>
  <si>
    <t>汇添富社会责任混合</t>
  </si>
  <si>
    <t>景顺长城低碳科技主题混合</t>
  </si>
  <si>
    <t>国投瑞银稳健增长混合</t>
  </si>
  <si>
    <t>圆信永丰强化收益债券C</t>
  </si>
  <si>
    <t>汇添富多元收益债券A</t>
  </si>
  <si>
    <t>国投瑞银瑞宁灵活配置混合</t>
  </si>
  <si>
    <t>汇添富中证互联网医疗指数(LOF)C</t>
  </si>
  <si>
    <t>民生加银中证港股通高股息精选A</t>
  </si>
  <si>
    <t>汇添富双利A</t>
  </si>
  <si>
    <t>国投瑞银新成长灵活配置混合A</t>
  </si>
  <si>
    <t>诺安平衡混合</t>
  </si>
  <si>
    <t>景顺长城景盈金利债C</t>
  </si>
  <si>
    <t>景顺长城景盈金利债A</t>
  </si>
  <si>
    <t>民生加银中证港股通高股息精选C</t>
  </si>
  <si>
    <t>汇添富双利C</t>
  </si>
  <si>
    <t>前海开源港股通股息率50强股票</t>
  </si>
  <si>
    <t>前海开源工业革命4.0混合</t>
  </si>
  <si>
    <t>工银瑞信沪港深精选灵活配置混合A</t>
  </si>
  <si>
    <t>前海开源鼎瑞债券C</t>
  </si>
  <si>
    <t>前海开源鼎瑞债券A</t>
  </si>
  <si>
    <t>上投摩根强化回报债券B</t>
  </si>
  <si>
    <t>银河康乐股票</t>
  </si>
  <si>
    <t>华泰柏瑞盛利混合A</t>
  </si>
  <si>
    <t>国投瑞银国家安全灵活配置混合</t>
  </si>
  <si>
    <t>汇添富安鑫智选灵活配置混合C</t>
  </si>
  <si>
    <t>工银瑞信沪港深精选灵活配置混合C</t>
  </si>
  <si>
    <t>汇添富达欣灵活配置混合C</t>
  </si>
  <si>
    <t>景顺长城能源基建</t>
  </si>
  <si>
    <t>上投摩根强化回报债券A</t>
  </si>
  <si>
    <t>汇添富达欣灵活配置混合A</t>
  </si>
  <si>
    <t>金鹰稳健成长混合</t>
  </si>
  <si>
    <t>银华鑫锐定增灵活配置混合</t>
  </si>
  <si>
    <t>景顺长城泰和回报灵活配置混合C</t>
  </si>
  <si>
    <t>中信建投睿康A</t>
  </si>
  <si>
    <t>安信新优选混合C</t>
  </si>
  <si>
    <t>汇添富中证精准医指数A(LOF)</t>
  </si>
  <si>
    <t>安信新优选混合A</t>
  </si>
  <si>
    <t>东吴优信稳健债券A</t>
  </si>
  <si>
    <t>东吴优信稳健债券C</t>
  </si>
  <si>
    <t>中信建投睿康C</t>
  </si>
  <si>
    <t>汇添富中证精准医指数C(LOF)</t>
  </si>
  <si>
    <t>诺安价值增长混合</t>
  </si>
  <si>
    <t>银河行业混合</t>
  </si>
  <si>
    <t>景顺长城四季金利债券C</t>
  </si>
  <si>
    <t>安信一带一路B</t>
  </si>
  <si>
    <t>诺安优势行业灵活配置混合型C</t>
  </si>
  <si>
    <t>诺安优势行业灵活配置混合型A</t>
  </si>
  <si>
    <t>国投瑞银新动力混合</t>
  </si>
  <si>
    <t>海富通强化回报混合</t>
  </si>
  <si>
    <t>华泰柏瑞盛利混合C</t>
  </si>
  <si>
    <t>景顺长城四季金利债券A</t>
  </si>
  <si>
    <t>景顺长城沪港深精选股票</t>
  </si>
  <si>
    <t>景顺长城优信增利债券C</t>
  </si>
  <si>
    <t>景顺长城上证180等权重指数</t>
  </si>
  <si>
    <t>南方互联混合</t>
  </si>
  <si>
    <t>汇丰晋信双核策略混合A</t>
  </si>
  <si>
    <t>汇丰晋信双核策略混合C</t>
  </si>
  <si>
    <t>景顺长城优信增利债券A</t>
  </si>
  <si>
    <t>汇添富多元收益债券C</t>
  </si>
  <si>
    <t>国投瑞银新成长灵活配置混合C</t>
  </si>
  <si>
    <t>银河创新成长</t>
  </si>
  <si>
    <t>汇丰晋信沪港深股票C</t>
  </si>
  <si>
    <t>汇丰晋信沪港深股票A</t>
  </si>
  <si>
    <t>长盛航天海工灵活配置混合</t>
  </si>
  <si>
    <t>华泰柏瑞睿利混合C</t>
  </si>
  <si>
    <t>银河转型混合</t>
  </si>
  <si>
    <t>华泰柏瑞睿利混合A</t>
  </si>
  <si>
    <t>长信利信灵活配置混合</t>
  </si>
  <si>
    <t>海富通养老收益混合A</t>
  </si>
  <si>
    <t>银河旺利灵活配置混合I</t>
  </si>
  <si>
    <t>南方大数据100指数A</t>
  </si>
  <si>
    <t>海富通养老收益混合C</t>
  </si>
  <si>
    <t>东吴优益债券C</t>
  </si>
  <si>
    <t>东吴进取策略混合</t>
  </si>
  <si>
    <t>银河旺利灵活配置混合C</t>
  </si>
  <si>
    <t>银河旺利灵活配置混合A</t>
  </si>
  <si>
    <t>景顺长城景颐宏利债券C</t>
  </si>
  <si>
    <t>南方宝元债券</t>
  </si>
  <si>
    <t>南方大数据100指数C</t>
  </si>
  <si>
    <t>长盛盛世灵活配置混合C</t>
  </si>
  <si>
    <t>东吴优益债券A</t>
  </si>
  <si>
    <t>南方中证全指房地产ETF</t>
  </si>
  <si>
    <t>长盛盛世灵活配置混合A</t>
  </si>
  <si>
    <t>景顺长城景盛双息收益债券C</t>
  </si>
  <si>
    <t>中证上海国企ETF</t>
  </si>
  <si>
    <t>景顺长城景盛双息收益债券A</t>
  </si>
  <si>
    <t>海富通欣益灵活配置混合C</t>
  </si>
  <si>
    <t>兴业聚宝灵活配置混合</t>
  </si>
  <si>
    <t>景顺长城景颐增利债券C</t>
  </si>
  <si>
    <t>华泰柏瑞精选回报混合</t>
  </si>
  <si>
    <t>景顺长城景颐宏利债券A</t>
  </si>
  <si>
    <t>长信低碳环保行业量化股票</t>
  </si>
  <si>
    <t>银河睿利混合C</t>
  </si>
  <si>
    <t>银河睿利混合A</t>
  </si>
  <si>
    <t>海富通欣益灵活配置混合A</t>
  </si>
  <si>
    <t>兴业聚利灵活配置混合</t>
  </si>
  <si>
    <t>景顺长城景颐盛利债券A</t>
  </si>
  <si>
    <t>南方广利A/B</t>
  </si>
  <si>
    <t>港股低波红利C</t>
  </si>
  <si>
    <t>港股低波红利A</t>
  </si>
  <si>
    <t>长盛转型升级主题灵活配置混合</t>
  </si>
  <si>
    <t>中证上海国企ETF联接</t>
  </si>
  <si>
    <t>景顺长城景颐盛利债券C</t>
  </si>
  <si>
    <t>银河君信灵活配置混合C</t>
  </si>
  <si>
    <t>银河君信灵活配置混合A</t>
  </si>
  <si>
    <t>汇添富上证综合指数</t>
  </si>
  <si>
    <t>万家新兴蓝筹灵活配置混合</t>
  </si>
  <si>
    <t>长盛养老健康产业灵活配置混合</t>
  </si>
  <si>
    <t>华泰柏瑞兴利混合A</t>
  </si>
  <si>
    <t>华泰柏瑞兴利混合C</t>
  </si>
  <si>
    <t>上投摩根优信A</t>
  </si>
  <si>
    <t>前海开源沪港深强国产业</t>
  </si>
  <si>
    <t>汇添富外延增长主题股票</t>
  </si>
  <si>
    <t>银河蓝筹精选</t>
  </si>
  <si>
    <t>民生加银新收益债券C</t>
  </si>
  <si>
    <t>民生加银新收益债券A</t>
  </si>
  <si>
    <t>景顺长城景颐双利C</t>
  </si>
  <si>
    <t>长信国防军工量化灵活配置混合</t>
  </si>
  <si>
    <t>景顺长城景颐双利A</t>
  </si>
  <si>
    <t>诺安利鑫灵活配置混合</t>
  </si>
  <si>
    <t>汇添富中证能源ETF</t>
  </si>
  <si>
    <t>万家双引擎灵活配置混合</t>
  </si>
  <si>
    <t>上投安通回报C</t>
  </si>
  <si>
    <t>上投安通回报A</t>
  </si>
  <si>
    <t>财通资管积极收益债券C</t>
  </si>
  <si>
    <t>财通资管积极收益债券A</t>
  </si>
  <si>
    <t>汇添富6月红定期开放债券C</t>
  </si>
  <si>
    <t>国投瑞银瑞泰定增混合</t>
  </si>
  <si>
    <t>南方沪港深价值主题灵活配置混合</t>
  </si>
  <si>
    <t>汇添富6月红定期开放债券A</t>
  </si>
  <si>
    <t>南方广利C</t>
  </si>
  <si>
    <t>南方房地产联接A</t>
  </si>
  <si>
    <t>东吴鼎元双债债券A</t>
  </si>
  <si>
    <t>银华远景债券</t>
  </si>
  <si>
    <t>金鹰鑫益灵活配置混合A</t>
  </si>
  <si>
    <t>海富通富睿混合C</t>
  </si>
  <si>
    <t>万家增强收益债券</t>
  </si>
  <si>
    <t>上投摩根分红添利债券B</t>
  </si>
  <si>
    <t>万家瑞丰灵活配置混合A</t>
  </si>
  <si>
    <t>海富通富睿混合A</t>
  </si>
  <si>
    <t>长信上证港股通指数</t>
  </si>
  <si>
    <t>汇丰晋信2016周期混合</t>
  </si>
  <si>
    <t>浦银经济带崛起混合</t>
  </si>
  <si>
    <t>南方房地产联接C</t>
  </si>
  <si>
    <t>万家瑞丰灵活配置混合C</t>
  </si>
  <si>
    <t>金鹰鑫益灵活配置混合C</t>
  </si>
  <si>
    <t>上投安泽回报A</t>
  </si>
  <si>
    <t>上投安丰回报A</t>
  </si>
  <si>
    <t>长信利丰债券C</t>
  </si>
  <si>
    <t>长信利丰债券E</t>
  </si>
  <si>
    <t>安信鑫安得利灵活配置混合C</t>
  </si>
  <si>
    <t>前海开源新经济混合</t>
  </si>
  <si>
    <t>景顺长城景颐增利债券A</t>
  </si>
  <si>
    <t>汇添富双利增强债券A</t>
  </si>
  <si>
    <t>银河鑫利混合I</t>
  </si>
  <si>
    <t>汇添富双利增强债券C</t>
  </si>
  <si>
    <t>长盛分享经济主题灵活配置混合</t>
  </si>
  <si>
    <t>上投摩根优信C</t>
  </si>
  <si>
    <t>安信鑫安得利灵活配置混合A</t>
  </si>
  <si>
    <t>银河鑫利混合A</t>
  </si>
  <si>
    <t>上投安泽回报C</t>
  </si>
  <si>
    <t>上投安丰回报C</t>
  </si>
  <si>
    <t>金鹰鑫瑞混合A</t>
  </si>
  <si>
    <t>银河君盛混合A</t>
  </si>
  <si>
    <t>南方安裕养老</t>
  </si>
  <si>
    <t>前海开源嘉鑫混合A</t>
  </si>
  <si>
    <t>兴业聚源灵活配置混合</t>
  </si>
  <si>
    <t>万家瑞盈灵活配置混合C</t>
  </si>
  <si>
    <t>金鹰鑫瑞混合C</t>
  </si>
  <si>
    <t>上投安瑞回报C</t>
  </si>
  <si>
    <t>上投安瑞回报A</t>
  </si>
  <si>
    <t>银河君盛混合C</t>
  </si>
  <si>
    <t>前海开源沪港深价值精选混合</t>
  </si>
  <si>
    <t>万家瑞盈灵活配置混合A</t>
  </si>
  <si>
    <t>汇丰晋信大盘波动精选股票A</t>
  </si>
  <si>
    <t>广发睿毅领先混合</t>
  </si>
  <si>
    <t>汇添富增强收益债券C</t>
  </si>
  <si>
    <t>汇丰晋信大盘波动精选股票C</t>
  </si>
  <si>
    <t>前海开源沪港深核心资源混合C</t>
  </si>
  <si>
    <t>民生加银新战略灵活配置混合</t>
  </si>
  <si>
    <t>南方安泰养老混合</t>
  </si>
  <si>
    <t>前海开源沪港深核心资源混合A</t>
  </si>
  <si>
    <t>浦银安盛盛世精选混合A</t>
  </si>
  <si>
    <t>银华泰利灵活配置混合A</t>
  </si>
  <si>
    <t>银华鑫盛定增灵活配置混合</t>
  </si>
  <si>
    <t>永赢双利债券A</t>
  </si>
  <si>
    <t>浙商聚潮产业成长混合</t>
  </si>
  <si>
    <t>南方顺康灵活配置混合</t>
  </si>
  <si>
    <t>长盛动态精选混合</t>
  </si>
  <si>
    <t>景顺长城景瑞双利定期开放债券</t>
  </si>
  <si>
    <t>浦银安盛盛世精选混合C</t>
  </si>
  <si>
    <t>万家瑞祥灵活配置混合A</t>
  </si>
  <si>
    <t>南方安康混合</t>
  </si>
  <si>
    <t>万家瑞祥灵活配置混合C</t>
  </si>
  <si>
    <t>中信建投聚利混合</t>
  </si>
  <si>
    <t>长盛上证50指数分级</t>
  </si>
  <si>
    <t>前海开源金银珠宝混合C</t>
  </si>
  <si>
    <t>万家双利债券</t>
  </si>
  <si>
    <t>前海开源沪港深蓝筹精选混合</t>
  </si>
  <si>
    <t>前海开源金银珠宝混合A</t>
  </si>
  <si>
    <t>安信动态策略混合A</t>
  </si>
  <si>
    <t>长盛盛丰灵活配置混合A</t>
  </si>
  <si>
    <t>南方永利A(LOF)</t>
  </si>
  <si>
    <t>长盛盛丰灵活配置混合C</t>
  </si>
  <si>
    <t>汇丰晋信动态策略混合A</t>
  </si>
  <si>
    <t>安信动态策略混合C</t>
  </si>
  <si>
    <t>汇丰晋信大盘A</t>
  </si>
  <si>
    <t>上投摩根安鑫回报混合C</t>
  </si>
  <si>
    <t>安信新动力灵活配置混合C</t>
  </si>
  <si>
    <t>安信新动力灵活配置混合A</t>
  </si>
  <si>
    <t>上投摩根安鑫回报混合A</t>
  </si>
  <si>
    <t>长盛同禧债券A</t>
  </si>
  <si>
    <t>诺安创新驱动灵活配置混合C</t>
  </si>
  <si>
    <t>银河丰利债券</t>
  </si>
  <si>
    <t>诺安精选回报灵活配置混合</t>
  </si>
  <si>
    <t>南方安心保本混合</t>
  </si>
  <si>
    <t>金鹰持久增利债券(LOF)C</t>
  </si>
  <si>
    <t>金鹰元禧混合A</t>
  </si>
  <si>
    <t>金鹰元禧混合C</t>
  </si>
  <si>
    <t>金鹰持久增利债券(LOF)E</t>
  </si>
  <si>
    <t>东吴鼎元双债债券C</t>
  </si>
  <si>
    <t>银华合利债券</t>
  </si>
  <si>
    <t>永赢双利债券C</t>
  </si>
  <si>
    <t>上投摩根分红添利债券A</t>
  </si>
  <si>
    <t>国投瑞银和安债券A</t>
  </si>
  <si>
    <t>南方安享绝对收益策略混合</t>
  </si>
  <si>
    <t>海富通风格优势混合</t>
  </si>
  <si>
    <t>民生加银鑫福灵活配置混合</t>
  </si>
  <si>
    <t>汇添富实业债债券A</t>
  </si>
  <si>
    <t>前海开源清洁能源混合A</t>
  </si>
  <si>
    <t>银河鑫利混合C</t>
  </si>
  <si>
    <t>前海开源清洁能源混合C</t>
  </si>
  <si>
    <t>南方丰合保本混合</t>
  </si>
  <si>
    <t>前海开源嘉鑫混合C</t>
  </si>
  <si>
    <t>兴业聚全灵活配置混合</t>
  </si>
  <si>
    <t>长盛盛瑞灵活配置混合C</t>
  </si>
  <si>
    <t>长盛盛瑞灵活配置混合A</t>
  </si>
  <si>
    <t>万家瑞富</t>
  </si>
  <si>
    <t>银华保本增值(五期)</t>
  </si>
  <si>
    <t>长信利盈灵活配置混合C</t>
  </si>
  <si>
    <t>银河润利保本混合型I</t>
  </si>
  <si>
    <t>银河润利保本混合型A</t>
  </si>
  <si>
    <t>长信利盈灵活配置混合A</t>
  </si>
  <si>
    <t>金鹰鑫富灵活配置混合C</t>
  </si>
  <si>
    <t>兴业聚丰灵活配置混合</t>
  </si>
  <si>
    <t>银华增强收益债券</t>
  </si>
  <si>
    <t>海富通新内需灵活配置混合A</t>
  </si>
  <si>
    <t>金鹰元丰债券</t>
  </si>
  <si>
    <t>金鹰鑫富灵活配置混合A</t>
  </si>
  <si>
    <t>华泰柏瑞爱利混合</t>
  </si>
  <si>
    <t>海富通新内需灵活配置混合C</t>
  </si>
  <si>
    <t>银华信用双利C</t>
  </si>
  <si>
    <t>金鹰元安混合A</t>
  </si>
  <si>
    <t>安信一带一路分级</t>
  </si>
  <si>
    <t>银华泰利灵活配置混合C</t>
  </si>
  <si>
    <t>汇添富增强收益债券A</t>
  </si>
  <si>
    <t>华泰柏瑞泰利混合A</t>
  </si>
  <si>
    <t>金鹰元安混合C</t>
  </si>
  <si>
    <t>景顺长城泰安回报混合C</t>
  </si>
  <si>
    <t>景顺长城泰安回报混合A</t>
  </si>
  <si>
    <t>万家颐达保本混合</t>
  </si>
  <si>
    <t>银华信用双利债券A</t>
  </si>
  <si>
    <t>长信新利灵活配置混合</t>
  </si>
  <si>
    <t>国投瑞银瑞利灵活配置混合(LOF)</t>
  </si>
  <si>
    <t>华泰柏瑞泰利混合C</t>
  </si>
  <si>
    <t>南方避险增值混合</t>
  </si>
  <si>
    <t>银河智慧混合</t>
  </si>
  <si>
    <t>长盛全债指数增强债券</t>
  </si>
  <si>
    <t>诺安稳健回报灵活配置混合C</t>
  </si>
  <si>
    <t>前海开源沪港深龙头精选混合</t>
  </si>
  <si>
    <t>华泰柏瑞量化绝对收益混合</t>
  </si>
  <si>
    <t>诺安景鑫灵活配置混合</t>
  </si>
  <si>
    <t>银河银信添利债券B</t>
  </si>
  <si>
    <t>银河银信添利债券A</t>
  </si>
  <si>
    <t>长盛盛泽灵活配置混合A</t>
  </si>
  <si>
    <t>前海开源沪港深核心驱动混合</t>
  </si>
  <si>
    <t>南方甑智定期开放混合</t>
  </si>
  <si>
    <t>万家瑞益灵活配置混合A</t>
  </si>
  <si>
    <t>万家瑞益灵活配置混合C</t>
  </si>
  <si>
    <t>长盛盛禧灵活配置混合C</t>
  </si>
  <si>
    <t>长盛盛泽灵活配置混合C</t>
  </si>
  <si>
    <t>民生加银鑫利纯债债券</t>
  </si>
  <si>
    <t>海富通富祥混合</t>
  </si>
  <si>
    <t>诺安双利债券发起</t>
  </si>
  <si>
    <t>银河收益债券</t>
  </si>
  <si>
    <t>南方安睿混合</t>
  </si>
  <si>
    <t>南方永利C</t>
  </si>
  <si>
    <t>新沃通盈灵活配置混合</t>
  </si>
  <si>
    <t>南方中证高铁产业指数分级</t>
  </si>
  <si>
    <t>安信新目标灵活配置混合C</t>
  </si>
  <si>
    <t>华泰柏瑞锦利混合C</t>
  </si>
  <si>
    <t>华泰柏瑞裕利混合C</t>
  </si>
  <si>
    <t>华泰柏瑞锦利混合A</t>
  </si>
  <si>
    <t>华泰柏瑞裕利混合A</t>
  </si>
  <si>
    <t>上投摩根轮动添利债券C</t>
  </si>
  <si>
    <t>长盛盛禧灵活配置混合A</t>
  </si>
  <si>
    <t>上投摩根轮动添利债券A</t>
  </si>
  <si>
    <t>长盛盛泰混合C</t>
  </si>
  <si>
    <t>长盛盛泰混合A</t>
  </si>
  <si>
    <t>国投瑞银双债丰利定开债C</t>
  </si>
  <si>
    <t>长盛同禧债券C</t>
  </si>
  <si>
    <t>南方睿见混合</t>
  </si>
  <si>
    <t>南方双元C</t>
  </si>
  <si>
    <t>华泰柏瑞新利混合A</t>
  </si>
  <si>
    <t>华泰柏瑞新利混合C</t>
  </si>
  <si>
    <t>南方双元A</t>
  </si>
  <si>
    <t>南方量化灵活配置混合</t>
  </si>
  <si>
    <t>诺安创新驱动灵活配置混合A</t>
  </si>
  <si>
    <t>银华双动力债券</t>
  </si>
  <si>
    <t>南方卓元C</t>
  </si>
  <si>
    <t>南方卓元A</t>
  </si>
  <si>
    <t>国投瑞银双债债券C</t>
  </si>
  <si>
    <t>安信新目标灵活配置混合A</t>
  </si>
  <si>
    <t>国投瑞银双债债券A(LOF)</t>
  </si>
  <si>
    <t>国投瑞银中高等级债券A</t>
  </si>
  <si>
    <t>长盛积极配置债券</t>
  </si>
  <si>
    <t>国投瑞银和安债券C</t>
  </si>
  <si>
    <t>长信利发债券</t>
  </si>
  <si>
    <t>南方利安灵活配置混合A</t>
  </si>
  <si>
    <t>南方利安灵活配置混合C</t>
  </si>
  <si>
    <t>南方颐元C</t>
  </si>
  <si>
    <t>南方颐元A</t>
  </si>
  <si>
    <t>安信平稳增长混合发起C</t>
  </si>
  <si>
    <t>安信平稳增长混合发起A</t>
  </si>
  <si>
    <t>汇添富实业债债券C</t>
  </si>
  <si>
    <t>国投瑞银优选收益混合</t>
  </si>
  <si>
    <t>南方益和保本</t>
  </si>
  <si>
    <t>长盛盛享灵活配置混合A</t>
  </si>
  <si>
    <t>南方利达灵活配置混合A</t>
  </si>
  <si>
    <t>南方利达灵活配置混合C</t>
  </si>
  <si>
    <t>兴业聚鑫灵活配置混合</t>
  </si>
  <si>
    <t>长盛盛兴灵活配置混合A</t>
  </si>
  <si>
    <t>长盛盛弘灵活配置混合C</t>
  </si>
  <si>
    <t>长盛盛弘灵活配置混合A</t>
  </si>
  <si>
    <t>长盛盛鑫灵活配置混合A</t>
  </si>
  <si>
    <t>南方利淘C</t>
  </si>
  <si>
    <t>南方利淘A</t>
  </si>
  <si>
    <t>兴银丰润灵活配置混合</t>
  </si>
  <si>
    <t>嘉实H股指数(QDII-LOF)</t>
  </si>
  <si>
    <t>长盛盛享灵活配置混合C</t>
  </si>
  <si>
    <t>长盛盛德灵活配置混合C</t>
  </si>
  <si>
    <t>长盛盛德灵活配置混合A</t>
  </si>
  <si>
    <t>长盛盛兴灵活配置混合C</t>
  </si>
  <si>
    <t>长盛盛乾灵活配置混合C</t>
  </si>
  <si>
    <t>长盛盛乾灵活配置混合A</t>
  </si>
  <si>
    <t>长盛盛鑫灵活配置混合C</t>
  </si>
  <si>
    <t>汇添富年年利定期开放债券C</t>
  </si>
  <si>
    <t>银华中债-10年期金融债指数C</t>
  </si>
  <si>
    <t>银华中债-10年期金融债指数A</t>
  </si>
  <si>
    <t>汇添富年年利定期开放债券A</t>
  </si>
  <si>
    <t>银华上证10年期国债指数A</t>
  </si>
  <si>
    <t>长盛盛淳灵活配置混合A</t>
  </si>
  <si>
    <t>长盛盛淳灵活配置混合C</t>
  </si>
  <si>
    <t>兴业聚惠灵活配置混合A</t>
  </si>
  <si>
    <t>长信先锐债券</t>
  </si>
  <si>
    <t>南方宣利A</t>
  </si>
  <si>
    <t>万家颐和保本混合</t>
  </si>
  <si>
    <t>安信新成长混合C</t>
  </si>
  <si>
    <t>安信新成长混合A</t>
  </si>
  <si>
    <t>银华上证10年期国债指数C</t>
  </si>
  <si>
    <t>景顺长城景颐丰利债券A</t>
  </si>
  <si>
    <t>新沃通利纯债A</t>
  </si>
  <si>
    <t>国投瑞银优化增强债券C</t>
  </si>
  <si>
    <t>南方宣利C</t>
  </si>
  <si>
    <t>国投瑞银优化增强债券A/B</t>
  </si>
  <si>
    <t>诺安稳健回报灵活配置混合A</t>
  </si>
  <si>
    <t>中信建投稳惠C</t>
  </si>
  <si>
    <t>中信建投稳惠A</t>
  </si>
  <si>
    <t>新沃通利纯债C</t>
  </si>
  <si>
    <t>国投瑞银稳定增利债券</t>
  </si>
  <si>
    <t>银华汇利灵活配置混合A</t>
  </si>
  <si>
    <t>万家家瑞债券C</t>
  </si>
  <si>
    <t>长盛盛平灵活配置混合C</t>
  </si>
  <si>
    <t>民生加银鑫喜灵活配置混合</t>
  </si>
  <si>
    <t>长盛盛平灵活配置混合A</t>
  </si>
  <si>
    <t>汇添富高息债债券C</t>
  </si>
  <si>
    <t>银河君润混合A</t>
  </si>
  <si>
    <t>银河君润混合C</t>
  </si>
  <si>
    <t>景顺长城景颐丰利债券C</t>
  </si>
  <si>
    <t>安信稳健增值混合A</t>
  </si>
  <si>
    <t>金鹰灵活配置混合C</t>
  </si>
  <si>
    <t>金鹰灵活配置混合A</t>
  </si>
  <si>
    <t>万家家瑞债券A</t>
  </si>
  <si>
    <t>民生加银鑫益债券A</t>
  </si>
  <si>
    <t>浦银沪港深基本面</t>
  </si>
  <si>
    <t>中信建投稳利保本混合</t>
  </si>
  <si>
    <t>中信建投稳溢保本混合</t>
  </si>
  <si>
    <t>安信稳健增值混合C</t>
  </si>
  <si>
    <t>浦银安盛优化收益债券C</t>
  </si>
  <si>
    <t>民生加银鑫益债券C</t>
  </si>
  <si>
    <t>浦银安盛优化收益债券A</t>
  </si>
  <si>
    <t>国投瑞银瑞兴灵活配置混合</t>
  </si>
  <si>
    <t>华泰柏瑞量化对冲</t>
  </si>
  <si>
    <t>银华中债5年期金融债指数C</t>
  </si>
  <si>
    <t>银华中债5年期金融债指数A</t>
  </si>
  <si>
    <t>银华上证5年期国债指数C</t>
  </si>
  <si>
    <t>安信安盈保本混合A</t>
  </si>
  <si>
    <t>国投瑞银境煊灵活配置混合A</t>
  </si>
  <si>
    <t>银华上证5年期国债指数A</t>
  </si>
  <si>
    <t>长信乐信灵活配置混合A</t>
  </si>
  <si>
    <t>长信乐信灵活配置混合C</t>
  </si>
  <si>
    <t>南方多元</t>
  </si>
  <si>
    <t>诺安优化收益债券</t>
  </si>
  <si>
    <t>国投瑞银境煊灵活配置混合C</t>
  </si>
  <si>
    <t>上投摩根岁岁丰定期开放债券C</t>
  </si>
  <si>
    <t>上投摩根岁岁丰定期开放债券A</t>
  </si>
  <si>
    <t>国投瑞银新价值混合</t>
  </si>
  <si>
    <t>上投摩根岁岁盈定期C</t>
  </si>
  <si>
    <t>上投摩根岁岁盈定期D</t>
  </si>
  <si>
    <t>汇添富稳健添利定期开放债券C</t>
  </si>
  <si>
    <t>上投摩根岁岁盈定期B</t>
  </si>
  <si>
    <t>永赢添益债券</t>
  </si>
  <si>
    <t>南方金利定期开放债券C</t>
  </si>
  <si>
    <t>浙商稳健</t>
  </si>
  <si>
    <t>银华稳进</t>
  </si>
  <si>
    <t>南方祥元债券C</t>
  </si>
  <si>
    <t>国投瑞银双债丰利定开债A</t>
  </si>
  <si>
    <t>南方金利定期开放债券A</t>
  </si>
  <si>
    <t>安信一带一路A</t>
  </si>
  <si>
    <t>汇添富稳健添利定期开放债券A</t>
  </si>
  <si>
    <t>长信中证一带一路分级A</t>
  </si>
  <si>
    <t>融通证券分级A</t>
  </si>
  <si>
    <t>南方祥元债券A</t>
  </si>
  <si>
    <t>长盛同裕纯债债券E</t>
  </si>
  <si>
    <t>国投瑞银研究精选股票</t>
  </si>
  <si>
    <t>南方安福混合</t>
  </si>
  <si>
    <t>南方弘利定期开放债券C</t>
  </si>
  <si>
    <t>上投摩根纯债丰利债券A</t>
  </si>
  <si>
    <t>南方弘利定期开放债券A</t>
  </si>
  <si>
    <t>南方荣毅定期开放混合</t>
  </si>
  <si>
    <t>南方和元债券C</t>
  </si>
  <si>
    <t>银华信用四季红债券</t>
  </si>
  <si>
    <t>景顺长城鑫月薪定期支付</t>
  </si>
  <si>
    <t>南方纯元债券C</t>
  </si>
  <si>
    <t>南方纯元债券A</t>
  </si>
  <si>
    <t>兴业丰泰债券</t>
  </si>
  <si>
    <t>上投摩根纯债添利债券C</t>
  </si>
  <si>
    <t>汇添富季季红定期开放债券</t>
  </si>
  <si>
    <t>金鹰元和保本C</t>
  </si>
  <si>
    <t>南方聚利1年定期C</t>
  </si>
  <si>
    <t>兴业天融债券</t>
  </si>
  <si>
    <t>景顺长城稳定收益债券A</t>
  </si>
  <si>
    <t>上投摩根纯债添利债券A</t>
  </si>
  <si>
    <t>银华信用季季红债券</t>
  </si>
  <si>
    <t>汇丰晋信平稳增利债券C</t>
  </si>
  <si>
    <t>安信新趋势混合C</t>
  </si>
  <si>
    <t>诺安优选回报灵活配置混合</t>
  </si>
  <si>
    <t>安信新趋势混合A</t>
  </si>
  <si>
    <t>汇丰晋信平稳增利债券A</t>
  </si>
  <si>
    <t>诺安积极回报灵活配置混合</t>
  </si>
  <si>
    <t>前海开源恒泽保本混合C</t>
  </si>
  <si>
    <t>上投摩根天颐年丰混合A</t>
  </si>
  <si>
    <t>浙商聚盈纯债债券A</t>
  </si>
  <si>
    <t>景顺长城景瑞收益定期开放债券</t>
  </si>
  <si>
    <t>民生加银平稳添利债券A</t>
  </si>
  <si>
    <t>浦银安盛稳健增利债券(LOF)C</t>
  </si>
  <si>
    <t>国投瑞银瑞祥保本混合</t>
  </si>
  <si>
    <t>南方消费收益</t>
  </si>
  <si>
    <t>南方顺达保本混合</t>
  </si>
  <si>
    <t>浦银安盛稳健增利债券A</t>
  </si>
  <si>
    <t>前海开源祥和债券A</t>
  </si>
  <si>
    <t>兴业保本混合</t>
  </si>
  <si>
    <t>长盛纯债债券C</t>
  </si>
  <si>
    <t>国投瑞银中高等级债券C</t>
  </si>
  <si>
    <t>前海开源祥和债券C</t>
  </si>
  <si>
    <t>长盛纯债债券A</t>
  </si>
  <si>
    <t>南方启元债券C</t>
  </si>
  <si>
    <t>金鹰元祺信用债债券</t>
  </si>
  <si>
    <t>银华恒利灵活配置混合A</t>
  </si>
  <si>
    <t>南方启元债券A</t>
  </si>
  <si>
    <t>长信中证一带一路分级</t>
  </si>
  <si>
    <t>东吴增利债券A</t>
  </si>
  <si>
    <t>前海开源恒远保本混合</t>
  </si>
  <si>
    <t>安信安盈保本混合C</t>
  </si>
  <si>
    <t>银河通利(LOF)</t>
  </si>
  <si>
    <t>兴业聚盛灵活配置混合C</t>
  </si>
  <si>
    <t>兴业聚盈灵活配置混合</t>
  </si>
  <si>
    <t>南方丰元C</t>
  </si>
  <si>
    <t>金鹰元盛债券(LOF)C</t>
  </si>
  <si>
    <t>海富通稳固收益债券</t>
  </si>
  <si>
    <t>华泰柏瑞丰汇债券C</t>
  </si>
  <si>
    <t>南方丰元A</t>
  </si>
  <si>
    <t>银华纯债信用债券(LOF)</t>
  </si>
  <si>
    <t>景顺长城稳健回报灵活配置混合C</t>
  </si>
  <si>
    <t>国投瑞银新收益混合C</t>
  </si>
  <si>
    <t>兴业聚盛灵活配置混合A</t>
  </si>
  <si>
    <t>景顺长城稳健回报灵活配置混合A</t>
  </si>
  <si>
    <t>安信宝利(LOF)</t>
  </si>
  <si>
    <t>银河通利债C</t>
  </si>
  <si>
    <t>景顺长城安享回报灵活混合C</t>
  </si>
  <si>
    <t>国投瑞银新收益混合A</t>
  </si>
  <si>
    <t>民生加银平稳增利债券A</t>
  </si>
  <si>
    <t>永赢量化混合发起式</t>
  </si>
  <si>
    <t>永赢稳益债券</t>
  </si>
  <si>
    <t>长信改革红利灵活配置</t>
  </si>
  <si>
    <t>兴业收益增强债券C</t>
  </si>
  <si>
    <t>南方利鑫灵活配置混合C</t>
  </si>
  <si>
    <t>长信中证一带一路分级B</t>
  </si>
  <si>
    <t>南方利鑫灵活配置混合A</t>
  </si>
  <si>
    <t>景顺长城安享回报灵活混合A</t>
  </si>
  <si>
    <t>浙商惠南纯债债券</t>
  </si>
  <si>
    <t>前海开源沪港深新机遇混合</t>
  </si>
  <si>
    <t>前海开源睿远稳健增利混合C</t>
  </si>
  <si>
    <t>兴业收益增强债券A</t>
  </si>
  <si>
    <t>汇添富安心中国债券C</t>
  </si>
  <si>
    <t>南方利众灵活配置混合A</t>
  </si>
  <si>
    <t>海富通稳健添利债券C</t>
  </si>
  <si>
    <t>国投瑞银新增长混合</t>
  </si>
  <si>
    <t>金鹰元盛债券(LOF)E</t>
  </si>
  <si>
    <t>南方荣安A</t>
  </si>
  <si>
    <t>国投瑞银信息消费混合</t>
  </si>
  <si>
    <t>兴业聚惠灵活配置混合C</t>
  </si>
  <si>
    <t>银华永泰积极债券C</t>
  </si>
  <si>
    <t>金鹰添裕纯债债券</t>
  </si>
  <si>
    <t>景顺景兴纯债C</t>
  </si>
  <si>
    <t>民生加银平稳增利债券C</t>
  </si>
  <si>
    <t>兴全恒益债券C</t>
  </si>
  <si>
    <t>兴全恒益债券A</t>
  </si>
  <si>
    <t>南方安颐养老</t>
  </si>
  <si>
    <t>兴业裕丰债券</t>
  </si>
  <si>
    <t>银河领先债券</t>
  </si>
  <si>
    <t>海富通瑞合纯债</t>
  </si>
  <si>
    <t>银华信用债券(LOF)</t>
  </si>
  <si>
    <t>景顺景兴纯债A</t>
  </si>
  <si>
    <t>华泰柏瑞稳健收益债券C</t>
  </si>
  <si>
    <t>万家鑫丰纯债债券A</t>
  </si>
  <si>
    <t>银华永泰积极债券A</t>
  </si>
  <si>
    <t>景顺长城景盈双利债券A</t>
  </si>
  <si>
    <t>华泰柏瑞稳健收益债券A</t>
  </si>
  <si>
    <t>南方荣安C</t>
  </si>
  <si>
    <t>南方多利增强债券A</t>
  </si>
  <si>
    <t>银华汇利灵活配置混合C</t>
  </si>
  <si>
    <t>上投摩根纯债债券B</t>
  </si>
  <si>
    <t>汇添富高息债债券A</t>
  </si>
  <si>
    <t>银华上证50等权ETF联接</t>
  </si>
  <si>
    <t>兴业福鑫债券</t>
  </si>
  <si>
    <t>前海开源沪港深景气行业精选混合</t>
  </si>
  <si>
    <t>银华惠丰定期开放混合</t>
  </si>
  <si>
    <t>万家鑫丰纯债债券C</t>
  </si>
  <si>
    <t>景顺长城景盈双利债券C</t>
  </si>
  <si>
    <t>东方永兴18个月定期开放债券A</t>
  </si>
  <si>
    <t>民生加银信用双利债券C</t>
  </si>
  <si>
    <t>银华中债AAA信用债指数C</t>
  </si>
  <si>
    <t>南方多利增强债券C</t>
  </si>
  <si>
    <t>民生加银信用双利债券A</t>
  </si>
  <si>
    <t>万家稳健增利债券C</t>
  </si>
  <si>
    <t>长信利鑫A</t>
  </si>
  <si>
    <t>万家稳健增利债券A</t>
  </si>
  <si>
    <t>银河增利债券C</t>
  </si>
  <si>
    <t>银河增利债券A</t>
  </si>
  <si>
    <t>银华上证50等权ETF</t>
  </si>
  <si>
    <t>海富通纯债债券C</t>
  </si>
  <si>
    <t>浙商惠享纯债债券</t>
  </si>
  <si>
    <t>民生加银鑫升纯债债券</t>
  </si>
  <si>
    <t>银华中债AAA信用债指数A</t>
  </si>
  <si>
    <t>万家鑫瑞纯债债券A</t>
  </si>
  <si>
    <t>万家鑫瑞纯债债券E</t>
  </si>
  <si>
    <t>海富通纯债债券A</t>
  </si>
  <si>
    <t>东方永熙18个月定期开放债券A</t>
  </si>
  <si>
    <t>浦银安盛盛泰纯债债券C</t>
  </si>
  <si>
    <t>浦银安盛盛泰纯债债券A</t>
  </si>
  <si>
    <t>景顺长城景泰汇利定期开放债券</t>
  </si>
  <si>
    <t>银华通利灵活配置混合A</t>
  </si>
  <si>
    <t>前海开源鼎裕债券A</t>
  </si>
  <si>
    <t>前海开源鼎裕债券C</t>
  </si>
  <si>
    <t>南方绝对收益策略定期开放混合</t>
  </si>
  <si>
    <t>华泰柏瑞丰盛纯债A</t>
  </si>
  <si>
    <t>兴全磐稳增利债券</t>
  </si>
  <si>
    <t>长盛盛和纯债债券A</t>
  </si>
  <si>
    <t>长盛盛景纯债债券C</t>
  </si>
  <si>
    <t>长盛盛和纯债债券C</t>
  </si>
  <si>
    <t>长盛盛景纯债债券A</t>
  </si>
  <si>
    <t>华泰柏瑞稳本增利债券B</t>
  </si>
  <si>
    <t>银华中证10年期地方政府债指数C</t>
  </si>
  <si>
    <t>万家鑫享纯债债券C</t>
  </si>
  <si>
    <t>万家鑫享纯债债券A</t>
  </si>
  <si>
    <t>民生加银鑫泰纯债债券A</t>
  </si>
  <si>
    <t>兴全兴泰定期开放债券</t>
  </si>
  <si>
    <t>海富通聚利债券</t>
  </si>
  <si>
    <t>上投丰瑞C</t>
  </si>
  <si>
    <t>上投丰瑞A</t>
  </si>
  <si>
    <t>汇添富鑫瑞债券C</t>
  </si>
  <si>
    <t>安信尊享纯债</t>
  </si>
  <si>
    <t>汇添富鑫益定开债A</t>
  </si>
  <si>
    <t>银河君怡债券</t>
  </si>
  <si>
    <t>兴全稳泰债券</t>
  </si>
  <si>
    <t>国投瑞银顺益纯债债券</t>
  </si>
  <si>
    <t>民生加银鑫弘债券</t>
  </si>
  <si>
    <t>汇添富鑫瑞债券A</t>
  </si>
  <si>
    <t>金鹰添瑞中短债债券C</t>
  </si>
  <si>
    <t>东方永熙18个月定期开放债券C</t>
  </si>
  <si>
    <t>金鹰添享纯债债券</t>
  </si>
  <si>
    <t>金鹰添瑞中短债债券A</t>
  </si>
  <si>
    <t>万家家享纯债债券</t>
  </si>
  <si>
    <t>上投摩根岁岁金定期开放债券C</t>
  </si>
  <si>
    <t>浙商惠利纯债债券</t>
  </si>
  <si>
    <t>万家瑞和灵活配置混合A</t>
  </si>
  <si>
    <t>上投摩根岁岁金定期开放债券A</t>
  </si>
  <si>
    <t>东方永兴18个月定期开放债券C</t>
  </si>
  <si>
    <t>银华通利灵活配置混合C</t>
  </si>
  <si>
    <t>华泰柏瑞稳本增利债券A</t>
  </si>
  <si>
    <t>金鹰添富纯债债券</t>
  </si>
  <si>
    <t>东兴兴利债券</t>
  </si>
  <si>
    <t>兴业裕恒债券</t>
  </si>
  <si>
    <t>永赢瑞益债券</t>
  </si>
  <si>
    <t>长信利鑫(LOF)C</t>
  </si>
  <si>
    <t>海富通富源债券</t>
  </si>
  <si>
    <t>华泰柏瑞丰盛纯债C</t>
  </si>
  <si>
    <t>民生加银鑫泰纯债债券C</t>
  </si>
  <si>
    <t>长盛盛裕纯债债券A</t>
  </si>
  <si>
    <t>长盛盛裕纯债债券C</t>
  </si>
  <si>
    <t>银华中证10年期地方政府债指数A</t>
  </si>
  <si>
    <t>景顺长城景泰稳利定期开放债券</t>
  </si>
  <si>
    <t>中信建投稳祥C</t>
  </si>
  <si>
    <t>金鹰添润纯债债券</t>
  </si>
  <si>
    <t>万家鑫安纯债债券A</t>
  </si>
  <si>
    <t>金鹰添盈纯债债券</t>
  </si>
  <si>
    <t>浦银安盛盛跃纯债债券A</t>
  </si>
  <si>
    <t>永赢永益债券A</t>
  </si>
  <si>
    <t>海富通瑞利债券</t>
  </si>
  <si>
    <t>永赢永益债券C</t>
  </si>
  <si>
    <t>永赢丰益债券</t>
  </si>
  <si>
    <t>汇添富鑫益定开债C</t>
  </si>
  <si>
    <t>万家强化收益定期开放债券</t>
  </si>
  <si>
    <t>浦银安盛盛达纯债债券A</t>
  </si>
  <si>
    <t>万家瑞和灵活配置混合C</t>
  </si>
  <si>
    <t>汇添富鑫利债券C</t>
  </si>
  <si>
    <t>汇添富鑫利债券A</t>
  </si>
  <si>
    <t>万家鑫通纯债债券C</t>
  </si>
  <si>
    <t>民生加银鑫享债券C</t>
  </si>
  <si>
    <t>景顺长城景泰丰利纯债债券C</t>
  </si>
  <si>
    <t>浦银安盛盛元纯债债券A</t>
  </si>
  <si>
    <t>景顺长城景泰丰利纯债债券A</t>
  </si>
  <si>
    <t>兴业裕华债券</t>
  </si>
  <si>
    <t>海富通上证可质押城投债ETF</t>
  </si>
  <si>
    <t>长信纯债壹号债券A</t>
  </si>
  <si>
    <t>银河君欣债券</t>
  </si>
  <si>
    <t>万家添利分级债券(LOF)</t>
  </si>
  <si>
    <t>长信稳势纯债债券</t>
  </si>
  <si>
    <t>浙商惠裕纯债债券</t>
  </si>
  <si>
    <t>中信建投稳祥A</t>
  </si>
  <si>
    <t>浦银安盛盛跃纯债债券C</t>
  </si>
  <si>
    <t>万家鑫安纯债债券C</t>
  </si>
  <si>
    <t>长信先优债券</t>
  </si>
  <si>
    <t>金鹰添益纯债债券</t>
  </si>
  <si>
    <t>浦银安盛盛达纯债债券C</t>
  </si>
  <si>
    <t>万家鑫璟纯债债券C</t>
  </si>
  <si>
    <t>万家鑫璟纯债债券A</t>
  </si>
  <si>
    <t>前海开源顺和定期开放债券C</t>
  </si>
  <si>
    <t>浦银安盛盛勤纯债债券C</t>
  </si>
  <si>
    <t>前海开源顺和定期开放债券A</t>
  </si>
  <si>
    <t>浦银安盛盛勤纯债债券A</t>
  </si>
  <si>
    <t>金鹰添惠纯债债券</t>
  </si>
  <si>
    <t>前海开源瑞和债券C</t>
  </si>
  <si>
    <t>长信稳益纯债债券</t>
  </si>
  <si>
    <t>长信稳健纯债债券</t>
  </si>
  <si>
    <t>万家鑫通纯债债券A</t>
  </si>
  <si>
    <t>民生加银鑫盈债券C</t>
  </si>
  <si>
    <t>民生加银鑫顺债券C</t>
  </si>
  <si>
    <t>民生加银鑫享债券A</t>
  </si>
  <si>
    <t>民生加银鑫盈债券A</t>
  </si>
  <si>
    <t>浦银安盛盛元纯债债券C</t>
  </si>
  <si>
    <t>长信纯债壹号债券C</t>
  </si>
  <si>
    <t>长盛盛康灵活配置混合C</t>
  </si>
  <si>
    <t>长盛盛康灵活配置混合A</t>
  </si>
  <si>
    <t>海富通上证周期产业债ETF</t>
  </si>
  <si>
    <t>长信利众债券(LOF)A</t>
  </si>
  <si>
    <t>长信利众债券(LOF)C</t>
  </si>
  <si>
    <t>前海开源瑞和债券A</t>
  </si>
  <si>
    <t>南方卓享绝对收益</t>
  </si>
  <si>
    <t>兴全稳益定期开放债券</t>
  </si>
  <si>
    <t>华泰柏瑞鼎利混合A</t>
  </si>
  <si>
    <t>长盛盛辉混合A</t>
  </si>
  <si>
    <t>南方中票A</t>
  </si>
  <si>
    <t>万家信用恒利债券C</t>
  </si>
  <si>
    <t>上证10年期国债ETF</t>
  </si>
  <si>
    <t>银华交易型货币A(ETF)</t>
  </si>
  <si>
    <t>银华交易型货币B</t>
  </si>
  <si>
    <t>工银恒丰纯债债券</t>
  </si>
  <si>
    <t>汇添富鑫汇定期开放债券C</t>
  </si>
  <si>
    <t>中航混改精选C</t>
  </si>
  <si>
    <t>中航混改精选A</t>
  </si>
  <si>
    <t>华泰柏瑞鼎利混合C</t>
  </si>
  <si>
    <t>金鹰添荣纯债债券</t>
  </si>
  <si>
    <t>长盛盛辉混合C</t>
  </si>
  <si>
    <t>南方中票C</t>
  </si>
  <si>
    <t>万家信用恒利债券A</t>
  </si>
  <si>
    <t>长盛盛通纯债债券A</t>
  </si>
  <si>
    <t>圆信永丰纯债A</t>
  </si>
  <si>
    <t>银华800A</t>
  </si>
  <si>
    <t>南方荣光灵活配置混合C</t>
  </si>
  <si>
    <t>诺安和鑫保本混合</t>
  </si>
  <si>
    <t>圆信永丰兴融C</t>
  </si>
  <si>
    <t>南方稳利1年定期开放债券A</t>
  </si>
  <si>
    <t>诺安稳健</t>
  </si>
  <si>
    <t>海富通稳健添利债券A</t>
  </si>
  <si>
    <t>银华永兴纯债债券(LOF)A</t>
  </si>
  <si>
    <t>南方利众灵活配置混合C</t>
  </si>
  <si>
    <t>银河强化收益债</t>
  </si>
  <si>
    <t>兴业福益债券</t>
  </si>
  <si>
    <t>长盛中证全指证券公司A</t>
  </si>
  <si>
    <t>民生加银鑫瑞债券C</t>
  </si>
  <si>
    <t>前海开源鼎安债券C</t>
  </si>
  <si>
    <t>安信目标收益C</t>
  </si>
  <si>
    <t>银华转债A</t>
  </si>
  <si>
    <t>南方高元债券型发起式C</t>
  </si>
  <si>
    <t>华泰柏瑞港股通量化混合</t>
  </si>
  <si>
    <t>南方荣冠定期开放混合</t>
  </si>
  <si>
    <t>前海开源沪港深汇鑫混合A</t>
  </si>
  <si>
    <t>浙商聚盈纯债债券C</t>
  </si>
  <si>
    <t>银华永兴纯债债券(LOF)C</t>
  </si>
  <si>
    <t>南方中证100指数</t>
  </si>
  <si>
    <t>南方宏元A</t>
  </si>
  <si>
    <t>海富通双福分级债券A</t>
  </si>
  <si>
    <t>汇添富鑫汇定期开放债券A</t>
  </si>
  <si>
    <t>上投摩根纯债丰利债券C</t>
  </si>
  <si>
    <t>民生加银增强收益债券C</t>
  </si>
  <si>
    <t>东吴鼎利(LOF)</t>
  </si>
  <si>
    <t>海富通欣悦混合A</t>
  </si>
  <si>
    <t>诺安聚利债券C</t>
  </si>
  <si>
    <t>长盛同裕纯债债券A</t>
  </si>
  <si>
    <t>长盛同享保本混合C</t>
  </si>
  <si>
    <t>国投瑞银白银期货(LOF)</t>
  </si>
  <si>
    <t>万家鑫稳纯债债券A</t>
  </si>
  <si>
    <t>华泰柏瑞丰汇债券A</t>
  </si>
  <si>
    <t>圆信永丰兴融A</t>
  </si>
  <si>
    <t>银河君信灵活配置混合I</t>
  </si>
  <si>
    <t>国投瑞银瑞盛灵活配置混合(LOF)</t>
  </si>
  <si>
    <t>华泰柏瑞信用增利(LOF)</t>
  </si>
  <si>
    <t>景顺长城稳定收益债券C</t>
  </si>
  <si>
    <t>银华消费分级混合A</t>
  </si>
  <si>
    <t>长盛同裕纯债债券C</t>
  </si>
  <si>
    <t>海富通双福分级债券B</t>
  </si>
  <si>
    <t>长盛上证50A</t>
  </si>
  <si>
    <t>国投瑞银纯债债券B</t>
  </si>
  <si>
    <t>长盛同享保本混合A</t>
  </si>
  <si>
    <t>浙商惠盈纯债债券</t>
  </si>
  <si>
    <t>国投瑞银新活力灵活配置混合A</t>
  </si>
  <si>
    <t>圆信永丰兴利A</t>
  </si>
  <si>
    <t>长盛中证金融地产A</t>
  </si>
  <si>
    <t>国投创业成长A</t>
  </si>
  <si>
    <t>上投摩根岁岁盈定期A</t>
  </si>
  <si>
    <t>长盛盛通纯债债券C</t>
  </si>
  <si>
    <t>前海开源量化优选C</t>
  </si>
  <si>
    <t>银华恒利灵活配置混合C</t>
  </si>
  <si>
    <t>汇添富安心中国债券A</t>
  </si>
  <si>
    <t>华泰柏瑞量化阿尔法</t>
  </si>
  <si>
    <t>银河铭忆3个月定开债券</t>
  </si>
  <si>
    <t>民生加银和鑫债券</t>
  </si>
  <si>
    <t>前海开源鼎安债券A</t>
  </si>
  <si>
    <t>安信目标收益A</t>
  </si>
  <si>
    <t>南方润元纯债债券A/B</t>
  </si>
  <si>
    <t>南方荣光灵活配置混合A</t>
  </si>
  <si>
    <t>南方高元债券型发起式A</t>
  </si>
  <si>
    <t>圆信永丰兴利C</t>
  </si>
  <si>
    <t>南方稳利1年定期开放债券C</t>
  </si>
  <si>
    <t>银河沪深300成长分级A</t>
  </si>
  <si>
    <t>前海开源睿远稳健增利混合A</t>
  </si>
  <si>
    <t>民生加银平稳添利债券C</t>
  </si>
  <si>
    <t>金鹰元和保本A</t>
  </si>
  <si>
    <t>南方通利A</t>
  </si>
  <si>
    <t>中证兴业中高等级信用债指数</t>
  </si>
  <si>
    <t>民生加银增强收益债券A</t>
  </si>
  <si>
    <t>东吴增利债券C</t>
  </si>
  <si>
    <t>银华300A</t>
  </si>
  <si>
    <t>国投瑞银新活力灵活配置混合C</t>
  </si>
  <si>
    <t>海富通欣悦混合C</t>
  </si>
  <si>
    <t>诺安安鑫保本混合</t>
  </si>
  <si>
    <t>长盛战略新兴产业C</t>
  </si>
  <si>
    <t>诺安汇鑫保本混合</t>
  </si>
  <si>
    <t>长盛中证申万一带一路A</t>
  </si>
  <si>
    <t>前海开源沪港深汇鑫混合C</t>
  </si>
  <si>
    <t>前海开源恒泽保本混合A</t>
  </si>
  <si>
    <t>融通军工A</t>
  </si>
  <si>
    <t>南方宏元C</t>
  </si>
  <si>
    <t>民生加银鑫安纯债债券A</t>
  </si>
  <si>
    <t>圆信永丰纯债C</t>
  </si>
  <si>
    <t>银华金利</t>
  </si>
  <si>
    <t>诺安鸿鑫保本混合</t>
  </si>
  <si>
    <t>兴业丰利债券</t>
  </si>
  <si>
    <t>南方聚利1年定期A(LOF)</t>
  </si>
  <si>
    <t>兴业天禧债券</t>
  </si>
  <si>
    <t>汇添富纯债(LOF)</t>
  </si>
  <si>
    <t>万家鑫稳纯债债券C</t>
  </si>
  <si>
    <t>国投瑞银纯债债券A</t>
  </si>
  <si>
    <t>银河君辉3个月定开债券</t>
  </si>
  <si>
    <t>上投摩根纯债债券A</t>
  </si>
  <si>
    <t>民生加银鑫瑞债券A</t>
  </si>
  <si>
    <t>民生加银鑫安纯债债券C</t>
  </si>
  <si>
    <t>南方通利C</t>
  </si>
  <si>
    <t>兴业添利债券</t>
  </si>
  <si>
    <t>南方荣欢定期开放混合</t>
  </si>
  <si>
    <t>前海开源沪港深优势精选混合</t>
  </si>
  <si>
    <t>银华金瑞</t>
  </si>
  <si>
    <t>南方润元纯债债券C</t>
  </si>
  <si>
    <t>华泰柏瑞季季红债券</t>
  </si>
  <si>
    <t>南方和元债券A</t>
  </si>
  <si>
    <t>南方中债10年期国债指数A</t>
  </si>
  <si>
    <t>南方中债10年期国债指数C</t>
  </si>
  <si>
    <t>银华中证5年期地方政府债指数C</t>
  </si>
  <si>
    <t>民生加银鑫元纯债债券A</t>
  </si>
  <si>
    <t>银华中证5年期地方政府债指数A</t>
  </si>
  <si>
    <t>民生加银鑫元纯债债券C</t>
  </si>
  <si>
    <t>长盛盛崇灵活配置混合C</t>
  </si>
  <si>
    <t>诺安先锋混合</t>
  </si>
  <si>
    <t>安信新视野混合A</t>
  </si>
  <si>
    <t>安信新视野混合C</t>
  </si>
  <si>
    <t>华泰柏瑞享利混合A</t>
  </si>
  <si>
    <t>海富通上证周期ETF联接</t>
  </si>
  <si>
    <t>长盛盛崇灵活配置混合A</t>
  </si>
  <si>
    <t>海富通上证周期ETF</t>
  </si>
  <si>
    <t>华泰柏瑞享利混合C</t>
  </si>
  <si>
    <t>银华永利债券A</t>
  </si>
  <si>
    <t>浙商聚潮策略配置混合</t>
  </si>
  <si>
    <t>银华永利债券C</t>
  </si>
  <si>
    <t>诺安聚利债券A</t>
  </si>
  <si>
    <t>南方荣发</t>
  </si>
  <si>
    <t>前海开源量化优选A</t>
  </si>
  <si>
    <t>金鹰添利信用债债券A</t>
  </si>
  <si>
    <t>金鹰添利信用债债券C</t>
  </si>
  <si>
    <t>国投瑞银瑞达混合</t>
  </si>
  <si>
    <t>长盛中证金融地产分级</t>
  </si>
  <si>
    <t>海富通集利债券</t>
  </si>
  <si>
    <t>诺安多策略混合</t>
  </si>
  <si>
    <t>国投金融地产ETF联接基金</t>
  </si>
  <si>
    <t>国投瑞银金融地产ETF</t>
  </si>
  <si>
    <t>汇添富中证金融地产ETF</t>
  </si>
  <si>
    <t>汇添富中证全指证券公司指数(LOF)C</t>
  </si>
  <si>
    <t>汇添富中证全指证券公司指数(LOF)A</t>
  </si>
  <si>
    <t>长盛中证证券公司分级</t>
  </si>
  <si>
    <t>南方中证全指证券公司ETF</t>
  </si>
  <si>
    <t>东方区域发展混合</t>
  </si>
  <si>
    <t>南方全指证券联接C</t>
  </si>
  <si>
    <t>长盛中证金融地产B</t>
  </si>
  <si>
    <t>南方全指证券联接A</t>
  </si>
  <si>
    <t>南方金融主题灵活配置混合</t>
  </si>
  <si>
    <t>长盛中证全指证券公司B</t>
  </si>
  <si>
    <t>融通证券分级B</t>
  </si>
  <si>
    <t>南方银行联接C</t>
  </si>
  <si>
    <t>南方银行联接A</t>
  </si>
  <si>
    <t>南方中证银行ETF</t>
  </si>
  <si>
    <t>东兴众智优选混合</t>
  </si>
  <si>
    <t>申万菱信申万进取</t>
  </si>
  <si>
    <t>申万菱信消费增长混合</t>
  </si>
  <si>
    <t>申万菱信竞争优势混合</t>
  </si>
  <si>
    <t>中证申万传媒分级</t>
  </si>
  <si>
    <t>申万菱信新动力混合</t>
  </si>
  <si>
    <t>申万菱信盛利精选混合</t>
  </si>
  <si>
    <t>申万菱信深证成指分级</t>
  </si>
  <si>
    <t>申万菱信新能源汽车</t>
  </si>
  <si>
    <t>申万菱信中证500指数增强</t>
  </si>
  <si>
    <t>申万中小板(LOF)</t>
  </si>
  <si>
    <t>申万菱信价值优享混合</t>
  </si>
  <si>
    <t>申万菱信量化小盘股票(LOF)</t>
  </si>
  <si>
    <t>申万医药生物指数分级</t>
  </si>
  <si>
    <t>中证申万电子分级</t>
  </si>
  <si>
    <t>申万菱信价值优利混合</t>
  </si>
  <si>
    <t>申万菱信中证500指数优选增强</t>
  </si>
  <si>
    <t>申万菱信行业轮动股票</t>
  </si>
  <si>
    <t>申万菱信新经济混合</t>
  </si>
  <si>
    <t>申万菱信量化成长混合</t>
  </si>
  <si>
    <t>申万沪深300价值指数</t>
  </si>
  <si>
    <t>申万菱信中证申万健康指数(LOF)</t>
  </si>
  <si>
    <t>申万菱信可转债债券</t>
  </si>
  <si>
    <t>申万菱信沪深300</t>
  </si>
  <si>
    <t>申万菱信中证环保产业指数分级</t>
  </si>
  <si>
    <t>申万菱信安鑫回报灵活配置混合A</t>
  </si>
  <si>
    <t>申万菱信中证军工指数分级</t>
  </si>
  <si>
    <t>申万菱信安鑫回报灵活配置混合C</t>
  </si>
  <si>
    <t>申万菱信多策略灵活配置混合C</t>
  </si>
  <si>
    <t>申万菱信安鑫优选混合C</t>
  </si>
  <si>
    <t>申万菱信安鑫精选混合C</t>
  </si>
  <si>
    <t>申万菱信价值优选灵活配置混合</t>
  </si>
  <si>
    <t>申万菱信安鑫优选混合A</t>
  </si>
  <si>
    <t>申万菱信多策略灵活配置混合A</t>
  </si>
  <si>
    <t>申万菱信稳益宝债券</t>
  </si>
  <si>
    <t>申万菱信安鑫精选混合A</t>
  </si>
  <si>
    <t>申万菱信价值优先混合</t>
  </si>
  <si>
    <t>申万菱信添益宝债券A</t>
  </si>
  <si>
    <t>申万菱信申万收益</t>
  </si>
  <si>
    <t>申万菱信添益宝债券B</t>
  </si>
  <si>
    <t>申万证券</t>
  </si>
  <si>
    <t>中欧消费主题股票A</t>
  </si>
  <si>
    <t>中欧消费主题股票C</t>
  </si>
  <si>
    <t>泰康新回报灵活配置混合A</t>
  </si>
  <si>
    <t>泰康新回报灵活配置混合C</t>
  </si>
  <si>
    <t>中欧行业成长混合E</t>
  </si>
  <si>
    <t>中欧行业成长混合A(LOF)</t>
  </si>
  <si>
    <t>中欧行业成长混合C</t>
  </si>
  <si>
    <t>中欧电子信息产业沪港深股票</t>
  </si>
  <si>
    <t>中欧瑾灵灵活配置混合A</t>
  </si>
  <si>
    <t>中欧瑾灵灵活配置混合C</t>
  </si>
  <si>
    <t>中欧价值智选混合E</t>
  </si>
  <si>
    <t>中欧价值智选混合C</t>
  </si>
  <si>
    <t>中欧价值智选混合A</t>
  </si>
  <si>
    <t>泰康策略优选混合</t>
  </si>
  <si>
    <t>中欧医疗健康混合C</t>
  </si>
  <si>
    <t>中欧医疗健康混合A</t>
  </si>
  <si>
    <t>泰康新机遇混合</t>
  </si>
  <si>
    <t>中欧明睿新起点混合</t>
  </si>
  <si>
    <t>中欧数据挖掘混合A</t>
  </si>
  <si>
    <t>中欧数据挖掘混合C</t>
  </si>
  <si>
    <t>中欧养老产业混合</t>
  </si>
  <si>
    <t>中欧丰泓沪港深灵活配置混合C</t>
  </si>
  <si>
    <t>长安裕泰混合C</t>
  </si>
  <si>
    <t>中欧价值发现混合E</t>
  </si>
  <si>
    <t>中欧价值发现混合A</t>
  </si>
  <si>
    <t>中欧价值发现混合C</t>
  </si>
  <si>
    <t>长安鑫兴混合C</t>
  </si>
  <si>
    <t>长安鑫兴混合A</t>
  </si>
  <si>
    <t>泰康安泰回报混合</t>
  </si>
  <si>
    <t>中欧丰泓沪港深灵活配置混合A</t>
  </si>
  <si>
    <t>中欧时代先锋股票A</t>
  </si>
  <si>
    <t>中欧潜力价值灵活配置混合</t>
  </si>
  <si>
    <t>中欧时代先锋股票C</t>
  </si>
  <si>
    <t>中欧沪深300指数增强E</t>
  </si>
  <si>
    <t>中欧沪深300指数增强A(LOF)</t>
  </si>
  <si>
    <t>泰康泉林量化价值精选混合A</t>
  </si>
  <si>
    <t>泰康泉林量化价值精选混合C</t>
  </si>
  <si>
    <t>中欧明睿新常态混合</t>
  </si>
  <si>
    <t>泰康宏泰回报混合</t>
  </si>
  <si>
    <t>中欧新动力混合A(LOF)</t>
  </si>
  <si>
    <t>中欧新动力混合E</t>
  </si>
  <si>
    <t>中欧新动力混合C</t>
  </si>
  <si>
    <t>中欧成长优选混合E</t>
  </si>
  <si>
    <t>中欧蓝筹E</t>
  </si>
  <si>
    <t>中欧蓝筹A</t>
  </si>
  <si>
    <t>中欧蓝筹C</t>
  </si>
  <si>
    <t>中欧成长优选混合A</t>
  </si>
  <si>
    <t>中欧新趋势混合A(LOF)</t>
  </si>
  <si>
    <t>中欧新趋势混合E</t>
  </si>
  <si>
    <t>泰康兴泰回报沪港深混合</t>
  </si>
  <si>
    <t>中欧瑞丰灵活配置混合C</t>
  </si>
  <si>
    <t>中欧瑞丰灵活配置混合A</t>
  </si>
  <si>
    <t>长安裕泰混合A</t>
  </si>
  <si>
    <t>中欧恒利三年定期开放混合</t>
  </si>
  <si>
    <t>泰康沪港深价值优选混合</t>
  </si>
  <si>
    <t>泰康丰盈债券</t>
  </si>
  <si>
    <t>泰康恒泰回报灵活配置混合C</t>
  </si>
  <si>
    <t>泰康恒泰回报灵活配置混合A</t>
  </si>
  <si>
    <t>泰康沪港深精选灵活配置混合</t>
  </si>
  <si>
    <t>中欧瑾和灵活配置混合A</t>
  </si>
  <si>
    <t>中欧双利债券C</t>
  </si>
  <si>
    <t>中欧双利债券A</t>
  </si>
  <si>
    <t>中欧瑾源灵活配置混合A</t>
  </si>
  <si>
    <t>中欧瑾源灵活配置混合C</t>
  </si>
  <si>
    <t>中欧瑾和灵活配置混合C</t>
  </si>
  <si>
    <t>中欧鼎利债券</t>
  </si>
  <si>
    <t>中欧盛世成长混合A(LOF)</t>
  </si>
  <si>
    <t>中欧盛世成长混合C</t>
  </si>
  <si>
    <t>中欧盛世成长混合E</t>
  </si>
  <si>
    <t>中欧可转债债券C</t>
  </si>
  <si>
    <t>中欧可转债债券A</t>
  </si>
  <si>
    <t>中欧永裕混合C</t>
  </si>
  <si>
    <t>中欧永裕混合A</t>
  </si>
  <si>
    <t>中欧信用E</t>
  </si>
  <si>
    <t>中欧瑾泉灵活配置混合A</t>
  </si>
  <si>
    <t>中欧信用C(LOF)</t>
  </si>
  <si>
    <t>中欧瑾泉灵活配置混合C</t>
  </si>
  <si>
    <t>中欧琪丰灵活配置混合A</t>
  </si>
  <si>
    <t>中欧琪丰灵活配置混合C</t>
  </si>
  <si>
    <t>中欧康裕混合C</t>
  </si>
  <si>
    <t>中欧康裕混合A</t>
  </si>
  <si>
    <t>中欧瑾泰灵活配置混合A</t>
  </si>
  <si>
    <t>中欧瑾泰灵活配置混合C</t>
  </si>
  <si>
    <t>中欧琪和灵活配置混合A</t>
  </si>
  <si>
    <t>中欧琪和灵活配置混合C</t>
  </si>
  <si>
    <t>中欧瑾通灵活配置混合C</t>
  </si>
  <si>
    <t>中欧瑾通灵活配置混合A</t>
  </si>
  <si>
    <t>中欧增强回报债券A(LOF)</t>
  </si>
  <si>
    <t>中欧天禧债券</t>
  </si>
  <si>
    <t>中欧稳健收益债券C</t>
  </si>
  <si>
    <t>中欧稳健收益债券A</t>
  </si>
  <si>
    <t>中欧纯债债券C(LOF)</t>
  </si>
  <si>
    <t>中欧纯债债券E</t>
  </si>
  <si>
    <t>中欧增强回报债券E</t>
  </si>
  <si>
    <t>泰康稳健增利债券A</t>
  </si>
  <si>
    <t>泰康稳健增利债券C</t>
  </si>
  <si>
    <t>中欧瑾悠灵活配置混合C</t>
  </si>
  <si>
    <t>中欧强裕债券</t>
  </si>
  <si>
    <t>中欧瑾悠灵活配置混合A</t>
  </si>
  <si>
    <t>泰康安惠纯债债券</t>
  </si>
  <si>
    <t>泰康安益纯债债券A</t>
  </si>
  <si>
    <t>泰康安益纯债债券C</t>
  </si>
  <si>
    <t>中欧兴利债券</t>
  </si>
  <si>
    <t>中欧强惠债券</t>
  </si>
  <si>
    <t>中欧强泽债券</t>
  </si>
  <si>
    <t>000015</t>
    <phoneticPr fontId="1" type="noConversion"/>
  </si>
  <si>
    <t>——</t>
    <phoneticPr fontId="1" type="noConversion"/>
  </si>
  <si>
    <t>国投瑞银瑞源灵活配置混合</t>
  </si>
  <si>
    <t>兴全合宜混合A</t>
  </si>
  <si>
    <t>南方和利A</t>
  </si>
  <si>
    <t>国都量化精选</t>
  </si>
  <si>
    <t>南方和利C</t>
  </si>
  <si>
    <t>国泰稳益定期开放灵活配置混合C</t>
  </si>
  <si>
    <t>国泰稳益定期开放灵活配置混合A</t>
  </si>
  <si>
    <t>南华瑞颐混合A</t>
  </si>
  <si>
    <t>信诚永益一年定期开放混合C</t>
  </si>
  <si>
    <t>信诚永益一年定期开放混合A</t>
  </si>
  <si>
    <t>南华丰淳混合C</t>
  </si>
  <si>
    <t>南华丰淳混合A</t>
  </si>
  <si>
    <t>南华瑞颐混合C</t>
  </si>
  <si>
    <t>汇安资产轮动灵活配置混合</t>
  </si>
  <si>
    <t>购买渠道</t>
    <phoneticPr fontId="14" type="noConversion"/>
  </si>
  <si>
    <t>蚂蚁聚宝A</t>
    <phoneticPr fontId="14" type="noConversion"/>
  </si>
  <si>
    <t>蚂蚁财富B</t>
    <phoneticPr fontId="14" type="noConversion"/>
  </si>
  <si>
    <t>申购渠道</t>
    <phoneticPr fontId="14" type="noConversion"/>
  </si>
  <si>
    <t>蚂蚁财富A</t>
    <phoneticPr fontId="14" type="noConversion"/>
  </si>
  <si>
    <t>蚂蚁聚宝B</t>
    <phoneticPr fontId="14" type="noConversion"/>
  </si>
  <si>
    <t>购买渠道</t>
    <phoneticPr fontId="1" type="noConversion"/>
  </si>
  <si>
    <t>蚂蚁财富A</t>
    <phoneticPr fontId="1" type="noConversion"/>
  </si>
  <si>
    <t>蚂蚁财富B</t>
    <phoneticPr fontId="1" type="noConversion"/>
  </si>
  <si>
    <t>建信央视50</t>
    <phoneticPr fontId="1" type="noConversion"/>
  </si>
  <si>
    <t>广发中证全指建筑材料指数A</t>
  </si>
  <si>
    <t>广发中证全指建筑材料指数C</t>
  </si>
  <si>
    <t>光大保德信优势配置混合</t>
  </si>
  <si>
    <t>光大保德信事件驱动灵活配置混合</t>
  </si>
  <si>
    <t>光大保德信行业轮动混合</t>
  </si>
  <si>
    <t>汇添富恒生指数分级B(QDII)</t>
  </si>
  <si>
    <t>光大保德信中国制造2025混合</t>
  </si>
  <si>
    <t>广发中证全指家用电器指数C</t>
  </si>
  <si>
    <t>广发中证全指家用电器指数A</t>
  </si>
  <si>
    <t>广发资源优选股票</t>
  </si>
  <si>
    <t>广发品牌消费股票</t>
  </si>
  <si>
    <t>鹏华酒分级B</t>
  </si>
  <si>
    <t>光大保德信红利混合</t>
  </si>
  <si>
    <t>广发轮动配置混合</t>
  </si>
  <si>
    <t>广发成长优选混合</t>
  </si>
  <si>
    <t>广发多元新兴股票</t>
  </si>
  <si>
    <t>广发核心精选混合</t>
  </si>
  <si>
    <t>广发新经济混合</t>
  </si>
  <si>
    <t>广发鑫益混合</t>
  </si>
  <si>
    <t>光大保德信一带一路战略主题混合</t>
  </si>
  <si>
    <t>广发创新驱动混合</t>
  </si>
  <si>
    <t>光大保德信国企改革主题股票</t>
  </si>
  <si>
    <t>光大保德信铭鑫灵活配置混合A</t>
  </si>
  <si>
    <t>光大保德信铭鑫灵活配置混合C</t>
  </si>
  <si>
    <t>广发竞争优势混合</t>
  </si>
  <si>
    <t>北信瑞丰中国智造主题混合</t>
  </si>
  <si>
    <t>光大保德信银发商机主题混合</t>
  </si>
  <si>
    <t>广发聚丰混合</t>
  </si>
  <si>
    <t>广发聚优灵活配置混合A</t>
  </si>
  <si>
    <t>广发转型升级灵活配置混合</t>
  </si>
  <si>
    <t>广发中证全指主要消费ETF</t>
  </si>
  <si>
    <t>广发中证全指金融地产ETF</t>
  </si>
  <si>
    <t>广发中证全指可选消费ETF</t>
  </si>
  <si>
    <t>广发大盘成长混合</t>
  </si>
  <si>
    <t>广发消费品精选混合</t>
  </si>
  <si>
    <t>广发中证全指主要消费ETF联接C</t>
  </si>
  <si>
    <t>广发中证全指主要消费ETF联接A</t>
  </si>
  <si>
    <t>广发中证全指可选消费ETF联接C</t>
  </si>
  <si>
    <t>广发中证全指可选消费ETF联接A</t>
  </si>
  <si>
    <t>广发高端制造股票</t>
  </si>
  <si>
    <t>光大保德信风格轮动混合</t>
  </si>
  <si>
    <t>广发东财大数据精选灵活配置混合</t>
  </si>
  <si>
    <t>光大保德信产业新动力混合</t>
  </si>
  <si>
    <t>广发中证全指金融地产ETF联接C</t>
  </si>
  <si>
    <t>广发安盈混合C</t>
  </si>
  <si>
    <t>广发中证全指金融地产ETF联接A</t>
  </si>
  <si>
    <t>广发内需增长混合</t>
  </si>
  <si>
    <t>广发创新升级灵活配置混合</t>
  </si>
  <si>
    <t>广发聚祥灵活混合</t>
  </si>
  <si>
    <t>兴银丰盈灵活配置</t>
  </si>
  <si>
    <t>广发沪深300ETF</t>
  </si>
  <si>
    <t>光大保德信安和债券A</t>
  </si>
  <si>
    <t>光大保德信安和债券C</t>
  </si>
  <si>
    <t>广发优企精选灵活配置混合</t>
  </si>
  <si>
    <t>广发鑫享灵活配置混合</t>
  </si>
  <si>
    <t>广发沪深300ETF联接C</t>
  </si>
  <si>
    <t>鹏华银行B</t>
  </si>
  <si>
    <t>广发沪深300ETF联接A</t>
  </si>
  <si>
    <t>广发中证传媒ETF联接C</t>
  </si>
  <si>
    <t>广发中证传媒ETF联接A</t>
  </si>
  <si>
    <t>广发安盈混合A</t>
  </si>
  <si>
    <t>广发创业板ETF</t>
  </si>
  <si>
    <t>北信瑞丰健康生活主题灵活配置</t>
  </si>
  <si>
    <t>广发趋势优选灵活配置混合</t>
  </si>
  <si>
    <t>广发创业板ETF联接C</t>
  </si>
  <si>
    <t>光大保德信鼎鑫灵活配置混合C</t>
  </si>
  <si>
    <t>广发创业板ETF联接A</t>
  </si>
  <si>
    <t>光大保德信量化股票</t>
  </si>
  <si>
    <t>光大保德信鼎鑫灵活配置混合A</t>
  </si>
  <si>
    <t>北信瑞丰稳定增强偏债混合</t>
  </si>
  <si>
    <t>广发聚惠混合A</t>
  </si>
  <si>
    <t>广发安瑞回报灵活配置混合A</t>
  </si>
  <si>
    <t>广发聚惠混合C</t>
  </si>
  <si>
    <t>广发聚安混合A</t>
  </si>
  <si>
    <t>广发安瑞回报灵活配置混合C</t>
  </si>
  <si>
    <t>广发鑫利混合</t>
  </si>
  <si>
    <t>北信瑞丰新成长灵活配置混合</t>
  </si>
  <si>
    <t>光大保德信欣鑫灵活配置混合C</t>
  </si>
  <si>
    <t>光大保德信欣鑫灵活配置混合A</t>
  </si>
  <si>
    <t>广发中证医疗指数B</t>
  </si>
  <si>
    <t>光大保德信睿鑫灵活配置混合A</t>
  </si>
  <si>
    <t>景顺长城景瑞睿利回报定期开放混合</t>
  </si>
  <si>
    <t>光大保德信睿鑫灵活配置混合C</t>
  </si>
  <si>
    <t>光大保德信永鑫灵活配置混合A</t>
  </si>
  <si>
    <t>广发鑫源混合A</t>
  </si>
  <si>
    <t>广发聚盛灵活配置混合C</t>
  </si>
  <si>
    <t>北信瑞丰兴瑞灵活配置混合</t>
  </si>
  <si>
    <t>光大保德信吉鑫灵活配置混合C</t>
  </si>
  <si>
    <t>广发聚安混合C</t>
  </si>
  <si>
    <t>广发鑫源混合C</t>
  </si>
  <si>
    <t>光大保德信吉鑫灵活配置混合A</t>
  </si>
  <si>
    <t>广发聚盛灵活配置混合A</t>
  </si>
  <si>
    <t>广发聚宝混合</t>
  </si>
  <si>
    <t>工业ETF</t>
  </si>
  <si>
    <t>广发养老指数C</t>
  </si>
  <si>
    <t>广发养老指数A</t>
  </si>
  <si>
    <t>广发改革混合</t>
  </si>
  <si>
    <t>鑫元一年定期开放C</t>
  </si>
  <si>
    <t>鑫元一年定期开放A</t>
  </si>
  <si>
    <t>广发中证医疗指数分级</t>
  </si>
  <si>
    <t>广发量化稳健混合</t>
  </si>
  <si>
    <t>广发多策略灵活配置混合</t>
  </si>
  <si>
    <t>北信瑞丰平安中国主题灵活配置</t>
  </si>
  <si>
    <t>广发百发100指数E</t>
  </si>
  <si>
    <t>光大保德信信用添益债券C</t>
  </si>
  <si>
    <t>广发集丰债券C</t>
  </si>
  <si>
    <t>光大保德信信用添益债券A</t>
  </si>
  <si>
    <t>广发集丰债券A</t>
  </si>
  <si>
    <t>广发安享灵活配置混合A</t>
  </si>
  <si>
    <t>广发安悦回报混合</t>
  </si>
  <si>
    <t>广发安祥回报灵活配置混合A</t>
  </si>
  <si>
    <t>广发安祥回报灵活配置混合C</t>
  </si>
  <si>
    <t>北信瑞丰外延增长</t>
  </si>
  <si>
    <t>广发稳安保本混合</t>
  </si>
  <si>
    <t>光大保德信永鑫灵活配置混合C</t>
  </si>
  <si>
    <t>广发集富纯债A</t>
  </si>
  <si>
    <t>广发聚源定期债券A(LOF)</t>
  </si>
  <si>
    <t>广发百发大数据价值混合A</t>
  </si>
  <si>
    <t>广发增强债券</t>
  </si>
  <si>
    <t>广发百发大数据价值混合E</t>
  </si>
  <si>
    <t>广发纯债债券C</t>
  </si>
  <si>
    <t>广发聚鑫债券C</t>
  </si>
  <si>
    <t>广发鑫裕混合</t>
  </si>
  <si>
    <t>广发聚鑫债券A</t>
  </si>
  <si>
    <t>广发稳健增长混合</t>
  </si>
  <si>
    <t>广发双债添利债券A</t>
  </si>
  <si>
    <t>广发聚利债券(LOF)</t>
  </si>
  <si>
    <t>广发深证100指数分级B</t>
  </si>
  <si>
    <t>鑫元鑫新收益灵活配置混合C</t>
  </si>
  <si>
    <t>鑫元鑫新收益灵活配置混合A</t>
  </si>
  <si>
    <t>光大保德信中高等级债券C</t>
  </si>
  <si>
    <t>光大保德信中高等级债券A</t>
  </si>
  <si>
    <t>广发深证100指数分级</t>
  </si>
  <si>
    <t>鑫元鑫趋势灵活配置混合A</t>
  </si>
  <si>
    <t>鑫元添利债券</t>
  </si>
  <si>
    <t>光大保德信诚鑫灵活配置混合A</t>
  </si>
  <si>
    <t>光大保德信诚鑫灵活配置混合C</t>
  </si>
  <si>
    <t>鑫元鑫趋势灵活配置混合C</t>
  </si>
  <si>
    <t>广发聚富混合</t>
  </si>
  <si>
    <t>广发医药卫生联接A</t>
  </si>
  <si>
    <t>广发集瑞债券C</t>
  </si>
  <si>
    <t>广发集瑞债券A</t>
  </si>
  <si>
    <t>广发中证10年期国开债A(LOF)</t>
  </si>
  <si>
    <t>广发500ETF联接(LOF)A</t>
  </si>
  <si>
    <t>广发价值回报混合A</t>
  </si>
  <si>
    <t>广发景源纯债C</t>
  </si>
  <si>
    <t>兴银稳健</t>
  </si>
  <si>
    <t>广发景源纯债A</t>
  </si>
  <si>
    <t>光大保德信永利纯债债券A</t>
  </si>
  <si>
    <t>光大保德信永利纯债债券C</t>
  </si>
  <si>
    <t>鑫元得利债券</t>
  </si>
  <si>
    <t>鑫元聚利债券</t>
  </si>
  <si>
    <t>光大保德信岁末红利纯债C</t>
  </si>
  <si>
    <t>光大保德信岁末红利纯债A</t>
  </si>
  <si>
    <t>广发中证全指医药卫生交易ETF</t>
  </si>
  <si>
    <t>广发中证500ETF</t>
  </si>
  <si>
    <t>广发500ETF联接(LOF)C</t>
  </si>
  <si>
    <t>光大保德信安祺债券C</t>
  </si>
  <si>
    <t>光大保德信安祺债券A</t>
  </si>
  <si>
    <t>光大保德信均衡精选混合</t>
  </si>
  <si>
    <t>广发医药卫生联接C</t>
  </si>
  <si>
    <t>广发深证100指数分级A</t>
  </si>
  <si>
    <t>广发安泽回报纯债C</t>
  </si>
  <si>
    <t>鑫元招利债券</t>
  </si>
  <si>
    <t>鑫元兴利债券</t>
  </si>
  <si>
    <t>广发中证10年期国开债C(LOF)</t>
  </si>
  <si>
    <t>鑫元双债增强债券A</t>
  </si>
  <si>
    <t>广发景祥纯债</t>
  </si>
  <si>
    <t>广发景华纯债</t>
  </si>
  <si>
    <t>广发价值回报混合C</t>
  </si>
  <si>
    <t>广发集源债券A</t>
  </si>
  <si>
    <t>鑫元鸿利债券</t>
  </si>
  <si>
    <t>上投摩根岁岁益定期开放债券C</t>
  </si>
  <si>
    <t>上投摩根岁岁益定期开放债券A</t>
  </si>
  <si>
    <t>鑫元双债增强债券C</t>
  </si>
  <si>
    <t>广发中证医疗指数A</t>
  </si>
  <si>
    <t>广发安泽回报纯债A</t>
  </si>
  <si>
    <t>鑫元裕利债券</t>
  </si>
  <si>
    <t>鑫元汇利债券</t>
  </si>
  <si>
    <t>广发景丰纯债</t>
  </si>
  <si>
    <t>鑫元合丰纯债C</t>
  </si>
  <si>
    <t>鑫元合丰纯债A</t>
  </si>
  <si>
    <t>广发集源债券C</t>
  </si>
  <si>
    <t>广发双债添利债券C</t>
  </si>
  <si>
    <t>广发集裕债券A</t>
  </si>
  <si>
    <t>广发聚泰混合A</t>
  </si>
  <si>
    <t>广发聚财信用债券A</t>
  </si>
  <si>
    <t>广发集安债券A</t>
  </si>
  <si>
    <t>广发安宏回报灵活配置混合A</t>
  </si>
  <si>
    <t>广发聚源定期债券C</t>
  </si>
  <si>
    <t>广发聚泰混合C</t>
  </si>
  <si>
    <t>北信瑞丰稳定收益C</t>
  </si>
  <si>
    <t>北信瑞丰丰利保本混合</t>
  </si>
  <si>
    <t>广发集鑫债券C</t>
  </si>
  <si>
    <t>鑫元稳利债</t>
  </si>
  <si>
    <t>广发鑫惠混合</t>
  </si>
  <si>
    <t>广发逆向策略混合</t>
  </si>
  <si>
    <t>广发聚财信用债券B</t>
  </si>
  <si>
    <t>兴银瑞益</t>
  </si>
  <si>
    <t>汇添富恒生指数分级A(QDII)</t>
  </si>
  <si>
    <t>兴银鼎新灵活配置</t>
  </si>
  <si>
    <t>广发服务业精选混合</t>
  </si>
  <si>
    <t>光大保德信新增长混合</t>
  </si>
  <si>
    <t>广发安泰混合</t>
  </si>
  <si>
    <t>广发睿吉定增混合</t>
  </si>
  <si>
    <t>光大保德信增利收益债券A</t>
  </si>
  <si>
    <t>广发安享灵活配置混合C</t>
  </si>
  <si>
    <t>广发鑫隆混合C</t>
  </si>
  <si>
    <t>广发集裕债券C</t>
  </si>
  <si>
    <t>兴银朝阳</t>
  </si>
  <si>
    <t>北信瑞丰稳定收益A</t>
  </si>
  <si>
    <t>广发集安债券C</t>
  </si>
  <si>
    <t>广发安宏回报灵活配置混合C</t>
  </si>
  <si>
    <t>广发稳鑫保本混合</t>
  </si>
  <si>
    <t>光大保德信恒利纯债债券</t>
  </si>
  <si>
    <t>广发新动力混合</t>
  </si>
  <si>
    <t>光大保德信增利收益债券C</t>
  </si>
  <si>
    <t>诺安圆鼎定期开放债券</t>
  </si>
  <si>
    <t>广发纯债债券A</t>
  </si>
  <si>
    <t>广发稳裕保本混合</t>
  </si>
  <si>
    <t>广发集富纯债C</t>
  </si>
  <si>
    <t>广发行业领先混合A</t>
  </si>
  <si>
    <t>广发鑫隆混合A</t>
  </si>
  <si>
    <t>广发百发100指数A</t>
  </si>
  <si>
    <t>广发集鑫债券A</t>
  </si>
  <si>
    <t>光大保德信动态优选混合</t>
  </si>
  <si>
    <t>广发多因子混合</t>
  </si>
  <si>
    <t>广发景盛纯债债券</t>
  </si>
  <si>
    <t>广发中证全指能源ETF</t>
  </si>
  <si>
    <t>北信瑞丰研究精选股票</t>
  </si>
  <si>
    <t>光大保德信安诚债券A</t>
  </si>
  <si>
    <t>光大保德信安诚债券C</t>
  </si>
  <si>
    <t>广发中证全指能源ETF联接A</t>
  </si>
  <si>
    <t>广发中证全指能源ETF联接C</t>
  </si>
  <si>
    <t>广发中债7-10年国开债指数A</t>
  </si>
  <si>
    <t>兴银收益增强</t>
  </si>
  <si>
    <t>广发中证全指汽车指数C</t>
  </si>
  <si>
    <t>广发中证全指汽车指数A</t>
  </si>
  <si>
    <t>鑫元半年定期开放债券A</t>
  </si>
  <si>
    <t>广发新兴产业混合</t>
  </si>
  <si>
    <t>鑫元半年定期开放债券C</t>
  </si>
  <si>
    <t>广发中债7-10年国开债指数C</t>
  </si>
  <si>
    <t>广发鑫瑞混合</t>
  </si>
  <si>
    <t>广发百发大数据精选混合A</t>
  </si>
  <si>
    <t>广发百发大数据精选混合E</t>
  </si>
  <si>
    <t>广发策略优选混合</t>
  </si>
  <si>
    <t>广发小盘成长混合(LOF)</t>
  </si>
  <si>
    <t>光大保德信中小盘混合</t>
  </si>
  <si>
    <t>广发环保指数C</t>
  </si>
  <si>
    <t>广发环保指数A</t>
  </si>
  <si>
    <t>广发信息技术联接ETFA</t>
  </si>
  <si>
    <t>广发信息技术联接ETFC</t>
  </si>
  <si>
    <t>广发中证环保产业ETF</t>
  </si>
  <si>
    <t>广发中证全指信息技术交易ETF</t>
  </si>
  <si>
    <t>广发新兴成长混合</t>
  </si>
  <si>
    <t>广发医疗保健股票</t>
  </si>
  <si>
    <t>广发中证全指原材料ETF联接A</t>
  </si>
  <si>
    <t>广发中证全指原材料ETF联接C</t>
  </si>
  <si>
    <t>广发中证全指原材料ETF</t>
  </si>
  <si>
    <t>兴银大健康</t>
  </si>
  <si>
    <t>广发中小板300联接</t>
  </si>
  <si>
    <t>广发主题领先混合</t>
  </si>
  <si>
    <t>广发中小板300ETF</t>
  </si>
  <si>
    <t>广发中证军工ETF</t>
  </si>
  <si>
    <t>广发百发大数据成长混合A</t>
  </si>
  <si>
    <t>华夏中小板ETF</t>
  </si>
  <si>
    <t>广发百发大数据成长混合E</t>
  </si>
  <si>
    <t>兴银消费新趋势灵活配置</t>
  </si>
  <si>
    <t>广发聚瑞混合</t>
  </si>
  <si>
    <t>广发制造业精选混合</t>
  </si>
  <si>
    <t>招商300地产B</t>
  </si>
  <si>
    <t>博时聚源纯债债券</t>
  </si>
  <si>
    <t>易方达恒生国企(QDII-ETF)</t>
  </si>
  <si>
    <t>南方恒生中国企业精明指数C</t>
  </si>
  <si>
    <t>南方恒生中国企业精明指数A</t>
  </si>
  <si>
    <t>招商沪深300地产等权重指数分级</t>
  </si>
  <si>
    <t>申万菱信B</t>
  </si>
  <si>
    <t>华夏恒生ETF联接(美元汇)</t>
  </si>
  <si>
    <t>华夏恒生ETF联接(美元钞)</t>
  </si>
  <si>
    <t>嘉实价值精选股票</t>
  </si>
  <si>
    <t>华夏兴华混合A</t>
  </si>
  <si>
    <t>富国中证国有企业改革指数分级B</t>
  </si>
  <si>
    <t>华夏恒生ETF</t>
  </si>
  <si>
    <t>南方恒生交易型开放式指数</t>
  </si>
  <si>
    <t>易方达国企改革混合</t>
  </si>
  <si>
    <t>鹏华创业板分级B</t>
  </si>
  <si>
    <t>南方恒生交易型开放式指数联接</t>
  </si>
  <si>
    <t>富国沪港深价值精选灵活配置混合</t>
  </si>
  <si>
    <t>华夏恒生ETF联接</t>
  </si>
  <si>
    <t>嘉实价值优势混合</t>
  </si>
  <si>
    <t>华夏领先股票</t>
  </si>
  <si>
    <t>景顺长城核心竞争力混合H</t>
  </si>
  <si>
    <t>富国沪港深行业精选灵活配置混合</t>
  </si>
  <si>
    <t>博时丝路主题股票C</t>
  </si>
  <si>
    <t>招商中证白酒B</t>
  </si>
  <si>
    <t>南方中证国有企业改革指数分级B</t>
  </si>
  <si>
    <t>易方达国企改革指数分级B</t>
  </si>
  <si>
    <t>国金上证50B</t>
  </si>
  <si>
    <t>易方达上证50B</t>
  </si>
  <si>
    <t>招商行业领先混合</t>
  </si>
  <si>
    <t>招商盛达灵活配置混合A</t>
  </si>
  <si>
    <t>招商国企改革主题混合基金</t>
  </si>
  <si>
    <t>博时丝路主题股票A</t>
  </si>
  <si>
    <t>易方达改革红利混合</t>
  </si>
  <si>
    <t>嘉实企业变革股票</t>
  </si>
  <si>
    <t>嘉实服务增值行业混合</t>
  </si>
  <si>
    <t>招商盛达灵活配置混合C</t>
  </si>
  <si>
    <t>招商丰德混合C</t>
  </si>
  <si>
    <t>招商丰德混合A</t>
  </si>
  <si>
    <t>嘉实优化红利混合</t>
  </si>
  <si>
    <t>招商核心价值混合</t>
  </si>
  <si>
    <t>富国新兴成长量化精选混合(LOF)</t>
  </si>
  <si>
    <t>嘉实沪港深精选股票</t>
  </si>
  <si>
    <t>华夏回报二号混合</t>
  </si>
  <si>
    <t>易方达消费行业股票</t>
  </si>
  <si>
    <t>华夏盛世精选混合</t>
  </si>
  <si>
    <t>华夏回报A</t>
  </si>
  <si>
    <t>富国沪深300指数增强</t>
  </si>
  <si>
    <t>嘉实沪港深回报混合</t>
  </si>
  <si>
    <t>博时鑫润混合A</t>
  </si>
  <si>
    <t>招商体育文化休闲股票基金</t>
  </si>
  <si>
    <t>博时鑫润混合C</t>
  </si>
  <si>
    <t>易方达科汇灵活配置混合</t>
  </si>
  <si>
    <t>嘉实低价策略股票</t>
  </si>
  <si>
    <t>富国文体健康股票</t>
  </si>
  <si>
    <t>易方达上证50指数C</t>
  </si>
  <si>
    <t>易方达上证50指数A</t>
  </si>
  <si>
    <t>招商财经大数据股票</t>
  </si>
  <si>
    <t>易方达沪深300量化</t>
  </si>
  <si>
    <t>博时精选混合</t>
  </si>
  <si>
    <t>博时工业4.0主题股票</t>
  </si>
  <si>
    <t>嘉实沪深300指数研究增强</t>
  </si>
  <si>
    <t>博时行业轮动混合</t>
  </si>
  <si>
    <t>招商优势企业混合</t>
  </si>
  <si>
    <t>博时鑫源灵活配置混合C</t>
  </si>
  <si>
    <t>博时鑫源灵活配置混合A</t>
  </si>
  <si>
    <t>博时证保分级B</t>
  </si>
  <si>
    <t>易方达价值成长混合</t>
  </si>
  <si>
    <t>华夏沪深300指数增强C</t>
  </si>
  <si>
    <t>富国中证国有企业改革指数分级</t>
  </si>
  <si>
    <t>嘉实基本面50指数(LOF)</t>
  </si>
  <si>
    <t>嘉实中证主要消费ETF</t>
  </si>
  <si>
    <t>华夏沪深300指数增强A</t>
  </si>
  <si>
    <t>博时新起点混合A</t>
  </si>
  <si>
    <t>博时新起点混合C</t>
  </si>
  <si>
    <t>博时特许价值混合A</t>
  </si>
  <si>
    <t>易方达行业领先企业混合</t>
  </si>
  <si>
    <t>华夏高端制造混合</t>
  </si>
  <si>
    <t>招商大盘蓝筹混合</t>
  </si>
  <si>
    <t>招商中证白酒指数分级</t>
  </si>
  <si>
    <t>博时裕隆灵活配置混合</t>
  </si>
  <si>
    <t>富国中证红利指数增强</t>
  </si>
  <si>
    <t>博时国企改革主题股票</t>
  </si>
  <si>
    <t>易方达新兴成长</t>
  </si>
  <si>
    <t>易方达沪深300非银ETF</t>
  </si>
  <si>
    <t>华夏大盘精选混合</t>
  </si>
  <si>
    <t>博时鑫和混合A</t>
  </si>
  <si>
    <t>嘉实丰和灵活配置混合</t>
  </si>
  <si>
    <t>富国精准医疗灵活配置混合</t>
  </si>
  <si>
    <t>易方达现代服务业灵活配置混合</t>
  </si>
  <si>
    <t>嘉实量化阿尔法混合</t>
  </si>
  <si>
    <t>博时鑫和混合C</t>
  </si>
  <si>
    <t>易方达大健康主题灵活配置混合</t>
  </si>
  <si>
    <t>华夏上证50ETF</t>
  </si>
  <si>
    <t>富国新动力灵活配置混合C</t>
  </si>
  <si>
    <t>博时上证50ETF</t>
  </si>
  <si>
    <t>招商先锋混合</t>
  </si>
  <si>
    <t>中银持续增长混合H</t>
  </si>
  <si>
    <t>富国新动力灵活配置混合A</t>
  </si>
  <si>
    <t>易方达沪深300非银行金融交易</t>
  </si>
  <si>
    <t>招商国证生物医药B</t>
  </si>
  <si>
    <t>嘉实中证金融地产ETF</t>
  </si>
  <si>
    <t>易方达国企改革指数分级</t>
  </si>
  <si>
    <t>易方达安盈回报混合</t>
  </si>
  <si>
    <t>博时特许价值混合R</t>
  </si>
  <si>
    <t>博时天颐债券C</t>
  </si>
  <si>
    <t>中银收益混合H</t>
  </si>
  <si>
    <t>易方达上证中盘ETF</t>
  </si>
  <si>
    <t>易方达瑞享灵活配置混合E</t>
  </si>
  <si>
    <t>易方达中小盘混合</t>
  </si>
  <si>
    <t>富国国家安全主题混合</t>
  </si>
  <si>
    <t>博时天颐债券A</t>
  </si>
  <si>
    <t>博时上证50ETF联接</t>
  </si>
  <si>
    <t>易方达瑞享灵活配置混合I</t>
  </si>
  <si>
    <t>嘉实前沿科技沪港深股票</t>
  </si>
  <si>
    <t>大摩量化配置混合</t>
  </si>
  <si>
    <t>嘉实中证金融地产ETF联接</t>
  </si>
  <si>
    <t>华夏策略混合</t>
  </si>
  <si>
    <t>华夏消费升级灵活配置混合A</t>
  </si>
  <si>
    <t>博时新价值灵活配置混合A</t>
  </si>
  <si>
    <t>易方达上证50指数分级</t>
  </si>
  <si>
    <t>嘉实回报混合</t>
  </si>
  <si>
    <t>华夏上证50ETF联接</t>
  </si>
  <si>
    <t>博时内需增长混合</t>
  </si>
  <si>
    <t>博时新价值灵活配置混合C</t>
  </si>
  <si>
    <t>易方达上证中盘ETF联接A</t>
  </si>
  <si>
    <t>招商安达混合</t>
  </si>
  <si>
    <t>博时银智大数据100C</t>
  </si>
  <si>
    <t>华夏研究精选股票</t>
  </si>
  <si>
    <t>易方达上证中盘ETF联接C</t>
  </si>
  <si>
    <t>博时银智大数据100A</t>
  </si>
  <si>
    <t>招商300高贝塔B</t>
  </si>
  <si>
    <t>国金上证50</t>
  </si>
  <si>
    <t>富国银行B</t>
  </si>
  <si>
    <t>华夏金融ETF</t>
  </si>
  <si>
    <t>东方红优势精选混合</t>
  </si>
  <si>
    <t>富时A50</t>
  </si>
  <si>
    <t>招商上证消费80ETF</t>
  </si>
  <si>
    <t>嘉实研究精选混合</t>
  </si>
  <si>
    <t>易方达新丝路灵活配置混合</t>
  </si>
  <si>
    <t>招商中小盘精选混合</t>
  </si>
  <si>
    <t>博时沪深300指数A</t>
  </si>
  <si>
    <t>易方达环保主题灵活配置混合</t>
  </si>
  <si>
    <t>博时沪深300指数C</t>
  </si>
  <si>
    <t>博时鑫泰混合C</t>
  </si>
  <si>
    <t>华夏消费ETF</t>
  </si>
  <si>
    <t>大成中证互联网金融指数分级B</t>
  </si>
  <si>
    <t>招商上证消费80ETF联接C</t>
  </si>
  <si>
    <t>华夏消费升级灵活配置混合C</t>
  </si>
  <si>
    <t>华夏蓝筹混合(LOF)</t>
  </si>
  <si>
    <t>博时鑫泰混合A</t>
  </si>
  <si>
    <t>博时汇智回报混合</t>
  </si>
  <si>
    <t>招商上证消费80ETF联接A</t>
  </si>
  <si>
    <t>东方红睿满沪港深混合</t>
  </si>
  <si>
    <t>博时军工主题股票</t>
  </si>
  <si>
    <t>招商兴福混合C</t>
  </si>
  <si>
    <t>招商兴福混合A</t>
  </si>
  <si>
    <t>博时回报混合</t>
  </si>
  <si>
    <t>嘉实深证基本面120ETF</t>
  </si>
  <si>
    <t>嘉实研究阿尔法股票</t>
  </si>
  <si>
    <t>嘉实物流产业股票A</t>
  </si>
  <si>
    <t>大摩量化多策略股票</t>
  </si>
  <si>
    <t>博时沪深300指数R</t>
  </si>
  <si>
    <t>富国通胀通缩主题轮动混合</t>
  </si>
  <si>
    <t>嘉实策略混合</t>
  </si>
  <si>
    <t>富国研究量化精选混合</t>
  </si>
  <si>
    <t>广发中证传媒ETF</t>
  </si>
  <si>
    <t>东方红睿轩沪港深灵活配置混合</t>
  </si>
  <si>
    <t>华夏行业景气混合</t>
  </si>
  <si>
    <t>华夏沪深300ETF</t>
  </si>
  <si>
    <t>嘉实沪深300ETF</t>
  </si>
  <si>
    <t>易方达沪深300ETF发起式</t>
  </si>
  <si>
    <t>嘉实深证基本面120联接</t>
  </si>
  <si>
    <t>富国新活力灵活配置混合C</t>
  </si>
  <si>
    <t>富国新活力灵活配置混合A</t>
  </si>
  <si>
    <t>富国创业板B</t>
  </si>
  <si>
    <t>博时证保分级</t>
  </si>
  <si>
    <t>博时鑫瑞混合C</t>
  </si>
  <si>
    <t>博时鑫瑞混合A</t>
  </si>
  <si>
    <t>博时信用债券C</t>
  </si>
  <si>
    <t>大摩睿成大盘弹性股票</t>
  </si>
  <si>
    <t>光大保德信先进服务业灵活配置混合</t>
  </si>
  <si>
    <t>易方达沪深300ETF联接</t>
  </si>
  <si>
    <t>博时信用债券A/B</t>
  </si>
  <si>
    <t>博时上证超大盘ETF</t>
  </si>
  <si>
    <t>易方达策略成长二号混合</t>
  </si>
  <si>
    <t>博时新财富混合C</t>
  </si>
  <si>
    <t>博时文体娱乐</t>
  </si>
  <si>
    <t>招商沪深300指数A</t>
  </si>
  <si>
    <t>博时新财富混合A</t>
  </si>
  <si>
    <t>富国上证综指ETF</t>
  </si>
  <si>
    <t>易方达策略成长混合</t>
  </si>
  <si>
    <t>华夏新起点灵活配置混合</t>
  </si>
  <si>
    <t>华夏成长混合</t>
  </si>
  <si>
    <t>富国天成红利混合</t>
  </si>
  <si>
    <t>易方达新享灵活配置混合C</t>
  </si>
  <si>
    <t>博时上证超大盘ETF联接</t>
  </si>
  <si>
    <t>招商沪深300指数C</t>
  </si>
  <si>
    <t>嘉实新收益灵活配置混合</t>
  </si>
  <si>
    <t>易方达价值精选混合</t>
  </si>
  <si>
    <t>大摩新机遇灵活配置混合</t>
  </si>
  <si>
    <t>易方达生物科技B</t>
  </si>
  <si>
    <t>博时深证基本面200ETF</t>
  </si>
  <si>
    <t>嘉实创业板ETF</t>
  </si>
  <si>
    <t>嘉实新消费股票</t>
  </si>
  <si>
    <t>博时厚泽回报灵活配置混合C</t>
  </si>
  <si>
    <t>博时厚泽回报灵活配置混合A</t>
  </si>
  <si>
    <t>易方达创业板ETF</t>
  </si>
  <si>
    <t>招商丰益灵活配置混合A</t>
  </si>
  <si>
    <t>嘉实周期优选混合</t>
  </si>
  <si>
    <t>富国消费主题混合</t>
  </si>
  <si>
    <t>嘉实物流产业股票C</t>
  </si>
  <si>
    <t>大摩新趋势混合</t>
  </si>
  <si>
    <t>嘉实多利进取</t>
  </si>
  <si>
    <t>易方达科瑞灵活配置混合</t>
  </si>
  <si>
    <t>博时裕益混合</t>
  </si>
  <si>
    <t>招商安泰偏股混合</t>
  </si>
  <si>
    <t>大摩主题优选混合</t>
  </si>
  <si>
    <t>招商中证银行B</t>
  </si>
  <si>
    <t>嘉实环保低碳股票</t>
  </si>
  <si>
    <t>嘉实新兴产业股票</t>
  </si>
  <si>
    <t>招商央视财经50指数C</t>
  </si>
  <si>
    <t>博时深证基本面200ETF联接</t>
  </si>
  <si>
    <t>招商央视财经50指数A</t>
  </si>
  <si>
    <t>易方达新享灵活配置混合A</t>
  </si>
  <si>
    <t>招商稳健优选股票</t>
  </si>
  <si>
    <t>博时信用债券R</t>
  </si>
  <si>
    <t>富国上证综指ETF联接</t>
  </si>
  <si>
    <t>大摩万众创新混合</t>
  </si>
  <si>
    <t>博时价值增长贰号混合</t>
  </si>
  <si>
    <t>易方达银行B</t>
  </si>
  <si>
    <t>华夏经典混合</t>
  </si>
  <si>
    <t>华夏新锦绣灵活配置混合A</t>
  </si>
  <si>
    <t>大摩进取优选股票</t>
  </si>
  <si>
    <t>嘉实增长混合</t>
  </si>
  <si>
    <t>易方达香港恒生综合小型股指数</t>
  </si>
  <si>
    <t>招商增荣灵活配置混合(LOF)</t>
  </si>
  <si>
    <t>嘉实优势成长混合</t>
  </si>
  <si>
    <t>嘉实稳盛债券</t>
  </si>
  <si>
    <t>东方红产业升级混合</t>
  </si>
  <si>
    <t>招商国证生物医药指数分级</t>
  </si>
  <si>
    <t>易方达瑞富灵活配置混合I</t>
  </si>
  <si>
    <t>易方达沪深300医药ETF</t>
  </si>
  <si>
    <t>东方红睿阳混合(LOF)</t>
  </si>
  <si>
    <t>华安创业板50ETF</t>
  </si>
  <si>
    <t>招商瑞庆灵活配置混合</t>
  </si>
  <si>
    <t>嘉实文体娱乐股票C</t>
  </si>
  <si>
    <t>博时银行B</t>
  </si>
  <si>
    <t>招商丰益灵活配置混合C</t>
  </si>
  <si>
    <t>嘉实文体娱乐股票A</t>
  </si>
  <si>
    <t>华夏新活力混合A</t>
  </si>
  <si>
    <t>华夏新锦图混合A</t>
  </si>
  <si>
    <t>易方达沪深300医药卫生ETF联接</t>
  </si>
  <si>
    <t>招商丰达灵活配置混合C</t>
  </si>
  <si>
    <t>华夏行业精选混合(LOF)</t>
  </si>
  <si>
    <t>招商丰达灵活配置混合A</t>
  </si>
  <si>
    <t>招商丰睿灵活配置混合A</t>
  </si>
  <si>
    <t>富国中证银行指数分级</t>
  </si>
  <si>
    <t>大摩基础行业混合</t>
  </si>
  <si>
    <t>MSCI中国A股交易ETF</t>
  </si>
  <si>
    <t>东方红睿丰混合(LOF)</t>
  </si>
  <si>
    <t>嘉实新添瑞混合</t>
  </si>
  <si>
    <t>MSCI中国A股ETF联接</t>
  </si>
  <si>
    <t>富国可转债</t>
  </si>
  <si>
    <t>易方达瑞景灵活配置混合</t>
  </si>
  <si>
    <t>易方达增强回报债券B</t>
  </si>
  <si>
    <t>易方达并购重组B</t>
  </si>
  <si>
    <t>招商丰凯灵活配置混合A</t>
  </si>
  <si>
    <t>富国天益价值混合</t>
  </si>
  <si>
    <t>富国新收益灵活配置混合C</t>
  </si>
  <si>
    <t>博时价值增长混合</t>
  </si>
  <si>
    <t>招商丰盛稳定增长混合A</t>
  </si>
  <si>
    <t>东方红优享红利混合</t>
  </si>
  <si>
    <t>博时新兴消费主题混合</t>
  </si>
  <si>
    <t>华夏创业板ETF</t>
  </si>
  <si>
    <t>大摩消费领航混合基金</t>
  </si>
  <si>
    <t>东方红沪港深灵活配置混合</t>
  </si>
  <si>
    <t>嘉实稳健混合</t>
  </si>
  <si>
    <t>富国天瑞强势混合</t>
  </si>
  <si>
    <t>招商移动互联网产业股票</t>
  </si>
  <si>
    <t>华夏磐晟定开混合(LOF)</t>
  </si>
  <si>
    <t>博时富时中国A股指数</t>
  </si>
  <si>
    <t>博时新收益灵活配置混合C</t>
  </si>
  <si>
    <t>易方达新常态灵活配置混合</t>
  </si>
  <si>
    <t>博时中证500指数增强</t>
  </si>
  <si>
    <t>嘉实惠泽定增混合</t>
  </si>
  <si>
    <t>华夏国企改革灵活配置混合</t>
  </si>
  <si>
    <t>大摩品质生活股票</t>
  </si>
  <si>
    <t>富国价值优势混合</t>
  </si>
  <si>
    <t>易方达创业板ETF联接A</t>
  </si>
  <si>
    <t>易方达创业板ETF联接C</t>
  </si>
  <si>
    <t>富国中证医药主题指数增强(LOF)</t>
  </si>
  <si>
    <t>中关村A</t>
  </si>
  <si>
    <t>嘉实医疗保健股票</t>
  </si>
  <si>
    <t>博时新收益灵活配置混合A</t>
  </si>
  <si>
    <t>嘉实主题新动力混合</t>
  </si>
  <si>
    <t>南方中证高铁产业指数分级B</t>
  </si>
  <si>
    <t>易方达丰惠混合</t>
  </si>
  <si>
    <t>招商康泰养老混合</t>
  </si>
  <si>
    <t>华夏新锦程灵活配置混合A</t>
  </si>
  <si>
    <t>招商量化精选股票</t>
  </si>
  <si>
    <t>招商睿逸稳健配置混合</t>
  </si>
  <si>
    <t>富国优化增强债券C</t>
  </si>
  <si>
    <t>申万医药B</t>
  </si>
  <si>
    <t>易方达裕丰回报</t>
  </si>
  <si>
    <t>易方达瑞富灵活配置混合E</t>
  </si>
  <si>
    <t>博时新机遇混合A</t>
  </si>
  <si>
    <t>招商丰和灵活配置混合A</t>
  </si>
  <si>
    <t>招商丰和灵活配置混合C</t>
  </si>
  <si>
    <t>华夏新锦顺混合C</t>
  </si>
  <si>
    <t>华夏新活力混合C</t>
  </si>
  <si>
    <t>嘉实稳宏债券C</t>
  </si>
  <si>
    <t>富国优化增强债券A/B</t>
  </si>
  <si>
    <t>嘉实稳宏债券A</t>
  </si>
  <si>
    <t>华夏希望债券C</t>
  </si>
  <si>
    <t>博时新机遇混合C</t>
  </si>
  <si>
    <t>嘉实稳固收益债券</t>
  </si>
  <si>
    <t>华夏新趋势灵活配置混合C</t>
  </si>
  <si>
    <t>华夏新趋势灵活配置混合A</t>
  </si>
  <si>
    <t>华夏新锦顺混合A</t>
  </si>
  <si>
    <t>易方达生物分级</t>
  </si>
  <si>
    <t>招商丰凯灵活配置混合C</t>
  </si>
  <si>
    <t>招商中证银行指数分级</t>
  </si>
  <si>
    <t>嘉实腾讯自选股大数据策略股票</t>
  </si>
  <si>
    <t>富国中证500指数增强(LOF)</t>
  </si>
  <si>
    <t>招商丰睿灵活配置混合C</t>
  </si>
  <si>
    <t>富国新收益灵活配置混合A</t>
  </si>
  <si>
    <t>嘉实新机遇灵活配置混合</t>
  </si>
  <si>
    <t>易方达瑞弘灵活配置混合C</t>
  </si>
  <si>
    <t>易方达瑞弘灵活配置混合A</t>
  </si>
  <si>
    <t>博时鑫泽混合A</t>
  </si>
  <si>
    <t>易方达新利灵活配置混合</t>
  </si>
  <si>
    <t>博时鑫泽混合C</t>
  </si>
  <si>
    <t>华夏圆和混合</t>
  </si>
  <si>
    <t>易方达增强回报债券A</t>
  </si>
  <si>
    <t>华夏优势增长混合</t>
  </si>
  <si>
    <t>招商丰利灵活配置混合C</t>
  </si>
  <si>
    <t>招商丰利灵活配置混合A</t>
  </si>
  <si>
    <t>富国宏观策略灵活配置混合</t>
  </si>
  <si>
    <t>招商制造业转型灵活配置混合A</t>
  </si>
  <si>
    <t>博时银行分级</t>
  </si>
  <si>
    <t>易方达丰和债券</t>
  </si>
  <si>
    <t>易方达银行分级</t>
  </si>
  <si>
    <t>招商丰盛稳定增长混合C</t>
  </si>
  <si>
    <t>富国天盛灵活配置混合</t>
  </si>
  <si>
    <t>博时外延增长主题灵活配置混合</t>
  </si>
  <si>
    <t>易方达裕鑫债券A</t>
  </si>
  <si>
    <t>富国天源沪港深平衡混合</t>
  </si>
  <si>
    <t>国金鑫新灵活配置(LOF)</t>
  </si>
  <si>
    <t>招商盛合灵活混合C</t>
  </si>
  <si>
    <t>招商盛合灵活混合A</t>
  </si>
  <si>
    <t>博时鑫惠混合C</t>
  </si>
  <si>
    <t>博时鑫惠混合A</t>
  </si>
  <si>
    <t>大摩多因子策略混合</t>
  </si>
  <si>
    <t>招商丰拓灵活混合C</t>
  </si>
  <si>
    <t>招商丰拓灵活混合A</t>
  </si>
  <si>
    <t>博时转债增强债券C</t>
  </si>
  <si>
    <t>易方达裕鑫债券C</t>
  </si>
  <si>
    <t>嘉实成长收益混合A</t>
  </si>
  <si>
    <t>招商丰庆混合A</t>
  </si>
  <si>
    <t>招商沪深300高贝塔指数分级</t>
  </si>
  <si>
    <t>东方红睿华沪港深混合</t>
  </si>
  <si>
    <t>嘉实成长收益混合H</t>
  </si>
  <si>
    <t>招商中证500指数A</t>
  </si>
  <si>
    <t>招商中证500指数C</t>
  </si>
  <si>
    <t>富国创业板指数分级</t>
  </si>
  <si>
    <t>华夏医药ETF</t>
  </si>
  <si>
    <t>招商招通纯债A</t>
  </si>
  <si>
    <t>博时中证淘金大数据100A</t>
  </si>
  <si>
    <t>博时中证淘金大数据100I</t>
  </si>
  <si>
    <t>博时产业新动力灵活配置混合</t>
  </si>
  <si>
    <t>华夏红利混合</t>
  </si>
  <si>
    <t>招商招通纯债C</t>
  </si>
  <si>
    <t>大摩深证300指数增强</t>
  </si>
  <si>
    <t>大摩科技领先混合</t>
  </si>
  <si>
    <t>华夏稳增混合</t>
  </si>
  <si>
    <t>东方红中国优势混合</t>
  </si>
  <si>
    <t>易方达安心回报债券B</t>
  </si>
  <si>
    <t>富国久利稳健配置混合型A</t>
  </si>
  <si>
    <t>嘉实事件驱动股票</t>
  </si>
  <si>
    <t>易方达安心回报债券A</t>
  </si>
  <si>
    <t>招商安瑞进取债券</t>
  </si>
  <si>
    <t>博时鑫禧混合A</t>
  </si>
  <si>
    <t>嘉实先进制造股票</t>
  </si>
  <si>
    <t>富国久利稳健配置混合型C</t>
  </si>
  <si>
    <t>富国天盈债券(LOF)</t>
  </si>
  <si>
    <t>华夏磐泰定开混合(LOF)</t>
  </si>
  <si>
    <t>易方达稳健收益债券B</t>
  </si>
  <si>
    <t>招商丰诚灵活混合A</t>
  </si>
  <si>
    <t>招商境远灵活配置混合</t>
  </si>
  <si>
    <t>富国中证娱乐主题指数增强型(LOF)</t>
  </si>
  <si>
    <t>易方达量化策略精选灵活配置混合C</t>
  </si>
  <si>
    <t>易方达量化策略精选灵活配置混合A</t>
  </si>
  <si>
    <t>博时鑫禧混合C</t>
  </si>
  <si>
    <t>富国新能源汽车A</t>
  </si>
  <si>
    <t>博时裕景纯债债券</t>
  </si>
  <si>
    <t>华夏新锦汇混合A</t>
  </si>
  <si>
    <t>招商招恒纯债债券A</t>
  </si>
  <si>
    <t>博时裕利纯债债券</t>
  </si>
  <si>
    <t>嘉实增强收益C</t>
  </si>
  <si>
    <t>招商信用增强债券</t>
  </si>
  <si>
    <t>博时保丰保本混合C</t>
  </si>
  <si>
    <t>博时保泰保本混合C</t>
  </si>
  <si>
    <t>博时裕顺纯债债券</t>
  </si>
  <si>
    <t>易方达瑞智灵活配置混合E</t>
  </si>
  <si>
    <t>嘉实增强收益A</t>
  </si>
  <si>
    <t>易方达重组分级</t>
  </si>
  <si>
    <t>东方红收益增强债券C</t>
  </si>
  <si>
    <t>东方红信用债债券C</t>
  </si>
  <si>
    <t>易方达瑞兴灵活配置混合E</t>
  </si>
  <si>
    <t>易方达瑞兴灵活配置混合I</t>
  </si>
  <si>
    <t>博时保泰保本混合A</t>
  </si>
  <si>
    <t>博时裕诚纯债债券</t>
  </si>
  <si>
    <t>招商安博保本混合A</t>
  </si>
  <si>
    <t>博时鑫丰混合C</t>
  </si>
  <si>
    <t>博时保丰保本混合A</t>
  </si>
  <si>
    <t>招商安荣保本混合A</t>
  </si>
  <si>
    <t>东方红收益增强债券A</t>
  </si>
  <si>
    <t>博时裕通纯债债券A</t>
  </si>
  <si>
    <t>博时裕乾纯债债券C</t>
  </si>
  <si>
    <t>博时保泽保本C</t>
  </si>
  <si>
    <t>华夏债券C</t>
  </si>
  <si>
    <t>易方达保本一号混合</t>
  </si>
  <si>
    <t>易方达稳健收益债券A</t>
  </si>
  <si>
    <t>易方达新鑫灵活配置混合I</t>
  </si>
  <si>
    <t>易方达新鑫灵活配置混合E</t>
  </si>
  <si>
    <t>华夏债券A/B</t>
  </si>
  <si>
    <t>博时睿利事件驱动混合(LOF)</t>
  </si>
  <si>
    <t>博时保泽保本A</t>
  </si>
  <si>
    <t>博时裕通纯债债券C</t>
  </si>
  <si>
    <t>博时境源保本混合C</t>
  </si>
  <si>
    <t>富国绝对收益多策略定期开放混合</t>
  </si>
  <si>
    <t>博时境源保本混合A</t>
  </si>
  <si>
    <t>富国稳健增强债券A/B</t>
  </si>
  <si>
    <t>招商安弘保本混合</t>
  </si>
  <si>
    <t>招商安盈保本混合</t>
  </si>
  <si>
    <t>华夏网购精选混合</t>
  </si>
  <si>
    <t>华夏新机遇灵活配置混合</t>
  </si>
  <si>
    <t>招商丰享灵活配置混合C</t>
  </si>
  <si>
    <t>招商丰享灵活配置混合A</t>
  </si>
  <si>
    <t>招商安元保本混合A</t>
  </si>
  <si>
    <t>诺安纯债定期开放债券A</t>
  </si>
  <si>
    <t>易方达中债3-5年期国债指数</t>
  </si>
  <si>
    <t>嘉实安益灵活配置混合</t>
  </si>
  <si>
    <t>华夏亚债中国指数C</t>
  </si>
  <si>
    <t>易方达瑞选灵活配置混合I</t>
  </si>
  <si>
    <t>易方达投资级信用债债券A</t>
  </si>
  <si>
    <t>嘉实主题增强混合</t>
  </si>
  <si>
    <t>华夏能源革新股票</t>
  </si>
  <si>
    <t>嘉实新起点混合C</t>
  </si>
  <si>
    <t>嘉实新思路混合</t>
  </si>
  <si>
    <t>招商双债增强债券(LOF)</t>
  </si>
  <si>
    <t>嘉实领先成长混合</t>
  </si>
  <si>
    <t>嘉实新起航混合</t>
  </si>
  <si>
    <t>华夏希望债券A</t>
  </si>
  <si>
    <t>博时双债增强债券C</t>
  </si>
  <si>
    <t>华夏睿磐泰兴混合</t>
  </si>
  <si>
    <t>嘉实新起点混合A</t>
  </si>
  <si>
    <t>博时双债增强债券A</t>
  </si>
  <si>
    <t>博时量化平衡混合</t>
  </si>
  <si>
    <t>博时战略新兴产业混合</t>
  </si>
  <si>
    <t>大摩优质信价纯债C</t>
  </si>
  <si>
    <t>华夏双债债券C</t>
  </si>
  <si>
    <t>嘉实多元债券A</t>
  </si>
  <si>
    <t>华夏聚利债券</t>
  </si>
  <si>
    <t>华夏双债债券A</t>
  </si>
  <si>
    <t>大摩优质信价纯债A</t>
  </si>
  <si>
    <t>嘉实泰和混合</t>
  </si>
  <si>
    <t>招商制造业转型灵活配置混合C</t>
  </si>
  <si>
    <t>嘉实成长增强混合</t>
  </si>
  <si>
    <t>易方达新收益灵活配置混合C</t>
  </si>
  <si>
    <t>富国兴利增强债券</t>
  </si>
  <si>
    <t>易方达双债增强债券C</t>
  </si>
  <si>
    <t>易方达新收益灵活配置混合A</t>
  </si>
  <si>
    <t>华夏安康债券A</t>
  </si>
  <si>
    <t>嘉实多利分级债券</t>
  </si>
  <si>
    <t>易方达安心回馈混合</t>
  </si>
  <si>
    <t>招商招轩纯债A</t>
  </si>
  <si>
    <t>易方达瑞惠灵活配置混合</t>
  </si>
  <si>
    <t>博时转债增强债券A</t>
  </si>
  <si>
    <t>华夏新锦鸿混合C</t>
  </si>
  <si>
    <t>易方达新益灵活配置混合I</t>
  </si>
  <si>
    <t>华夏新锦鸿混合A</t>
  </si>
  <si>
    <t>富国丰利增强债券</t>
  </si>
  <si>
    <t>博时策略混合</t>
  </si>
  <si>
    <t>华夏鼎融债券C</t>
  </si>
  <si>
    <t>华夏鼎融债券A</t>
  </si>
  <si>
    <t>招商招轩纯债C</t>
  </si>
  <si>
    <t>招商安心收益债券</t>
  </si>
  <si>
    <t>东方红汇阳债券C</t>
  </si>
  <si>
    <t>东方红汇阳债券Z</t>
  </si>
  <si>
    <t>招商安泰平衡混合</t>
  </si>
  <si>
    <t>博时医疗保健行业混合</t>
  </si>
  <si>
    <t>大摩领先优势混合</t>
  </si>
  <si>
    <t>博时新策略混合A</t>
  </si>
  <si>
    <t>银河回报债券C</t>
  </si>
  <si>
    <t>大摩多元收益债券C</t>
  </si>
  <si>
    <t>易方达深证100ETF联接C</t>
  </si>
  <si>
    <t>易方达裕惠回报定期开放式混合</t>
  </si>
  <si>
    <t>嘉实中证中期国债ETF</t>
  </si>
  <si>
    <t>华夏鼎汇债券A</t>
  </si>
  <si>
    <t>嘉实中证金边中期国债ETF联接C</t>
  </si>
  <si>
    <t>东方红汇阳债券A</t>
  </si>
  <si>
    <t>招商行业精选股票</t>
  </si>
  <si>
    <t>易方达深证100ETF</t>
  </si>
  <si>
    <t>华夏新起航混合C</t>
  </si>
  <si>
    <t>华夏新起航混合A</t>
  </si>
  <si>
    <t>易方达新益灵活配置混合E</t>
  </si>
  <si>
    <t>博时丰达纯债债券</t>
  </si>
  <si>
    <t>嘉实中证医药卫生ETF</t>
  </si>
  <si>
    <t>博时富嘉纯债债券</t>
  </si>
  <si>
    <t>华夏鼎汇债券C</t>
  </si>
  <si>
    <t>嘉实中证金边中期国债ETF联接A</t>
  </si>
  <si>
    <t>嘉实新添程混合</t>
  </si>
  <si>
    <t>东方红汇利债券C</t>
  </si>
  <si>
    <t>东方红汇利债券A</t>
  </si>
  <si>
    <t>东方红策略精选混合C</t>
  </si>
  <si>
    <t>博时裕鹏纯债债券</t>
  </si>
  <si>
    <t>易方达深证100ETF联接A</t>
  </si>
  <si>
    <t>东方红策略精选混合A</t>
  </si>
  <si>
    <t>博时安弘一年定期开放债券C</t>
  </si>
  <si>
    <t>博时安弘一年定期开放债券A</t>
  </si>
  <si>
    <t>前海开源尊享B</t>
  </si>
  <si>
    <t>易方达供给改革灵活配置混合</t>
  </si>
  <si>
    <t>前海开源尊享A</t>
  </si>
  <si>
    <t>易方达深证成指ETF</t>
  </si>
  <si>
    <t>博时民丰纯债债券C</t>
  </si>
  <si>
    <t>博时民丰纯债债券A</t>
  </si>
  <si>
    <t>博时华盈纯债债券</t>
  </si>
  <si>
    <t>博时富华纯债债券</t>
  </si>
  <si>
    <t>博时广利纯债债券</t>
  </si>
  <si>
    <t>招商招华纯债A</t>
  </si>
  <si>
    <t>博时富益纯债债券</t>
  </si>
  <si>
    <t>招商招弘纯债A</t>
  </si>
  <si>
    <t>嘉实稳元纯债债券</t>
  </si>
  <si>
    <t>博时富宁纯债债券</t>
  </si>
  <si>
    <t>华夏鼎茂债券A</t>
  </si>
  <si>
    <t>博时裕晟纯债债券</t>
  </si>
  <si>
    <t>博时富和纯债债券</t>
  </si>
  <si>
    <t>博时丰庆纯债债券</t>
  </si>
  <si>
    <t>博时裕信纯债债券</t>
  </si>
  <si>
    <t>博时臻选纯债债券</t>
  </si>
  <si>
    <t>博时慧选纯债债券</t>
  </si>
  <si>
    <t>博时富元纯债债券</t>
  </si>
  <si>
    <t>嘉实稳祥纯债债券C</t>
  </si>
  <si>
    <t>嘉实稳祥纯债债券A</t>
  </si>
  <si>
    <t>招商安泰债券A</t>
  </si>
  <si>
    <t>易方达科讯混合</t>
  </si>
  <si>
    <t>招商安泰债券B</t>
  </si>
  <si>
    <t>易方达深证成指ETF联接</t>
  </si>
  <si>
    <t>易方达中债新综指发起式(LOF)C</t>
  </si>
  <si>
    <t>易方达中债新综指发起式(LOF)A</t>
  </si>
  <si>
    <t>华夏节能环保股票</t>
  </si>
  <si>
    <t>招商招旭纯债C</t>
  </si>
  <si>
    <t>博时富诚纯债债券</t>
  </si>
  <si>
    <t>长江收益增强债券</t>
  </si>
  <si>
    <t>博时聚瑞纯债债券</t>
  </si>
  <si>
    <t>博时裕腾纯债债券</t>
  </si>
  <si>
    <t>招商招享纯债A</t>
  </si>
  <si>
    <t>博时富发纯债债券</t>
  </si>
  <si>
    <t>招商招怡纯债C</t>
  </si>
  <si>
    <t>招商招怡纯债A</t>
  </si>
  <si>
    <t>招商招丰纯债A</t>
  </si>
  <si>
    <t>博时银行A</t>
  </si>
  <si>
    <t>南方中证国有企业改革指数分级A</t>
  </si>
  <si>
    <t>博时证保分级A</t>
  </si>
  <si>
    <t>东方红益鑫纯债C</t>
  </si>
  <si>
    <t>博时富瑞纯债债券</t>
  </si>
  <si>
    <t>招商招悦纯债债券C</t>
  </si>
  <si>
    <t>富国景利纯债债券</t>
  </si>
  <si>
    <t>博时智臻纯债债券</t>
  </si>
  <si>
    <t>华夏鼎智债券C</t>
  </si>
  <si>
    <t>博时景兴纯债债券</t>
  </si>
  <si>
    <t>华夏鼎智债券A</t>
  </si>
  <si>
    <t>招商招庆纯债A</t>
  </si>
  <si>
    <t>招商招景纯债A</t>
  </si>
  <si>
    <t>招商招悦纯债债券A</t>
  </si>
  <si>
    <t>东方红益鑫纯债A</t>
  </si>
  <si>
    <t>招商招裕纯债债券C</t>
  </si>
  <si>
    <t>博时盈海纯债债券</t>
  </si>
  <si>
    <t>博时汇享纯债债券A</t>
  </si>
  <si>
    <t>博时裕瑞纯债债券</t>
  </si>
  <si>
    <t>博时裕恒纯债债券</t>
  </si>
  <si>
    <t>华夏鼎茂债券C</t>
  </si>
  <si>
    <t>博时聚盈纯债债券</t>
  </si>
  <si>
    <t>嘉实稳熙纯债债券</t>
  </si>
  <si>
    <t>博时裕安纯债债券</t>
  </si>
  <si>
    <t>招商招琪纯债A</t>
  </si>
  <si>
    <t>博时聚利纯债债券</t>
  </si>
  <si>
    <t>招商招惠纯债A</t>
  </si>
  <si>
    <t>申万菱信A</t>
  </si>
  <si>
    <t>易方达中小板指数分级A</t>
  </si>
  <si>
    <t>招商招裕纯债债券A</t>
  </si>
  <si>
    <t>易方达国企改革指数分级A</t>
  </si>
  <si>
    <t>中证申万电子分级A</t>
  </si>
  <si>
    <t>嘉实多利优先</t>
  </si>
  <si>
    <t>嘉实超短债债券</t>
  </si>
  <si>
    <t>博时裕荣纯债债券</t>
  </si>
  <si>
    <t>华夏收入混合</t>
  </si>
  <si>
    <t>博时裕新纯债债券</t>
  </si>
  <si>
    <t>招商招乾纯债C</t>
  </si>
  <si>
    <t>招商招盛纯债C</t>
  </si>
  <si>
    <t>招商招盛纯债A</t>
  </si>
  <si>
    <t>富国天合稳健优选混合</t>
  </si>
  <si>
    <t>嘉实中证500ETF</t>
  </si>
  <si>
    <t>易方达中证500ETF</t>
  </si>
  <si>
    <t>嘉实中证500ETF联接基金</t>
  </si>
  <si>
    <t>博时利发纯债债券</t>
  </si>
  <si>
    <t>嘉实稳鑫纯债债券</t>
  </si>
  <si>
    <t>博时富祥纯债债券</t>
  </si>
  <si>
    <t>华夏鼎兴债券C</t>
  </si>
  <si>
    <t>易方达上证50A</t>
  </si>
  <si>
    <t>诺安瑞鑫定期开放债券</t>
  </si>
  <si>
    <t>华夏鼎隆债券A</t>
  </si>
  <si>
    <t>易方达聚盈B</t>
  </si>
  <si>
    <t>博时聚润纯债债券</t>
  </si>
  <si>
    <t>博时裕泰纯债债券</t>
  </si>
  <si>
    <t>嘉实稳怡债券</t>
  </si>
  <si>
    <t>大成中证互联网金融指数分级A</t>
  </si>
  <si>
    <t>富国泓利纯债债券型发起式</t>
  </si>
  <si>
    <t>博时裕达纯债债券</t>
  </si>
  <si>
    <t>易方达聚盈分级</t>
  </si>
  <si>
    <t>华夏鼎盛债券C</t>
  </si>
  <si>
    <t>博时民泽纯债债券</t>
  </si>
  <si>
    <t>华夏鼎盛债券A</t>
  </si>
  <si>
    <t>博时富腾纯债债券</t>
  </si>
  <si>
    <t>易方达聚盈A</t>
  </si>
  <si>
    <t>南方中证高铁产业指数分级A</t>
  </si>
  <si>
    <t>南方中证互联网指数分级A</t>
  </si>
  <si>
    <t>易方达富惠纯债债券</t>
  </si>
  <si>
    <t>招商招庆纯债C</t>
  </si>
  <si>
    <t>博时富海纯债债券</t>
  </si>
  <si>
    <t>招商沪港深科技创新混合</t>
  </si>
  <si>
    <t>嘉实稳华纯债债券</t>
  </si>
  <si>
    <t>招商招旺纯债C</t>
  </si>
  <si>
    <t>博时汇享纯债债券C</t>
  </si>
  <si>
    <t>招商招信纯债A</t>
  </si>
  <si>
    <t>富国富利稳健配置混合型C</t>
  </si>
  <si>
    <t>富国富利稳健配置混合型A</t>
  </si>
  <si>
    <t>申万菱信中证军工指数A</t>
  </si>
  <si>
    <t>嘉实稳泽纯债债券</t>
  </si>
  <si>
    <t>富国鼎利纯债债券</t>
  </si>
  <si>
    <t>易方达证券公司指数分级A</t>
  </si>
  <si>
    <t>易方达军工指数分级A</t>
  </si>
  <si>
    <t>申万医药A</t>
  </si>
  <si>
    <t>易方达银行A</t>
  </si>
  <si>
    <t>易方达生物科技A</t>
  </si>
  <si>
    <t>易方达并购重组A</t>
  </si>
  <si>
    <t>申万环保A</t>
  </si>
  <si>
    <t>申万证券A</t>
  </si>
  <si>
    <t>华夏中证500ETF</t>
  </si>
  <si>
    <t>招商招乾纯债A</t>
  </si>
  <si>
    <t>招商安本增利债券</t>
  </si>
  <si>
    <t>富国天惠成长混合C</t>
  </si>
  <si>
    <t>富国天惠成长混合(LOF)A</t>
  </si>
  <si>
    <t>招商300高贝塔A</t>
  </si>
  <si>
    <t>鹏华创业板分级A</t>
  </si>
  <si>
    <t>博时信用纯债债券A</t>
  </si>
  <si>
    <t>招商深证100指数C</t>
  </si>
  <si>
    <t>招商招兴纯债债券C</t>
  </si>
  <si>
    <t>富国体育A份额</t>
  </si>
  <si>
    <t>富国工业4.0B</t>
  </si>
  <si>
    <t>嘉实债券</t>
  </si>
  <si>
    <t>嘉实新财富混合</t>
  </si>
  <si>
    <t>嘉实新常态灵活配置混合A</t>
  </si>
  <si>
    <t>博时裕乾纯债债券A</t>
  </si>
  <si>
    <t>博时裕昂纯债债券</t>
  </si>
  <si>
    <t>易方达国防军工混合</t>
  </si>
  <si>
    <t>招商国证生物医药A</t>
  </si>
  <si>
    <t>博时安丰18个月定开债(LOF)C</t>
  </si>
  <si>
    <t>招商安益保本混合</t>
  </si>
  <si>
    <t>招商招恒纯债债券C</t>
  </si>
  <si>
    <t>富国创业板A</t>
  </si>
  <si>
    <t>华夏医疗健康混合C</t>
  </si>
  <si>
    <t>富国国有企业债债券C</t>
  </si>
  <si>
    <t>易方达高等级信用债C</t>
  </si>
  <si>
    <t>易方达投资级信用债债券C</t>
  </si>
  <si>
    <t>华夏睿磐泰荣混合C</t>
  </si>
  <si>
    <t>国金上证50A</t>
  </si>
  <si>
    <t>东方红稳添利纯债</t>
  </si>
  <si>
    <t>招商产业债券C</t>
  </si>
  <si>
    <t>招商安裕保本混合C</t>
  </si>
  <si>
    <t>富国证券A</t>
  </si>
  <si>
    <t>富国美丽中国混合</t>
  </si>
  <si>
    <t>华夏纯债债券A</t>
  </si>
  <si>
    <t>嘉实信用债券A</t>
  </si>
  <si>
    <t>华夏鼎利债券A</t>
  </si>
  <si>
    <t>博时信用纯债债券C</t>
  </si>
  <si>
    <t>招商中证煤炭A</t>
  </si>
  <si>
    <t>鹏华证券A</t>
  </si>
  <si>
    <t>招商安德保本混合A</t>
  </si>
  <si>
    <t>信诚新双盈分级债券</t>
  </si>
  <si>
    <t>易方达双债增强债券A</t>
  </si>
  <si>
    <t>富国新天锋定期开放债券</t>
  </si>
  <si>
    <t>嘉实纯债债券C</t>
  </si>
  <si>
    <t>易方达瑞财灵活配置混合I</t>
  </si>
  <si>
    <t>博时安盈债券A</t>
  </si>
  <si>
    <t>华夏鼎隆债券C</t>
  </si>
  <si>
    <t>博时悦楚纯债债券</t>
  </si>
  <si>
    <t>招商丰源灵活配置混合C</t>
  </si>
  <si>
    <t>广发行业领先混合H</t>
  </si>
  <si>
    <t>招商安博保本混合C</t>
  </si>
  <si>
    <t>信诚信息安全A</t>
  </si>
  <si>
    <t>大摩多元收益债券A</t>
  </si>
  <si>
    <t>富国稳健增强债券C</t>
  </si>
  <si>
    <t>易方达瑞通灵活配置混合A</t>
  </si>
  <si>
    <t>易方达纯债债券A</t>
  </si>
  <si>
    <t>诺安纯债定期开放债券C</t>
  </si>
  <si>
    <t>易方达永旭定期开放债券</t>
  </si>
  <si>
    <t>博时裕发纯债债券</t>
  </si>
  <si>
    <t>东方红纯债债券</t>
  </si>
  <si>
    <t>招商300地产A</t>
  </si>
  <si>
    <t>鹏华环保A</t>
  </si>
  <si>
    <t>博时主题行业混合(LOF)</t>
  </si>
  <si>
    <t>东方红睿元混合</t>
  </si>
  <si>
    <t>招商招瑞纯债发起式A</t>
  </si>
  <si>
    <t>富国中证体育产业指数分级</t>
  </si>
  <si>
    <t>东方红稳健精选混合A</t>
  </si>
  <si>
    <t>华夏安康债券C</t>
  </si>
  <si>
    <t>嘉实新趋势混合</t>
  </si>
  <si>
    <t>易方达瑞财灵活配置混合E</t>
  </si>
  <si>
    <t>博时裕创纯债债券</t>
  </si>
  <si>
    <t>招商丰源灵活配置混合A</t>
  </si>
  <si>
    <t>招商丰嘉灵活配置混合A</t>
  </si>
  <si>
    <t>富国移动互联网A</t>
  </si>
  <si>
    <t>嘉实主题混合</t>
  </si>
  <si>
    <t>富国纯债债券发起C</t>
  </si>
  <si>
    <t>嘉实纯债债券A</t>
  </si>
  <si>
    <t>长城久盈纯债分级债券B</t>
  </si>
  <si>
    <t>华夏乐享健康灵活配置混合</t>
  </si>
  <si>
    <t>嘉实策略优选混合</t>
  </si>
  <si>
    <t>博时产业债纯债债券C</t>
  </si>
  <si>
    <t>博时裕泉纯债债券</t>
  </si>
  <si>
    <t>嘉实稳荣债券</t>
  </si>
  <si>
    <t>招商中证银行A</t>
  </si>
  <si>
    <t>鹏华酒分级A</t>
  </si>
  <si>
    <t>博时稳定价值债券B</t>
  </si>
  <si>
    <t>招商深证100指数A</t>
  </si>
  <si>
    <t>招商安裕保本混合A</t>
  </si>
  <si>
    <t>富国煤炭A</t>
  </si>
  <si>
    <t>富国体育B份额</t>
  </si>
  <si>
    <t>易方达信用债债券C</t>
  </si>
  <si>
    <t>易方达裕祥回报债券</t>
  </si>
  <si>
    <t>易方达瑞选灵活配置混合E</t>
  </si>
  <si>
    <t>东方红信用债债券A</t>
  </si>
  <si>
    <t>博时鑫丰混合A</t>
  </si>
  <si>
    <t>招商丰裕灵活配置混合A</t>
  </si>
  <si>
    <t>招商招祥纯债A</t>
  </si>
  <si>
    <t>富国银行A</t>
  </si>
  <si>
    <t>华夏医疗健康混合A</t>
  </si>
  <si>
    <t>富国国有企业债债券A/B</t>
  </si>
  <si>
    <t>嘉实信用债券C</t>
  </si>
  <si>
    <t>易方达瑞智灵活配置混合I</t>
  </si>
  <si>
    <t>华夏睿磐泰荣混合A</t>
  </si>
  <si>
    <t>招商可转债分级债券A</t>
  </si>
  <si>
    <t>招商可转债分级债券</t>
  </si>
  <si>
    <t>博时第三产业混合</t>
  </si>
  <si>
    <t>博时稳定价值债券A</t>
  </si>
  <si>
    <t>博时安丰18个月定开债(LOF)A</t>
  </si>
  <si>
    <t>招商产业债券A</t>
  </si>
  <si>
    <t>招商招瑞纯债发起式C</t>
  </si>
  <si>
    <t>富国工业4.0A</t>
  </si>
  <si>
    <t>银河回报债券A</t>
  </si>
  <si>
    <t>华夏新锦泰灵活配置混合A</t>
  </si>
  <si>
    <t>大摩双利增强债券C</t>
  </si>
  <si>
    <t>嘉实稳瑞纯债债券</t>
  </si>
  <si>
    <t>华夏中证500ETF联接</t>
  </si>
  <si>
    <t>招商中证白酒A</t>
  </si>
  <si>
    <t>招商丰裕灵活配置混合C</t>
  </si>
  <si>
    <t>信诚新双盈分级债券A</t>
  </si>
  <si>
    <t>易方达岁丰添利债券(LOF)</t>
  </si>
  <si>
    <t>富国信用债债券C</t>
  </si>
  <si>
    <t>华夏新经济灵活配置混合</t>
  </si>
  <si>
    <t>嘉实价值增强混合</t>
  </si>
  <si>
    <t>博时宏观回报债券C</t>
  </si>
  <si>
    <t>招商丰乐灵活配置混合C</t>
  </si>
  <si>
    <t>招商招旺纯债A</t>
  </si>
  <si>
    <t>信诚智能家居A</t>
  </si>
  <si>
    <t>易方达平稳增长混合</t>
  </si>
  <si>
    <t>富国天利增长债券</t>
  </si>
  <si>
    <t>嘉实多元债券B</t>
  </si>
  <si>
    <t>嘉实新优选灵活配置混合</t>
  </si>
  <si>
    <t>嘉实新常态灵活配置混合C</t>
  </si>
  <si>
    <t>华夏鼎利债券C</t>
  </si>
  <si>
    <t>华夏鼎实债券A</t>
  </si>
  <si>
    <t>招商可转债分级债券B</t>
  </si>
  <si>
    <t>鹏华银行A</t>
  </si>
  <si>
    <t>招商安润保本混合</t>
  </si>
  <si>
    <t>信诚新双盈分级债券B</t>
  </si>
  <si>
    <t>东方红稳健精选混合C</t>
  </si>
  <si>
    <t>富国信用债债券A/B</t>
  </si>
  <si>
    <t>华夏纯债债券C</t>
  </si>
  <si>
    <t>博时安盈债券C</t>
  </si>
  <si>
    <t>易方达裕如灵活配置</t>
  </si>
  <si>
    <t>华夏鼎兴债券A</t>
  </si>
  <si>
    <t>招商丰乐灵活配置混合A</t>
  </si>
  <si>
    <t>招商安荣保本混合C</t>
  </si>
  <si>
    <t>富国中证国有企业改革指数分级A</t>
  </si>
  <si>
    <t>易方达医疗保健行业混合</t>
  </si>
  <si>
    <t>富国天丰强化债券(LOF)</t>
  </si>
  <si>
    <t>易方达瑞通灵活配置混合C</t>
  </si>
  <si>
    <t>长城久盈纯债分级债券A</t>
  </si>
  <si>
    <t>东方红领先精选混合</t>
  </si>
  <si>
    <t>易方达裕景添利6个月债券</t>
  </si>
  <si>
    <t>博时产业债纯债债券A</t>
  </si>
  <si>
    <t>博时裕弘纯债债券</t>
  </si>
  <si>
    <t>华夏鼎实债券C</t>
  </si>
  <si>
    <t>券商A</t>
  </si>
  <si>
    <t>鹏华互联A</t>
  </si>
  <si>
    <t>招商招兴纯债债券A</t>
  </si>
  <si>
    <t>富国汇利回报两年定期开放债券</t>
  </si>
  <si>
    <t>富国中证工业4.0指数分级</t>
  </si>
  <si>
    <t>易方达信用债债券A</t>
  </si>
  <si>
    <t>华夏亚债中国指数A</t>
  </si>
  <si>
    <t>大摩双利增强债券A</t>
  </si>
  <si>
    <t>海富通双福分级债券</t>
  </si>
  <si>
    <t>博时裕盛纯债债券型</t>
  </si>
  <si>
    <t>招商医药健康产业股票</t>
  </si>
  <si>
    <t>招商信用添利债券(LOF)</t>
  </si>
  <si>
    <t>富国中证军工指数分级A</t>
  </si>
  <si>
    <t>华夏永福养老理财混合A</t>
  </si>
  <si>
    <t>富国产业债</t>
  </si>
  <si>
    <t>易方达高等级信用债A</t>
  </si>
  <si>
    <t>易方达纯债债券C</t>
  </si>
  <si>
    <t>华夏新锦泰灵活配置混合C</t>
  </si>
  <si>
    <t>华夏新锦祥混合A</t>
  </si>
  <si>
    <t>国金鑫瑞灵活配置混合</t>
  </si>
  <si>
    <t>华夏稳定双利债券A</t>
  </si>
  <si>
    <t>博时景发纯债债券</t>
  </si>
  <si>
    <t>大摩强收益债券</t>
  </si>
  <si>
    <t>富国新优享灵活配置混合A</t>
  </si>
  <si>
    <t>华夏稳定双利债券C</t>
  </si>
  <si>
    <t>招商招坤纯债A</t>
  </si>
  <si>
    <t>招商招坤纯债C</t>
  </si>
  <si>
    <t>博时裕康纯债</t>
  </si>
  <si>
    <t>招商招顺纯债A</t>
  </si>
  <si>
    <t>易方达瑞程灵活配置混合A</t>
  </si>
  <si>
    <t>易方达瑞程灵活配置混合C</t>
  </si>
  <si>
    <t>富国新优享灵活配置混合C</t>
  </si>
  <si>
    <t>大摩睿成中小盘弹性股票</t>
  </si>
  <si>
    <t>华夏睿磐泰茂混合A</t>
  </si>
  <si>
    <t>华夏睿磐泰茂混合C</t>
  </si>
  <si>
    <t>嘉实中证中期企业债指数(LOF)A</t>
  </si>
  <si>
    <t>中信建投稳信一年A</t>
  </si>
  <si>
    <t>华夏新锦略混合A</t>
  </si>
  <si>
    <t>大摩卓越成长混合</t>
  </si>
  <si>
    <t>易方达中债7-10年国开债指数</t>
  </si>
  <si>
    <t>招商优质成长混合(LOF)</t>
  </si>
  <si>
    <t>嘉实中证中期企业债指数(LOF)C</t>
  </si>
  <si>
    <t>中信建投稳信一年C</t>
  </si>
  <si>
    <t>博时富鑫纯债债券</t>
  </si>
  <si>
    <t>华夏新锦源灵活配置混合A</t>
  </si>
  <si>
    <t>大摩资源优选混合(LOF)</t>
  </si>
  <si>
    <t>东方红价值精选混合A</t>
  </si>
  <si>
    <t>华夏新锦升灵活配置混合A</t>
  </si>
  <si>
    <t>东方红价值精选混合C</t>
  </si>
  <si>
    <t>富国研究优选沪港深灵活配置混合</t>
  </si>
  <si>
    <t>易方达科翔混合</t>
  </si>
  <si>
    <t>中证500工业指数ETF</t>
  </si>
  <si>
    <t>富国中证高端制造指数增强型(LOF)</t>
  </si>
  <si>
    <t>嘉实研究增强混合</t>
  </si>
  <si>
    <t>富国收益增强债券A</t>
  </si>
  <si>
    <t>富国天博创新主题混合</t>
  </si>
  <si>
    <t>富国收益增强债券C</t>
  </si>
  <si>
    <t>招商中证1000指数C</t>
  </si>
  <si>
    <t>招商中证1000指数A</t>
  </si>
  <si>
    <t>博时宏观回报债券A/B</t>
  </si>
  <si>
    <t>招商丰泽混合A</t>
  </si>
  <si>
    <t>招商丰泽混合C</t>
  </si>
  <si>
    <t>东方红战略精选沪港深混合A</t>
  </si>
  <si>
    <t>东方红战略精选沪港深混合C</t>
  </si>
  <si>
    <t>招商丰美混合A</t>
  </si>
  <si>
    <t>富国纯债债券发起A/B</t>
  </si>
  <si>
    <t>招商丰美混合C</t>
  </si>
  <si>
    <t>博时逆向投资混合A</t>
  </si>
  <si>
    <t>博时平衡配置混合</t>
  </si>
  <si>
    <t>博时弘盈定期开放混合A</t>
  </si>
  <si>
    <t>招商丰嘉灵活配置混合C</t>
  </si>
  <si>
    <t>博时睿益定增灵活配置混合</t>
  </si>
  <si>
    <t>博时睿远事件驱动混合(LOF)</t>
  </si>
  <si>
    <t>富国中证全指证券公司指数分级</t>
  </si>
  <si>
    <t>嘉实中小企业量化活力灵活配置混合</t>
  </si>
  <si>
    <t>易方达中证全指证券公司ETF</t>
  </si>
  <si>
    <t>博时逆向投资混合C</t>
  </si>
  <si>
    <t>博时弘盈定期开放混合C</t>
  </si>
  <si>
    <t>易方达证券公司指数分级</t>
  </si>
  <si>
    <t>东方红新动力混合</t>
  </si>
  <si>
    <t>信诚中证智能家居指数分级</t>
  </si>
  <si>
    <t>信诚中证信息安全指数分级</t>
  </si>
  <si>
    <t>易方达新经济灵活配置混合</t>
  </si>
  <si>
    <t>富国研究精选灵活配置混合</t>
  </si>
  <si>
    <t>易方达积极成长混合</t>
  </si>
  <si>
    <t>东方红京东大数据混合</t>
  </si>
  <si>
    <t>招商中证全指证券公司指数分级</t>
  </si>
  <si>
    <t>招商瑞丰灵活配置混合A</t>
  </si>
  <si>
    <t>招商瑞丰灵活配置混合C</t>
  </si>
  <si>
    <t>富国改革动力混合</t>
  </si>
  <si>
    <t>招商丰融灵活配置混合A</t>
  </si>
  <si>
    <t>嘉实中创400联接</t>
  </si>
  <si>
    <t>招商丰融灵活配置混合C</t>
  </si>
  <si>
    <t>富国高端制造行业股票</t>
  </si>
  <si>
    <t>中创400ETF</t>
  </si>
  <si>
    <t>申万证券B</t>
  </si>
  <si>
    <t>富国城镇发展股票</t>
  </si>
  <si>
    <t>富国新回报灵活配置混合A/B</t>
  </si>
  <si>
    <t>富国新回报灵活配置混合C</t>
  </si>
  <si>
    <t>华夏可转债增强债券A</t>
  </si>
  <si>
    <t>博时创业成长混合C</t>
  </si>
  <si>
    <t>易方达证券公司指数分级B</t>
  </si>
  <si>
    <t>博时创业成长混合A</t>
  </si>
  <si>
    <t>富国证券B</t>
  </si>
  <si>
    <t>大成内需增长混合H</t>
  </si>
  <si>
    <t>博时稳健回报债券A(LOF)</t>
  </si>
  <si>
    <t>鹏华证券B</t>
  </si>
  <si>
    <t>嘉实农业产业股票</t>
  </si>
  <si>
    <t>富国产业升级混合</t>
  </si>
  <si>
    <t>华夏经济转型股票</t>
  </si>
  <si>
    <t>富国中证煤炭指数分级</t>
  </si>
  <si>
    <t>富国低碳环保混合</t>
  </si>
  <si>
    <t>富国高新技术产业混合</t>
  </si>
  <si>
    <t>招商中证煤炭等权指数分级</t>
  </si>
  <si>
    <t>博时稳健回报债券C</t>
  </si>
  <si>
    <t>南方价值H</t>
  </si>
  <si>
    <t>招商丰泰灵活配置混合(LOF)</t>
  </si>
  <si>
    <t>华夏兴和混合型</t>
  </si>
  <si>
    <t>富国新兴产业股票</t>
  </si>
  <si>
    <t>嘉实逆向策略股票</t>
  </si>
  <si>
    <t>信诚智能家居B</t>
  </si>
  <si>
    <t>华夏军工安全灵活配置混合</t>
  </si>
  <si>
    <t>信诚信息安全B</t>
  </si>
  <si>
    <t>易方达创新驱动灵活配置混合</t>
  </si>
  <si>
    <t>招商中证商品指数基金(LOF)</t>
  </si>
  <si>
    <t>富国中小盘精选混合</t>
  </si>
  <si>
    <t>摩根士丹利华鑫健康产业混合</t>
  </si>
  <si>
    <t>富国煤炭B</t>
  </si>
  <si>
    <t>嘉实智能汽车股票</t>
  </si>
  <si>
    <t>易方达资源行业混合</t>
  </si>
  <si>
    <t>招商中证煤炭B</t>
  </si>
  <si>
    <t>易方达黄金ETF联接A</t>
  </si>
  <si>
    <t>博时上证自然资源ETF联接</t>
  </si>
  <si>
    <t>易方达黄金ETF联接C</t>
  </si>
  <si>
    <t>券商B</t>
  </si>
  <si>
    <t>博时黄金ETF联接A</t>
  </si>
  <si>
    <t>易方达军工指数分级</t>
  </si>
  <si>
    <t>博时黄金ETF联接C</t>
  </si>
  <si>
    <t>博时上证自然资源ETF</t>
  </si>
  <si>
    <t>易方达中证军工ETF</t>
  </si>
  <si>
    <t>易方达中小板指数分级</t>
  </si>
  <si>
    <t>嘉实创新成长混合</t>
  </si>
  <si>
    <t>富国低碳新经济混合</t>
  </si>
  <si>
    <t>富国中证军工指数分级</t>
  </si>
  <si>
    <t>易方达黄金ETF</t>
  </si>
  <si>
    <t>博时黄金ETFD</t>
  </si>
  <si>
    <t>博时黄金ETF</t>
  </si>
  <si>
    <t>博时黄金ETFI</t>
  </si>
  <si>
    <t>鹏华环保B</t>
  </si>
  <si>
    <t>嘉实新能源新材料股票C</t>
  </si>
  <si>
    <t>嘉实新能源新材料股票A</t>
  </si>
  <si>
    <t>易方达信息产业混合</t>
  </si>
  <si>
    <t>华夏复兴混合</t>
  </si>
  <si>
    <t>富国中证新能源汽车指数分级</t>
  </si>
  <si>
    <t>南方中证互联网指数分级B</t>
  </si>
  <si>
    <t>富国医疗保健行业混合</t>
  </si>
  <si>
    <t>申万环保B</t>
  </si>
  <si>
    <t>富国移动互联网</t>
  </si>
  <si>
    <t>博时互联网主题灵活配置混合</t>
  </si>
  <si>
    <t>招商深证TMT50ETF联接A</t>
  </si>
  <si>
    <t>招商深证TMT50ETF联接C</t>
  </si>
  <si>
    <t>博时卓越品牌混合(LOF)</t>
  </si>
  <si>
    <t>深证TMT50ETF</t>
  </si>
  <si>
    <t>博时新兴成长混合</t>
  </si>
  <si>
    <t>易方达中小板指数分级B</t>
  </si>
  <si>
    <t>富国创新科技混合</t>
  </si>
  <si>
    <t>华夏创新前沿股票</t>
  </si>
  <si>
    <t>易方达军工指数分级B</t>
  </si>
  <si>
    <t>富国中证智能汽车指数(LOF)</t>
  </si>
  <si>
    <t>富国中证军工指数分级B</t>
  </si>
  <si>
    <t>中证申万电子分级B</t>
  </si>
  <si>
    <t>富国移动互联网B</t>
  </si>
  <si>
    <t>鹏华互联B</t>
  </si>
  <si>
    <t>申万菱信中证军工指数B</t>
  </si>
  <si>
    <t>富国新能源汽车B</t>
  </si>
  <si>
    <t>华夏兴华混合H</t>
  </si>
  <si>
    <t>平安大华智慧中国混合</t>
  </si>
  <si>
    <t>平安大华新鑫先锋混合A</t>
  </si>
  <si>
    <t>华夏回报H</t>
  </si>
  <si>
    <t>平安大华新鑫先锋混合C</t>
  </si>
  <si>
    <t>平安大华量化先锋A</t>
  </si>
  <si>
    <t>平安大华量化先锋C</t>
  </si>
  <si>
    <t>平安大华策略先锋混合</t>
  </si>
  <si>
    <t>平安大华转型创新混合A</t>
  </si>
  <si>
    <t>平安大华转型创新混合C</t>
  </si>
  <si>
    <t>平安大华股息精选沪港深A</t>
  </si>
  <si>
    <t>平安大华股息精选沪港深C</t>
  </si>
  <si>
    <t>平安大华智能生活混合A</t>
  </si>
  <si>
    <t>平安大华睿享文娱混合A</t>
  </si>
  <si>
    <t>平安大华沪深300指数量化增强C</t>
  </si>
  <si>
    <t>平安大华沪深300指数量化增强A</t>
  </si>
  <si>
    <t>嘉实沪深300ETF联接(LOF)</t>
  </si>
  <si>
    <t>平安大华睿享文娱混合C</t>
  </si>
  <si>
    <t>平安大华智能生活混合C</t>
  </si>
  <si>
    <t>平安大华深证300指数增强</t>
  </si>
  <si>
    <t>平安大华鑫享混合C</t>
  </si>
  <si>
    <t>平安大华鑫安混合C</t>
  </si>
  <si>
    <t>平安大华鑫安混合A</t>
  </si>
  <si>
    <t>平安大华鑫享混合A</t>
  </si>
  <si>
    <t>平安大华中证沪港深高股息</t>
  </si>
  <si>
    <t>平安大华行业先锋混合</t>
  </si>
  <si>
    <t>平安大华鼎弘混合</t>
  </si>
  <si>
    <t>平安大华鑫荣混合A</t>
  </si>
  <si>
    <t>平安大华鑫荣混合C</t>
  </si>
  <si>
    <t>平安大华惠裕C</t>
  </si>
  <si>
    <t>平安大华惠泽纯债债券</t>
  </si>
  <si>
    <t>平安大华惠裕A</t>
  </si>
  <si>
    <t>平安大华惠享纯债</t>
  </si>
  <si>
    <t>平安大华鼎信定开债</t>
  </si>
  <si>
    <t>平安大华惠益纯债</t>
  </si>
  <si>
    <t>平安大华惠融纯债</t>
  </si>
  <si>
    <t>平安大华惠金定开债</t>
  </si>
  <si>
    <t>平安大华惠悦纯债</t>
  </si>
  <si>
    <t>平安大华鑫利灵活配置混合</t>
  </si>
  <si>
    <t>平安大华保本混合</t>
  </si>
  <si>
    <t>平安大华量化成长多策略C</t>
  </si>
  <si>
    <t>平安大华添利债券C</t>
  </si>
  <si>
    <t>平安大华惠利纯债</t>
  </si>
  <si>
    <t>平安大华量化混合C</t>
  </si>
  <si>
    <t>平安大华惠盈纯债债券</t>
  </si>
  <si>
    <t>平安大华量化成长多策略A</t>
  </si>
  <si>
    <t>平安大华添利债券A</t>
  </si>
  <si>
    <t>平安大华量化混合A</t>
  </si>
  <si>
    <t>平安大华安盈保本混合</t>
  </si>
  <si>
    <t>平安大华惠隆纯债</t>
  </si>
  <si>
    <t>平安大华鼎越混合</t>
  </si>
  <si>
    <t>招商稳荣定开灵活混合A</t>
  </si>
  <si>
    <t>平安大华安心保本混合</t>
  </si>
  <si>
    <t>招商稳荣定开灵活混合C</t>
  </si>
  <si>
    <t>平安大华安享保本混合</t>
  </si>
  <si>
    <t>平安大华鼎泰混合(LOF)</t>
  </si>
  <si>
    <t>平安300</t>
  </si>
  <si>
    <t>汇丰晋信大盘H</t>
  </si>
  <si>
    <t>汇丰晋信动态策略混合H</t>
  </si>
  <si>
    <t>嘉实丰益信用定期债券A</t>
  </si>
  <si>
    <t>嘉实对冲套利定期混合</t>
  </si>
  <si>
    <t>嘉实绝对收益策略定期混合</t>
  </si>
  <si>
    <t>嘉实新添华定期混合</t>
  </si>
  <si>
    <t>平安大华鼎沣混合</t>
  </si>
  <si>
    <t>嘉实新添丰定期开放混合</t>
  </si>
  <si>
    <t>嘉实新添泽定期混合</t>
  </si>
  <si>
    <t>嘉实丰安6个月定期债券</t>
  </si>
  <si>
    <t>招商定期宝六个月期理财债券</t>
  </si>
  <si>
    <t>嘉实如意宝定期债券C</t>
  </si>
  <si>
    <t>工银稳健成长混合H</t>
  </si>
  <si>
    <t>嘉实合润双债两年期定期债券</t>
  </si>
  <si>
    <t>嘉实增强信用定期债券</t>
  </si>
  <si>
    <t>嘉实如意宝定期债券A/B</t>
  </si>
  <si>
    <t>工银核心价值混合H</t>
  </si>
  <si>
    <t>嘉实丰益信用定期债券C</t>
  </si>
  <si>
    <t>嘉实丰益纯债定期债券</t>
  </si>
  <si>
    <t>嘉实丰益策略定期债券</t>
  </si>
  <si>
    <t>嘉实润泽量化一年定期开放混合</t>
  </si>
  <si>
    <t>嘉实新添辉定期混合A</t>
  </si>
  <si>
    <t>嘉实新添辉定期混合C</t>
  </si>
  <si>
    <t>上投摩根行业轮动混合H</t>
  </si>
  <si>
    <t>上投摩根双息平衡混合H</t>
  </si>
  <si>
    <t>上投摩根新兴动力混合H</t>
  </si>
  <si>
    <t>汇总</t>
  </si>
  <si>
    <t>申购</t>
    <phoneticPr fontId="14" type="noConversion"/>
  </si>
  <si>
    <t>申购/赎回</t>
    <phoneticPr fontId="14" type="noConversion"/>
  </si>
  <si>
    <t>申购金额</t>
  </si>
  <si>
    <t>基金份额</t>
  </si>
  <si>
    <t>行标签</t>
  </si>
  <si>
    <t>总计</t>
  </si>
  <si>
    <t>求和项:申购金额</t>
  </si>
  <si>
    <t>求和项:基金份额</t>
  </si>
  <si>
    <t>蚂蚁财富B</t>
  </si>
  <si>
    <t>蚂蚁聚宝A</t>
  </si>
  <si>
    <t>申购/赎回</t>
    <phoneticPr fontId="1" type="noConversion"/>
  </si>
  <si>
    <t>申购/赎回</t>
    <phoneticPr fontId="14" type="noConversion"/>
  </si>
  <si>
    <t>申购</t>
    <phoneticPr fontId="14" type="noConversion"/>
  </si>
  <si>
    <t>申购/赎回</t>
    <phoneticPr fontId="1" type="noConversion"/>
  </si>
  <si>
    <t>申购</t>
    <phoneticPr fontId="1" type="noConversion"/>
  </si>
  <si>
    <t>申购渠道</t>
    <phoneticPr fontId="1" type="noConversion"/>
  </si>
  <si>
    <t>蚂蚁聚宝A</t>
    <phoneticPr fontId="1" type="noConversion"/>
  </si>
  <si>
    <t>蚂蚁财富A</t>
  </si>
  <si>
    <t>日期</t>
    <phoneticPr fontId="14" type="noConversion"/>
  </si>
  <si>
    <t>累计价值</t>
    <phoneticPr fontId="1" type="noConversion"/>
  </si>
  <si>
    <t>持仓收益</t>
    <phoneticPr fontId="1" type="noConversion"/>
  </si>
  <si>
    <t>持仓收益率</t>
    <phoneticPr fontId="1" type="noConversion"/>
  </si>
  <si>
    <t>华宝兴业标普中国A股红利指数 (501029)</t>
    <phoneticPr fontId="14" type="noConversion"/>
  </si>
  <si>
    <t xml:space="preserve">景顺长城中证500行业低波动指数（003318） </t>
    <phoneticPr fontId="14" type="noConversion"/>
  </si>
  <si>
    <t>建信中证500指数增强 (000478)</t>
    <phoneticPr fontId="14" type="noConversion"/>
  </si>
  <si>
    <t>蚂蚁聚宝B</t>
  </si>
  <si>
    <t>华夏上证50AH优选 (501050)</t>
    <phoneticPr fontId="14" type="noConversion"/>
  </si>
  <si>
    <t>天天基金</t>
  </si>
  <si>
    <t>嘉实基本面120联接 (070023)</t>
    <phoneticPr fontId="14" type="noConversion"/>
  </si>
  <si>
    <t>招商中证证券 (161720)</t>
    <phoneticPr fontId="14" type="noConversion"/>
  </si>
  <si>
    <t>华宝兴业油气 (162411)</t>
    <phoneticPr fontId="14" type="noConversion"/>
  </si>
  <si>
    <t>国泰房地产指数分级(160218)</t>
    <phoneticPr fontId="14" type="noConversion"/>
  </si>
  <si>
    <t>建信央视50 (165312)</t>
    <phoneticPr fontId="14" type="noConversion"/>
  </si>
  <si>
    <t>平均持有时间（天）</t>
    <phoneticPr fontId="1" type="noConversion"/>
  </si>
  <si>
    <t>最新净值</t>
    <phoneticPr fontId="1" type="noConversion"/>
  </si>
  <si>
    <t>持仓成本</t>
    <phoneticPr fontId="1" type="noConversion"/>
  </si>
  <si>
    <t>累计份额</t>
    <phoneticPr fontId="1" type="noConversion"/>
  </si>
  <si>
    <t>累计本金</t>
    <phoneticPr fontId="1" type="noConversion"/>
  </si>
  <si>
    <t>003318</t>
    <phoneticPr fontId="1" type="noConversion"/>
  </si>
  <si>
    <t>000478</t>
    <phoneticPr fontId="1" type="noConversion"/>
  </si>
  <si>
    <r>
      <rPr>
        <sz val="13"/>
        <color indexed="8"/>
        <rFont val="宋体"/>
        <family val="3"/>
        <charset val="134"/>
        <scheme val="minor"/>
      </rPr>
      <t>华宝A股红利指数</t>
    </r>
  </si>
  <si>
    <r>
      <t>华夏上证5</t>
    </r>
    <r>
      <rPr>
        <sz val="13"/>
        <color indexed="8"/>
        <rFont val="宋体"/>
        <family val="3"/>
        <charset val="134"/>
        <scheme val="minor"/>
      </rPr>
      <t>0优选</t>
    </r>
  </si>
  <si>
    <t>500低波动</t>
  </si>
  <si>
    <t>500增强</t>
  </si>
  <si>
    <t>50AH优选</t>
    <phoneticPr fontId="1" type="noConversion"/>
  </si>
  <si>
    <t>基本面120</t>
    <phoneticPr fontId="1" type="noConversion"/>
  </si>
  <si>
    <r>
      <rPr>
        <u/>
        <sz val="11"/>
        <color theme="10"/>
        <rFont val="方正苏新诗柳楷简体"/>
        <family val="3"/>
        <charset val="134"/>
      </rPr>
      <t>华宝兴业标普中国</t>
    </r>
    <r>
      <rPr>
        <u/>
        <sz val="11"/>
        <color theme="10"/>
        <rFont val="Tahoma"/>
        <family val="2"/>
      </rPr>
      <t>A</t>
    </r>
    <r>
      <rPr>
        <u/>
        <sz val="11"/>
        <color theme="10"/>
        <rFont val="方正苏新诗柳楷简体"/>
        <family val="3"/>
        <charset val="134"/>
      </rPr>
      <t>股红利指数</t>
    </r>
    <r>
      <rPr>
        <u/>
        <sz val="11"/>
        <color theme="10"/>
        <rFont val="Tahoma"/>
        <family val="2"/>
      </rPr>
      <t xml:space="preserve"> (501029)</t>
    </r>
    <phoneticPr fontId="1" type="noConversion"/>
  </si>
  <si>
    <r>
      <rPr>
        <u/>
        <sz val="11"/>
        <color theme="10"/>
        <rFont val="宋体"/>
        <family val="3"/>
        <charset val="134"/>
      </rPr>
      <t>汇总</t>
    </r>
  </si>
  <si>
    <r>
      <rPr>
        <u/>
        <sz val="11"/>
        <color theme="10"/>
        <rFont val="方正苏新诗柳楷简体"/>
        <family val="3"/>
        <charset val="134"/>
      </rPr>
      <t>景顺长城中证</t>
    </r>
    <r>
      <rPr>
        <u/>
        <sz val="11"/>
        <color theme="10"/>
        <rFont val="Tahoma"/>
        <family val="2"/>
      </rPr>
      <t>500</t>
    </r>
    <r>
      <rPr>
        <u/>
        <sz val="11"/>
        <color theme="10"/>
        <rFont val="方正苏新诗柳楷简体"/>
        <family val="3"/>
        <charset val="134"/>
      </rPr>
      <t>行业低波动指数</t>
    </r>
    <r>
      <rPr>
        <u/>
        <sz val="11"/>
        <color theme="10"/>
        <rFont val="宋体"/>
        <family val="3"/>
        <charset val="134"/>
      </rPr>
      <t>（</t>
    </r>
    <r>
      <rPr>
        <u/>
        <sz val="11"/>
        <color theme="10"/>
        <rFont val="Tahoma"/>
        <family val="2"/>
      </rPr>
      <t>003318</t>
    </r>
    <r>
      <rPr>
        <u/>
        <sz val="11"/>
        <color theme="10"/>
        <rFont val="宋体"/>
        <family val="3"/>
        <charset val="134"/>
      </rPr>
      <t>）</t>
    </r>
    <phoneticPr fontId="1" type="noConversion"/>
  </si>
  <si>
    <r>
      <rPr>
        <u/>
        <sz val="11"/>
        <color theme="10"/>
        <rFont val="宋体"/>
        <family val="3"/>
        <charset val="134"/>
      </rPr>
      <t>汇总</t>
    </r>
  </si>
  <si>
    <r>
      <rPr>
        <u/>
        <sz val="11"/>
        <color theme="10"/>
        <rFont val="方正苏新诗柳楷简体"/>
        <family val="3"/>
        <charset val="134"/>
      </rPr>
      <t>建信中证</t>
    </r>
    <r>
      <rPr>
        <u/>
        <sz val="11"/>
        <color theme="10"/>
        <rFont val="Tahoma"/>
        <family val="2"/>
      </rPr>
      <t>500</t>
    </r>
    <r>
      <rPr>
        <u/>
        <sz val="11"/>
        <color theme="10"/>
        <rFont val="方正苏新诗柳楷简体"/>
        <family val="3"/>
        <charset val="134"/>
      </rPr>
      <t>指数增强</t>
    </r>
    <r>
      <rPr>
        <u/>
        <sz val="11"/>
        <color theme="10"/>
        <rFont val="Tahoma"/>
        <family val="2"/>
      </rPr>
      <t xml:space="preserve"> (000478)</t>
    </r>
    <phoneticPr fontId="1" type="noConversion"/>
  </si>
  <si>
    <r>
      <rPr>
        <u/>
        <sz val="11"/>
        <color theme="10"/>
        <rFont val="方正苏新诗柳楷简体"/>
        <family val="3"/>
        <charset val="134"/>
      </rPr>
      <t>华夏上证</t>
    </r>
    <r>
      <rPr>
        <u/>
        <sz val="11"/>
        <color theme="10"/>
        <rFont val="Tahoma"/>
        <family val="2"/>
      </rPr>
      <t>50AH</t>
    </r>
    <r>
      <rPr>
        <u/>
        <sz val="11"/>
        <color theme="10"/>
        <rFont val="方正苏新诗柳楷简体"/>
        <family val="3"/>
        <charset val="134"/>
      </rPr>
      <t>优选</t>
    </r>
    <r>
      <rPr>
        <u/>
        <sz val="11"/>
        <color theme="10"/>
        <rFont val="Tahoma"/>
        <family val="2"/>
      </rPr>
      <t xml:space="preserve"> (501050)</t>
    </r>
    <phoneticPr fontId="1" type="noConversion"/>
  </si>
  <si>
    <r>
      <rPr>
        <u/>
        <sz val="11"/>
        <color theme="10"/>
        <rFont val="方正苏新诗柳楷简体"/>
        <family val="3"/>
        <charset val="134"/>
      </rPr>
      <t>嘉实基本面</t>
    </r>
    <r>
      <rPr>
        <u/>
        <sz val="11"/>
        <color theme="10"/>
        <rFont val="Tahoma"/>
        <family val="2"/>
      </rPr>
      <t>120</t>
    </r>
    <r>
      <rPr>
        <u/>
        <sz val="11"/>
        <color theme="10"/>
        <rFont val="方正苏新诗柳楷简体"/>
        <family val="3"/>
        <charset val="134"/>
      </rPr>
      <t>联接</t>
    </r>
    <r>
      <rPr>
        <u/>
        <sz val="11"/>
        <color theme="10"/>
        <rFont val="Tahoma"/>
        <family val="2"/>
      </rPr>
      <t xml:space="preserve"> (070023)</t>
    </r>
    <phoneticPr fontId="1" type="noConversion"/>
  </si>
  <si>
    <r>
      <rPr>
        <u/>
        <sz val="11"/>
        <color theme="10"/>
        <rFont val="方正苏新诗柳楷简体"/>
        <family val="3"/>
        <charset val="134"/>
      </rPr>
      <t>招商中证证券</t>
    </r>
    <r>
      <rPr>
        <u/>
        <sz val="11"/>
        <color theme="10"/>
        <rFont val="Tahoma"/>
        <family val="2"/>
      </rPr>
      <t xml:space="preserve"> (161720)</t>
    </r>
    <phoneticPr fontId="1" type="noConversion"/>
  </si>
  <si>
    <r>
      <rPr>
        <u/>
        <sz val="11"/>
        <color theme="10"/>
        <rFont val="方正苏新诗柳楷简体"/>
        <family val="3"/>
        <charset val="134"/>
      </rPr>
      <t>华宝兴业油气</t>
    </r>
    <r>
      <rPr>
        <u/>
        <sz val="11"/>
        <color theme="10"/>
        <rFont val="Tahoma"/>
        <family val="2"/>
      </rPr>
      <t xml:space="preserve"> (162411)</t>
    </r>
    <phoneticPr fontId="1" type="noConversion"/>
  </si>
  <si>
    <r>
      <rPr>
        <u/>
        <sz val="11"/>
        <color theme="10"/>
        <rFont val="方正苏新诗柳楷简体"/>
        <family val="3"/>
        <charset val="134"/>
      </rPr>
      <t>国泰房地产指数分级</t>
    </r>
    <r>
      <rPr>
        <u/>
        <sz val="11"/>
        <color theme="10"/>
        <rFont val="Tahoma"/>
        <family val="2"/>
      </rPr>
      <t>(160218)</t>
    </r>
    <phoneticPr fontId="1" type="noConversion"/>
  </si>
  <si>
    <r>
      <rPr>
        <u/>
        <sz val="11"/>
        <color theme="10"/>
        <rFont val="方正苏新诗柳楷简体"/>
        <family val="3"/>
        <charset val="134"/>
      </rPr>
      <t>建信央视</t>
    </r>
    <r>
      <rPr>
        <u/>
        <sz val="11"/>
        <color theme="10"/>
        <rFont val="Tahoma"/>
        <family val="2"/>
      </rPr>
      <t>50 (165312)</t>
    </r>
    <phoneticPr fontId="1" type="noConversion"/>
  </si>
  <si>
    <t>市盈率</t>
  </si>
  <si>
    <t>市净率</t>
  </si>
  <si>
    <t>上证红利</t>
  </si>
  <si>
    <r>
      <t>央视50</t>
    </r>
    <r>
      <rPr>
        <sz val="13"/>
        <color theme="1"/>
        <rFont val="华文仿宋"/>
        <family val="3"/>
        <charset val="134"/>
      </rPr>
      <t/>
    </r>
  </si>
  <si>
    <t>地产行业</t>
  </si>
  <si>
    <t>证券行业</t>
  </si>
  <si>
    <t>跟踪指数</t>
  </si>
  <si>
    <t>低估</t>
  </si>
  <si>
    <t>高估</t>
  </si>
  <si>
    <t>中位数</t>
  </si>
  <si>
    <t>当前估值</t>
  </si>
  <si>
    <t>基准定投资金</t>
  </si>
  <si>
    <t>定投金额</t>
  </si>
  <si>
    <t>永赢丰利债券C</t>
  </si>
  <si>
    <t>永赢丰利债券A</t>
  </si>
  <si>
    <t>博时裕盈纯债3个月定期开放债券</t>
  </si>
  <si>
    <t>泰康瑞坤纯债债券</t>
  </si>
  <si>
    <t>广发鑫和灵活配置混合C</t>
  </si>
  <si>
    <t>广发鑫和灵活配置混合A</t>
  </si>
  <si>
    <t>华商上游产业股票</t>
  </si>
  <si>
    <t>浙商全景消费混合</t>
  </si>
  <si>
    <t>华夏沪深300ETF联接A</t>
  </si>
  <si>
    <t>圆信汇利(LOF)</t>
  </si>
  <si>
    <t>诺安益鑫灵活配置混合</t>
  </si>
  <si>
    <t>华富安享债券</t>
  </si>
  <si>
    <t>蚂蚁聚宝B</t>
    <phoneticPr fontId="1" type="noConversion"/>
  </si>
  <si>
    <t>中金价值轮动A</t>
  </si>
  <si>
    <t>中金价值轮动C</t>
  </si>
  <si>
    <t>国泰宁益定期开放灵活配置混合C</t>
  </si>
  <si>
    <t>国泰宁益定期开放灵活配置混合A</t>
  </si>
  <si>
    <t>华宝中证1000B</t>
  </si>
  <si>
    <t>华宝中证1000指数分级</t>
  </si>
  <si>
    <t>华宝资源优选混合</t>
  </si>
  <si>
    <t>建信优选成长混合H</t>
  </si>
  <si>
    <t>建信优选成长混合A</t>
  </si>
  <si>
    <t>建信健康民生混合</t>
  </si>
  <si>
    <t>建信积极配置</t>
  </si>
  <si>
    <t>建信优势动力混合(LOF)</t>
  </si>
  <si>
    <t>建信改革红利股票</t>
  </si>
  <si>
    <t>建信恒久价值混合</t>
  </si>
  <si>
    <t>交银施罗德成长30混合</t>
  </si>
  <si>
    <t>建信消费升级混合</t>
  </si>
  <si>
    <t>交银施罗德先进制造混合</t>
  </si>
  <si>
    <t>交银新生活力灵活配置混合</t>
  </si>
  <si>
    <t>华宝稳健回报混合</t>
  </si>
  <si>
    <t>华宝行业精选混合</t>
  </si>
  <si>
    <t>交银施罗德蓝筹混合</t>
  </si>
  <si>
    <t>华宝高端制造股票</t>
  </si>
  <si>
    <t>交银经济新动力混合</t>
  </si>
  <si>
    <t>建信现代服务业股票</t>
  </si>
  <si>
    <t>先锋聚优灵活配置混合C</t>
  </si>
  <si>
    <t>先锋聚优灵活配置混合A</t>
  </si>
  <si>
    <t>建信优化配置混合</t>
  </si>
  <si>
    <t>华宝品质生活股票</t>
  </si>
  <si>
    <t>交银定期支付双息平衡混合</t>
  </si>
  <si>
    <t>交银施罗德精选混合</t>
  </si>
  <si>
    <t>交银施罗德新成长混合</t>
  </si>
  <si>
    <t>华宝创新优选混合</t>
  </si>
  <si>
    <t>华宝新兴产业混合</t>
  </si>
  <si>
    <t>华宝新优享灵活配置混合</t>
  </si>
  <si>
    <t>华宝核心优势灵活配置混合</t>
  </si>
  <si>
    <t>建信高端医疗股票</t>
  </si>
  <si>
    <t>华宝宝康灵活配置</t>
  </si>
  <si>
    <t>华宝先进成长混合</t>
  </si>
  <si>
    <t>建信瑞福添利混合A</t>
  </si>
  <si>
    <t>建信瑞福添利混合C</t>
  </si>
  <si>
    <t>深证基本面60ETF</t>
  </si>
  <si>
    <t>建信转债增强债券C</t>
  </si>
  <si>
    <t>华宝国策导向混合</t>
  </si>
  <si>
    <t>建信转债增强债券A</t>
  </si>
  <si>
    <t>建信中国制造2025股票</t>
  </si>
  <si>
    <t>交银施罗德成长混合A</t>
  </si>
  <si>
    <t>交银施罗德成长混合H</t>
  </si>
  <si>
    <t>建信深证基本面60ETF联接</t>
  </si>
  <si>
    <t>建信环保产业股票</t>
  </si>
  <si>
    <t>交银主题优选混合</t>
  </si>
  <si>
    <t>华宝沪深300增强</t>
  </si>
  <si>
    <t>交银上证180公司治理ETF</t>
  </si>
  <si>
    <t>交银上证180公司治理ETF联接</t>
  </si>
  <si>
    <t>华宝香港中国中小盘(QDII-LOF)</t>
  </si>
  <si>
    <t>华宝收益增长混合</t>
  </si>
  <si>
    <t>建信信用增强债券C</t>
  </si>
  <si>
    <t>建信信用增强债券A(LOF)</t>
  </si>
  <si>
    <t>建信内生动力混合</t>
  </si>
  <si>
    <t>华宝第三产业混合</t>
  </si>
  <si>
    <t>交银稳健配置混合A</t>
  </si>
  <si>
    <t>建信恒稳价值混合</t>
  </si>
  <si>
    <t>建信中小盘先锋股票</t>
  </si>
  <si>
    <t>交银深证300价值ETF</t>
  </si>
  <si>
    <t>华宝可转债债券</t>
  </si>
  <si>
    <t>华宝宝康消费品</t>
  </si>
  <si>
    <t>交银深证300价值ETF联接</t>
  </si>
  <si>
    <t>建信鑫利灵活配置混合</t>
  </si>
  <si>
    <t>建信双债增强C</t>
  </si>
  <si>
    <t>建信沪深300指数(LOF)</t>
  </si>
  <si>
    <t>华宝兴业上证180价值ETF</t>
  </si>
  <si>
    <t>建信上证社会责任ETF</t>
  </si>
  <si>
    <t>建信收益增强债券A</t>
  </si>
  <si>
    <t>华宝转型升级灵活配置混合</t>
  </si>
  <si>
    <t>建信深证100指数增强</t>
  </si>
  <si>
    <t>建信上证社会责任ETF联接</t>
  </si>
  <si>
    <t>建信精工制造指数增强</t>
  </si>
  <si>
    <t>建信互联网+产业升级股票</t>
  </si>
  <si>
    <t>建信潜力新蓝筹股票</t>
  </si>
  <si>
    <t>建信收益增强债券C</t>
  </si>
  <si>
    <t>华宝上证180价值ETF联接</t>
  </si>
  <si>
    <t>华宝事件驱动混合</t>
  </si>
  <si>
    <t>建信双债增强A</t>
  </si>
  <si>
    <t>建信新经济灵活配置混合</t>
  </si>
  <si>
    <t>华宝新飞跃混合</t>
  </si>
  <si>
    <t>华宝生态中国混合</t>
  </si>
  <si>
    <t>交银沪港深价值精选混合</t>
  </si>
  <si>
    <t>建信社会责任混合</t>
  </si>
  <si>
    <t>华宝智慧产业混合</t>
  </si>
  <si>
    <t>交银施罗德阿尔法核心混合</t>
  </si>
  <si>
    <t>华宝中证100指数</t>
  </si>
  <si>
    <t>交银强化回报A/B</t>
  </si>
  <si>
    <t>交银互联网金融B</t>
  </si>
  <si>
    <t>交银增强收益债券</t>
  </si>
  <si>
    <t>建信稳健回报灵活配置混合</t>
  </si>
  <si>
    <t>交银优势行业混合</t>
  </si>
  <si>
    <t>交银施罗德消费新驱动股票</t>
  </si>
  <si>
    <t>建信睿盈灵活配置混合C</t>
  </si>
  <si>
    <t>交银定期支付月月丰债券C</t>
  </si>
  <si>
    <t>建信睿盈灵活配置混合A</t>
  </si>
  <si>
    <t>建信鑫利回报灵活配置混合A</t>
  </si>
  <si>
    <t>建信鑫利回报灵活配置混合C</t>
  </si>
  <si>
    <t>华宝未来主导混合</t>
  </si>
  <si>
    <t>建信量化事件驱动股票</t>
  </si>
  <si>
    <t>华宝服务优选混合</t>
  </si>
  <si>
    <t>华宝多策略股票</t>
  </si>
  <si>
    <t>交银强化回报C</t>
  </si>
  <si>
    <t>建信鑫盛回报灵活配置混合</t>
  </si>
  <si>
    <t>建信鑫安回报灵活配置混合</t>
  </si>
  <si>
    <t>交银定期支付月月丰债券A</t>
  </si>
  <si>
    <t>交银国企改革灵活配置混合</t>
  </si>
  <si>
    <t>华宝标普中国A股红利A</t>
  </si>
  <si>
    <t>建信进取</t>
  </si>
  <si>
    <t>华宝标普中国A股红利C</t>
  </si>
  <si>
    <t>交银双利债券C</t>
  </si>
  <si>
    <t>嘉实富时中国A50ETF联接A</t>
  </si>
  <si>
    <t>建信中证500指数增强</t>
  </si>
  <si>
    <t>华宝新机遇灵活配置C</t>
  </si>
  <si>
    <t>建信上证50ETF</t>
  </si>
  <si>
    <t>华宝大盘精选混合</t>
  </si>
  <si>
    <t>华宝新机遇灵活配置(LOF)A</t>
  </si>
  <si>
    <t>华宝新活力灵活配置混合</t>
  </si>
  <si>
    <t>建信创新中国混合</t>
  </si>
  <si>
    <t>建信双利分级股票</t>
  </si>
  <si>
    <t>华宝万物互联混合</t>
  </si>
  <si>
    <t>创金合信国证A股指数A</t>
  </si>
  <si>
    <t>交银中证互联网金融指数分级</t>
  </si>
  <si>
    <t>建信央视50B</t>
  </si>
  <si>
    <t>创金合信国证A股指数C</t>
  </si>
  <si>
    <t>华宝中证军工ETF</t>
  </si>
  <si>
    <t>建信鑫稳回报灵活配置混合C</t>
  </si>
  <si>
    <t>建信鑫稳回报灵活配置混合A</t>
  </si>
  <si>
    <t>建信鑫荣回报灵活配置混合</t>
  </si>
  <si>
    <t>交银增利增强债券C</t>
  </si>
  <si>
    <t>交银增利增强债券A</t>
  </si>
  <si>
    <t>建信稳定增利A</t>
  </si>
  <si>
    <t>华宝新优选混合</t>
  </si>
  <si>
    <t>华宝新回报混合</t>
  </si>
  <si>
    <t>交银双利债券A/B</t>
  </si>
  <si>
    <t>华宝新价值混合</t>
  </si>
  <si>
    <t>交银增利债券C</t>
  </si>
  <si>
    <t>建信网金融分级B</t>
  </si>
  <si>
    <t>交银增利债券A/B</t>
  </si>
  <si>
    <t>建信丰裕定增灵活配置混合</t>
  </si>
  <si>
    <t>华宝新动力混合</t>
  </si>
  <si>
    <t>建信裕利灵活配置混合</t>
  </si>
  <si>
    <t>华宝新起点混合</t>
  </si>
  <si>
    <t>建信稳定增利C</t>
  </si>
  <si>
    <t>建信央视50</t>
  </si>
  <si>
    <t>交银施罗德科技创新灵活配置混合</t>
  </si>
  <si>
    <t>华宝港股通恒生中国25指数(LOF)</t>
  </si>
  <si>
    <t>建信多因子量化股票</t>
  </si>
  <si>
    <t>建信稳健</t>
  </si>
  <si>
    <t>交银裕通纯债债券C</t>
  </si>
  <si>
    <t>交银互联网金融A</t>
  </si>
  <si>
    <t>交银裕通纯债债券A</t>
  </si>
  <si>
    <t>交银荣祥保本混合</t>
  </si>
  <si>
    <t>交银裕盈纯债债券A</t>
  </si>
  <si>
    <t>交银施罗德荣鑫保本混合</t>
  </si>
  <si>
    <t>交银丰盈收益债券A</t>
  </si>
  <si>
    <t>建信双息红利债券C</t>
  </si>
  <si>
    <t>建信双息红利债券A</t>
  </si>
  <si>
    <t>建信双息红利债券H</t>
  </si>
  <si>
    <t>建信稳定添利债券A</t>
  </si>
  <si>
    <t>建信稳定得利债券C</t>
  </si>
  <si>
    <t>建信稳定得利债券A</t>
  </si>
  <si>
    <t>建信鑫瑞回报灵活配置混合</t>
  </si>
  <si>
    <t>建信纯债债券A</t>
  </si>
  <si>
    <t>建信信息产业股票</t>
  </si>
  <si>
    <t>交银信用添利债券(LOF)</t>
  </si>
  <si>
    <t>平安大华合正</t>
  </si>
  <si>
    <t>交银裕隆纯债债券A</t>
  </si>
  <si>
    <t>建信睿富纯债债券</t>
  </si>
  <si>
    <t>交银裕隆纯债债券C</t>
  </si>
  <si>
    <t>建信网金融分级</t>
  </si>
  <si>
    <t>华宝宝鑫债券C</t>
  </si>
  <si>
    <t>华宝宝鑫债券A</t>
  </si>
  <si>
    <t>华宝宝康债券</t>
  </si>
  <si>
    <t>建信恒安一年定期开放债券</t>
  </si>
  <si>
    <t>建信恒瑞一年定期开放债券</t>
  </si>
  <si>
    <t>建信睿享纯债债券</t>
  </si>
  <si>
    <t>华宝医疗A</t>
  </si>
  <si>
    <t>建信恒远一年定期开放债券</t>
  </si>
  <si>
    <t>建信稳定鑫利债券A</t>
  </si>
  <si>
    <t>华宝增强收益债券B</t>
  </si>
  <si>
    <t>华宝增强收益债券A</t>
  </si>
  <si>
    <t>建信央视50A</t>
  </si>
  <si>
    <t>建信网金融分级A</t>
  </si>
  <si>
    <t>交银裕利纯债债券A</t>
  </si>
  <si>
    <t>招商招利一年期理财债券</t>
  </si>
  <si>
    <t>建信稳定鑫利债券C</t>
  </si>
  <si>
    <t>建信民丰回报定期开放混合</t>
  </si>
  <si>
    <t>交银裕利纯债债券C</t>
  </si>
  <si>
    <t>建信安心回报债券A</t>
  </si>
  <si>
    <t>交银周期回报灵活配置混合C</t>
  </si>
  <si>
    <t>建信中证政策性金融债3-5年指数(LOF)</t>
  </si>
  <si>
    <t>建信安心保本七号混合</t>
  </si>
  <si>
    <t>交银丰盈收益债券C</t>
  </si>
  <si>
    <t>平安大华量化精选混合A</t>
  </si>
  <si>
    <t>建信稳定丰利债券A</t>
  </si>
  <si>
    <t>交银新回报灵活配置混合C</t>
  </si>
  <si>
    <t>交银施罗德丰硕收益债券C</t>
  </si>
  <si>
    <t>交银施罗德丰享收益债券C</t>
  </si>
  <si>
    <t>平安大华量化精选混合C</t>
  </si>
  <si>
    <t>交银优选回报灵活配置混合A</t>
  </si>
  <si>
    <t>交银纯债债券发起C</t>
  </si>
  <si>
    <t>交银国证新能源指数分级</t>
  </si>
  <si>
    <t>交银裕兴纯债债券C</t>
  </si>
  <si>
    <t>建信安心回报两年定期开放债券A</t>
  </si>
  <si>
    <t>建信回报灵活配置混合</t>
  </si>
  <si>
    <t>建信目标收益一年期债券</t>
  </si>
  <si>
    <t>建信纯债债券C</t>
  </si>
  <si>
    <t>交银裕兴纯债债券A</t>
  </si>
  <si>
    <t>建信中证政策性金融债8-10年指数(LOF)</t>
  </si>
  <si>
    <t>交银施罗德趋势优先混合</t>
  </si>
  <si>
    <t>建信中证政策性金融债5-8年指数(LOF)</t>
  </si>
  <si>
    <t>建信安心保本六号混合</t>
  </si>
  <si>
    <t>交银双轮动债券A/B</t>
  </si>
  <si>
    <t>建信安心回报债券C</t>
  </si>
  <si>
    <t>交银周期回报灵活配置混合A</t>
  </si>
  <si>
    <t>交银纯债债券发起A/B</t>
  </si>
  <si>
    <t>交银施罗德丰润收益债券A</t>
  </si>
  <si>
    <t>建信稳定丰利债券C</t>
  </si>
  <si>
    <t>交银优择回报灵活配置混合A</t>
  </si>
  <si>
    <t>交银荣和保本混合</t>
  </si>
  <si>
    <t>建信稳定添利债券C</t>
  </si>
  <si>
    <t>交银新能源A</t>
  </si>
  <si>
    <t>交银裕盈纯债债券C</t>
  </si>
  <si>
    <t>建信核心精选混合</t>
  </si>
  <si>
    <t>交银优选回报灵活配置混合C</t>
  </si>
  <si>
    <t>交银施罗德丰润收益债券C</t>
  </si>
  <si>
    <t>交银新能源B</t>
  </si>
  <si>
    <t>交银施罗德丰享收益债券A</t>
  </si>
  <si>
    <t>建信中证政策性金融债1-3年指数(LOF)</t>
  </si>
  <si>
    <t>建信安心回报两年定期开放债券C</t>
  </si>
  <si>
    <t>交银双轮动债券C</t>
  </si>
  <si>
    <t>建信睿源纯债债券</t>
  </si>
  <si>
    <t>建信鑫悦回报灵活配置混合</t>
  </si>
  <si>
    <t>华宝价值发现混合</t>
  </si>
  <si>
    <t>交银施罗德恒益灵活配置混合</t>
  </si>
  <si>
    <t>华宝量化对冲混合A</t>
  </si>
  <si>
    <t>华宝量化对冲混合C</t>
  </si>
  <si>
    <t>华宝中证医疗指数分级</t>
  </si>
  <si>
    <t>交银施罗德策略回报灵活配置混合</t>
  </si>
  <si>
    <t>交银多策略回报灵活配置混合A</t>
  </si>
  <si>
    <t>交银新回报灵活配置混合A</t>
  </si>
  <si>
    <t>交银领先回报灵活配置混合</t>
  </si>
  <si>
    <t>交银优择回报灵活配置混合C</t>
  </si>
  <si>
    <t>交银卓越回报灵活配置混合A</t>
  </si>
  <si>
    <t>交银卓越回报灵活配置混合C</t>
  </si>
  <si>
    <t>建信瑞丰添利混合A</t>
  </si>
  <si>
    <t>建信瑞丰添利混合C</t>
  </si>
  <si>
    <t>建信安心保本混合</t>
  </si>
  <si>
    <t>交银启通灵活配置混合C</t>
  </si>
  <si>
    <t>交银启通灵活配置混合A</t>
  </si>
  <si>
    <t>华宝兴业上证180成长ETF</t>
  </si>
  <si>
    <t>华宝上证180成长ETF联接</t>
  </si>
  <si>
    <t>交银多策略回报灵活配置混合C</t>
  </si>
  <si>
    <t>建信大安全战略精选股票</t>
  </si>
  <si>
    <t>华宝医疗B</t>
  </si>
  <si>
    <t>建信鑫丰回报灵活配置混合A</t>
  </si>
  <si>
    <t>建信鑫丰回报灵活配置混合C</t>
  </si>
  <si>
    <t>交银施罗德先锋混合</t>
  </si>
  <si>
    <t>华宝中证全指证券公司ETF</t>
  </si>
  <si>
    <t>交银股息优化混合</t>
  </si>
  <si>
    <t>交银施罗德数据产业灵活配置混合</t>
  </si>
  <si>
    <t>华宝医药生物混合</t>
  </si>
  <si>
    <t>华宝动力组合股票</t>
  </si>
  <si>
    <t>华宝中证银行ETF</t>
  </si>
  <si>
    <t>华宝中证1000A</t>
  </si>
  <si>
    <t>交银医药创新股票</t>
  </si>
  <si>
    <t>交银施罗德中证环境治理(LOF)</t>
  </si>
  <si>
    <t>平安大华医疗健康混合</t>
  </si>
  <si>
    <t>新华惠鑫(LOF)C</t>
  </si>
  <si>
    <t>景顺长城泰恒回报混合A</t>
  </si>
  <si>
    <t>长城久盈纯债分级债券</t>
  </si>
  <si>
    <t>景顺长城泰恒回报混合C</t>
  </si>
  <si>
    <t>嘉实医药健康股票A</t>
  </si>
  <si>
    <t>嘉实医药健康股票C</t>
  </si>
  <si>
    <t>前海开源价值策略股票</t>
  </si>
  <si>
    <t>易方达瑞恒灵活配置混合</t>
  </si>
  <si>
    <t>华宝海外中国混合(QDII)</t>
  </si>
  <si>
    <t>工银瑞信香港中小盘股票人民币</t>
  </si>
  <si>
    <t>建信全球机遇混合(QDII)</t>
  </si>
  <si>
    <t>易方达恒生国企联接(QDII)C</t>
  </si>
  <si>
    <t>易方达恒生国企联接(QDII)A</t>
  </si>
  <si>
    <t>工银全球股票(QDII)</t>
  </si>
  <si>
    <t>建信新兴市场混合(QDII)</t>
  </si>
  <si>
    <t>国寿安保沪深300ETF</t>
  </si>
  <si>
    <t>工银瑞信香港中小盘股票美元</t>
  </si>
  <si>
    <t>华夏沪深300ETF联接C</t>
  </si>
  <si>
    <t>华宝美国消费(QDII-LOF)</t>
  </si>
  <si>
    <t>诺德新旺</t>
  </si>
  <si>
    <t>易方达恒生国企联接(QDII)A美元现钞</t>
  </si>
  <si>
    <t>易方达恒生国企联接(QDII)A美元现汇</t>
  </si>
  <si>
    <t>新华精选低波动股票</t>
  </si>
  <si>
    <t>景顺长城量化平衡混合</t>
  </si>
  <si>
    <t>工银全球精选股票(QDII)</t>
  </si>
  <si>
    <t>华宝美国消费美元(QDII-LOF)</t>
  </si>
  <si>
    <t>建信全球资源混合(QDII)</t>
  </si>
  <si>
    <t>广发中证军工ETF联接A</t>
  </si>
  <si>
    <t>工银全球美元债A人民币</t>
  </si>
  <si>
    <t>工银全球美元债C</t>
  </si>
  <si>
    <t>广发全指工业ETF联接A</t>
  </si>
  <si>
    <t>中金金序量化蓝筹A</t>
  </si>
  <si>
    <t>中金金序量化蓝筹C</t>
  </si>
  <si>
    <t>江信汇福定期开放债券</t>
  </si>
  <si>
    <t>嘉合磐通债券A</t>
  </si>
  <si>
    <t>广发对冲套利定期开放混合</t>
  </si>
  <si>
    <t>嘉实润和量化6个月定期开放混合</t>
  </si>
  <si>
    <t>长信金葵纯债一年定期开放债券C</t>
  </si>
  <si>
    <t>富荣福康混合C</t>
  </si>
  <si>
    <t>富国新机遇灵活配置混合C</t>
  </si>
  <si>
    <t>富荣福康混合A</t>
  </si>
  <si>
    <t>富荣福泰混合A</t>
  </si>
  <si>
    <t>银河睿达混合C</t>
  </si>
  <si>
    <t>银河睿达混合A</t>
  </si>
  <si>
    <t>富荣富乾债券C</t>
  </si>
  <si>
    <t>富荣富乾债券A</t>
  </si>
  <si>
    <t>长信金葵纯债一年定期开放债券A</t>
  </si>
  <si>
    <t>富国聚利纯债定期开放债券</t>
  </si>
  <si>
    <t>博时裕坤3个月定开债</t>
  </si>
  <si>
    <t>建信弘利灵活配置混合</t>
  </si>
  <si>
    <t>华安聚利18个月定期开放债券C</t>
  </si>
  <si>
    <t>富国新机遇灵活配置混合A</t>
  </si>
  <si>
    <t>前海联合泓元定开债券</t>
  </si>
  <si>
    <t>银河嘉谊混合C</t>
  </si>
  <si>
    <t>工银全球美元债A美元现汇</t>
  </si>
  <si>
    <t>富荣福泰混合C</t>
  </si>
  <si>
    <t>华安聚利18个月定期开放债券A</t>
  </si>
  <si>
    <t>博时安心收益定期开放债券C</t>
  </si>
  <si>
    <t>银河量化配置混合</t>
  </si>
  <si>
    <t>工银瑞信灵活配置混合A</t>
  </si>
  <si>
    <t>银河嘉谊混合A</t>
  </si>
  <si>
    <t>博时安心收益定期开放债券A</t>
  </si>
  <si>
    <t>嘉合磐通债券C</t>
  </si>
  <si>
    <t>前海联合泳隽混合</t>
  </si>
  <si>
    <t>融通逆向策略灵活配置混合</t>
  </si>
  <si>
    <t>华宝油气</t>
  </si>
  <si>
    <t>华宝油气美元(QDII-LOF)</t>
  </si>
  <si>
    <t>易方达标普消费品指数A估值图基金吧</t>
  </si>
  <si>
    <t>广发海外多元配置人民币估值图基金吧</t>
  </si>
  <si>
    <t>易方达标普消费品指数美元估值图基金吧</t>
  </si>
  <si>
    <t>广发海外多元配置美元估值图基金吧</t>
  </si>
  <si>
    <t>易方达标普消费品指数C估值图基金吧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</si>
</sst>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_ &quot;¥&quot;* #,##0.00_ ;_ &quot;¥&quot;* \-#,##0.00_ ;_ &quot;¥&quot;* &quot;-&quot;??_ ;_ @_ "/>
    <numFmt numFmtId="177" formatCode="_ * #,##0.00_ ;_ * \-#,##0.00_ ;_ * &quot;-&quot;??_ ;_ @_ "/>
    <numFmt numFmtId="178" formatCode="0.0"/>
    <numFmt numFmtId="179" formatCode="0.0%"/>
    <numFmt numFmtId="180" formatCode="0.00_ "/>
    <numFmt numFmtId="181" formatCode="0.0000_ "/>
    <numFmt numFmtId="182" formatCode="0.00;[Red]0.00"/>
    <numFmt numFmtId="183" formatCode="0_);[Red]\(0\)"/>
    <numFmt numFmtId="184" formatCode="0.000"/>
    <numFmt numFmtId="185" formatCode="_ * #,##0.0000_ ;_ * \-#,##0.0000_ ;_ * &quot;-&quot;??_ ;_ @_ "/>
    <numFmt numFmtId="186" formatCode="_ * #,##0.0_ ;_ * \-#,##0.0_ ;_ * &quot;-&quot;??_ ;_ @_ "/>
    <numFmt numFmtId="187" formatCode="0.0000"/>
    <numFmt numFmtId="188" formatCode="#,##0.00_ "/>
    <numFmt numFmtId="189" formatCode="_ * #,##0.000_ ;_ * \-#,##0.000_ ;_ * &quot;-&quot;??_ ;_ @_ "/>
  </numFmts>
  <fonts count="3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Century"/>
      <family val="1"/>
    </font>
    <font>
      <sz val="11"/>
      <color theme="1"/>
      <name val="宋体"/>
      <family val="2"/>
      <charset val="134"/>
      <scheme val="minor"/>
    </font>
    <font>
      <sz val="13"/>
      <color theme="1"/>
      <name val="华文仿宋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Tahoma"/>
      <family val="2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  <scheme val="minor"/>
    </font>
    <font>
      <u/>
      <sz val="11"/>
      <color theme="10"/>
      <name val="Tahoma"/>
      <family val="2"/>
    </font>
    <font>
      <u/>
      <sz val="12"/>
      <color theme="10"/>
      <name val="Century"/>
      <family val="1"/>
    </font>
    <font>
      <sz val="12"/>
      <color rgb="FFFF0000"/>
      <name val="Century"/>
      <family val="1"/>
    </font>
    <font>
      <sz val="9"/>
      <name val="Tahoma"/>
      <family val="2"/>
    </font>
    <font>
      <sz val="13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sz val="12"/>
      <color theme="1"/>
      <name val="宋体"/>
      <family val="3"/>
      <charset val="134"/>
      <scheme val="major"/>
    </font>
    <font>
      <sz val="12"/>
      <color indexed="8"/>
      <name val="宋体"/>
      <family val="3"/>
      <charset val="134"/>
      <scheme val="major"/>
    </font>
    <font>
      <sz val="12"/>
      <color theme="1"/>
      <name val="宋体"/>
      <family val="2"/>
      <charset val="134"/>
      <scheme val="minor"/>
    </font>
    <font>
      <sz val="12"/>
      <color theme="0"/>
      <name val="宋体"/>
      <family val="2"/>
      <charset val="134"/>
      <scheme val="minor"/>
    </font>
    <font>
      <sz val="12"/>
      <color theme="0"/>
      <name val="宋体"/>
      <family val="3"/>
      <charset val="134"/>
      <scheme val="minor"/>
    </font>
    <font>
      <sz val="12"/>
      <color theme="0"/>
      <name val="Century"/>
      <family val="1"/>
    </font>
    <font>
      <u/>
      <sz val="12"/>
      <color indexed="12"/>
      <name val="宋体"/>
      <family val="3"/>
      <charset val="134"/>
    </font>
    <font>
      <u/>
      <sz val="12"/>
      <color indexed="12"/>
      <name val="Century"/>
      <family val="1"/>
    </font>
    <font>
      <sz val="12"/>
      <color rgb="FF009900"/>
      <name val="Century"/>
      <family val="1"/>
    </font>
    <font>
      <u/>
      <sz val="12"/>
      <color theme="10"/>
      <name val="Century"/>
      <family val="3"/>
      <charset val="134"/>
    </font>
    <font>
      <b/>
      <sz val="12"/>
      <color theme="1"/>
      <name val="宋体"/>
      <family val="2"/>
      <charset val="134"/>
      <scheme val="minor"/>
    </font>
    <font>
      <b/>
      <sz val="13"/>
      <color theme="0"/>
      <name val="宋体"/>
      <family val="3"/>
      <charset val="134"/>
      <scheme val="minor"/>
    </font>
    <font>
      <sz val="13"/>
      <color indexed="8"/>
      <name val="宋体"/>
      <family val="3"/>
      <charset val="134"/>
      <scheme val="minor"/>
    </font>
    <font>
      <u/>
      <sz val="11"/>
      <color theme="10"/>
      <name val="方正苏新诗柳楷简体"/>
      <family val="3"/>
      <charset val="134"/>
    </font>
    <font>
      <u/>
      <sz val="11"/>
      <color theme="1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3"/>
      <color theme="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BF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/>
    <xf numFmtId="9" fontId="7" fillId="0" borderId="0" applyFont="0" applyFill="0" applyBorder="0" applyAlignment="0" applyProtection="0">
      <alignment vertical="center"/>
    </xf>
    <xf numFmtId="0" fontId="6" fillId="2" borderId="5" applyNumberFormat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177" fontId="7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</cellStyleXfs>
  <cellXfs count="28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4" borderId="1" xfId="7" applyFont="1" applyFill="1" applyBorder="1" applyAlignment="1" applyProtection="1">
      <alignment horizontal="center" vertical="center" wrapText="1"/>
    </xf>
    <xf numFmtId="0" fontId="12" fillId="5" borderId="1" xfId="7" applyFont="1" applyFill="1" applyBorder="1" applyAlignment="1" applyProtection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77" fontId="5" fillId="0" borderId="6" xfId="5" applyFont="1" applyBorder="1" applyAlignment="1">
      <alignment horizontal="center" vertical="center" wrapText="1"/>
    </xf>
    <xf numFmtId="181" fontId="5" fillId="0" borderId="6" xfId="0" applyNumberFormat="1" applyFont="1" applyBorder="1" applyAlignment="1">
      <alignment horizontal="center" vertical="center" wrapText="1"/>
    </xf>
    <xf numFmtId="177" fontId="5" fillId="0" borderId="1" xfId="5" applyFont="1" applyBorder="1" applyAlignment="1">
      <alignment horizontal="center" vertical="center" wrapText="1"/>
    </xf>
    <xf numFmtId="182" fontId="5" fillId="0" borderId="1" xfId="0" applyNumberFormat="1" applyFont="1" applyBorder="1" applyAlignment="1">
      <alignment horizontal="center" vertical="center" wrapText="1"/>
    </xf>
    <xf numFmtId="183" fontId="5" fillId="0" borderId="1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0" fontId="5" fillId="0" borderId="1" xfId="3" applyNumberFormat="1" applyFont="1" applyBorder="1" applyAlignment="1">
      <alignment horizontal="center" vertical="center"/>
    </xf>
    <xf numFmtId="14" fontId="5" fillId="3" borderId="0" xfId="5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4" fontId="5" fillId="3" borderId="1" xfId="5" applyNumberFormat="1" applyFont="1" applyFill="1" applyBorder="1" applyAlignment="1">
      <alignment horizontal="center" vertical="center"/>
    </xf>
    <xf numFmtId="14" fontId="5" fillId="0" borderId="1" xfId="5" applyNumberFormat="1" applyFont="1" applyFill="1" applyBorder="1" applyAlignment="1">
      <alignment horizontal="center" vertical="center"/>
    </xf>
    <xf numFmtId="0" fontId="5" fillId="0" borderId="1" xfId="4" applyFont="1" applyFill="1" applyBorder="1" applyAlignment="1">
      <alignment horizontal="center" vertical="center"/>
    </xf>
    <xf numFmtId="0" fontId="18" fillId="0" borderId="1" xfId="4" applyFont="1" applyFill="1" applyBorder="1" applyAlignment="1">
      <alignment horizontal="center" vertical="center"/>
    </xf>
    <xf numFmtId="182" fontId="5" fillId="0" borderId="4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5" fillId="0" borderId="13" xfId="4" applyFont="1" applyFill="1" applyBorder="1" applyAlignment="1">
      <alignment horizontal="center" vertical="center"/>
    </xf>
    <xf numFmtId="14" fontId="5" fillId="0" borderId="13" xfId="5" applyNumberFormat="1" applyFont="1" applyFill="1" applyBorder="1" applyAlignment="1">
      <alignment horizontal="center" vertical="center"/>
    </xf>
    <xf numFmtId="14" fontId="5" fillId="3" borderId="13" xfId="5" applyNumberFormat="1" applyFont="1" applyFill="1" applyBorder="1" applyAlignment="1">
      <alignment horizontal="center" vertical="center"/>
    </xf>
    <xf numFmtId="10" fontId="5" fillId="0" borderId="13" xfId="3" applyNumberFormat="1" applyFont="1" applyBorder="1" applyAlignment="1">
      <alignment horizontal="center" vertical="center"/>
    </xf>
    <xf numFmtId="0" fontId="5" fillId="0" borderId="13" xfId="4" applyNumberFormat="1" applyFont="1" applyFill="1" applyBorder="1" applyAlignment="1">
      <alignment horizontal="center" vertical="center"/>
    </xf>
    <xf numFmtId="14" fontId="18" fillId="0" borderId="1" xfId="5" applyNumberFormat="1" applyFont="1" applyFill="1" applyBorder="1" applyAlignment="1">
      <alignment horizontal="center" vertical="center"/>
    </xf>
    <xf numFmtId="14" fontId="18" fillId="3" borderId="1" xfId="5" applyNumberFormat="1" applyFont="1" applyFill="1" applyBorder="1" applyAlignment="1">
      <alignment horizontal="center" vertical="center"/>
    </xf>
    <xf numFmtId="179" fontId="18" fillId="0" borderId="1" xfId="3" applyNumberFormat="1" applyFont="1" applyBorder="1" applyAlignment="1">
      <alignment horizontal="center" vertical="center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/>
    </xf>
    <xf numFmtId="0" fontId="21" fillId="3" borderId="13" xfId="0" applyFont="1" applyFill="1" applyBorder="1">
      <alignment vertical="center"/>
    </xf>
    <xf numFmtId="0" fontId="20" fillId="0" borderId="6" xfId="0" applyFont="1" applyBorder="1">
      <alignment vertical="center"/>
    </xf>
    <xf numFmtId="0" fontId="22" fillId="3" borderId="13" xfId="0" applyFont="1" applyFill="1" applyBorder="1">
      <alignment vertical="center"/>
    </xf>
    <xf numFmtId="0" fontId="2" fillId="0" borderId="13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0" fillId="0" borderId="13" xfId="0" applyFont="1" applyBorder="1">
      <alignment vertical="center"/>
    </xf>
    <xf numFmtId="0" fontId="2" fillId="5" borderId="1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 wrapText="1"/>
    </xf>
    <xf numFmtId="10" fontId="13" fillId="5" borderId="1" xfId="2" applyNumberFormat="1" applyFont="1" applyFill="1" applyBorder="1" applyAlignment="1">
      <alignment horizontal="center" vertical="center" wrapText="1"/>
    </xf>
    <xf numFmtId="10" fontId="13" fillId="4" borderId="1" xfId="2" applyNumberFormat="1" applyFont="1" applyFill="1" applyBorder="1" applyAlignment="1">
      <alignment horizontal="center" vertical="center" wrapText="1"/>
    </xf>
    <xf numFmtId="10" fontId="26" fillId="5" borderId="1" xfId="2" applyNumberFormat="1" applyFont="1" applyFill="1" applyBorder="1" applyAlignment="1">
      <alignment horizontal="center" vertical="center" wrapText="1"/>
    </xf>
    <xf numFmtId="10" fontId="26" fillId="4" borderId="1" xfId="2" applyNumberFormat="1" applyFont="1" applyFill="1" applyBorder="1" applyAlignment="1">
      <alignment horizontal="center" vertical="center" wrapText="1"/>
    </xf>
    <xf numFmtId="10" fontId="5" fillId="3" borderId="1" xfId="1" applyNumberFormat="1" applyFont="1" applyFill="1" applyBorder="1" applyAlignment="1">
      <alignment horizontal="center" vertical="center"/>
    </xf>
    <xf numFmtId="0" fontId="20" fillId="3" borderId="1" xfId="0" applyFont="1" applyFill="1" applyBorder="1">
      <alignment vertical="center"/>
    </xf>
    <xf numFmtId="0" fontId="5" fillId="3" borderId="0" xfId="0" applyFont="1" applyFill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/>
    </xf>
    <xf numFmtId="177" fontId="5" fillId="3" borderId="6" xfId="5" applyFont="1" applyFill="1" applyBorder="1" applyAlignment="1">
      <alignment horizontal="center" vertical="center" wrapText="1"/>
    </xf>
    <xf numFmtId="181" fontId="5" fillId="3" borderId="6" xfId="0" applyNumberFormat="1" applyFont="1" applyFill="1" applyBorder="1" applyAlignment="1">
      <alignment horizontal="center" vertical="center" wrapText="1"/>
    </xf>
    <xf numFmtId="177" fontId="5" fillId="3" borderId="4" xfId="5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177" fontId="5" fillId="0" borderId="13" xfId="5" applyFont="1" applyBorder="1" applyAlignment="1">
      <alignment horizontal="center" vertical="center" wrapText="1"/>
    </xf>
    <xf numFmtId="181" fontId="5" fillId="0" borderId="13" xfId="0" applyNumberFormat="1" applyFont="1" applyBorder="1" applyAlignment="1">
      <alignment horizontal="center" vertical="center" wrapText="1"/>
    </xf>
    <xf numFmtId="182" fontId="5" fillId="0" borderId="13" xfId="0" applyNumberFormat="1" applyFont="1" applyBorder="1" applyAlignment="1">
      <alignment horizontal="center" vertical="center" wrapText="1"/>
    </xf>
    <xf numFmtId="183" fontId="5" fillId="0" borderId="13" xfId="0" applyNumberFormat="1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5" fillId="0" borderId="1" xfId="4" applyNumberFormat="1" applyFont="1" applyFill="1" applyBorder="1" applyAlignment="1">
      <alignment horizontal="center" vertical="center"/>
    </xf>
    <xf numFmtId="0" fontId="27" fillId="5" borderId="1" xfId="7" applyFont="1" applyFill="1" applyBorder="1" applyAlignment="1" applyProtection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2" xfId="0" applyBorder="1">
      <alignment vertical="center"/>
    </xf>
    <xf numFmtId="9" fontId="5" fillId="0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6" fontId="20" fillId="3" borderId="1" xfId="0" applyNumberFormat="1" applyFont="1" applyFill="1" applyBorder="1" applyAlignment="1">
      <alignment horizontal="center" vertical="center"/>
    </xf>
    <xf numFmtId="0" fontId="20" fillId="3" borderId="1" xfId="0" applyNumberFormat="1" applyFont="1" applyFill="1" applyBorder="1" applyAlignment="1">
      <alignment horizontal="center" vertical="center"/>
    </xf>
    <xf numFmtId="176" fontId="28" fillId="7" borderId="1" xfId="0" applyNumberFormat="1" applyFont="1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" fontId="5" fillId="0" borderId="1" xfId="0" applyNumberFormat="1" applyFont="1" applyBorder="1" applyAlignment="1">
      <alignment horizontal="center" vertical="center"/>
    </xf>
    <xf numFmtId="0" fontId="29" fillId="6" borderId="16" xfId="0" applyFont="1" applyFill="1" applyBorder="1" applyAlignment="1">
      <alignment horizontal="center" vertical="center"/>
    </xf>
    <xf numFmtId="0" fontId="29" fillId="6" borderId="6" xfId="0" applyFont="1" applyFill="1" applyBorder="1" applyAlignment="1">
      <alignment horizontal="center" vertical="center"/>
    </xf>
    <xf numFmtId="0" fontId="29" fillId="6" borderId="8" xfId="0" applyFont="1" applyFill="1" applyBorder="1" applyAlignment="1">
      <alignment horizontal="center" vertical="center"/>
    </xf>
    <xf numFmtId="0" fontId="15" fillId="3" borderId="4" xfId="2" applyNumberFormat="1" applyFont="1" applyFill="1" applyBorder="1" applyAlignment="1">
      <alignment horizontal="center" vertical="center"/>
    </xf>
    <xf numFmtId="0" fontId="15" fillId="3" borderId="1" xfId="2" applyNumberFormat="1" applyFont="1" applyFill="1" applyBorder="1" applyAlignment="1">
      <alignment horizontal="center" vertical="center"/>
    </xf>
    <xf numFmtId="2" fontId="15" fillId="3" borderId="1" xfId="2" applyNumberFormat="1" applyFont="1" applyFill="1" applyBorder="1" applyAlignment="1">
      <alignment horizontal="center" vertical="center"/>
    </xf>
    <xf numFmtId="10" fontId="15" fillId="3" borderId="1" xfId="1" applyNumberFormat="1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/>
    </xf>
    <xf numFmtId="187" fontId="15" fillId="3" borderId="1" xfId="0" applyNumberFormat="1" applyFont="1" applyFill="1" applyBorder="1" applyAlignment="1">
      <alignment horizontal="center" vertical="center"/>
    </xf>
    <xf numFmtId="2" fontId="15" fillId="3" borderId="1" xfId="0" applyNumberFormat="1" applyFont="1" applyFill="1" applyBorder="1" applyAlignment="1">
      <alignment horizontal="center" vertical="center"/>
    </xf>
    <xf numFmtId="10" fontId="15" fillId="3" borderId="2" xfId="1" applyNumberFormat="1" applyFont="1" applyFill="1" applyBorder="1" applyAlignment="1">
      <alignment horizontal="center" vertical="center"/>
    </xf>
    <xf numFmtId="49" fontId="15" fillId="3" borderId="1" xfId="2" applyNumberFormat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12" xfId="0" applyNumberFormat="1" applyFont="1" applyFill="1" applyBorder="1" applyAlignment="1" applyProtection="1">
      <alignment horizontal="center" vertical="center"/>
    </xf>
    <xf numFmtId="0" fontId="15" fillId="3" borderId="13" xfId="0" applyNumberFormat="1" applyFont="1" applyFill="1" applyBorder="1" applyAlignment="1" applyProtection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10" fontId="15" fillId="3" borderId="7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2" fontId="0" fillId="3" borderId="1" xfId="0" applyNumberFormat="1" applyFill="1" applyBorder="1">
      <alignment vertical="center"/>
    </xf>
    <xf numFmtId="0" fontId="0" fillId="3" borderId="0" xfId="0" applyFill="1" applyBorder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pivotButton="1" applyFont="1">
      <alignment vertical="center"/>
    </xf>
    <xf numFmtId="0" fontId="15" fillId="0" borderId="0" xfId="0" pivotButton="1" applyFont="1" applyAlignment="1">
      <alignment horizontal="center" vertical="center"/>
    </xf>
    <xf numFmtId="0" fontId="11" fillId="0" borderId="0" xfId="7" applyAlignment="1" applyProtection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176" fontId="8" fillId="3" borderId="0" xfId="0" applyNumberFormat="1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10" fontId="5" fillId="3" borderId="1" xfId="1" applyNumberFormat="1" applyFont="1" applyFill="1" applyBorder="1">
      <alignment vertical="center"/>
    </xf>
    <xf numFmtId="0" fontId="0" fillId="3" borderId="1" xfId="0" applyNumberFormat="1" applyFill="1" applyBorder="1">
      <alignment vertical="center"/>
    </xf>
    <xf numFmtId="10" fontId="0" fillId="3" borderId="1" xfId="1" applyNumberFormat="1" applyFont="1" applyFill="1" applyBorder="1">
      <alignment vertical="center"/>
    </xf>
    <xf numFmtId="0" fontId="0" fillId="3" borderId="6" xfId="0" applyFill="1" applyBorder="1">
      <alignment vertical="center"/>
    </xf>
    <xf numFmtId="180" fontId="0" fillId="3" borderId="1" xfId="0" applyNumberFormat="1" applyFill="1" applyBorder="1">
      <alignment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9" fontId="5" fillId="0" borderId="1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3" borderId="2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0" fontId="5" fillId="0" borderId="9" xfId="0" applyNumberFormat="1" applyFont="1" applyBorder="1" applyAlignment="1">
      <alignment horizontal="center" vertical="center"/>
    </xf>
    <xf numFmtId="10" fontId="5" fillId="3" borderId="9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10" fontId="5" fillId="0" borderId="6" xfId="0" applyNumberFormat="1" applyFont="1" applyBorder="1" applyAlignment="1">
      <alignment horizontal="center" vertical="center"/>
    </xf>
    <xf numFmtId="10" fontId="5" fillId="3" borderId="6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2" fontId="5" fillId="3" borderId="6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 vertical="center"/>
    </xf>
    <xf numFmtId="2" fontId="5" fillId="3" borderId="10" xfId="0" applyNumberFormat="1" applyFont="1" applyFill="1" applyBorder="1" applyAlignment="1">
      <alignment horizontal="center" vertical="center"/>
    </xf>
    <xf numFmtId="2" fontId="5" fillId="3" borderId="8" xfId="0" applyNumberFormat="1" applyFont="1" applyFill="1" applyBorder="1" applyAlignment="1">
      <alignment horizontal="center"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20" fillId="3" borderId="6" xfId="0" applyFont="1" applyFill="1" applyBorder="1">
      <alignment vertical="center"/>
    </xf>
    <xf numFmtId="0" fontId="20" fillId="3" borderId="1" xfId="0" applyFont="1" applyFill="1" applyBorder="1" applyAlignment="1">
      <alignment horizontal="left" vertical="center"/>
    </xf>
    <xf numFmtId="0" fontId="20" fillId="3" borderId="1" xfId="0" applyNumberFormat="1" applyFont="1" applyFill="1" applyBorder="1">
      <alignment vertical="center"/>
    </xf>
    <xf numFmtId="0" fontId="20" fillId="3" borderId="6" xfId="0" applyFont="1" applyFill="1" applyBorder="1" applyAlignment="1">
      <alignment horizontal="center" vertical="center"/>
    </xf>
    <xf numFmtId="2" fontId="20" fillId="3" borderId="1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76" fontId="5" fillId="7" borderId="1" xfId="0" applyNumberFormat="1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left" vertical="center"/>
    </xf>
    <xf numFmtId="176" fontId="20" fillId="3" borderId="0" xfId="0" applyNumberFormat="1" applyFont="1" applyFill="1" applyBorder="1" applyAlignment="1">
      <alignment horizontal="center" vertical="center"/>
    </xf>
    <xf numFmtId="0" fontId="20" fillId="3" borderId="0" xfId="0" applyNumberFormat="1" applyFon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11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177" fontId="5" fillId="3" borderId="1" xfId="5" applyFont="1" applyFill="1" applyBorder="1" applyAlignment="1">
      <alignment horizontal="center" vertical="center"/>
    </xf>
    <xf numFmtId="181" fontId="5" fillId="3" borderId="1" xfId="0" applyNumberFormat="1" applyFont="1" applyFill="1" applyBorder="1" applyAlignment="1">
      <alignment horizontal="center" vertical="center"/>
    </xf>
    <xf numFmtId="0" fontId="5" fillId="3" borderId="1" xfId="3" applyNumberFormat="1" applyFont="1" applyFill="1" applyBorder="1" applyAlignment="1">
      <alignment horizontal="center" vertical="center"/>
    </xf>
    <xf numFmtId="182" fontId="5" fillId="3" borderId="1" xfId="0" applyNumberFormat="1" applyFont="1" applyFill="1" applyBorder="1" applyAlignment="1">
      <alignment horizontal="center" vertical="center"/>
    </xf>
    <xf numFmtId="183" fontId="5" fillId="3" borderId="1" xfId="0" applyNumberFormat="1" applyFont="1" applyFill="1" applyBorder="1" applyAlignment="1">
      <alignment horizontal="center" vertical="center"/>
    </xf>
    <xf numFmtId="2" fontId="5" fillId="3" borderId="1" xfId="3" applyNumberFormat="1" applyFont="1" applyFill="1" applyBorder="1" applyAlignment="1">
      <alignment horizontal="center" vertical="center"/>
    </xf>
    <xf numFmtId="185" fontId="5" fillId="3" borderId="1" xfId="5" applyNumberFormat="1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11" fillId="3" borderId="17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176" fontId="5" fillId="3" borderId="14" xfId="0" applyNumberFormat="1" applyFont="1" applyFill="1" applyBorder="1" applyAlignment="1">
      <alignment horizontal="center" vertical="center"/>
    </xf>
    <xf numFmtId="184" fontId="5" fillId="3" borderId="14" xfId="0" applyNumberFormat="1" applyFont="1" applyFill="1" applyBorder="1" applyAlignment="1">
      <alignment horizontal="center" vertical="center"/>
    </xf>
    <xf numFmtId="0" fontId="5" fillId="3" borderId="14" xfId="0" applyNumberFormat="1" applyFont="1" applyFill="1" applyBorder="1" applyAlignment="1">
      <alignment horizontal="center" vertical="center"/>
    </xf>
    <xf numFmtId="183" fontId="5" fillId="3" borderId="14" xfId="0" applyNumberFormat="1" applyFont="1" applyFill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center" vertical="center"/>
    </xf>
    <xf numFmtId="177" fontId="15" fillId="3" borderId="1" xfId="5" applyFont="1" applyFill="1" applyBorder="1" applyAlignment="1">
      <alignment horizontal="center" vertical="center"/>
    </xf>
    <xf numFmtId="181" fontId="15" fillId="3" borderId="1" xfId="0" applyNumberFormat="1" applyFont="1" applyFill="1" applyBorder="1" applyAlignment="1">
      <alignment horizontal="center" vertical="center"/>
    </xf>
    <xf numFmtId="186" fontId="15" fillId="3" borderId="1" xfId="5" applyNumberFormat="1" applyFont="1" applyFill="1" applyBorder="1" applyAlignment="1">
      <alignment horizontal="center" vertical="center"/>
    </xf>
    <xf numFmtId="185" fontId="15" fillId="3" borderId="1" xfId="5" applyNumberFormat="1" applyFont="1" applyFill="1" applyBorder="1" applyAlignment="1">
      <alignment horizontal="center" vertical="center"/>
    </xf>
    <xf numFmtId="180" fontId="1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82" fontId="15" fillId="3" borderId="1" xfId="0" applyNumberFormat="1" applyFont="1" applyFill="1" applyBorder="1" applyAlignment="1">
      <alignment horizontal="center" vertical="center"/>
    </xf>
    <xf numFmtId="187" fontId="18" fillId="3" borderId="1" xfId="0" applyNumberFormat="1" applyFont="1" applyFill="1" applyBorder="1" applyAlignment="1">
      <alignment horizontal="center" vertical="center" wrapText="1"/>
    </xf>
    <xf numFmtId="0" fontId="11" fillId="3" borderId="14" xfId="0" applyFont="1" applyFill="1" applyBorder="1" applyAlignment="1" applyProtection="1">
      <alignment horizontal="center" vertical="center"/>
    </xf>
    <xf numFmtId="182" fontId="5" fillId="3" borderId="14" xfId="0" applyNumberFormat="1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 wrapText="1"/>
    </xf>
    <xf numFmtId="182" fontId="15" fillId="3" borderId="14" xfId="0" applyNumberFormat="1" applyFont="1" applyFill="1" applyBorder="1" applyAlignment="1">
      <alignment horizontal="center" vertical="center"/>
    </xf>
    <xf numFmtId="10" fontId="5" fillId="3" borderId="6" xfId="1" applyNumberFormat="1" applyFont="1" applyFill="1" applyBorder="1" applyAlignment="1">
      <alignment horizontal="center" vertical="center"/>
    </xf>
    <xf numFmtId="182" fontId="5" fillId="3" borderId="1" xfId="0" applyNumberFormat="1" applyFont="1" applyFill="1" applyBorder="1" applyAlignment="1">
      <alignment horizontal="center" vertical="center" wrapText="1"/>
    </xf>
    <xf numFmtId="183" fontId="5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177" fontId="5" fillId="3" borderId="4" xfId="5" applyFont="1" applyFill="1" applyBorder="1" applyAlignment="1">
      <alignment horizontal="center" vertical="center"/>
    </xf>
    <xf numFmtId="184" fontId="5" fillId="3" borderId="1" xfId="0" applyNumberFormat="1" applyFont="1" applyFill="1" applyBorder="1" applyAlignment="1">
      <alignment horizontal="center" vertical="center"/>
    </xf>
    <xf numFmtId="2" fontId="5" fillId="3" borderId="13" xfId="0" applyNumberFormat="1" applyFont="1" applyFill="1" applyBorder="1" applyAlignment="1">
      <alignment horizontal="center" vertical="center"/>
    </xf>
    <xf numFmtId="184" fontId="5" fillId="3" borderId="13" xfId="0" applyNumberFormat="1" applyFont="1" applyFill="1" applyBorder="1" applyAlignment="1">
      <alignment horizontal="center" vertical="center"/>
    </xf>
    <xf numFmtId="177" fontId="5" fillId="3" borderId="12" xfId="5" applyFont="1" applyFill="1" applyBorder="1" applyAlignment="1">
      <alignment horizontal="center" vertical="center"/>
    </xf>
    <xf numFmtId="188" fontId="15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177" fontId="15" fillId="3" borderId="4" xfId="5" applyFont="1" applyFill="1" applyBorder="1" applyAlignment="1">
      <alignment horizontal="center" vertical="center"/>
    </xf>
    <xf numFmtId="184" fontId="15" fillId="3" borderId="1" xfId="0" applyNumberFormat="1" applyFont="1" applyFill="1" applyBorder="1" applyAlignment="1">
      <alignment horizontal="center" vertical="center"/>
    </xf>
    <xf numFmtId="0" fontId="11" fillId="3" borderId="0" xfId="7" applyFill="1" applyAlignment="1" applyProtection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82" fontId="0" fillId="3" borderId="0" xfId="0" applyNumberFormat="1" applyFill="1" applyAlignment="1">
      <alignment horizontal="center" vertical="center"/>
    </xf>
    <xf numFmtId="183" fontId="0" fillId="3" borderId="0" xfId="0" applyNumberFormat="1" applyFill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/>
    </xf>
    <xf numFmtId="0" fontId="5" fillId="3" borderId="6" xfId="1" applyNumberFormat="1" applyFont="1" applyFill="1" applyBorder="1" applyAlignment="1">
      <alignment horizontal="center" vertical="center"/>
    </xf>
    <xf numFmtId="177" fontId="5" fillId="3" borderId="1" xfId="5" applyFont="1" applyFill="1" applyBorder="1" applyAlignment="1">
      <alignment horizontal="center" vertical="center" wrapText="1"/>
    </xf>
    <xf numFmtId="181" fontId="5" fillId="3" borderId="1" xfId="0" applyNumberFormat="1" applyFont="1" applyFill="1" applyBorder="1" applyAlignment="1">
      <alignment horizontal="center" vertical="center" wrapText="1"/>
    </xf>
    <xf numFmtId="2" fontId="5" fillId="3" borderId="1" xfId="1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77" fontId="0" fillId="3" borderId="14" xfId="0" applyNumberFormat="1" applyFill="1" applyBorder="1" applyAlignment="1">
      <alignment horizontal="center" vertical="center"/>
    </xf>
    <xf numFmtId="182" fontId="0" fillId="3" borderId="14" xfId="0" applyNumberFormat="1" applyFill="1" applyBorder="1" applyAlignment="1">
      <alignment horizontal="center" vertical="center"/>
    </xf>
    <xf numFmtId="183" fontId="0" fillId="3" borderId="14" xfId="0" applyNumberFormat="1" applyFill="1" applyBorder="1" applyAlignment="1">
      <alignment horizontal="center" vertical="center"/>
    </xf>
    <xf numFmtId="0" fontId="5" fillId="3" borderId="2" xfId="1" applyNumberFormat="1" applyFont="1" applyFill="1" applyBorder="1" applyAlignment="1">
      <alignment horizontal="center" vertical="center"/>
    </xf>
    <xf numFmtId="2" fontId="5" fillId="3" borderId="2" xfId="1" applyNumberFormat="1" applyFont="1" applyFill="1" applyBorder="1" applyAlignment="1">
      <alignment horizontal="center" vertical="center"/>
    </xf>
    <xf numFmtId="187" fontId="0" fillId="3" borderId="1" xfId="0" applyNumberFormat="1" applyFill="1" applyBorder="1" applyAlignment="1">
      <alignment horizontal="center" vertical="center"/>
    </xf>
    <xf numFmtId="14" fontId="5" fillId="3" borderId="12" xfId="0" applyNumberFormat="1" applyFont="1" applyFill="1" applyBorder="1" applyAlignment="1">
      <alignment horizontal="center" vertical="center"/>
    </xf>
    <xf numFmtId="2" fontId="5" fillId="3" borderId="7" xfId="1" applyNumberFormat="1" applyFont="1" applyFill="1" applyBorder="1" applyAlignment="1">
      <alignment horizontal="center" vertical="center"/>
    </xf>
    <xf numFmtId="0" fontId="5" fillId="3" borderId="7" xfId="1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82" fontId="5" fillId="3" borderId="13" xfId="0" applyNumberFormat="1" applyFont="1" applyFill="1" applyBorder="1" applyAlignment="1">
      <alignment horizontal="center" vertical="center" wrapText="1"/>
    </xf>
    <xf numFmtId="183" fontId="5" fillId="3" borderId="13" xfId="0" applyNumberFormat="1" applyFont="1" applyFill="1" applyBorder="1" applyAlignment="1">
      <alignment horizontal="center" vertical="center" wrapText="1"/>
    </xf>
    <xf numFmtId="0" fontId="11" fillId="3" borderId="12" xfId="0" applyFont="1" applyFill="1" applyBorder="1" applyAlignment="1" applyProtection="1">
      <alignment horizontal="center" vertical="center"/>
    </xf>
    <xf numFmtId="0" fontId="5" fillId="3" borderId="7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189" fontId="5" fillId="3" borderId="1" xfId="5" applyNumberFormat="1" applyFont="1" applyFill="1" applyBorder="1" applyAlignment="1">
      <alignment horizontal="center" vertical="center" wrapText="1"/>
    </xf>
    <xf numFmtId="0" fontId="11" fillId="3" borderId="12" xfId="7" applyFill="1" applyBorder="1" applyAlignment="1" applyProtection="1">
      <alignment horizontal="center" vertical="center"/>
    </xf>
    <xf numFmtId="177" fontId="0" fillId="3" borderId="13" xfId="0" applyNumberFormat="1" applyFill="1" applyBorder="1" applyAlignment="1">
      <alignment horizontal="center" vertical="center"/>
    </xf>
    <xf numFmtId="182" fontId="0" fillId="3" borderId="13" xfId="0" applyNumberFormat="1" applyFill="1" applyBorder="1" applyAlignment="1">
      <alignment horizontal="center" vertical="center"/>
    </xf>
    <xf numFmtId="183" fontId="0" fillId="3" borderId="13" xfId="0" applyNumberFormat="1" applyFill="1" applyBorder="1" applyAlignment="1">
      <alignment horizontal="center" vertical="center"/>
    </xf>
    <xf numFmtId="0" fontId="15" fillId="3" borderId="1" xfId="3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0" fillId="3" borderId="11" xfId="0" applyNumberFormat="1" applyFont="1" applyFill="1" applyBorder="1">
      <alignment vertical="center"/>
    </xf>
    <xf numFmtId="0" fontId="20" fillId="3" borderId="16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0" fontId="8" fillId="10" borderId="1" xfId="0" applyFont="1" applyFill="1" applyBorder="1" applyAlignment="1">
      <alignment horizontal="center" vertical="center"/>
    </xf>
    <xf numFmtId="176" fontId="20" fillId="11" borderId="1" xfId="0" applyNumberFormat="1" applyFont="1" applyFill="1" applyBorder="1" applyAlignment="1">
      <alignment horizontal="center" vertical="center"/>
    </xf>
    <xf numFmtId="176" fontId="28" fillId="10" borderId="1" xfId="0" applyNumberFormat="1" applyFont="1" applyFill="1" applyBorder="1" applyAlignment="1">
      <alignment horizontal="center" vertical="center"/>
    </xf>
    <xf numFmtId="176" fontId="5" fillId="10" borderId="1" xfId="0" applyNumberFormat="1" applyFont="1" applyFill="1" applyBorder="1" applyAlignment="1">
      <alignment horizontal="center" vertical="center"/>
    </xf>
    <xf numFmtId="176" fontId="0" fillId="11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14" fontId="5" fillId="9" borderId="1" xfId="0" applyNumberFormat="1" applyFont="1" applyFill="1" applyBorder="1" applyAlignment="1">
      <alignment horizontal="center" vertical="center"/>
    </xf>
    <xf numFmtId="10" fontId="5" fillId="9" borderId="1" xfId="1" applyNumberFormat="1" applyFont="1" applyFill="1" applyBorder="1" applyAlignment="1">
      <alignment horizontal="center" vertical="center"/>
    </xf>
    <xf numFmtId="10" fontId="5" fillId="9" borderId="6" xfId="1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2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77" fontId="5" fillId="9" borderId="4" xfId="5" applyFont="1" applyFill="1" applyBorder="1" applyAlignment="1">
      <alignment horizontal="center" vertical="center"/>
    </xf>
    <xf numFmtId="182" fontId="5" fillId="9" borderId="1" xfId="0" applyNumberFormat="1" applyFont="1" applyFill="1" applyBorder="1" applyAlignment="1">
      <alignment horizontal="center" vertical="center" wrapText="1"/>
    </xf>
    <xf numFmtId="183" fontId="5" fillId="9" borderId="1" xfId="0" applyNumberFormat="1" applyFont="1" applyFill="1" applyBorder="1" applyAlignment="1">
      <alignment horizontal="center" vertical="center" wrapText="1"/>
    </xf>
    <xf numFmtId="176" fontId="15" fillId="3" borderId="13" xfId="9" applyFont="1" applyFill="1" applyBorder="1" applyAlignment="1">
      <alignment horizontal="center" vertical="center"/>
    </xf>
    <xf numFmtId="176" fontId="34" fillId="8" borderId="5" xfId="1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3" borderId="1" xfId="7" applyFill="1" applyBorder="1" applyAlignment="1" applyProtection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1" fillId="3" borderId="6" xfId="7" applyFill="1" applyBorder="1" applyAlignment="1" applyProtection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1">
    <cellStyle name="百分比" xfId="1" builtinId="5"/>
    <cellStyle name="百分比 2" xfId="3"/>
    <cellStyle name="常规" xfId="0" builtinId="0"/>
    <cellStyle name="常规 2" xfId="2"/>
    <cellStyle name="超链接" xfId="7" builtinId="8"/>
    <cellStyle name="个性色1" xfId="10" builtinId="29"/>
    <cellStyle name="货币" xfId="9" builtinId="4"/>
    <cellStyle name="货币 2" xfId="6"/>
    <cellStyle name="检查单元格 2" xfId="4"/>
    <cellStyle name="千位分隔 2" xfId="5"/>
    <cellStyle name="千位分隔 3" xfId="8"/>
  </cellStyles>
  <dxfs count="52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indexed="64"/>
          <bgColor theme="0"/>
        </patternFill>
      </fill>
    </dxf>
    <dxf>
      <numFmt numFmtId="183" formatCode="0_);[Red]\(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82" formatCode="0.00;[Red]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77" formatCode="_ * #,##0.00_ ;_ * \-#,##0.00_ ;_ * &quot;-&quot;??_ ;_ @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77" formatCode="_ * #,##0.00_ ;_ * \-#,##0.00_ ;_ * &quot;-&quot;??_ ;_ @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83" formatCode="0_);[Red]\(0\)"/>
      <alignment horizontal="center" vertical="center" textRotation="0" wrapText="0" indent="0" justifyLastLine="0" shrinkToFit="0" readingOrder="0"/>
    </dxf>
    <dxf>
      <numFmt numFmtId="182" formatCode="0.00;[Red]0.00"/>
      <alignment horizontal="center" vertical="center" textRotation="0" wrapText="0" indent="0" justifyLastLine="0" shrinkToFit="0" readingOrder="0"/>
    </dxf>
    <dxf>
      <numFmt numFmtId="177" formatCode="_ * #,##0.00_ ;_ * \-#,##0.00_ ;_ 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numFmt numFmtId="183" formatCode="0_);[Red]\(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82" formatCode="0.00;[Red]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77" formatCode="_ * #,##0.00_ ;_ * \-#,##0.00_ ;_ * &quot;-&quot;??_ ;_ @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77" formatCode="_ * #,##0.00_ ;_ * \-#,##0.00_ ;_ * &quot;-&quot;??_ ;_ @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  <protection locked="1" hidden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183" formatCode="0_);[Red]\(0\)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182" formatCode="0.00;[Red]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Tahom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  <protection locked="1" hidden="0"/>
    </dxf>
    <dxf>
      <numFmt numFmtId="183" formatCode="0_);[Red]\(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82" formatCode="0.00;[Red]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77" formatCode="_ * #,##0.00_ ;_ * \-#,##0.00_ ;_ * &quot;-&quot;??_ ;_ @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77" formatCode="_ * #,##0.00_ ;_ * \-#,##0.00_ ;_ * &quot;-&quot;??_ ;_ @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Tahom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  <protection locked="1" hidden="0"/>
    </dxf>
    <dxf>
      <numFmt numFmtId="183" formatCode="0_);[Red]\(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82" formatCode="0.00;[Red]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77" formatCode="_ * #,##0.00_ ;_ * \-#,##0.00_ ;_ * &quot;-&quot;??_ ;_ @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183" formatCode="0_);[Red]\(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182" formatCode="0.00;[Red]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numFmt numFmtId="182" formatCode="0.00;[Red]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182" formatCode="0.00;[Red]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Tahom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numFmt numFmtId="183" formatCode="0_);[Red]\(0\)"/>
      <alignment horizontal="center" vertical="center" textRotation="0" wrapText="0" indent="0" justifyLastLine="0" shrinkToFit="0" readingOrder="0"/>
    </dxf>
    <dxf>
      <numFmt numFmtId="182" formatCode="0.00;[Red]0.00"/>
      <alignment horizontal="center" vertical="center" textRotation="0" wrapText="0" indent="0" justifyLastLine="0" shrinkToFit="0" readingOrder="0"/>
    </dxf>
    <dxf>
      <numFmt numFmtId="180" formatCode="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3" formatCode="0%"/>
      <alignment horizontal="center" vertical="center" textRotation="0" wrapText="0" indent="0" justifyLastLine="0" shrinkToFit="0" readingOrder="0"/>
    </dxf>
    <dxf>
      <numFmt numFmtId="177" formatCode="_ * #,##0.00_ ;_ * \-#,##0.00_ ;_ 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Tahoma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183" formatCode="0_);[Red]\(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18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176" formatCode="_ &quot;¥&quot;* #,##0.00_ ;_ &quot;¥&quot;* \-#,##0.00_ ;_ &quot;¥&quot;* &quot;-&quot;??_ ;_ @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Tahom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  <protection locked="1" hidden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183" formatCode="0_);[Red]\(0\)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182" formatCode="0.00;[Red]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19" formatCode="yyyy/m/d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183" formatCode="0_);[Red]\(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182" formatCode="0.00;[Red]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numFmt numFmtId="182" formatCode="0.00;[Red]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182" formatCode="0.00;[Red]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19" formatCode="yyyy/m/d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183" formatCode="0_);[Red]\(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185" formatCode="_ * #,##0.0000_ ;_ * \-#,##0.0000_ ;_ * &quot;-&quot;??_ ;_ @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19" formatCode="yyyy/m/d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</font>
      <alignment horizontal="center" vertical="center" textRotation="0" indent="0" justifyLastLine="0" shrinkToFit="0" readingOrder="0"/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name val="宋体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</font>
      <alignment horizontal="center" vertical="center" textRotation="0" indent="0" justifyLastLine="0" shrinkToFit="0" readingOrder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2"/>
      </font>
      <numFmt numFmtId="34" formatCode="_-&quot;¥&quot;\ * #,##0.00_-;\-&quot;¥&quot;\ * #,##0.00_-;_-&quot;¥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  <numFmt numFmtId="34" formatCode="_-&quot;¥&quot;\ * #,##0.00_-;\-&quot;¥&quot;\ * #,##0.00_-;_-&quot;¥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¥&quot;\ * #,##0.00_-;\-&quot;¥&quot;\ * #,##0.00_-;_-&quot;¥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2" formatCode="0.00"/>
    </dxf>
    <dxf>
      <numFmt numFmtId="184" formatCode="0.000"/>
    </dxf>
    <dxf>
      <numFmt numFmtId="187" formatCode="0.0000"/>
    </dxf>
    <dxf>
      <numFmt numFmtId="190" formatCode="0.00000"/>
    </dxf>
    <dxf>
      <numFmt numFmtId="191" formatCode="0.000000"/>
    </dxf>
    <dxf>
      <numFmt numFmtId="192" formatCode="0.000000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z val="12"/>
      </font>
      <numFmt numFmtId="34" formatCode="_-&quot;¥&quot;\ * #,##0.00_-;\-&quot;¥&quot;\ * #,##0.00_-;_-&quot;¥&quot;\ * &quot;-&quot;??_-;_-@_-"/>
      <fill>
        <patternFill patternType="solid">
          <fgColor indexed="64"/>
          <bgColor theme="0"/>
        </patternFill>
      </fill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font>
        <sz val="12"/>
      </font>
      <fill>
        <patternFill patternType="solid">
          <fgColor indexed="64"/>
          <bgColor theme="0"/>
        </patternFill>
      </fill>
    </dxf>
    <dxf>
      <font>
        <sz val="12"/>
      </font>
      <fill>
        <patternFill patternType="solid">
          <fgColor indexed="64"/>
          <bgColor theme="0"/>
        </patternFill>
      </fill>
    </dxf>
    <dxf>
      <font>
        <sz val="12"/>
      </font>
      <fill>
        <patternFill patternType="solid">
          <fgColor indexed="64"/>
          <bgColor theme="0"/>
        </patternFill>
      </fill>
    </dxf>
    <dxf>
      <font>
        <sz val="12"/>
      </font>
      <fill>
        <patternFill patternType="solid">
          <fgColor indexed="64"/>
          <bgColor theme="0"/>
        </patternFill>
      </fill>
    </dxf>
    <dxf>
      <font>
        <sz val="12"/>
      </font>
      <fill>
        <patternFill patternType="solid">
          <fgColor indexed="64"/>
          <bgColor theme="0"/>
        </patternFill>
      </fill>
    </dxf>
    <dxf>
      <font>
        <sz val="12"/>
      </font>
      <fill>
        <patternFill patternType="solid">
          <fgColor indexed="64"/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¥&quot;\ * #,##0.00_-;\-&quot;¥&quot;\ * #,##0.00_-;_-&quot;¥&quot;\ * &quot;-&quot;??_-;_-@_-"/>
      <fill>
        <patternFill patternType="solid">
          <fgColor indexed="64"/>
          <bgColor theme="0"/>
        </patternFill>
      </fill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numFmt numFmtId="14" formatCode="0.00%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name val="宋体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numFmt numFmtId="187" formatCode="0.00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name val="宋体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numFmt numFmtId="2" formatCode="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numFmt numFmtId="2" formatCode="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numFmt numFmtId="187" formatCode="0.00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numFmt numFmtId="1" formatCode="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3"/>
        <name val="宋体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宋体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宋体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21" Type="http://schemas.openxmlformats.org/officeDocument/2006/relationships/powerPivotData" Target="model/item.data"/><Relationship Id="rId10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6.xml"/><Relationship Id="rId13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8.xml"/><Relationship Id="rId15" Type="http://schemas.openxmlformats.org/officeDocument/2006/relationships/pivotCacheDefinition" Target="pivotCache/pivotCacheDefinition9.xml"/><Relationship Id="rId16" Type="http://schemas.openxmlformats.org/officeDocument/2006/relationships/theme" Target="theme/theme1.xml"/><Relationship Id="rId17" Type="http://schemas.openxmlformats.org/officeDocument/2006/relationships/connections" Target="connections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iomh/Desktop/&#26032;&#24314;&#25991;&#20214;&#22841;/&#9734;&#65288;&#22806;&#37096;&#36164;&#37329;&#65289;-&#25351;&#25968;&#22522;&#37329;&#23450;&#252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指数估值表"/>
      <sheetName val="基金定投汇总表"/>
      <sheetName val="红利指数（501029）"/>
      <sheetName val="景顺中证500低波动（003318）"/>
      <sheetName val="建信中证500增强（000478）"/>
      <sheetName val="华夏上证50AH优选（501050）"/>
      <sheetName val="招商中证证券（161720）"/>
      <sheetName val="建信央视50（165312）"/>
      <sheetName val="国泰房地产(160218)"/>
      <sheetName val="凤凰财经基金数据"/>
      <sheetName val="天天基金1"/>
    </sheetNames>
    <sheetDataSet>
      <sheetData sheetId="0" refreshError="1">
        <row r="1">
          <cell r="A1" t="str">
            <v>估值判据</v>
          </cell>
          <cell r="B1" t="str">
            <v>盈利收益率</v>
          </cell>
          <cell r="E1" t="str">
            <v>市盈率</v>
          </cell>
          <cell r="I1" t="str">
            <v>市净率</v>
          </cell>
        </row>
        <row r="2">
          <cell r="B2" t="str">
            <v>上证红利</v>
          </cell>
          <cell r="C2" t="str">
            <v>50AH优选</v>
          </cell>
          <cell r="D2" t="str">
            <v>央视50</v>
          </cell>
          <cell r="E2" t="str">
            <v>红利机会</v>
          </cell>
          <cell r="F2" t="str">
            <v>基本面120</v>
          </cell>
          <cell r="G2" t="str">
            <v>500低波动</v>
          </cell>
          <cell r="H2" t="str">
            <v>500增强</v>
          </cell>
          <cell r="I2" t="str">
            <v>地产行业</v>
          </cell>
          <cell r="J2" t="str">
            <v>证券行业</v>
          </cell>
        </row>
        <row r="3">
          <cell r="A3" t="str">
            <v>跟踪指数</v>
          </cell>
          <cell r="B3" t="str">
            <v>000015</v>
          </cell>
          <cell r="C3" t="str">
            <v>——</v>
          </cell>
          <cell r="D3">
            <v>399550</v>
          </cell>
          <cell r="E3" t="str">
            <v>CSPSADRP</v>
          </cell>
          <cell r="F3" t="str">
            <v>——</v>
          </cell>
          <cell r="G3">
            <v>930782</v>
          </cell>
          <cell r="I3">
            <v>399393</v>
          </cell>
          <cell r="J3">
            <v>399975</v>
          </cell>
        </row>
        <row r="4">
          <cell r="A4" t="str">
            <v>基金代码</v>
          </cell>
          <cell r="B4">
            <v>510880</v>
          </cell>
          <cell r="C4">
            <v>501050</v>
          </cell>
          <cell r="D4">
            <v>165312</v>
          </cell>
          <cell r="E4">
            <v>501029</v>
          </cell>
          <cell r="F4" t="str">
            <v>070023</v>
          </cell>
          <cell r="G4" t="str">
            <v>003318</v>
          </cell>
          <cell r="H4" t="str">
            <v>000478</v>
          </cell>
          <cell r="I4">
            <v>160218</v>
          </cell>
        </row>
        <row r="5">
          <cell r="A5" t="str">
            <v>低估</v>
          </cell>
          <cell r="B5">
            <v>0.1</v>
          </cell>
          <cell r="C5">
            <v>0.1</v>
          </cell>
          <cell r="D5">
            <v>0.1</v>
          </cell>
          <cell r="E5">
            <v>15</v>
          </cell>
          <cell r="G5">
            <v>33</v>
          </cell>
          <cell r="H5">
            <v>33</v>
          </cell>
          <cell r="I5">
            <v>2</v>
          </cell>
          <cell r="J5">
            <v>1.8</v>
          </cell>
        </row>
        <row r="6">
          <cell r="A6" t="str">
            <v>高估</v>
          </cell>
          <cell r="B6">
            <v>6.4000000000000001E-2</v>
          </cell>
          <cell r="C6">
            <v>6.4000000000000001E-2</v>
          </cell>
          <cell r="D6">
            <v>6.4000000000000001E-2</v>
          </cell>
          <cell r="E6">
            <v>25</v>
          </cell>
          <cell r="G6">
            <v>40</v>
          </cell>
          <cell r="H6">
            <v>40</v>
          </cell>
          <cell r="I6">
            <v>3</v>
          </cell>
          <cell r="J6">
            <v>3.3</v>
          </cell>
        </row>
        <row r="7">
          <cell r="A7" t="str">
            <v>中位数</v>
          </cell>
          <cell r="B7">
            <v>0.1158</v>
          </cell>
          <cell r="C7">
            <v>0.1103</v>
          </cell>
          <cell r="D7">
            <v>9.1700000000000004E-2</v>
          </cell>
          <cell r="E7">
            <v>13.58</v>
          </cell>
          <cell r="F7">
            <v>23.43</v>
          </cell>
          <cell r="G7">
            <v>28.05</v>
          </cell>
          <cell r="H7">
            <v>31.08</v>
          </cell>
          <cell r="I7">
            <v>1.97</v>
          </cell>
          <cell r="J7">
            <v>1.75</v>
          </cell>
        </row>
        <row r="8">
          <cell r="A8" t="str">
            <v>当前估值</v>
          </cell>
          <cell r="B8">
            <v>9.8100000000000007E-2</v>
          </cell>
          <cell r="C8">
            <v>9.2399999999999996E-2</v>
          </cell>
          <cell r="D8">
            <v>7.5700000000000003E-2</v>
          </cell>
          <cell r="E8">
            <v>14.98</v>
          </cell>
          <cell r="F8">
            <v>23.9</v>
          </cell>
          <cell r="G8">
            <v>28.85</v>
          </cell>
          <cell r="H8">
            <v>30.49</v>
          </cell>
          <cell r="I8">
            <v>2.4300000000000002</v>
          </cell>
          <cell r="J8">
            <v>1.89</v>
          </cell>
        </row>
        <row r="9">
          <cell r="A9" t="str">
            <v>基准定投资金</v>
          </cell>
          <cell r="B9">
            <v>1000</v>
          </cell>
          <cell r="C9">
            <v>1000</v>
          </cell>
          <cell r="D9">
            <v>1000</v>
          </cell>
          <cell r="E9">
            <v>1000</v>
          </cell>
          <cell r="F9">
            <v>1000</v>
          </cell>
          <cell r="G9">
            <v>600</v>
          </cell>
          <cell r="H9">
            <v>400</v>
          </cell>
          <cell r="I9">
            <v>1000</v>
          </cell>
          <cell r="J9">
            <v>300</v>
          </cell>
        </row>
        <row r="10">
          <cell r="A10" t="str">
            <v>放大倍率</v>
          </cell>
          <cell r="B10">
            <v>2.5</v>
          </cell>
          <cell r="C10">
            <v>2.5</v>
          </cell>
          <cell r="D10">
            <v>2.5</v>
          </cell>
          <cell r="E10">
            <v>2.5</v>
          </cell>
          <cell r="F10">
            <v>2.5</v>
          </cell>
          <cell r="G10">
            <v>2.5</v>
          </cell>
          <cell r="H10">
            <v>2.5</v>
          </cell>
          <cell r="I10">
            <v>2.5</v>
          </cell>
          <cell r="J10">
            <v>2.5</v>
          </cell>
        </row>
        <row r="11">
          <cell r="A11" t="str">
            <v>定投金额</v>
          </cell>
          <cell r="B11">
            <v>660.54303865799136</v>
          </cell>
          <cell r="C11" t="str">
            <v>暂停定投</v>
          </cell>
          <cell r="D11" t="str">
            <v>暂停定投</v>
          </cell>
          <cell r="E11">
            <v>782.47395622887882</v>
          </cell>
          <cell r="F11">
            <v>951.5595431187287</v>
          </cell>
          <cell r="G11">
            <v>559.2665833407234</v>
          </cell>
          <cell r="H11">
            <v>419.63234478414824</v>
          </cell>
          <cell r="I11" t="str">
            <v>暂停定投</v>
          </cell>
          <cell r="J11" t="str">
            <v>暂停定投</v>
          </cell>
        </row>
        <row r="12">
          <cell r="A12">
            <v>42739</v>
          </cell>
          <cell r="B12">
            <v>0.12520000000000001</v>
          </cell>
          <cell r="C12" t="str">
            <v>——</v>
          </cell>
          <cell r="D12" t="str">
            <v>——</v>
          </cell>
          <cell r="E12" t="str">
            <v>——</v>
          </cell>
          <cell r="F12" t="str">
            <v>——</v>
          </cell>
          <cell r="G12" t="str">
            <v>——</v>
          </cell>
          <cell r="H12" t="str">
            <v>——</v>
          </cell>
          <cell r="I12" t="str">
            <v>——</v>
          </cell>
          <cell r="J12" t="str">
            <v>——</v>
          </cell>
        </row>
        <row r="13">
          <cell r="A13">
            <v>42740</v>
          </cell>
          <cell r="B13">
            <v>0.12479999999999999</v>
          </cell>
          <cell r="C13" t="str">
            <v>——</v>
          </cell>
          <cell r="D13" t="str">
            <v>——</v>
          </cell>
          <cell r="E13" t="str">
            <v>——</v>
          </cell>
          <cell r="F13" t="str">
            <v>——</v>
          </cell>
          <cell r="G13" t="str">
            <v>——</v>
          </cell>
          <cell r="H13" t="str">
            <v>——</v>
          </cell>
          <cell r="I13" t="str">
            <v>——</v>
          </cell>
          <cell r="J13" t="str">
            <v>——</v>
          </cell>
        </row>
        <row r="14">
          <cell r="A14">
            <v>42741</v>
          </cell>
          <cell r="B14">
            <v>0.125</v>
          </cell>
          <cell r="C14" t="str">
            <v>——</v>
          </cell>
          <cell r="D14" t="str">
            <v>——</v>
          </cell>
          <cell r="E14" t="str">
            <v>——</v>
          </cell>
          <cell r="F14" t="str">
            <v>——</v>
          </cell>
          <cell r="G14" t="str">
            <v>——</v>
          </cell>
          <cell r="H14" t="str">
            <v>——</v>
          </cell>
          <cell r="I14" t="str">
            <v>——</v>
          </cell>
          <cell r="J14" t="str">
            <v>——</v>
          </cell>
        </row>
        <row r="15">
          <cell r="A15">
            <v>42744</v>
          </cell>
          <cell r="B15">
            <v>0.1245</v>
          </cell>
          <cell r="C15" t="str">
            <v>——</v>
          </cell>
          <cell r="D15" t="str">
            <v>——</v>
          </cell>
          <cell r="E15" t="str">
            <v>——</v>
          </cell>
          <cell r="F15" t="str">
            <v>——</v>
          </cell>
          <cell r="G15" t="str">
            <v>——</v>
          </cell>
          <cell r="H15" t="str">
            <v>——</v>
          </cell>
          <cell r="I15" t="str">
            <v>——</v>
          </cell>
          <cell r="J15" t="str">
            <v>——</v>
          </cell>
        </row>
        <row r="16">
          <cell r="A16">
            <v>42745</v>
          </cell>
          <cell r="B16">
            <v>0.12479999999999999</v>
          </cell>
          <cell r="C16" t="str">
            <v>——</v>
          </cell>
          <cell r="D16" t="str">
            <v>——</v>
          </cell>
          <cell r="E16" t="str">
            <v>——</v>
          </cell>
          <cell r="F16" t="str">
            <v>——</v>
          </cell>
          <cell r="G16" t="str">
            <v>——</v>
          </cell>
          <cell r="H16" t="str">
            <v>——</v>
          </cell>
          <cell r="I16" t="str">
            <v>——</v>
          </cell>
          <cell r="J16" t="str">
            <v>——</v>
          </cell>
        </row>
        <row r="17">
          <cell r="A17">
            <v>42746</v>
          </cell>
          <cell r="B17">
            <v>0.12529999999999999</v>
          </cell>
          <cell r="C17" t="str">
            <v>——</v>
          </cell>
          <cell r="D17" t="str">
            <v>——</v>
          </cell>
          <cell r="E17" t="str">
            <v>——</v>
          </cell>
          <cell r="F17" t="str">
            <v>——</v>
          </cell>
          <cell r="G17" t="str">
            <v>——</v>
          </cell>
          <cell r="H17" t="str">
            <v>——</v>
          </cell>
          <cell r="I17" t="str">
            <v>——</v>
          </cell>
          <cell r="J17" t="str">
            <v>——</v>
          </cell>
        </row>
        <row r="18">
          <cell r="A18">
            <v>42747</v>
          </cell>
          <cell r="B18">
            <v>0.1255</v>
          </cell>
          <cell r="C18" t="str">
            <v>——</v>
          </cell>
          <cell r="D18" t="str">
            <v>——</v>
          </cell>
          <cell r="E18" t="str">
            <v>——</v>
          </cell>
          <cell r="F18" t="str">
            <v>——</v>
          </cell>
          <cell r="G18" t="str">
            <v>——</v>
          </cell>
          <cell r="H18" t="str">
            <v>——</v>
          </cell>
          <cell r="I18" t="str">
            <v>——</v>
          </cell>
          <cell r="J18" t="str">
            <v>——</v>
          </cell>
        </row>
        <row r="19">
          <cell r="A19">
            <v>42748</v>
          </cell>
          <cell r="B19">
            <v>0.12470000000000001</v>
          </cell>
          <cell r="C19" t="str">
            <v>——</v>
          </cell>
          <cell r="D19" t="str">
            <v>——</v>
          </cell>
          <cell r="E19" t="str">
            <v>——</v>
          </cell>
          <cell r="F19" t="str">
            <v>——</v>
          </cell>
          <cell r="G19" t="str">
            <v>——</v>
          </cell>
          <cell r="H19" t="str">
            <v>——</v>
          </cell>
          <cell r="I19" t="str">
            <v>——</v>
          </cell>
          <cell r="J19" t="str">
            <v>——</v>
          </cell>
        </row>
        <row r="20">
          <cell r="A20">
            <v>42751</v>
          </cell>
          <cell r="B20">
            <v>0.123</v>
          </cell>
          <cell r="C20" t="str">
            <v>——</v>
          </cell>
          <cell r="D20" t="str">
            <v>——</v>
          </cell>
          <cell r="E20" t="str">
            <v>——</v>
          </cell>
          <cell r="F20" t="str">
            <v>——</v>
          </cell>
          <cell r="G20" t="str">
            <v>——</v>
          </cell>
          <cell r="H20" t="str">
            <v>——</v>
          </cell>
          <cell r="I20" t="str">
            <v>——</v>
          </cell>
          <cell r="J20" t="str">
            <v>——</v>
          </cell>
        </row>
        <row r="21">
          <cell r="A21">
            <v>42752</v>
          </cell>
          <cell r="B21">
            <v>0.12330000000000001</v>
          </cell>
          <cell r="C21" t="str">
            <v>——</v>
          </cell>
          <cell r="D21" t="str">
            <v>——</v>
          </cell>
          <cell r="E21" t="str">
            <v>——</v>
          </cell>
          <cell r="F21" t="str">
            <v>——</v>
          </cell>
          <cell r="G21" t="str">
            <v>——</v>
          </cell>
          <cell r="H21" t="str">
            <v>——</v>
          </cell>
          <cell r="I21" t="str">
            <v>——</v>
          </cell>
          <cell r="J21" t="str">
            <v>——</v>
          </cell>
        </row>
        <row r="22">
          <cell r="A22">
            <v>42753</v>
          </cell>
          <cell r="B22">
            <v>0.1229</v>
          </cell>
          <cell r="C22" t="str">
            <v>——</v>
          </cell>
          <cell r="D22" t="str">
            <v>——</v>
          </cell>
          <cell r="E22" t="str">
            <v>——</v>
          </cell>
          <cell r="F22" t="str">
            <v>——</v>
          </cell>
          <cell r="G22" t="str">
            <v>——</v>
          </cell>
          <cell r="H22" t="str">
            <v>——</v>
          </cell>
          <cell r="I22" t="str">
            <v>——</v>
          </cell>
          <cell r="J22" t="str">
            <v>——</v>
          </cell>
        </row>
        <row r="23">
          <cell r="A23">
            <v>42754</v>
          </cell>
          <cell r="B23">
            <v>0.123</v>
          </cell>
          <cell r="C23" t="str">
            <v>——</v>
          </cell>
          <cell r="D23" t="str">
            <v>——</v>
          </cell>
          <cell r="E23" t="str">
            <v>——</v>
          </cell>
          <cell r="F23" t="str">
            <v>——</v>
          </cell>
          <cell r="G23" t="str">
            <v>——</v>
          </cell>
          <cell r="H23" t="str">
            <v>——</v>
          </cell>
          <cell r="I23" t="str">
            <v>——</v>
          </cell>
          <cell r="J23" t="str">
            <v>——</v>
          </cell>
        </row>
        <row r="24">
          <cell r="A24">
            <v>42755</v>
          </cell>
          <cell r="B24">
            <v>0.1225</v>
          </cell>
          <cell r="C24" t="str">
            <v>——</v>
          </cell>
          <cell r="D24" t="str">
            <v>——</v>
          </cell>
          <cell r="E24" t="str">
            <v>——</v>
          </cell>
          <cell r="F24" t="str">
            <v>——</v>
          </cell>
          <cell r="G24" t="str">
            <v>——</v>
          </cell>
          <cell r="H24" t="str">
            <v>——</v>
          </cell>
          <cell r="I24" t="str">
            <v>——</v>
          </cell>
          <cell r="J24" t="str">
            <v>——</v>
          </cell>
        </row>
        <row r="25">
          <cell r="A25">
            <v>42758</v>
          </cell>
          <cell r="B25">
            <v>0.1225</v>
          </cell>
          <cell r="C25" t="str">
            <v>——</v>
          </cell>
          <cell r="D25" t="str">
            <v>——</v>
          </cell>
          <cell r="E25" t="str">
            <v>——</v>
          </cell>
          <cell r="F25" t="str">
            <v>——</v>
          </cell>
          <cell r="H25" t="str">
            <v>——</v>
          </cell>
          <cell r="I25" t="str">
            <v>——</v>
          </cell>
          <cell r="J25" t="str">
            <v>——</v>
          </cell>
        </row>
        <row r="26">
          <cell r="A26">
            <v>42759</v>
          </cell>
          <cell r="B26">
            <v>0.1217</v>
          </cell>
          <cell r="C26" t="str">
            <v>——</v>
          </cell>
          <cell r="D26" t="str">
            <v>——</v>
          </cell>
          <cell r="E26" t="str">
            <v>——</v>
          </cell>
          <cell r="F26" t="str">
            <v>——</v>
          </cell>
          <cell r="G26" t="str">
            <v>——</v>
          </cell>
          <cell r="H26" t="str">
            <v>——</v>
          </cell>
          <cell r="I26" t="str">
            <v>——</v>
          </cell>
          <cell r="J26" t="str">
            <v>——</v>
          </cell>
        </row>
        <row r="27">
          <cell r="A27">
            <v>42760</v>
          </cell>
          <cell r="B27">
            <v>0.1215</v>
          </cell>
          <cell r="C27" t="str">
            <v>——</v>
          </cell>
          <cell r="D27" t="str">
            <v>——</v>
          </cell>
          <cell r="E27" t="str">
            <v>——</v>
          </cell>
          <cell r="F27" t="str">
            <v>——</v>
          </cell>
          <cell r="G27" t="str">
            <v>——</v>
          </cell>
          <cell r="H27" t="str">
            <v>——</v>
          </cell>
          <cell r="I27" t="str">
            <v>——</v>
          </cell>
          <cell r="J27" t="str">
            <v>——</v>
          </cell>
        </row>
        <row r="28">
          <cell r="A28">
            <v>42761</v>
          </cell>
          <cell r="B28">
            <v>0.1211</v>
          </cell>
          <cell r="C28" t="str">
            <v>——</v>
          </cell>
          <cell r="D28" t="str">
            <v>——</v>
          </cell>
          <cell r="E28" t="str">
            <v>——</v>
          </cell>
          <cell r="F28" t="str">
            <v>——</v>
          </cell>
          <cell r="G28" t="str">
            <v>——</v>
          </cell>
          <cell r="H28" t="str">
            <v>——</v>
          </cell>
          <cell r="I28" t="str">
            <v>——</v>
          </cell>
          <cell r="J28" t="str">
            <v>——</v>
          </cell>
        </row>
        <row r="29">
          <cell r="A29">
            <v>42769</v>
          </cell>
          <cell r="B29">
            <v>0.1222</v>
          </cell>
          <cell r="C29" t="str">
            <v>——</v>
          </cell>
          <cell r="D29" t="str">
            <v>——</v>
          </cell>
          <cell r="E29" t="str">
            <v>——</v>
          </cell>
          <cell r="F29" t="str">
            <v>——</v>
          </cell>
          <cell r="G29" t="str">
            <v>——</v>
          </cell>
          <cell r="H29" t="str">
            <v>——</v>
          </cell>
          <cell r="I29" t="str">
            <v>——</v>
          </cell>
          <cell r="J29" t="str">
            <v>——</v>
          </cell>
        </row>
        <row r="30">
          <cell r="A30">
            <v>42772</v>
          </cell>
          <cell r="B30">
            <v>0.1221</v>
          </cell>
          <cell r="C30" t="str">
            <v>——</v>
          </cell>
          <cell r="D30" t="str">
            <v>——</v>
          </cell>
          <cell r="E30" t="str">
            <v>——</v>
          </cell>
          <cell r="F30" t="str">
            <v>——</v>
          </cell>
          <cell r="G30" t="str">
            <v>——</v>
          </cell>
          <cell r="H30" t="str">
            <v>——</v>
          </cell>
          <cell r="I30" t="str">
            <v>——</v>
          </cell>
          <cell r="J30" t="str">
            <v>——</v>
          </cell>
        </row>
        <row r="31">
          <cell r="A31">
            <v>42773</v>
          </cell>
          <cell r="B31">
            <v>0.12239999999999999</v>
          </cell>
          <cell r="C31" t="str">
            <v>——</v>
          </cell>
          <cell r="D31" t="str">
            <v>——</v>
          </cell>
          <cell r="E31" t="str">
            <v>——</v>
          </cell>
          <cell r="F31" t="str">
            <v>——</v>
          </cell>
          <cell r="G31" t="str">
            <v>——</v>
          </cell>
          <cell r="H31" t="str">
            <v>——</v>
          </cell>
          <cell r="I31" t="str">
            <v>——</v>
          </cell>
          <cell r="J31" t="str">
            <v>——</v>
          </cell>
        </row>
        <row r="32">
          <cell r="A32">
            <v>42774</v>
          </cell>
          <cell r="B32">
            <v>0.1221</v>
          </cell>
          <cell r="C32" t="str">
            <v>——</v>
          </cell>
          <cell r="D32" t="str">
            <v>——</v>
          </cell>
          <cell r="E32" t="str">
            <v>——</v>
          </cell>
          <cell r="F32" t="str">
            <v>——</v>
          </cell>
          <cell r="G32" t="str">
            <v>——</v>
          </cell>
          <cell r="H32" t="str">
            <v>——</v>
          </cell>
          <cell r="I32" t="str">
            <v>——</v>
          </cell>
          <cell r="J32" t="str">
            <v>——</v>
          </cell>
        </row>
        <row r="33">
          <cell r="A33">
            <v>42775</v>
          </cell>
          <cell r="B33">
            <v>0.12180000000000001</v>
          </cell>
          <cell r="C33" t="str">
            <v>——</v>
          </cell>
          <cell r="D33" t="str">
            <v>——</v>
          </cell>
          <cell r="E33" t="str">
            <v>——</v>
          </cell>
          <cell r="F33" t="str">
            <v>——</v>
          </cell>
          <cell r="G33" t="str">
            <v>——</v>
          </cell>
          <cell r="H33" t="str">
            <v>——</v>
          </cell>
          <cell r="I33" t="str">
            <v>——</v>
          </cell>
          <cell r="J33" t="str">
            <v>——</v>
          </cell>
        </row>
        <row r="34">
          <cell r="A34">
            <v>42776</v>
          </cell>
          <cell r="B34">
            <v>0.12089999999999999</v>
          </cell>
          <cell r="C34">
            <v>0.1124</v>
          </cell>
          <cell r="D34" t="str">
            <v>——</v>
          </cell>
          <cell r="E34" t="str">
            <v>——</v>
          </cell>
          <cell r="F34" t="str">
            <v>——</v>
          </cell>
          <cell r="G34" t="str">
            <v>——</v>
          </cell>
          <cell r="H34" t="str">
            <v>——</v>
          </cell>
          <cell r="I34" t="str">
            <v>——</v>
          </cell>
          <cell r="J34" t="str">
            <v>——</v>
          </cell>
        </row>
        <row r="35">
          <cell r="A35">
            <v>42779</v>
          </cell>
          <cell r="B35">
            <v>0.1203</v>
          </cell>
          <cell r="C35">
            <v>0.11119999999999999</v>
          </cell>
          <cell r="D35" t="str">
            <v>——</v>
          </cell>
          <cell r="E35" t="str">
            <v>——</v>
          </cell>
          <cell r="F35" t="str">
            <v>——</v>
          </cell>
          <cell r="G35" t="str">
            <v>——</v>
          </cell>
          <cell r="H35" t="str">
            <v>——</v>
          </cell>
          <cell r="I35" t="str">
            <v>——</v>
          </cell>
          <cell r="J35" t="str">
            <v>——</v>
          </cell>
        </row>
        <row r="36">
          <cell r="A36">
            <v>42780</v>
          </cell>
          <cell r="B36">
            <v>0.1205</v>
          </cell>
          <cell r="C36">
            <v>0.11119999999999999</v>
          </cell>
          <cell r="D36" t="str">
            <v>——</v>
          </cell>
          <cell r="E36" t="str">
            <v>——</v>
          </cell>
          <cell r="F36" t="str">
            <v>——</v>
          </cell>
          <cell r="G36" t="str">
            <v>——</v>
          </cell>
          <cell r="H36" t="str">
            <v>——</v>
          </cell>
          <cell r="I36" t="str">
            <v>——</v>
          </cell>
          <cell r="J36" t="str">
            <v>——</v>
          </cell>
        </row>
        <row r="37">
          <cell r="A37">
            <v>42781</v>
          </cell>
          <cell r="B37">
            <v>0.1196</v>
          </cell>
          <cell r="C37">
            <v>0.1106</v>
          </cell>
          <cell r="D37" t="str">
            <v>——</v>
          </cell>
          <cell r="E37" t="str">
            <v>——</v>
          </cell>
          <cell r="F37" t="str">
            <v>——</v>
          </cell>
          <cell r="G37" t="str">
            <v>——</v>
          </cell>
          <cell r="H37" t="str">
            <v>——</v>
          </cell>
          <cell r="I37" t="str">
            <v>——</v>
          </cell>
          <cell r="J37" t="str">
            <v>——</v>
          </cell>
        </row>
        <row r="38">
          <cell r="A38">
            <v>42782</v>
          </cell>
          <cell r="B38">
            <v>0.1195</v>
          </cell>
          <cell r="C38">
            <v>0.1099</v>
          </cell>
          <cell r="D38" t="str">
            <v>——</v>
          </cell>
          <cell r="E38" t="str">
            <v>——</v>
          </cell>
          <cell r="F38" t="str">
            <v>——</v>
          </cell>
          <cell r="G38" t="str">
            <v>——</v>
          </cell>
          <cell r="H38" t="str">
            <v>——</v>
          </cell>
          <cell r="I38" t="str">
            <v>——</v>
          </cell>
          <cell r="J38" t="str">
            <v>——</v>
          </cell>
        </row>
        <row r="39">
          <cell r="A39">
            <v>42783</v>
          </cell>
          <cell r="B39">
            <v>0.1205</v>
          </cell>
          <cell r="C39">
            <v>0.1103</v>
          </cell>
          <cell r="D39" t="str">
            <v>——</v>
          </cell>
          <cell r="E39" t="str">
            <v>——</v>
          </cell>
          <cell r="F39" t="str">
            <v>——</v>
          </cell>
          <cell r="G39" t="str">
            <v>——</v>
          </cell>
          <cell r="H39" t="str">
            <v>——</v>
          </cell>
          <cell r="I39" t="str">
            <v>——</v>
          </cell>
          <cell r="J39" t="str">
            <v>——</v>
          </cell>
        </row>
        <row r="40">
          <cell r="A40">
            <v>42786</v>
          </cell>
          <cell r="B40">
            <v>0.11899999999999999</v>
          </cell>
          <cell r="C40">
            <v>0.1087</v>
          </cell>
          <cell r="D40" t="str">
            <v>——</v>
          </cell>
          <cell r="E40" t="str">
            <v>——</v>
          </cell>
          <cell r="F40" t="str">
            <v>——</v>
          </cell>
          <cell r="G40" t="str">
            <v>——</v>
          </cell>
          <cell r="H40" t="str">
            <v>——</v>
          </cell>
          <cell r="I40" t="str">
            <v>——</v>
          </cell>
          <cell r="J40" t="str">
            <v>——</v>
          </cell>
        </row>
        <row r="41">
          <cell r="A41">
            <v>42787</v>
          </cell>
          <cell r="B41">
            <v>0.11890000000000001</v>
          </cell>
          <cell r="C41">
            <v>0.10879999999999999</v>
          </cell>
          <cell r="D41" t="str">
            <v>——</v>
          </cell>
          <cell r="E41">
            <v>12.58</v>
          </cell>
          <cell r="F41" t="str">
            <v>——</v>
          </cell>
          <cell r="G41" t="str">
            <v>——</v>
          </cell>
          <cell r="H41" t="str">
            <v>——</v>
          </cell>
          <cell r="I41" t="str">
            <v>——</v>
          </cell>
          <cell r="J41" t="str">
            <v>——</v>
          </cell>
        </row>
        <row r="42">
          <cell r="A42">
            <v>42788</v>
          </cell>
          <cell r="B42">
            <v>0.11849999999999999</v>
          </cell>
          <cell r="C42">
            <v>0.1074</v>
          </cell>
          <cell r="D42" t="str">
            <v>——</v>
          </cell>
          <cell r="E42">
            <v>12.64</v>
          </cell>
          <cell r="F42" t="str">
            <v>——</v>
          </cell>
          <cell r="G42" t="str">
            <v>——</v>
          </cell>
          <cell r="H42" t="str">
            <v>——</v>
          </cell>
          <cell r="I42" t="str">
            <v>——</v>
          </cell>
          <cell r="J42" t="str">
            <v>——</v>
          </cell>
        </row>
        <row r="43">
          <cell r="A43">
            <v>42789</v>
          </cell>
          <cell r="B43">
            <v>0.11890000000000001</v>
          </cell>
          <cell r="C43">
            <v>0.1081</v>
          </cell>
          <cell r="D43" t="str">
            <v>——</v>
          </cell>
          <cell r="E43">
            <v>12.58</v>
          </cell>
          <cell r="F43" t="str">
            <v>——</v>
          </cell>
          <cell r="G43" t="str">
            <v>——</v>
          </cell>
          <cell r="H43" t="str">
            <v>——</v>
          </cell>
          <cell r="I43" t="str">
            <v>——</v>
          </cell>
          <cell r="J43" t="str">
            <v>——</v>
          </cell>
        </row>
        <row r="44">
          <cell r="A44">
            <v>42790</v>
          </cell>
          <cell r="B44">
            <v>0.11899999999999999</v>
          </cell>
          <cell r="C44">
            <v>0.10920000000000001</v>
          </cell>
          <cell r="D44" t="str">
            <v>——</v>
          </cell>
          <cell r="E44">
            <v>12.57</v>
          </cell>
          <cell r="F44" t="str">
            <v>——</v>
          </cell>
          <cell r="G44" t="str">
            <v>——</v>
          </cell>
          <cell r="H44" t="str">
            <v>——</v>
          </cell>
          <cell r="I44" t="str">
            <v>——</v>
          </cell>
          <cell r="J44" t="str">
            <v>——</v>
          </cell>
        </row>
        <row r="45">
          <cell r="A45">
            <v>42793</v>
          </cell>
          <cell r="B45">
            <v>0.12139999999999999</v>
          </cell>
          <cell r="C45">
            <v>0.1101</v>
          </cell>
          <cell r="D45" t="str">
            <v>——</v>
          </cell>
          <cell r="E45">
            <v>12.45</v>
          </cell>
          <cell r="F45" t="str">
            <v>——</v>
          </cell>
          <cell r="G45" t="str">
            <v>——</v>
          </cell>
          <cell r="H45" t="str">
            <v>——</v>
          </cell>
          <cell r="I45" t="str">
            <v>——</v>
          </cell>
          <cell r="J45" t="str">
            <v>——</v>
          </cell>
        </row>
        <row r="46">
          <cell r="A46">
            <v>42794</v>
          </cell>
          <cell r="B46">
            <v>0.1212</v>
          </cell>
          <cell r="C46">
            <v>0.1105</v>
          </cell>
          <cell r="D46" t="str">
            <v>——</v>
          </cell>
          <cell r="E46">
            <v>12.52</v>
          </cell>
          <cell r="F46" t="str">
            <v>——</v>
          </cell>
          <cell r="G46" t="str">
            <v>——</v>
          </cell>
          <cell r="H46" t="str">
            <v>——</v>
          </cell>
          <cell r="I46" t="str">
            <v>——</v>
          </cell>
          <cell r="J46" t="str">
            <v>——</v>
          </cell>
        </row>
        <row r="47">
          <cell r="A47">
            <v>42795</v>
          </cell>
          <cell r="B47">
            <v>0.1212</v>
          </cell>
          <cell r="C47">
            <v>0.11070000000000001</v>
          </cell>
          <cell r="D47" t="str">
            <v>——</v>
          </cell>
          <cell r="E47">
            <v>12.53</v>
          </cell>
          <cell r="F47" t="str">
            <v>——</v>
          </cell>
          <cell r="G47" t="str">
            <v>——</v>
          </cell>
          <cell r="H47" t="str">
            <v>——</v>
          </cell>
          <cell r="I47" t="str">
            <v>——</v>
          </cell>
          <cell r="J47" t="str">
            <v>——</v>
          </cell>
        </row>
        <row r="48">
          <cell r="A48">
            <v>42796</v>
          </cell>
          <cell r="B48">
            <v>0.12180000000000001</v>
          </cell>
          <cell r="C48">
            <v>0.111</v>
          </cell>
          <cell r="D48" t="str">
            <v>——</v>
          </cell>
          <cell r="E48">
            <v>12.46</v>
          </cell>
          <cell r="F48" t="str">
            <v>——</v>
          </cell>
          <cell r="G48" t="str">
            <v>——</v>
          </cell>
          <cell r="H48" t="str">
            <v>——</v>
          </cell>
          <cell r="I48" t="str">
            <v>——</v>
          </cell>
          <cell r="J48" t="str">
            <v>——</v>
          </cell>
        </row>
        <row r="49">
          <cell r="A49">
            <v>42797</v>
          </cell>
          <cell r="B49">
            <v>0.1222</v>
          </cell>
          <cell r="C49">
            <v>0.11210000000000001</v>
          </cell>
          <cell r="D49" t="str">
            <v>——</v>
          </cell>
          <cell r="E49">
            <v>12.45</v>
          </cell>
          <cell r="F49" t="str">
            <v>——</v>
          </cell>
          <cell r="G49" t="str">
            <v>——</v>
          </cell>
          <cell r="H49" t="str">
            <v>——</v>
          </cell>
          <cell r="I49" t="str">
            <v>——</v>
          </cell>
          <cell r="J49" t="str">
            <v>——</v>
          </cell>
        </row>
        <row r="50">
          <cell r="A50">
            <v>42800</v>
          </cell>
          <cell r="B50">
            <v>0.12239999999999999</v>
          </cell>
          <cell r="C50">
            <v>0.1119</v>
          </cell>
          <cell r="D50" t="str">
            <v>——</v>
          </cell>
          <cell r="E50">
            <v>12.35</v>
          </cell>
          <cell r="F50" t="str">
            <v>——</v>
          </cell>
          <cell r="G50" t="str">
            <v>——</v>
          </cell>
          <cell r="H50" t="str">
            <v>——</v>
          </cell>
          <cell r="I50" t="str">
            <v>——</v>
          </cell>
          <cell r="J50" t="str">
            <v>——</v>
          </cell>
        </row>
        <row r="51">
          <cell r="A51">
            <v>42801</v>
          </cell>
          <cell r="B51">
            <v>0.1221</v>
          </cell>
          <cell r="C51">
            <v>0.111</v>
          </cell>
          <cell r="D51" t="str">
            <v>——</v>
          </cell>
          <cell r="E51">
            <v>12.35</v>
          </cell>
          <cell r="F51" t="str">
            <v>——</v>
          </cell>
          <cell r="G51" t="str">
            <v>——</v>
          </cell>
          <cell r="H51" t="str">
            <v>——</v>
          </cell>
          <cell r="I51" t="str">
            <v>——</v>
          </cell>
          <cell r="J51" t="str">
            <v>——</v>
          </cell>
        </row>
        <row r="52">
          <cell r="A52">
            <v>42802</v>
          </cell>
          <cell r="B52">
            <v>0.122</v>
          </cell>
          <cell r="C52">
            <v>0.1103</v>
          </cell>
          <cell r="D52" t="str">
            <v>——</v>
          </cell>
          <cell r="E52">
            <v>12.32</v>
          </cell>
          <cell r="F52" t="str">
            <v>——</v>
          </cell>
          <cell r="G52" t="str">
            <v>——</v>
          </cell>
          <cell r="H52" t="str">
            <v>——</v>
          </cell>
          <cell r="I52" t="str">
            <v>——</v>
          </cell>
          <cell r="J52" t="str">
            <v>——</v>
          </cell>
        </row>
        <row r="53">
          <cell r="A53">
            <v>42803</v>
          </cell>
          <cell r="B53">
            <v>0.1227</v>
          </cell>
          <cell r="C53">
            <v>0.1124</v>
          </cell>
          <cell r="D53" t="str">
            <v>——</v>
          </cell>
          <cell r="E53">
            <v>12.24</v>
          </cell>
          <cell r="F53" t="str">
            <v>——</v>
          </cell>
          <cell r="G53" t="str">
            <v>——</v>
          </cell>
          <cell r="H53" t="str">
            <v>——</v>
          </cell>
          <cell r="I53" t="str">
            <v>——</v>
          </cell>
          <cell r="J53" t="str">
            <v>——</v>
          </cell>
        </row>
        <row r="54">
          <cell r="A54">
            <v>42804</v>
          </cell>
          <cell r="B54">
            <v>0.123</v>
          </cell>
          <cell r="C54">
            <v>0.1129</v>
          </cell>
          <cell r="D54" t="str">
            <v>——</v>
          </cell>
          <cell r="E54">
            <v>12.25</v>
          </cell>
          <cell r="F54" t="str">
            <v>——</v>
          </cell>
          <cell r="G54" t="str">
            <v>——</v>
          </cell>
          <cell r="H54" t="str">
            <v>——</v>
          </cell>
          <cell r="I54" t="str">
            <v>——</v>
          </cell>
          <cell r="J54" t="str">
            <v>——</v>
          </cell>
        </row>
        <row r="55">
          <cell r="A55">
            <v>42807</v>
          </cell>
          <cell r="B55">
            <v>0.1221</v>
          </cell>
          <cell r="C55">
            <v>0.1109</v>
          </cell>
          <cell r="D55" t="str">
            <v>——</v>
          </cell>
          <cell r="E55">
            <v>12.37</v>
          </cell>
          <cell r="F55" t="str">
            <v>——</v>
          </cell>
          <cell r="G55" t="str">
            <v>——</v>
          </cell>
          <cell r="H55" t="str">
            <v>——</v>
          </cell>
          <cell r="I55" t="str">
            <v>——</v>
          </cell>
          <cell r="J55" t="str">
            <v>——</v>
          </cell>
        </row>
        <row r="56">
          <cell r="A56">
            <v>42808</v>
          </cell>
          <cell r="B56">
            <v>0.12180000000000001</v>
          </cell>
          <cell r="C56">
            <v>0.1104</v>
          </cell>
          <cell r="D56" t="str">
            <v>——</v>
          </cell>
          <cell r="E56">
            <v>12.36</v>
          </cell>
          <cell r="F56" t="str">
            <v>——</v>
          </cell>
          <cell r="G56" t="str">
            <v>——</v>
          </cell>
          <cell r="H56" t="str">
            <v>——</v>
          </cell>
          <cell r="I56" t="str">
            <v>——</v>
          </cell>
          <cell r="J56" t="str">
            <v>——</v>
          </cell>
        </row>
        <row r="57">
          <cell r="A57">
            <v>42809</v>
          </cell>
          <cell r="B57">
            <v>0.1217</v>
          </cell>
          <cell r="C57">
            <v>0.1109</v>
          </cell>
          <cell r="D57" t="str">
            <v>——</v>
          </cell>
          <cell r="E57">
            <v>12.41</v>
          </cell>
          <cell r="F57" t="str">
            <v>——</v>
          </cell>
          <cell r="G57" t="str">
            <v>——</v>
          </cell>
          <cell r="H57" t="str">
            <v>——</v>
          </cell>
          <cell r="I57" t="str">
            <v>——</v>
          </cell>
          <cell r="J57" t="str">
            <v>——</v>
          </cell>
        </row>
        <row r="58">
          <cell r="A58">
            <v>42810</v>
          </cell>
          <cell r="B58">
            <v>0.1215</v>
          </cell>
          <cell r="C58">
            <v>0.1085</v>
          </cell>
          <cell r="D58" t="str">
            <v>——</v>
          </cell>
          <cell r="E58">
            <v>12.47</v>
          </cell>
          <cell r="F58" t="str">
            <v>——</v>
          </cell>
          <cell r="G58" t="str">
            <v>——</v>
          </cell>
          <cell r="H58" t="str">
            <v>——</v>
          </cell>
          <cell r="I58" t="str">
            <v>——</v>
          </cell>
          <cell r="J58" t="str">
            <v>——</v>
          </cell>
        </row>
        <row r="59">
          <cell r="A59">
            <v>42811</v>
          </cell>
          <cell r="B59">
            <v>0.1225</v>
          </cell>
          <cell r="C59">
            <v>0.1091</v>
          </cell>
          <cell r="D59" t="str">
            <v>——</v>
          </cell>
          <cell r="E59">
            <v>12.34</v>
          </cell>
          <cell r="F59" t="str">
            <v>——</v>
          </cell>
          <cell r="G59" t="str">
            <v>——</v>
          </cell>
          <cell r="H59" t="str">
            <v>——</v>
          </cell>
          <cell r="I59" t="str">
            <v>——</v>
          </cell>
          <cell r="J59" t="str">
            <v>——</v>
          </cell>
        </row>
        <row r="60">
          <cell r="A60">
            <v>42814</v>
          </cell>
          <cell r="B60">
            <v>0.12180000000000001</v>
          </cell>
          <cell r="C60">
            <v>0.1075</v>
          </cell>
          <cell r="D60" t="str">
            <v>——</v>
          </cell>
          <cell r="E60">
            <v>12.38</v>
          </cell>
          <cell r="F60" t="str">
            <v>——</v>
          </cell>
          <cell r="G60" t="str">
            <v>——</v>
          </cell>
          <cell r="H60" t="str">
            <v>——</v>
          </cell>
          <cell r="I60" t="str">
            <v>——</v>
          </cell>
          <cell r="J60" t="str">
            <v>——</v>
          </cell>
        </row>
        <row r="61">
          <cell r="A61">
            <v>42815</v>
          </cell>
          <cell r="B61">
            <v>0.12139999999999999</v>
          </cell>
          <cell r="C61">
            <v>0.1065</v>
          </cell>
          <cell r="D61" t="str">
            <v>——</v>
          </cell>
          <cell r="E61">
            <v>12.45</v>
          </cell>
          <cell r="F61" t="str">
            <v>——</v>
          </cell>
          <cell r="G61" t="str">
            <v>——</v>
          </cell>
          <cell r="H61" t="str">
            <v>——</v>
          </cell>
          <cell r="I61" t="str">
            <v>——</v>
          </cell>
          <cell r="J61" t="str">
            <v>——</v>
          </cell>
        </row>
        <row r="62">
          <cell r="A62">
            <v>42816</v>
          </cell>
          <cell r="B62">
            <v>0.1222</v>
          </cell>
          <cell r="C62">
            <v>0.1099</v>
          </cell>
          <cell r="D62" t="str">
            <v>——</v>
          </cell>
          <cell r="E62">
            <v>12.37</v>
          </cell>
          <cell r="F62" t="str">
            <v>——</v>
          </cell>
          <cell r="G62" t="str">
            <v>——</v>
          </cell>
          <cell r="H62" t="str">
            <v>——</v>
          </cell>
          <cell r="I62" t="str">
            <v>——</v>
          </cell>
          <cell r="J62" t="str">
            <v>——</v>
          </cell>
        </row>
        <row r="63">
          <cell r="A63">
            <v>42817</v>
          </cell>
          <cell r="B63">
            <v>0.1221</v>
          </cell>
          <cell r="C63">
            <v>0.10929999999999999</v>
          </cell>
          <cell r="D63" t="str">
            <v>——</v>
          </cell>
          <cell r="E63">
            <v>12.41</v>
          </cell>
          <cell r="F63" t="str">
            <v>——</v>
          </cell>
          <cell r="G63" t="str">
            <v>——</v>
          </cell>
          <cell r="H63" t="str">
            <v>——</v>
          </cell>
          <cell r="I63" t="str">
            <v>——</v>
          </cell>
          <cell r="J63" t="str">
            <v>——</v>
          </cell>
        </row>
        <row r="64">
          <cell r="A64">
            <v>42818</v>
          </cell>
          <cell r="B64">
            <v>0.12089999999999999</v>
          </cell>
          <cell r="C64">
            <v>0.1101</v>
          </cell>
          <cell r="D64" t="str">
            <v>——</v>
          </cell>
          <cell r="E64">
            <v>12.52</v>
          </cell>
          <cell r="F64" t="str">
            <v>——</v>
          </cell>
          <cell r="G64" t="str">
            <v>——</v>
          </cell>
          <cell r="H64" t="str">
            <v>——</v>
          </cell>
          <cell r="I64" t="str">
            <v>——</v>
          </cell>
          <cell r="J64" t="str">
            <v>——</v>
          </cell>
        </row>
        <row r="65">
          <cell r="A65">
            <v>42821</v>
          </cell>
          <cell r="B65">
            <v>0.1208</v>
          </cell>
          <cell r="C65">
            <v>0.11260000000000001</v>
          </cell>
          <cell r="D65" t="str">
            <v>——</v>
          </cell>
          <cell r="E65">
            <v>12.49</v>
          </cell>
          <cell r="F65" t="str">
            <v>——</v>
          </cell>
          <cell r="G65" t="str">
            <v>——</v>
          </cell>
          <cell r="H65" t="str">
            <v>——</v>
          </cell>
          <cell r="I65" t="str">
            <v>——</v>
          </cell>
          <cell r="J65" t="str">
            <v>——</v>
          </cell>
        </row>
        <row r="66">
          <cell r="A66">
            <v>42822</v>
          </cell>
          <cell r="B66">
            <v>0.1211</v>
          </cell>
          <cell r="C66">
            <v>0.11260000000000001</v>
          </cell>
          <cell r="D66" t="str">
            <v>——</v>
          </cell>
          <cell r="E66">
            <v>12.44</v>
          </cell>
          <cell r="F66" t="str">
            <v>——</v>
          </cell>
          <cell r="G66" t="str">
            <v>——</v>
          </cell>
          <cell r="H66" t="str">
            <v>——</v>
          </cell>
          <cell r="I66" t="str">
            <v>——</v>
          </cell>
          <cell r="J66" t="str">
            <v>——</v>
          </cell>
        </row>
        <row r="67">
          <cell r="A67">
            <v>42823</v>
          </cell>
          <cell r="B67">
            <v>0.12089999999999999</v>
          </cell>
          <cell r="C67">
            <v>0.1116</v>
          </cell>
          <cell r="D67" t="str">
            <v>——</v>
          </cell>
          <cell r="E67">
            <v>12.4</v>
          </cell>
          <cell r="F67" t="str">
            <v>——</v>
          </cell>
          <cell r="G67" t="str">
            <v>——</v>
          </cell>
          <cell r="H67" t="str">
            <v>——</v>
          </cell>
          <cell r="I67" t="str">
            <v>——</v>
          </cell>
          <cell r="J67" t="str">
            <v>——</v>
          </cell>
        </row>
        <row r="68">
          <cell r="A68">
            <v>42824</v>
          </cell>
          <cell r="B68">
            <v>0.1211</v>
          </cell>
          <cell r="C68">
            <v>0.11219999999999999</v>
          </cell>
          <cell r="D68" t="str">
            <v>——</v>
          </cell>
          <cell r="E68">
            <v>12.33</v>
          </cell>
          <cell r="F68" t="str">
            <v>——</v>
          </cell>
          <cell r="G68" t="str">
            <v>——</v>
          </cell>
          <cell r="H68" t="str">
            <v>——</v>
          </cell>
          <cell r="I68" t="str">
            <v>——</v>
          </cell>
          <cell r="J68" t="str">
            <v>——</v>
          </cell>
        </row>
        <row r="69">
          <cell r="A69">
            <v>42825</v>
          </cell>
          <cell r="B69">
            <v>0.12</v>
          </cell>
          <cell r="C69">
            <v>0.11269999999999999</v>
          </cell>
          <cell r="D69" t="str">
            <v>——</v>
          </cell>
          <cell r="E69">
            <v>12.4</v>
          </cell>
          <cell r="F69" t="str">
            <v>——</v>
          </cell>
          <cell r="G69" t="str">
            <v>——</v>
          </cell>
          <cell r="H69" t="str">
            <v>——</v>
          </cell>
          <cell r="I69" t="str">
            <v>——</v>
          </cell>
          <cell r="J69" t="str">
            <v>——</v>
          </cell>
        </row>
        <row r="70">
          <cell r="A70">
            <v>42830</v>
          </cell>
          <cell r="B70">
            <v>0.1192</v>
          </cell>
          <cell r="C70">
            <v>0.1114</v>
          </cell>
          <cell r="D70" t="str">
            <v>——</v>
          </cell>
          <cell r="E70">
            <v>13.01</v>
          </cell>
          <cell r="F70" t="str">
            <v>——</v>
          </cell>
          <cell r="G70" t="str">
            <v>——</v>
          </cell>
          <cell r="H70" t="str">
            <v>——</v>
          </cell>
          <cell r="I70" t="str">
            <v>——</v>
          </cell>
          <cell r="J70" t="str">
            <v>——</v>
          </cell>
        </row>
        <row r="71">
          <cell r="A71">
            <v>42831</v>
          </cell>
          <cell r="B71">
            <v>0.11899999999999999</v>
          </cell>
          <cell r="C71">
            <v>0.1124</v>
          </cell>
          <cell r="D71" t="str">
            <v>——</v>
          </cell>
          <cell r="E71">
            <v>13.07</v>
          </cell>
          <cell r="F71" t="str">
            <v>——</v>
          </cell>
          <cell r="G71" t="str">
            <v>——</v>
          </cell>
          <cell r="H71" t="str">
            <v>——</v>
          </cell>
          <cell r="I71" t="str">
            <v>——</v>
          </cell>
          <cell r="J71" t="str">
            <v>——</v>
          </cell>
        </row>
        <row r="72">
          <cell r="A72">
            <v>42832</v>
          </cell>
          <cell r="B72">
            <v>0.11890000000000001</v>
          </cell>
          <cell r="C72">
            <v>0.11219999999999999</v>
          </cell>
          <cell r="D72" t="str">
            <v>——</v>
          </cell>
          <cell r="E72">
            <v>13.12</v>
          </cell>
          <cell r="F72" t="str">
            <v>——</v>
          </cell>
          <cell r="G72" t="str">
            <v>——</v>
          </cell>
          <cell r="H72" t="str">
            <v>——</v>
          </cell>
          <cell r="I72" t="str">
            <v>——</v>
          </cell>
          <cell r="J72" t="str">
            <v>——</v>
          </cell>
        </row>
        <row r="73">
          <cell r="A73">
            <v>42835</v>
          </cell>
          <cell r="B73">
            <v>0.11899999999999999</v>
          </cell>
          <cell r="C73">
            <v>0.11219999999999999</v>
          </cell>
          <cell r="D73" t="str">
            <v>——</v>
          </cell>
          <cell r="E73">
            <v>13.15</v>
          </cell>
          <cell r="F73" t="str">
            <v>——</v>
          </cell>
          <cell r="G73" t="str">
            <v>——</v>
          </cell>
          <cell r="H73" t="str">
            <v>——</v>
          </cell>
          <cell r="I73" t="str">
            <v>——</v>
          </cell>
          <cell r="J73" t="str">
            <v>——</v>
          </cell>
        </row>
        <row r="74">
          <cell r="A74">
            <v>42836</v>
          </cell>
          <cell r="B74">
            <v>0.11899999999999999</v>
          </cell>
          <cell r="C74">
            <v>0.11360000000000001</v>
          </cell>
          <cell r="D74" t="str">
            <v>——</v>
          </cell>
          <cell r="E74">
            <v>13.24</v>
          </cell>
          <cell r="F74" t="str">
            <v>——</v>
          </cell>
          <cell r="G74" t="str">
            <v>——</v>
          </cell>
          <cell r="H74" t="str">
            <v>——</v>
          </cell>
          <cell r="I74" t="str">
            <v>——</v>
          </cell>
          <cell r="J74" t="str">
            <v>——</v>
          </cell>
        </row>
        <row r="75">
          <cell r="A75">
            <v>42837</v>
          </cell>
          <cell r="B75">
            <v>0.1193</v>
          </cell>
          <cell r="C75">
            <v>0.11310000000000001</v>
          </cell>
          <cell r="D75" t="str">
            <v>——</v>
          </cell>
          <cell r="E75">
            <v>13.23</v>
          </cell>
          <cell r="F75" t="str">
            <v>——</v>
          </cell>
          <cell r="G75" t="str">
            <v>——</v>
          </cell>
          <cell r="H75" t="str">
            <v>——</v>
          </cell>
          <cell r="I75" t="str">
            <v>——</v>
          </cell>
          <cell r="J75" t="str">
            <v>——</v>
          </cell>
        </row>
        <row r="76">
          <cell r="A76">
            <v>42838</v>
          </cell>
          <cell r="B76">
            <v>0.1198</v>
          </cell>
          <cell r="C76">
            <v>0.1138</v>
          </cell>
          <cell r="D76" t="str">
            <v>——</v>
          </cell>
          <cell r="E76">
            <v>13.32</v>
          </cell>
          <cell r="F76" t="str">
            <v>——</v>
          </cell>
          <cell r="G76" t="str">
            <v>——</v>
          </cell>
          <cell r="H76" t="str">
            <v>——</v>
          </cell>
          <cell r="I76" t="str">
            <v>——</v>
          </cell>
          <cell r="J76" t="str">
            <v>——</v>
          </cell>
        </row>
        <row r="77">
          <cell r="A77">
            <v>42839</v>
          </cell>
          <cell r="B77">
            <v>0.1205</v>
          </cell>
          <cell r="C77">
            <v>0.11360000000000001</v>
          </cell>
          <cell r="D77" t="str">
            <v>——</v>
          </cell>
          <cell r="E77">
            <v>13.14</v>
          </cell>
          <cell r="F77" t="str">
            <v>——</v>
          </cell>
          <cell r="G77" t="str">
            <v>——</v>
          </cell>
          <cell r="H77" t="str">
            <v>——</v>
          </cell>
          <cell r="I77" t="str">
            <v>——</v>
          </cell>
          <cell r="J77" t="str">
            <v>——</v>
          </cell>
        </row>
        <row r="78">
          <cell r="A78">
            <v>42842</v>
          </cell>
          <cell r="B78">
            <v>0.1205</v>
          </cell>
          <cell r="C78">
            <v>0.11360000000000001</v>
          </cell>
          <cell r="D78" t="str">
            <v>——</v>
          </cell>
          <cell r="E78">
            <v>13</v>
          </cell>
          <cell r="F78" t="str">
            <v>——</v>
          </cell>
          <cell r="G78" t="str">
            <v>——</v>
          </cell>
          <cell r="H78" t="str">
            <v>——</v>
          </cell>
          <cell r="I78" t="str">
            <v>——</v>
          </cell>
          <cell r="J78" t="str">
            <v>——</v>
          </cell>
        </row>
        <row r="79">
          <cell r="A79">
            <v>42843</v>
          </cell>
          <cell r="B79">
            <v>0.1215</v>
          </cell>
          <cell r="C79">
            <v>0.1148</v>
          </cell>
          <cell r="D79" t="str">
            <v>——</v>
          </cell>
          <cell r="E79">
            <v>12.95</v>
          </cell>
          <cell r="F79" t="str">
            <v>——</v>
          </cell>
          <cell r="G79" t="str">
            <v>——</v>
          </cell>
          <cell r="H79" t="str">
            <v>——</v>
          </cell>
          <cell r="I79" t="str">
            <v>——</v>
          </cell>
          <cell r="J79" t="str">
            <v>——</v>
          </cell>
        </row>
        <row r="80">
          <cell r="A80">
            <v>42844</v>
          </cell>
          <cell r="B80">
            <v>0.12239999999999999</v>
          </cell>
          <cell r="C80">
            <v>0.1159</v>
          </cell>
          <cell r="D80" t="str">
            <v>——</v>
          </cell>
          <cell r="E80">
            <v>12.88</v>
          </cell>
          <cell r="F80" t="str">
            <v>——</v>
          </cell>
          <cell r="G80" t="str">
            <v>——</v>
          </cell>
          <cell r="H80" t="str">
            <v>——</v>
          </cell>
          <cell r="I80" t="str">
            <v>——</v>
          </cell>
          <cell r="J80" t="str">
            <v>——</v>
          </cell>
        </row>
        <row r="81">
          <cell r="A81">
            <v>42845</v>
          </cell>
          <cell r="B81">
            <v>0.1221</v>
          </cell>
          <cell r="C81">
            <v>0.1148</v>
          </cell>
          <cell r="D81" t="str">
            <v>——</v>
          </cell>
          <cell r="E81">
            <v>12.85</v>
          </cell>
          <cell r="F81" t="str">
            <v>——</v>
          </cell>
          <cell r="G81" t="str">
            <v>——</v>
          </cell>
          <cell r="H81" t="str">
            <v>——</v>
          </cell>
          <cell r="I81" t="str">
            <v>——</v>
          </cell>
          <cell r="J81" t="str">
            <v>——</v>
          </cell>
        </row>
        <row r="82">
          <cell r="A82">
            <v>42846</v>
          </cell>
          <cell r="B82">
            <v>0.12089999999999999</v>
          </cell>
          <cell r="C82">
            <v>0.1148</v>
          </cell>
          <cell r="D82" t="str">
            <v>——</v>
          </cell>
          <cell r="E82">
            <v>12.89</v>
          </cell>
          <cell r="F82" t="str">
            <v>——</v>
          </cell>
          <cell r="G82" t="str">
            <v>——</v>
          </cell>
          <cell r="H82" t="str">
            <v>——</v>
          </cell>
          <cell r="I82" t="str">
            <v>——</v>
          </cell>
          <cell r="J82" t="str">
            <v>——</v>
          </cell>
        </row>
        <row r="83">
          <cell r="A83">
            <v>42849</v>
          </cell>
          <cell r="B83">
            <v>0.1211</v>
          </cell>
          <cell r="C83">
            <v>0.1144</v>
          </cell>
          <cell r="D83" t="str">
            <v>——</v>
          </cell>
          <cell r="E83">
            <v>12.73</v>
          </cell>
          <cell r="F83" t="str">
            <v>——</v>
          </cell>
          <cell r="G83" t="str">
            <v>——</v>
          </cell>
          <cell r="H83" t="str">
            <v>——</v>
          </cell>
          <cell r="I83" t="str">
            <v>——</v>
          </cell>
          <cell r="J83" t="str">
            <v>——</v>
          </cell>
        </row>
        <row r="84">
          <cell r="A84">
            <v>42850</v>
          </cell>
          <cell r="B84">
            <v>0.1212</v>
          </cell>
          <cell r="C84">
            <v>0.1144</v>
          </cell>
          <cell r="D84" t="str">
            <v>——</v>
          </cell>
          <cell r="E84">
            <v>12.78</v>
          </cell>
          <cell r="F84" t="str">
            <v>——</v>
          </cell>
          <cell r="G84" t="str">
            <v>——</v>
          </cell>
          <cell r="H84" t="str">
            <v>——</v>
          </cell>
          <cell r="I84" t="str">
            <v>——</v>
          </cell>
          <cell r="J84" t="str">
            <v>——</v>
          </cell>
        </row>
        <row r="85">
          <cell r="A85">
            <v>42851</v>
          </cell>
          <cell r="B85">
            <v>0.12089999999999999</v>
          </cell>
          <cell r="C85">
            <v>0.1142</v>
          </cell>
          <cell r="D85" t="str">
            <v>——</v>
          </cell>
          <cell r="E85">
            <v>12.78</v>
          </cell>
          <cell r="F85" t="str">
            <v>——</v>
          </cell>
          <cell r="G85" t="str">
            <v>——</v>
          </cell>
          <cell r="H85" t="str">
            <v>——</v>
          </cell>
          <cell r="I85" t="str">
            <v>——</v>
          </cell>
          <cell r="J85" t="str">
            <v>——</v>
          </cell>
        </row>
        <row r="86">
          <cell r="A86">
            <v>42852</v>
          </cell>
          <cell r="B86">
            <v>0.1206</v>
          </cell>
          <cell r="C86">
            <v>0.1143</v>
          </cell>
          <cell r="D86" t="str">
            <v>——</v>
          </cell>
          <cell r="E86">
            <v>12.77</v>
          </cell>
          <cell r="F86" t="str">
            <v>——</v>
          </cell>
          <cell r="G86" t="str">
            <v>——</v>
          </cell>
          <cell r="H86" t="str">
            <v>——</v>
          </cell>
          <cell r="I86" t="str">
            <v>——</v>
          </cell>
          <cell r="J86" t="str">
            <v>——</v>
          </cell>
        </row>
        <row r="87">
          <cell r="A87">
            <v>42853</v>
          </cell>
          <cell r="B87">
            <v>0.12089999999999999</v>
          </cell>
          <cell r="C87">
            <v>0.11559999999999999</v>
          </cell>
          <cell r="D87" t="str">
            <v>——</v>
          </cell>
          <cell r="E87">
            <v>12.73</v>
          </cell>
          <cell r="F87" t="str">
            <v>——</v>
          </cell>
          <cell r="G87" t="str">
            <v>——</v>
          </cell>
          <cell r="H87" t="str">
            <v>——</v>
          </cell>
          <cell r="I87" t="str">
            <v>——</v>
          </cell>
          <cell r="J87" t="str">
            <v>——</v>
          </cell>
        </row>
        <row r="88">
          <cell r="A88">
            <v>42857</v>
          </cell>
          <cell r="B88">
            <v>0.1217</v>
          </cell>
          <cell r="C88">
            <v>0.1171</v>
          </cell>
          <cell r="D88" t="str">
            <v>——</v>
          </cell>
          <cell r="E88">
            <v>12.66</v>
          </cell>
          <cell r="F88" t="str">
            <v>——</v>
          </cell>
          <cell r="G88" t="str">
            <v>——</v>
          </cell>
          <cell r="H88" t="str">
            <v>——</v>
          </cell>
          <cell r="I88" t="str">
            <v>——</v>
          </cell>
          <cell r="J88" t="str">
            <v>——</v>
          </cell>
        </row>
        <row r="89">
          <cell r="A89">
            <v>42858</v>
          </cell>
          <cell r="B89">
            <v>0.1244</v>
          </cell>
          <cell r="C89">
            <v>0.1172</v>
          </cell>
          <cell r="D89" t="str">
            <v>——</v>
          </cell>
          <cell r="E89">
            <v>12.65</v>
          </cell>
          <cell r="F89" t="str">
            <v>——</v>
          </cell>
          <cell r="G89" t="str">
            <v>——</v>
          </cell>
          <cell r="H89" t="str">
            <v>——</v>
          </cell>
          <cell r="I89" t="str">
            <v>——</v>
          </cell>
          <cell r="J89" t="str">
            <v>——</v>
          </cell>
        </row>
        <row r="90">
          <cell r="A90">
            <v>42859</v>
          </cell>
          <cell r="B90">
            <v>0.1245</v>
          </cell>
          <cell r="C90">
            <v>0.1193</v>
          </cell>
          <cell r="D90" t="str">
            <v>——</v>
          </cell>
          <cell r="E90">
            <v>12.65</v>
          </cell>
          <cell r="F90" t="str">
            <v>——</v>
          </cell>
          <cell r="G90" t="str">
            <v>——</v>
          </cell>
          <cell r="H90" t="str">
            <v>——</v>
          </cell>
          <cell r="I90" t="str">
            <v>——</v>
          </cell>
          <cell r="J90" t="str">
            <v>——</v>
          </cell>
        </row>
        <row r="91">
          <cell r="A91">
            <v>42860</v>
          </cell>
          <cell r="B91">
            <v>0.1244</v>
          </cell>
          <cell r="C91">
            <v>0.1208</v>
          </cell>
          <cell r="D91" t="str">
            <v>——</v>
          </cell>
          <cell r="E91">
            <v>12.64</v>
          </cell>
          <cell r="F91" t="str">
            <v>——</v>
          </cell>
          <cell r="G91" t="str">
            <v>——</v>
          </cell>
          <cell r="H91" t="str">
            <v>——</v>
          </cell>
          <cell r="I91" t="str">
            <v>——</v>
          </cell>
          <cell r="J91" t="str">
            <v>——</v>
          </cell>
        </row>
        <row r="92">
          <cell r="A92">
            <v>42863</v>
          </cell>
          <cell r="B92">
            <v>0.12379999999999999</v>
          </cell>
          <cell r="C92">
            <v>0.12139999999999999</v>
          </cell>
          <cell r="D92" t="str">
            <v>——</v>
          </cell>
          <cell r="E92">
            <v>12.6</v>
          </cell>
          <cell r="F92" t="str">
            <v>——</v>
          </cell>
          <cell r="G92" t="str">
            <v>——</v>
          </cell>
          <cell r="H92" t="str">
            <v>——</v>
          </cell>
          <cell r="I92" t="str">
            <v>——</v>
          </cell>
          <cell r="J92" t="str">
            <v>——</v>
          </cell>
        </row>
        <row r="93">
          <cell r="A93">
            <v>42864</v>
          </cell>
          <cell r="B93">
            <v>0.1244</v>
          </cell>
          <cell r="C93">
            <v>0.12139999999999999</v>
          </cell>
          <cell r="D93" t="str">
            <v>——</v>
          </cell>
          <cell r="E93">
            <v>12.71</v>
          </cell>
          <cell r="F93" t="str">
            <v>——</v>
          </cell>
          <cell r="G93" t="str">
            <v>——</v>
          </cell>
          <cell r="H93" t="str">
            <v>——</v>
          </cell>
          <cell r="I93" t="str">
            <v>——</v>
          </cell>
          <cell r="J93" t="str">
            <v>——</v>
          </cell>
        </row>
        <row r="94">
          <cell r="A94">
            <v>42865</v>
          </cell>
          <cell r="B94">
            <v>0.1245</v>
          </cell>
          <cell r="C94">
            <v>0.1182</v>
          </cell>
          <cell r="D94" t="str">
            <v>——</v>
          </cell>
          <cell r="E94">
            <v>12.56</v>
          </cell>
          <cell r="F94" t="str">
            <v>——</v>
          </cell>
          <cell r="G94" t="str">
            <v>——</v>
          </cell>
          <cell r="H94" t="str">
            <v>——</v>
          </cell>
          <cell r="I94" t="str">
            <v>——</v>
          </cell>
          <cell r="J94" t="str">
            <v>——</v>
          </cell>
        </row>
        <row r="95">
          <cell r="A95">
            <v>42866</v>
          </cell>
          <cell r="B95">
            <v>0.12330000000000001</v>
          </cell>
          <cell r="C95">
            <v>0.1179</v>
          </cell>
          <cell r="D95" t="str">
            <v>——</v>
          </cell>
          <cell r="E95">
            <v>12.59</v>
          </cell>
          <cell r="F95" t="str">
            <v>——</v>
          </cell>
          <cell r="G95" t="str">
            <v>——</v>
          </cell>
          <cell r="H95" t="str">
            <v>——</v>
          </cell>
          <cell r="I95" t="str">
            <v>——</v>
          </cell>
          <cell r="J95" t="str">
            <v>——</v>
          </cell>
        </row>
        <row r="96">
          <cell r="A96">
            <v>42867</v>
          </cell>
          <cell r="B96">
            <v>0.12139999999999999</v>
          </cell>
          <cell r="C96">
            <v>0.1179</v>
          </cell>
          <cell r="D96" t="str">
            <v>——</v>
          </cell>
          <cell r="E96">
            <v>12.68</v>
          </cell>
          <cell r="F96" t="str">
            <v>——</v>
          </cell>
          <cell r="G96" t="str">
            <v>——</v>
          </cell>
          <cell r="H96" t="str">
            <v>——</v>
          </cell>
          <cell r="I96" t="str">
            <v>——</v>
          </cell>
          <cell r="J96" t="str">
            <v>——</v>
          </cell>
        </row>
        <row r="97">
          <cell r="A97">
            <v>42870</v>
          </cell>
          <cell r="B97">
            <v>0.12089999999999999</v>
          </cell>
          <cell r="C97">
            <v>0.1163</v>
          </cell>
          <cell r="D97" t="str">
            <v>——</v>
          </cell>
          <cell r="E97">
            <v>12.74</v>
          </cell>
          <cell r="F97" t="str">
            <v>——</v>
          </cell>
          <cell r="G97" t="str">
            <v>——</v>
          </cell>
          <cell r="H97" t="str">
            <v>——</v>
          </cell>
          <cell r="I97" t="str">
            <v>——</v>
          </cell>
          <cell r="J97" t="str">
            <v>——</v>
          </cell>
        </row>
        <row r="98">
          <cell r="A98">
            <v>42871</v>
          </cell>
          <cell r="B98">
            <v>0.1203</v>
          </cell>
          <cell r="C98">
            <v>0.1164</v>
          </cell>
          <cell r="D98" t="str">
            <v>——</v>
          </cell>
          <cell r="E98">
            <v>12.88</v>
          </cell>
          <cell r="F98" t="str">
            <v>——</v>
          </cell>
          <cell r="G98" t="str">
            <v>——</v>
          </cell>
          <cell r="H98" t="str">
            <v>——</v>
          </cell>
          <cell r="I98" t="str">
            <v>——</v>
          </cell>
          <cell r="J98" t="str">
            <v>——</v>
          </cell>
        </row>
        <row r="99">
          <cell r="A99">
            <v>42872</v>
          </cell>
          <cell r="B99">
            <v>0.12180000000000001</v>
          </cell>
          <cell r="C99">
            <v>0.1172</v>
          </cell>
          <cell r="D99" t="str">
            <v>——</v>
          </cell>
          <cell r="E99">
            <v>12.87</v>
          </cell>
          <cell r="F99" t="str">
            <v>——</v>
          </cell>
          <cell r="G99" t="str">
            <v>——</v>
          </cell>
          <cell r="H99" t="str">
            <v>——</v>
          </cell>
          <cell r="I99" t="str">
            <v>——</v>
          </cell>
          <cell r="J99" t="str">
            <v>——</v>
          </cell>
        </row>
        <row r="100">
          <cell r="A100">
            <v>42873</v>
          </cell>
          <cell r="B100">
            <v>0.12239999999999999</v>
          </cell>
          <cell r="C100">
            <v>0.1181</v>
          </cell>
          <cell r="D100" t="str">
            <v>——</v>
          </cell>
          <cell r="E100">
            <v>12.8</v>
          </cell>
          <cell r="F100" t="str">
            <v>——</v>
          </cell>
          <cell r="G100" t="str">
            <v>——</v>
          </cell>
          <cell r="H100" t="str">
            <v>——</v>
          </cell>
          <cell r="I100" t="str">
            <v>——</v>
          </cell>
          <cell r="J100" t="str">
            <v>——</v>
          </cell>
        </row>
        <row r="101">
          <cell r="A101">
            <v>42874</v>
          </cell>
          <cell r="B101">
            <v>0.1222</v>
          </cell>
          <cell r="C101">
            <v>0.1179</v>
          </cell>
          <cell r="D101" t="str">
            <v>——</v>
          </cell>
          <cell r="E101">
            <v>12.86</v>
          </cell>
          <cell r="F101" t="str">
            <v>——</v>
          </cell>
          <cell r="G101" t="str">
            <v>——</v>
          </cell>
          <cell r="H101" t="str">
            <v>——</v>
          </cell>
          <cell r="I101" t="str">
            <v>——</v>
          </cell>
          <cell r="J101" t="str">
            <v>——</v>
          </cell>
        </row>
        <row r="102">
          <cell r="A102">
            <v>42877</v>
          </cell>
          <cell r="B102">
            <v>0.12139999999999999</v>
          </cell>
          <cell r="C102">
            <v>0.1174</v>
          </cell>
          <cell r="D102" t="str">
            <v>——</v>
          </cell>
          <cell r="E102">
            <v>12.75</v>
          </cell>
          <cell r="F102" t="str">
            <v>——</v>
          </cell>
          <cell r="G102" t="str">
            <v>——</v>
          </cell>
          <cell r="H102" t="str">
            <v>——</v>
          </cell>
          <cell r="I102" t="str">
            <v>——</v>
          </cell>
          <cell r="J102" t="str">
            <v>——</v>
          </cell>
        </row>
        <row r="103">
          <cell r="A103">
            <v>42878</v>
          </cell>
          <cell r="B103">
            <v>0.1196</v>
          </cell>
          <cell r="C103">
            <v>0.11700000000000001</v>
          </cell>
          <cell r="D103" t="str">
            <v>——</v>
          </cell>
          <cell r="E103">
            <v>12.71</v>
          </cell>
          <cell r="F103" t="str">
            <v>——</v>
          </cell>
          <cell r="G103" t="str">
            <v>——</v>
          </cell>
          <cell r="H103" t="str">
            <v>——</v>
          </cell>
          <cell r="I103" t="str">
            <v>——</v>
          </cell>
          <cell r="J103" t="str">
            <v>——</v>
          </cell>
        </row>
        <row r="104">
          <cell r="A104">
            <v>42879</v>
          </cell>
          <cell r="B104">
            <v>0.1196</v>
          </cell>
          <cell r="C104">
            <v>0.1168</v>
          </cell>
          <cell r="D104" t="str">
            <v>——</v>
          </cell>
          <cell r="E104">
            <v>12.77</v>
          </cell>
          <cell r="F104" t="str">
            <v>——</v>
          </cell>
          <cell r="G104" t="str">
            <v>——</v>
          </cell>
          <cell r="H104" t="str">
            <v>——</v>
          </cell>
          <cell r="I104" t="str">
            <v>——</v>
          </cell>
          <cell r="J104" t="str">
            <v>——</v>
          </cell>
        </row>
        <row r="105">
          <cell r="A105">
            <v>42880</v>
          </cell>
          <cell r="B105">
            <v>0.1193</v>
          </cell>
          <cell r="C105">
            <v>0.1152</v>
          </cell>
          <cell r="D105" t="str">
            <v>——</v>
          </cell>
          <cell r="E105">
            <v>12.95</v>
          </cell>
          <cell r="F105" t="str">
            <v>——</v>
          </cell>
          <cell r="G105" t="str">
            <v>——</v>
          </cell>
          <cell r="H105" t="str">
            <v>——</v>
          </cell>
          <cell r="I105" t="str">
            <v>——</v>
          </cell>
          <cell r="J105" t="str">
            <v>——</v>
          </cell>
        </row>
        <row r="106">
          <cell r="A106">
            <v>42881</v>
          </cell>
          <cell r="B106">
            <v>0.11899999999999999</v>
          </cell>
          <cell r="C106">
            <v>0.1152</v>
          </cell>
          <cell r="D106" t="str">
            <v>——</v>
          </cell>
          <cell r="E106">
            <v>12.96</v>
          </cell>
          <cell r="F106" t="str">
            <v>——</v>
          </cell>
          <cell r="G106" t="str">
            <v>——</v>
          </cell>
          <cell r="H106" t="str">
            <v>——</v>
          </cell>
          <cell r="I106" t="str">
            <v>——</v>
          </cell>
          <cell r="J106" t="str">
            <v>——</v>
          </cell>
        </row>
        <row r="107">
          <cell r="A107">
            <v>42886</v>
          </cell>
          <cell r="B107">
            <v>0.1183</v>
          </cell>
          <cell r="C107">
            <v>0.1152</v>
          </cell>
          <cell r="D107" t="str">
            <v>——</v>
          </cell>
          <cell r="E107">
            <v>12.99</v>
          </cell>
          <cell r="F107" t="str">
            <v>——</v>
          </cell>
          <cell r="G107" t="str">
            <v>——</v>
          </cell>
          <cell r="H107" t="str">
            <v>——</v>
          </cell>
          <cell r="I107" t="str">
            <v>——</v>
          </cell>
          <cell r="J107" t="str">
            <v>——</v>
          </cell>
        </row>
        <row r="108">
          <cell r="A108">
            <v>42887</v>
          </cell>
          <cell r="B108">
            <v>0.1174</v>
          </cell>
          <cell r="C108">
            <v>0.1149</v>
          </cell>
          <cell r="D108" t="str">
            <v>——</v>
          </cell>
          <cell r="E108">
            <v>12.94</v>
          </cell>
          <cell r="F108" t="str">
            <v>——</v>
          </cell>
          <cell r="G108" t="str">
            <v>——</v>
          </cell>
          <cell r="H108" t="str">
            <v>——</v>
          </cell>
          <cell r="I108" t="str">
            <v>——</v>
          </cell>
          <cell r="J108" t="str">
            <v>——</v>
          </cell>
        </row>
        <row r="109">
          <cell r="A109">
            <v>42888</v>
          </cell>
          <cell r="B109">
            <v>0.1178</v>
          </cell>
          <cell r="C109">
            <v>0.11559999999999999</v>
          </cell>
          <cell r="D109" t="str">
            <v>——</v>
          </cell>
          <cell r="E109">
            <v>12.97</v>
          </cell>
          <cell r="F109" t="str">
            <v>——</v>
          </cell>
          <cell r="G109" t="str">
            <v>——</v>
          </cell>
          <cell r="H109" t="str">
            <v>——</v>
          </cell>
          <cell r="I109" t="str">
            <v>——</v>
          </cell>
          <cell r="J109" t="str">
            <v>——</v>
          </cell>
        </row>
        <row r="110">
          <cell r="A110">
            <v>42891</v>
          </cell>
          <cell r="B110">
            <v>0.12</v>
          </cell>
          <cell r="C110">
            <v>0.1167</v>
          </cell>
          <cell r="D110" t="str">
            <v>——</v>
          </cell>
          <cell r="E110">
            <v>12.96</v>
          </cell>
          <cell r="F110" t="str">
            <v>——</v>
          </cell>
          <cell r="G110" t="str">
            <v>——</v>
          </cell>
          <cell r="H110" t="str">
            <v>——</v>
          </cell>
          <cell r="I110" t="str">
            <v>——</v>
          </cell>
          <cell r="J110" t="str">
            <v>——</v>
          </cell>
        </row>
        <row r="111">
          <cell r="A111">
            <v>42892</v>
          </cell>
          <cell r="B111">
            <v>0.1198</v>
          </cell>
          <cell r="C111">
            <v>0.1166</v>
          </cell>
          <cell r="D111" t="str">
            <v>——</v>
          </cell>
          <cell r="E111">
            <v>13.05</v>
          </cell>
          <cell r="F111" t="str">
            <v>——</v>
          </cell>
          <cell r="G111" t="str">
            <v>——</v>
          </cell>
          <cell r="H111" t="str">
            <v>——</v>
          </cell>
          <cell r="I111" t="str">
            <v>——</v>
          </cell>
          <cell r="J111" t="str">
            <v>——</v>
          </cell>
        </row>
        <row r="112">
          <cell r="A112">
            <v>42893</v>
          </cell>
          <cell r="B112">
            <v>0.11890000000000001</v>
          </cell>
          <cell r="C112">
            <v>0.11609999999999999</v>
          </cell>
          <cell r="D112" t="str">
            <v>——</v>
          </cell>
          <cell r="E112">
            <v>13.22</v>
          </cell>
          <cell r="F112" t="str">
            <v>——</v>
          </cell>
          <cell r="G112" t="str">
            <v>——</v>
          </cell>
          <cell r="H112" t="str">
            <v>——</v>
          </cell>
          <cell r="I112" t="str">
            <v>——</v>
          </cell>
          <cell r="J112" t="str">
            <v>——</v>
          </cell>
        </row>
        <row r="113">
          <cell r="A113">
            <v>42894</v>
          </cell>
          <cell r="B113">
            <v>0.1182</v>
          </cell>
          <cell r="C113">
            <v>0.11509999999999999</v>
          </cell>
          <cell r="D113" t="str">
            <v>——</v>
          </cell>
          <cell r="E113">
            <v>13.33</v>
          </cell>
          <cell r="F113" t="str">
            <v>——</v>
          </cell>
          <cell r="G113" t="str">
            <v>——</v>
          </cell>
          <cell r="H113" t="str">
            <v>——</v>
          </cell>
          <cell r="I113" t="str">
            <v>——</v>
          </cell>
          <cell r="J113" t="str">
            <v>——</v>
          </cell>
        </row>
        <row r="114">
          <cell r="A114">
            <v>42895</v>
          </cell>
          <cell r="B114">
            <v>0.1181</v>
          </cell>
          <cell r="C114">
            <v>0.1149</v>
          </cell>
          <cell r="D114" t="str">
            <v>——</v>
          </cell>
          <cell r="E114">
            <v>13.37</v>
          </cell>
          <cell r="F114" t="str">
            <v>——</v>
          </cell>
          <cell r="G114" t="str">
            <v>——</v>
          </cell>
          <cell r="H114" t="str">
            <v>——</v>
          </cell>
          <cell r="I114" t="str">
            <v>——</v>
          </cell>
          <cell r="J114" t="str">
            <v>——</v>
          </cell>
        </row>
        <row r="115">
          <cell r="A115">
            <v>42898</v>
          </cell>
          <cell r="B115">
            <v>0.1182</v>
          </cell>
          <cell r="C115">
            <v>0.1171</v>
          </cell>
          <cell r="D115" t="str">
            <v>——</v>
          </cell>
          <cell r="E115">
            <v>13.37</v>
          </cell>
          <cell r="F115" t="str">
            <v>——</v>
          </cell>
          <cell r="G115" t="str">
            <v>——</v>
          </cell>
          <cell r="H115" t="str">
            <v>——</v>
          </cell>
          <cell r="I115" t="str">
            <v>——</v>
          </cell>
          <cell r="J115" t="str">
            <v>——</v>
          </cell>
        </row>
        <row r="116">
          <cell r="A116">
            <v>42899</v>
          </cell>
          <cell r="B116">
            <v>0.1182</v>
          </cell>
          <cell r="C116">
            <v>0.1171</v>
          </cell>
          <cell r="D116" t="str">
            <v>——</v>
          </cell>
          <cell r="E116">
            <v>13.45</v>
          </cell>
          <cell r="F116" t="str">
            <v>——</v>
          </cell>
          <cell r="G116" t="str">
            <v>——</v>
          </cell>
          <cell r="H116" t="str">
            <v>——</v>
          </cell>
          <cell r="I116" t="str">
            <v>——</v>
          </cell>
          <cell r="J116" t="str">
            <v>——</v>
          </cell>
        </row>
        <row r="117">
          <cell r="A117">
            <v>42900</v>
          </cell>
          <cell r="B117">
            <v>0.1196</v>
          </cell>
          <cell r="C117">
            <v>0.1174</v>
          </cell>
          <cell r="D117" t="str">
            <v>——</v>
          </cell>
          <cell r="E117">
            <v>13.28</v>
          </cell>
          <cell r="F117" t="str">
            <v>——</v>
          </cell>
          <cell r="G117" t="str">
            <v>——</v>
          </cell>
          <cell r="H117" t="str">
            <v>——</v>
          </cell>
          <cell r="I117" t="str">
            <v>——</v>
          </cell>
          <cell r="J117" t="str">
            <v>——</v>
          </cell>
        </row>
        <row r="118">
          <cell r="A118">
            <v>42901</v>
          </cell>
          <cell r="B118">
            <v>0.1208</v>
          </cell>
          <cell r="C118">
            <v>0.1188</v>
          </cell>
          <cell r="D118" t="str">
            <v>——</v>
          </cell>
          <cell r="E118">
            <v>13.27</v>
          </cell>
          <cell r="F118" t="str">
            <v>——</v>
          </cell>
          <cell r="G118" t="str">
            <v>——</v>
          </cell>
          <cell r="H118" t="str">
            <v>——</v>
          </cell>
          <cell r="I118" t="str">
            <v>——</v>
          </cell>
          <cell r="J118" t="str">
            <v>——</v>
          </cell>
        </row>
        <row r="119">
          <cell r="A119">
            <v>42902</v>
          </cell>
          <cell r="B119">
            <v>0.12139999999999999</v>
          </cell>
          <cell r="C119">
            <v>0.1181</v>
          </cell>
          <cell r="D119" t="str">
            <v>——</v>
          </cell>
          <cell r="E119">
            <v>13.18</v>
          </cell>
          <cell r="F119" t="str">
            <v>——</v>
          </cell>
          <cell r="G119" t="str">
            <v>——</v>
          </cell>
          <cell r="H119" t="str">
            <v>——</v>
          </cell>
          <cell r="I119" t="str">
            <v>——</v>
          </cell>
          <cell r="J119" t="str">
            <v>——</v>
          </cell>
        </row>
        <row r="120">
          <cell r="A120">
            <v>42905</v>
          </cell>
          <cell r="B120">
            <v>0.1211</v>
          </cell>
          <cell r="C120">
            <v>0.1168</v>
          </cell>
          <cell r="D120" t="str">
            <v>——</v>
          </cell>
          <cell r="E120">
            <v>13.3</v>
          </cell>
          <cell r="F120" t="str">
            <v>——</v>
          </cell>
          <cell r="G120" t="str">
            <v>——</v>
          </cell>
          <cell r="H120" t="str">
            <v>——</v>
          </cell>
          <cell r="I120" t="str">
            <v>——</v>
          </cell>
          <cell r="J120" t="str">
            <v>——</v>
          </cell>
        </row>
        <row r="121">
          <cell r="A121">
            <v>42906</v>
          </cell>
          <cell r="B121">
            <v>0.12139999999999999</v>
          </cell>
          <cell r="C121">
            <v>0.1172</v>
          </cell>
          <cell r="D121" t="str">
            <v>——</v>
          </cell>
          <cell r="E121">
            <v>13.29</v>
          </cell>
          <cell r="F121" t="str">
            <v>——</v>
          </cell>
          <cell r="G121" t="str">
            <v>——</v>
          </cell>
          <cell r="H121" t="str">
            <v>——</v>
          </cell>
          <cell r="I121" t="str">
            <v>——</v>
          </cell>
          <cell r="J121" t="str">
            <v>——</v>
          </cell>
        </row>
        <row r="122">
          <cell r="A122">
            <v>42907</v>
          </cell>
          <cell r="B122">
            <v>0.1203</v>
          </cell>
          <cell r="C122">
            <v>0.1167</v>
          </cell>
          <cell r="D122" t="str">
            <v>——</v>
          </cell>
          <cell r="E122">
            <v>13.41</v>
          </cell>
          <cell r="F122" t="str">
            <v>——</v>
          </cell>
          <cell r="G122" t="str">
            <v>——</v>
          </cell>
          <cell r="H122" t="str">
            <v>——</v>
          </cell>
          <cell r="I122" t="str">
            <v>——</v>
          </cell>
          <cell r="J122" t="str">
            <v>——</v>
          </cell>
        </row>
        <row r="123">
          <cell r="A123">
            <v>42908</v>
          </cell>
          <cell r="B123">
            <v>0.1192</v>
          </cell>
          <cell r="C123">
            <v>0.1159</v>
          </cell>
          <cell r="D123" t="str">
            <v>——</v>
          </cell>
          <cell r="E123">
            <v>13.4</v>
          </cell>
          <cell r="F123" t="str">
            <v>——</v>
          </cell>
          <cell r="G123" t="str">
            <v>——</v>
          </cell>
          <cell r="H123" t="str">
            <v>——</v>
          </cell>
          <cell r="I123" t="str">
            <v>——</v>
          </cell>
          <cell r="J123" t="str">
            <v>——</v>
          </cell>
        </row>
        <row r="124">
          <cell r="A124">
            <v>42909</v>
          </cell>
          <cell r="B124">
            <v>0.11849999999999999</v>
          </cell>
          <cell r="C124">
            <v>0.1152</v>
          </cell>
          <cell r="D124" t="str">
            <v>——</v>
          </cell>
          <cell r="E124">
            <v>13.5</v>
          </cell>
          <cell r="F124" t="str">
            <v>——</v>
          </cell>
          <cell r="G124" t="str">
            <v>——</v>
          </cell>
          <cell r="H124" t="str">
            <v>——</v>
          </cell>
          <cell r="I124" t="str">
            <v>——</v>
          </cell>
          <cell r="J124" t="str">
            <v>——</v>
          </cell>
        </row>
        <row r="125">
          <cell r="A125">
            <v>42912</v>
          </cell>
          <cell r="B125">
            <v>0.1182</v>
          </cell>
          <cell r="C125">
            <v>0.1144</v>
          </cell>
          <cell r="D125" t="str">
            <v>——</v>
          </cell>
          <cell r="E125">
            <v>13.64</v>
          </cell>
          <cell r="F125" t="str">
            <v>——</v>
          </cell>
          <cell r="G125" t="str">
            <v>——</v>
          </cell>
          <cell r="H125" t="str">
            <v>——</v>
          </cell>
          <cell r="I125" t="str">
            <v>——</v>
          </cell>
          <cell r="J125" t="str">
            <v>——</v>
          </cell>
        </row>
        <row r="126">
          <cell r="A126">
            <v>42913</v>
          </cell>
          <cell r="B126">
            <v>0.1178</v>
          </cell>
          <cell r="C126">
            <v>0.114</v>
          </cell>
          <cell r="D126" t="str">
            <v>——</v>
          </cell>
          <cell r="E126">
            <v>13.65</v>
          </cell>
          <cell r="F126" t="str">
            <v>——</v>
          </cell>
          <cell r="G126" t="str">
            <v>——</v>
          </cell>
          <cell r="H126" t="str">
            <v>——</v>
          </cell>
          <cell r="I126" t="str">
            <v>——</v>
          </cell>
          <cell r="J126" t="str">
            <v>——</v>
          </cell>
        </row>
        <row r="127">
          <cell r="A127">
            <v>42914</v>
          </cell>
          <cell r="B127">
            <v>0.1181</v>
          </cell>
          <cell r="C127">
            <v>0.1149</v>
          </cell>
          <cell r="D127">
            <v>0.1027</v>
          </cell>
          <cell r="E127">
            <v>13.58</v>
          </cell>
          <cell r="F127" t="str">
            <v>——</v>
          </cell>
          <cell r="G127" t="str">
            <v>——</v>
          </cell>
          <cell r="H127" t="str">
            <v>——</v>
          </cell>
          <cell r="I127">
            <v>1.98</v>
          </cell>
          <cell r="J127" t="str">
            <v>——</v>
          </cell>
        </row>
        <row r="128">
          <cell r="A128">
            <v>42915</v>
          </cell>
          <cell r="B128">
            <v>0.1176</v>
          </cell>
          <cell r="C128">
            <v>0.1145</v>
          </cell>
          <cell r="D128">
            <v>0.1016</v>
          </cell>
          <cell r="E128">
            <v>13.61</v>
          </cell>
          <cell r="F128" t="str">
            <v>——</v>
          </cell>
          <cell r="G128" t="str">
            <v>——</v>
          </cell>
          <cell r="H128" t="str">
            <v>——</v>
          </cell>
          <cell r="I128">
            <v>1.98</v>
          </cell>
          <cell r="J128" t="str">
            <v>——</v>
          </cell>
        </row>
        <row r="129">
          <cell r="A129">
            <v>42916</v>
          </cell>
          <cell r="B129">
            <v>0.1174</v>
          </cell>
          <cell r="C129">
            <v>0.1149</v>
          </cell>
          <cell r="D129">
            <v>0.1019</v>
          </cell>
          <cell r="E129">
            <v>13.61</v>
          </cell>
          <cell r="F129" t="str">
            <v>——</v>
          </cell>
          <cell r="G129" t="str">
            <v>——</v>
          </cell>
          <cell r="H129" t="str">
            <v>——</v>
          </cell>
          <cell r="I129">
            <v>1.97</v>
          </cell>
          <cell r="J129" t="str">
            <v>——</v>
          </cell>
        </row>
        <row r="130">
          <cell r="A130">
            <v>42919</v>
          </cell>
          <cell r="B130">
            <v>0.1176</v>
          </cell>
          <cell r="C130">
            <v>0.11509999999999999</v>
          </cell>
          <cell r="D130">
            <v>0.1027</v>
          </cell>
          <cell r="E130">
            <v>13.6</v>
          </cell>
          <cell r="F130" t="str">
            <v>——</v>
          </cell>
          <cell r="G130" t="str">
            <v>——</v>
          </cell>
          <cell r="H130">
            <v>31.08</v>
          </cell>
          <cell r="I130">
            <v>1.95</v>
          </cell>
          <cell r="J130" t="str">
            <v>——</v>
          </cell>
        </row>
        <row r="131">
          <cell r="A131">
            <v>42920</v>
          </cell>
          <cell r="B131">
            <v>0.1181</v>
          </cell>
          <cell r="C131">
            <v>0.1163</v>
          </cell>
          <cell r="D131">
            <v>0.10349999999999999</v>
          </cell>
          <cell r="E131">
            <v>13.51</v>
          </cell>
          <cell r="F131" t="str">
            <v>——</v>
          </cell>
          <cell r="G131" t="str">
            <v>——</v>
          </cell>
          <cell r="H131">
            <v>30.92</v>
          </cell>
          <cell r="I131">
            <v>1.92</v>
          </cell>
          <cell r="J131" t="str">
            <v>——</v>
          </cell>
        </row>
        <row r="132">
          <cell r="A132">
            <v>42921</v>
          </cell>
          <cell r="B132">
            <v>0.11749999999999999</v>
          </cell>
          <cell r="C132">
            <v>0.1149</v>
          </cell>
          <cell r="D132">
            <v>0.10249999999999999</v>
          </cell>
          <cell r="E132">
            <v>13.6</v>
          </cell>
          <cell r="F132" t="str">
            <v>——</v>
          </cell>
          <cell r="G132" t="str">
            <v>——</v>
          </cell>
          <cell r="H132">
            <v>31.02</v>
          </cell>
          <cell r="I132">
            <v>1.94</v>
          </cell>
          <cell r="J132" t="str">
            <v>——</v>
          </cell>
        </row>
        <row r="133">
          <cell r="A133">
            <v>42922</v>
          </cell>
          <cell r="B133">
            <v>0.1172</v>
          </cell>
          <cell r="C133">
            <v>0.1149</v>
          </cell>
          <cell r="D133">
            <v>0.1024</v>
          </cell>
          <cell r="E133">
            <v>13.61</v>
          </cell>
          <cell r="F133" t="str">
            <v>——</v>
          </cell>
          <cell r="G133" t="str">
            <v>——</v>
          </cell>
          <cell r="H133">
            <v>31.02</v>
          </cell>
          <cell r="I133">
            <v>1.93</v>
          </cell>
          <cell r="J133" t="str">
            <v>——</v>
          </cell>
        </row>
        <row r="134">
          <cell r="A134">
            <v>42923</v>
          </cell>
          <cell r="B134">
            <v>0.1174</v>
          </cell>
          <cell r="C134">
            <v>0.11559999999999999</v>
          </cell>
          <cell r="D134">
            <v>0.10290000000000001</v>
          </cell>
          <cell r="E134">
            <v>13.61</v>
          </cell>
          <cell r="F134" t="str">
            <v>——</v>
          </cell>
          <cell r="G134" t="str">
            <v>——</v>
          </cell>
          <cell r="H134">
            <v>31.1</v>
          </cell>
          <cell r="I134">
            <v>1.94</v>
          </cell>
          <cell r="J134" t="str">
            <v>——</v>
          </cell>
        </row>
        <row r="135">
          <cell r="A135">
            <v>42926</v>
          </cell>
          <cell r="B135">
            <v>0.1176</v>
          </cell>
          <cell r="C135">
            <v>0.11559999999999999</v>
          </cell>
          <cell r="D135">
            <v>0.10349999999999999</v>
          </cell>
          <cell r="E135">
            <v>13.61</v>
          </cell>
          <cell r="F135" t="str">
            <v>——</v>
          </cell>
          <cell r="G135" t="str">
            <v>——</v>
          </cell>
          <cell r="H135">
            <v>31.01</v>
          </cell>
          <cell r="I135">
            <v>1.95</v>
          </cell>
          <cell r="J135" t="str">
            <v>——</v>
          </cell>
        </row>
        <row r="136">
          <cell r="A136">
            <v>42927</v>
          </cell>
          <cell r="B136">
            <v>0.1174</v>
          </cell>
          <cell r="C136">
            <v>0.1142</v>
          </cell>
          <cell r="D136">
            <v>0.10299999999999999</v>
          </cell>
          <cell r="E136">
            <v>13.65</v>
          </cell>
          <cell r="F136" t="str">
            <v>——</v>
          </cell>
          <cell r="G136" t="str">
            <v>——</v>
          </cell>
          <cell r="H136">
            <v>30.63</v>
          </cell>
          <cell r="I136">
            <v>1.94</v>
          </cell>
          <cell r="J136" t="str">
            <v>——</v>
          </cell>
        </row>
        <row r="137">
          <cell r="A137">
            <v>42928</v>
          </cell>
          <cell r="B137">
            <v>0.1172</v>
          </cell>
          <cell r="C137">
            <v>0.114</v>
          </cell>
          <cell r="D137">
            <v>0.1031</v>
          </cell>
          <cell r="E137">
            <v>13.6</v>
          </cell>
          <cell r="F137" t="str">
            <v>——</v>
          </cell>
          <cell r="G137" t="str">
            <v>——</v>
          </cell>
          <cell r="H137">
            <v>30.64</v>
          </cell>
          <cell r="I137">
            <v>1.96</v>
          </cell>
          <cell r="J137" t="str">
            <v>——</v>
          </cell>
        </row>
        <row r="138">
          <cell r="A138">
            <v>42929</v>
          </cell>
          <cell r="B138">
            <v>0.1164</v>
          </cell>
          <cell r="C138">
            <v>0.11260000000000001</v>
          </cell>
          <cell r="D138">
            <v>0.1024</v>
          </cell>
          <cell r="E138">
            <v>13.63</v>
          </cell>
          <cell r="F138" t="str">
            <v>——</v>
          </cell>
          <cell r="G138" t="str">
            <v>——</v>
          </cell>
          <cell r="H138">
            <v>30.57</v>
          </cell>
          <cell r="I138">
            <v>1.94</v>
          </cell>
          <cell r="J138" t="str">
            <v>——</v>
          </cell>
        </row>
        <row r="139">
          <cell r="A139">
            <v>42930</v>
          </cell>
          <cell r="B139">
            <v>0.11600000000000001</v>
          </cell>
          <cell r="C139">
            <v>0.11169999999999999</v>
          </cell>
          <cell r="D139">
            <v>0.1024</v>
          </cell>
          <cell r="E139">
            <v>13.67</v>
          </cell>
          <cell r="F139" t="str">
            <v>——</v>
          </cell>
          <cell r="G139" t="str">
            <v>——</v>
          </cell>
          <cell r="H139">
            <v>30.46</v>
          </cell>
          <cell r="I139">
            <v>1.95</v>
          </cell>
          <cell r="J139" t="str">
            <v>——</v>
          </cell>
        </row>
        <row r="140">
          <cell r="A140">
            <v>42933</v>
          </cell>
          <cell r="B140">
            <v>0.1147</v>
          </cell>
          <cell r="C140">
            <v>0.1114</v>
          </cell>
          <cell r="D140">
            <v>0.10290000000000001</v>
          </cell>
          <cell r="E140">
            <v>13.44</v>
          </cell>
          <cell r="F140" t="str">
            <v>——</v>
          </cell>
          <cell r="G140" t="str">
            <v>——</v>
          </cell>
          <cell r="H140">
            <v>29.18</v>
          </cell>
          <cell r="I140">
            <v>1.89</v>
          </cell>
          <cell r="J140" t="str">
            <v>——</v>
          </cell>
        </row>
        <row r="141">
          <cell r="A141">
            <v>42934</v>
          </cell>
          <cell r="B141">
            <v>0.11559999999999999</v>
          </cell>
          <cell r="C141">
            <v>0.1115</v>
          </cell>
          <cell r="D141">
            <v>0.1031</v>
          </cell>
          <cell r="E141">
            <v>13.44</v>
          </cell>
          <cell r="F141" t="str">
            <v>——</v>
          </cell>
          <cell r="G141" t="str">
            <v>——</v>
          </cell>
          <cell r="H141">
            <v>29.48</v>
          </cell>
          <cell r="I141">
            <v>1.91</v>
          </cell>
          <cell r="J141" t="str">
            <v>——</v>
          </cell>
        </row>
        <row r="142">
          <cell r="A142">
            <v>42935</v>
          </cell>
          <cell r="B142">
            <v>0.1152</v>
          </cell>
          <cell r="C142">
            <v>0.11</v>
          </cell>
          <cell r="D142">
            <v>0.1013</v>
          </cell>
          <cell r="E142">
            <v>13.63</v>
          </cell>
          <cell r="F142" t="str">
            <v>——</v>
          </cell>
          <cell r="G142" t="str">
            <v>——</v>
          </cell>
          <cell r="H142">
            <v>30.05</v>
          </cell>
          <cell r="I142">
            <v>1.93</v>
          </cell>
          <cell r="J142" t="str">
            <v>——</v>
          </cell>
        </row>
        <row r="143">
          <cell r="A143">
            <v>42936</v>
          </cell>
          <cell r="B143">
            <v>0.1147</v>
          </cell>
          <cell r="C143">
            <v>0.1099</v>
          </cell>
          <cell r="D143">
            <v>0.1007</v>
          </cell>
          <cell r="E143">
            <v>13.75</v>
          </cell>
          <cell r="F143" t="str">
            <v>——</v>
          </cell>
          <cell r="G143" t="str">
            <v>——</v>
          </cell>
          <cell r="H143">
            <v>30.23</v>
          </cell>
          <cell r="I143">
            <v>1.96</v>
          </cell>
          <cell r="J143" t="str">
            <v>——</v>
          </cell>
        </row>
        <row r="144">
          <cell r="A144">
            <v>42937</v>
          </cell>
          <cell r="B144">
            <v>0.1149</v>
          </cell>
          <cell r="C144">
            <v>0.1106</v>
          </cell>
          <cell r="D144">
            <v>0.1011</v>
          </cell>
          <cell r="E144">
            <v>13.75</v>
          </cell>
          <cell r="F144" t="str">
            <v>——</v>
          </cell>
          <cell r="G144" t="str">
            <v>——</v>
          </cell>
          <cell r="H144">
            <v>30.35</v>
          </cell>
          <cell r="I144">
            <v>1.95</v>
          </cell>
          <cell r="J144" t="str">
            <v>——</v>
          </cell>
        </row>
        <row r="145">
          <cell r="A145">
            <v>42940</v>
          </cell>
          <cell r="B145">
            <v>0.1145</v>
          </cell>
          <cell r="C145">
            <v>0.1103</v>
          </cell>
          <cell r="D145">
            <v>0.10050000000000001</v>
          </cell>
          <cell r="E145">
            <v>13.57</v>
          </cell>
          <cell r="F145" t="str">
            <v>——</v>
          </cell>
          <cell r="G145" t="str">
            <v>——</v>
          </cell>
          <cell r="H145">
            <v>30.51</v>
          </cell>
          <cell r="I145">
            <v>1.95</v>
          </cell>
          <cell r="J145" t="str">
            <v>——</v>
          </cell>
        </row>
        <row r="146">
          <cell r="A146">
            <v>42941</v>
          </cell>
          <cell r="B146">
            <v>0.1142</v>
          </cell>
          <cell r="C146">
            <v>0.11070000000000001</v>
          </cell>
          <cell r="D146">
            <v>0.10100000000000001</v>
          </cell>
          <cell r="E146">
            <v>13.79</v>
          </cell>
          <cell r="F146" t="str">
            <v>——</v>
          </cell>
          <cell r="G146" t="str">
            <v>——</v>
          </cell>
          <cell r="H146">
            <v>30.43</v>
          </cell>
          <cell r="I146">
            <v>1.92</v>
          </cell>
          <cell r="J146" t="str">
            <v>——</v>
          </cell>
        </row>
        <row r="147">
          <cell r="A147">
            <v>42942</v>
          </cell>
          <cell r="B147">
            <v>0.1138</v>
          </cell>
          <cell r="C147">
            <v>0.111</v>
          </cell>
          <cell r="D147">
            <v>0.1018</v>
          </cell>
          <cell r="E147">
            <v>13.74</v>
          </cell>
          <cell r="F147" t="str">
            <v>——</v>
          </cell>
          <cell r="G147" t="str">
            <v>——</v>
          </cell>
          <cell r="H147">
            <v>30.39</v>
          </cell>
          <cell r="I147">
            <v>1.92</v>
          </cell>
          <cell r="J147" t="str">
            <v>——</v>
          </cell>
        </row>
        <row r="148">
          <cell r="A148">
            <v>42943</v>
          </cell>
          <cell r="B148">
            <v>0.1142</v>
          </cell>
          <cell r="C148">
            <v>0.111</v>
          </cell>
          <cell r="D148">
            <v>0.1013</v>
          </cell>
          <cell r="E148">
            <v>13.76</v>
          </cell>
          <cell r="F148" t="str">
            <v>——</v>
          </cell>
          <cell r="G148" t="str">
            <v>——</v>
          </cell>
          <cell r="H148">
            <v>30.6</v>
          </cell>
          <cell r="I148">
            <v>1.93</v>
          </cell>
          <cell r="J148" t="str">
            <v>——</v>
          </cell>
        </row>
        <row r="149">
          <cell r="A149">
            <v>42944</v>
          </cell>
          <cell r="B149">
            <v>0.114</v>
          </cell>
          <cell r="C149">
            <v>0.11119999999999999</v>
          </cell>
          <cell r="D149">
            <v>0.10100000000000001</v>
          </cell>
          <cell r="E149">
            <v>13.78</v>
          </cell>
          <cell r="F149" t="str">
            <v>——</v>
          </cell>
          <cell r="G149" t="str">
            <v>——</v>
          </cell>
          <cell r="H149">
            <v>30.74</v>
          </cell>
          <cell r="I149">
            <v>1.94</v>
          </cell>
          <cell r="J149" t="str">
            <v>——</v>
          </cell>
        </row>
        <row r="150">
          <cell r="A150">
            <v>42947</v>
          </cell>
          <cell r="B150">
            <v>0.1142</v>
          </cell>
          <cell r="C150">
            <v>0.111</v>
          </cell>
          <cell r="D150">
            <v>0.1009</v>
          </cell>
          <cell r="E150">
            <v>13.8</v>
          </cell>
          <cell r="F150" t="str">
            <v>——</v>
          </cell>
          <cell r="G150" t="str">
            <v>——</v>
          </cell>
          <cell r="H150">
            <v>31.13</v>
          </cell>
          <cell r="I150">
            <v>1.94</v>
          </cell>
          <cell r="J150" t="str">
            <v>——</v>
          </cell>
        </row>
        <row r="151">
          <cell r="A151">
            <v>42948</v>
          </cell>
          <cell r="B151">
            <v>0.113</v>
          </cell>
          <cell r="C151">
            <v>0.10929999999999999</v>
          </cell>
          <cell r="D151">
            <v>0.10009999999999999</v>
          </cell>
          <cell r="E151">
            <v>13.7</v>
          </cell>
          <cell r="F151" t="str">
            <v>——</v>
          </cell>
          <cell r="G151" t="str">
            <v>——</v>
          </cell>
          <cell r="H151">
            <v>31.08</v>
          </cell>
          <cell r="I151">
            <v>1.95</v>
          </cell>
          <cell r="J151" t="str">
            <v>——</v>
          </cell>
        </row>
        <row r="152">
          <cell r="A152">
            <v>42949</v>
          </cell>
          <cell r="B152">
            <v>0.1125</v>
          </cell>
          <cell r="C152">
            <v>0.1089</v>
          </cell>
          <cell r="D152">
            <v>0.1002</v>
          </cell>
          <cell r="E152">
            <v>13.61</v>
          </cell>
          <cell r="F152" t="str">
            <v>——</v>
          </cell>
          <cell r="G152" t="str">
            <v>——</v>
          </cell>
          <cell r="H152">
            <v>30.89</v>
          </cell>
          <cell r="I152">
            <v>1.93</v>
          </cell>
          <cell r="J152" t="str">
            <v>——</v>
          </cell>
        </row>
        <row r="153">
          <cell r="A153">
            <v>42950</v>
          </cell>
          <cell r="B153">
            <v>0.1135</v>
          </cell>
          <cell r="C153">
            <v>0.1099</v>
          </cell>
          <cell r="D153">
            <v>0.1017</v>
          </cell>
          <cell r="E153">
            <v>13.54</v>
          </cell>
          <cell r="F153" t="str">
            <v>——</v>
          </cell>
          <cell r="G153" t="str">
            <v>——</v>
          </cell>
          <cell r="H153">
            <v>30.94</v>
          </cell>
          <cell r="I153">
            <v>1.92</v>
          </cell>
          <cell r="J153" t="str">
            <v>——</v>
          </cell>
        </row>
        <row r="154">
          <cell r="A154">
            <v>42951</v>
          </cell>
          <cell r="B154">
            <v>0.1139</v>
          </cell>
          <cell r="C154">
            <v>0.1104</v>
          </cell>
          <cell r="D154">
            <v>0.1027</v>
          </cell>
          <cell r="E154">
            <v>13.47</v>
          </cell>
          <cell r="F154" t="str">
            <v>——</v>
          </cell>
          <cell r="G154" t="str">
            <v>——</v>
          </cell>
          <cell r="H154">
            <v>30.75</v>
          </cell>
          <cell r="I154">
            <v>1.9</v>
          </cell>
          <cell r="J154" t="str">
            <v>——</v>
          </cell>
        </row>
        <row r="155">
          <cell r="A155">
            <v>42954</v>
          </cell>
          <cell r="B155">
            <v>0.1138</v>
          </cell>
          <cell r="C155">
            <v>0.1099</v>
          </cell>
          <cell r="D155">
            <v>0.1016</v>
          </cell>
          <cell r="E155">
            <v>13.53</v>
          </cell>
          <cell r="F155" t="str">
            <v>——</v>
          </cell>
          <cell r="G155" t="str">
            <v>——</v>
          </cell>
          <cell r="H155">
            <v>31.12</v>
          </cell>
          <cell r="I155">
            <v>1.91</v>
          </cell>
          <cell r="J155" t="str">
            <v>——</v>
          </cell>
        </row>
        <row r="156">
          <cell r="A156">
            <v>42955</v>
          </cell>
          <cell r="B156">
            <v>0.1139</v>
          </cell>
          <cell r="C156">
            <v>0.1099</v>
          </cell>
          <cell r="D156">
            <v>0.1013</v>
          </cell>
          <cell r="E156">
            <v>13.53</v>
          </cell>
          <cell r="F156" t="str">
            <v>——</v>
          </cell>
          <cell r="G156" t="str">
            <v>——</v>
          </cell>
          <cell r="H156">
            <v>31.13</v>
          </cell>
          <cell r="I156">
            <v>1.91</v>
          </cell>
          <cell r="J156" t="str">
            <v>——</v>
          </cell>
        </row>
        <row r="157">
          <cell r="A157">
            <v>42956</v>
          </cell>
          <cell r="B157">
            <v>0.11509999999999999</v>
          </cell>
          <cell r="C157">
            <v>0.1106</v>
          </cell>
          <cell r="D157">
            <v>0.1003</v>
          </cell>
          <cell r="E157">
            <v>13.56</v>
          </cell>
          <cell r="F157" t="str">
            <v>——</v>
          </cell>
          <cell r="G157" t="str">
            <v>——</v>
          </cell>
          <cell r="H157">
            <v>31.32</v>
          </cell>
          <cell r="I157">
            <v>1.91</v>
          </cell>
          <cell r="J157" t="str">
            <v>——</v>
          </cell>
        </row>
        <row r="158">
          <cell r="A158">
            <v>42957</v>
          </cell>
          <cell r="B158">
            <v>0.1152</v>
          </cell>
          <cell r="C158">
            <v>0.11169999999999999</v>
          </cell>
          <cell r="D158">
            <v>0.1004</v>
          </cell>
          <cell r="E158">
            <v>13.48</v>
          </cell>
          <cell r="F158" t="str">
            <v>——</v>
          </cell>
          <cell r="G158" t="str">
            <v>——</v>
          </cell>
          <cell r="H158">
            <v>31.08</v>
          </cell>
          <cell r="I158">
            <v>1.9</v>
          </cell>
          <cell r="J158" t="str">
            <v>——</v>
          </cell>
        </row>
        <row r="159">
          <cell r="A159">
            <v>42958</v>
          </cell>
          <cell r="B159">
            <v>0.11609999999999999</v>
          </cell>
          <cell r="C159">
            <v>0.1138</v>
          </cell>
          <cell r="D159">
            <v>0.1013</v>
          </cell>
          <cell r="E159">
            <v>13.21</v>
          </cell>
          <cell r="F159" t="str">
            <v>——</v>
          </cell>
          <cell r="G159" t="str">
            <v>——</v>
          </cell>
          <cell r="H159">
            <v>30.48</v>
          </cell>
          <cell r="I159">
            <v>1.86</v>
          </cell>
          <cell r="J159" t="str">
            <v>——</v>
          </cell>
        </row>
        <row r="160">
          <cell r="A160">
            <v>42961</v>
          </cell>
          <cell r="B160">
            <v>0.1166</v>
          </cell>
          <cell r="C160">
            <v>0.1125</v>
          </cell>
          <cell r="D160">
            <v>0.1008</v>
          </cell>
          <cell r="E160">
            <v>13.35</v>
          </cell>
          <cell r="F160" t="str">
            <v>——</v>
          </cell>
          <cell r="G160" t="str">
            <v>——</v>
          </cell>
          <cell r="H160">
            <v>31.11</v>
          </cell>
          <cell r="I160">
            <v>1.89</v>
          </cell>
          <cell r="J160" t="str">
            <v>——</v>
          </cell>
        </row>
        <row r="161">
          <cell r="A161">
            <v>42962</v>
          </cell>
          <cell r="B161">
            <v>0.1152</v>
          </cell>
          <cell r="C161">
            <v>0.11219999999999999</v>
          </cell>
          <cell r="D161">
            <v>0.1002</v>
          </cell>
          <cell r="E161">
            <v>13.39</v>
          </cell>
          <cell r="F161" t="str">
            <v>——</v>
          </cell>
          <cell r="G161" t="str">
            <v>——</v>
          </cell>
          <cell r="H161">
            <v>31.25</v>
          </cell>
          <cell r="I161">
            <v>1.89</v>
          </cell>
          <cell r="J161" t="str">
            <v>——</v>
          </cell>
        </row>
        <row r="162">
          <cell r="A162">
            <v>42963</v>
          </cell>
          <cell r="B162">
            <v>0.11559999999999999</v>
          </cell>
          <cell r="C162">
            <v>0.11210000000000001</v>
          </cell>
          <cell r="D162">
            <v>0.10009999999999999</v>
          </cell>
          <cell r="E162">
            <v>13.39</v>
          </cell>
          <cell r="F162" t="str">
            <v>——</v>
          </cell>
          <cell r="G162" t="str">
            <v>——</v>
          </cell>
          <cell r="H162">
            <v>31.29</v>
          </cell>
          <cell r="I162">
            <v>1.89</v>
          </cell>
          <cell r="J162" t="str">
            <v>——</v>
          </cell>
        </row>
        <row r="163">
          <cell r="A163">
            <v>42964</v>
          </cell>
          <cell r="B163">
            <v>0.1152</v>
          </cell>
          <cell r="C163">
            <v>0.112</v>
          </cell>
          <cell r="D163">
            <v>0.10009999999999999</v>
          </cell>
          <cell r="E163">
            <v>13.44</v>
          </cell>
          <cell r="F163" t="str">
            <v>——</v>
          </cell>
          <cell r="G163" t="str">
            <v>——</v>
          </cell>
          <cell r="H163">
            <v>31.51</v>
          </cell>
          <cell r="I163">
            <v>1.89</v>
          </cell>
          <cell r="J163" t="str">
            <v>——</v>
          </cell>
        </row>
        <row r="164">
          <cell r="A164">
            <v>42965</v>
          </cell>
          <cell r="B164">
            <v>0.1153</v>
          </cell>
          <cell r="C164">
            <v>0.11219999999999999</v>
          </cell>
          <cell r="D164">
            <v>9.9900000000000003E-2</v>
          </cell>
          <cell r="E164">
            <v>13.46</v>
          </cell>
          <cell r="F164" t="str">
            <v>——</v>
          </cell>
          <cell r="G164" t="str">
            <v>——</v>
          </cell>
          <cell r="H164">
            <v>31.41</v>
          </cell>
          <cell r="I164">
            <v>1.91</v>
          </cell>
          <cell r="J164" t="str">
            <v>——</v>
          </cell>
        </row>
        <row r="165">
          <cell r="A165">
            <v>42968</v>
          </cell>
          <cell r="B165">
            <v>0.11509999999999999</v>
          </cell>
          <cell r="C165">
            <v>0.1119</v>
          </cell>
          <cell r="D165">
            <v>9.9199999999999997E-2</v>
          </cell>
          <cell r="E165">
            <v>13.51</v>
          </cell>
          <cell r="F165" t="str">
            <v>——</v>
          </cell>
          <cell r="G165" t="str">
            <v>——</v>
          </cell>
          <cell r="H165">
            <v>31.68</v>
          </cell>
          <cell r="I165">
            <v>1.92</v>
          </cell>
          <cell r="J165" t="str">
            <v>——</v>
          </cell>
        </row>
        <row r="166">
          <cell r="A166">
            <v>42969</v>
          </cell>
          <cell r="B166">
            <v>0.1144</v>
          </cell>
          <cell r="C166">
            <v>0.1105</v>
          </cell>
          <cell r="D166">
            <v>9.8799999999999999E-2</v>
          </cell>
          <cell r="E166">
            <v>13.36</v>
          </cell>
          <cell r="F166" t="str">
            <v>——</v>
          </cell>
          <cell r="G166" t="str">
            <v>——</v>
          </cell>
          <cell r="H166">
            <v>31.55</v>
          </cell>
          <cell r="I166">
            <v>1.93</v>
          </cell>
          <cell r="J166" t="str">
            <v>——</v>
          </cell>
        </row>
        <row r="167">
          <cell r="A167">
            <v>42970</v>
          </cell>
          <cell r="B167">
            <v>0.1134</v>
          </cell>
          <cell r="C167">
            <v>0.1104</v>
          </cell>
          <cell r="D167">
            <v>9.8599999999999993E-2</v>
          </cell>
          <cell r="E167">
            <v>13.36</v>
          </cell>
          <cell r="F167" t="str">
            <v>——</v>
          </cell>
          <cell r="G167" t="str">
            <v>——</v>
          </cell>
          <cell r="H167">
            <v>31.3</v>
          </cell>
          <cell r="I167">
            <v>1.92</v>
          </cell>
          <cell r="J167" t="str">
            <v>——</v>
          </cell>
        </row>
        <row r="168">
          <cell r="A168">
            <v>42971</v>
          </cell>
          <cell r="B168">
            <v>0.11310000000000001</v>
          </cell>
          <cell r="C168">
            <v>0.1101</v>
          </cell>
          <cell r="D168">
            <v>9.9000000000000005E-2</v>
          </cell>
          <cell r="E168">
            <v>13.3</v>
          </cell>
          <cell r="F168" t="str">
            <v>——</v>
          </cell>
          <cell r="G168" t="str">
            <v>——</v>
          </cell>
          <cell r="H168">
            <v>31.1</v>
          </cell>
          <cell r="I168">
            <v>1.91</v>
          </cell>
          <cell r="J168" t="str">
            <v>——</v>
          </cell>
        </row>
        <row r="169">
          <cell r="A169">
            <v>42972</v>
          </cell>
          <cell r="B169">
            <v>0.1103</v>
          </cell>
          <cell r="C169">
            <v>0.10829999999999999</v>
          </cell>
          <cell r="D169">
            <v>9.7600000000000006E-2</v>
          </cell>
          <cell r="E169">
            <v>13.48</v>
          </cell>
          <cell r="F169" t="str">
            <v>——</v>
          </cell>
          <cell r="G169" t="str">
            <v>——</v>
          </cell>
          <cell r="H169">
            <v>31.44</v>
          </cell>
          <cell r="I169">
            <v>1.93</v>
          </cell>
          <cell r="J169" t="str">
            <v>——</v>
          </cell>
        </row>
        <row r="170">
          <cell r="A170">
            <v>42975</v>
          </cell>
          <cell r="B170">
            <v>0.1104</v>
          </cell>
          <cell r="C170">
            <v>0.1076</v>
          </cell>
          <cell r="D170">
            <v>9.5799999999999996E-2</v>
          </cell>
          <cell r="E170">
            <v>13.58</v>
          </cell>
          <cell r="F170" t="str">
            <v>——</v>
          </cell>
          <cell r="G170" t="str">
            <v>——</v>
          </cell>
          <cell r="H170">
            <v>31.83</v>
          </cell>
          <cell r="I170">
            <v>1.95</v>
          </cell>
          <cell r="J170" t="str">
            <v>——</v>
          </cell>
        </row>
        <row r="171">
          <cell r="A171">
            <v>42976</v>
          </cell>
          <cell r="B171">
            <v>0.11</v>
          </cell>
          <cell r="C171">
            <v>0.1085</v>
          </cell>
          <cell r="D171">
            <v>9.5500000000000002E-2</v>
          </cell>
          <cell r="E171">
            <v>13.55</v>
          </cell>
          <cell r="F171" t="str">
            <v>——</v>
          </cell>
          <cell r="G171" t="str">
            <v>——</v>
          </cell>
          <cell r="H171">
            <v>31.76</v>
          </cell>
          <cell r="I171">
            <v>1.94</v>
          </cell>
          <cell r="J171" t="str">
            <v>——</v>
          </cell>
        </row>
        <row r="172">
          <cell r="A172">
            <v>42977</v>
          </cell>
          <cell r="B172">
            <v>0.11070000000000001</v>
          </cell>
          <cell r="C172">
            <v>0.1085</v>
          </cell>
          <cell r="D172">
            <v>9.5699999999999993E-2</v>
          </cell>
          <cell r="E172">
            <v>13.55</v>
          </cell>
          <cell r="F172" t="str">
            <v>——</v>
          </cell>
          <cell r="G172" t="str">
            <v>——</v>
          </cell>
          <cell r="H172">
            <v>31.97</v>
          </cell>
          <cell r="I172">
            <v>1.95</v>
          </cell>
          <cell r="J172" t="str">
            <v>——</v>
          </cell>
        </row>
        <row r="173">
          <cell r="A173">
            <v>42978</v>
          </cell>
          <cell r="B173">
            <v>0.1119</v>
          </cell>
          <cell r="C173">
            <v>0.10879999999999999</v>
          </cell>
          <cell r="D173">
            <v>9.6000000000000002E-2</v>
          </cell>
          <cell r="E173">
            <v>13.51</v>
          </cell>
          <cell r="F173" t="str">
            <v>——</v>
          </cell>
          <cell r="G173" t="str">
            <v>——</v>
          </cell>
          <cell r="H173">
            <v>32.049999999999997</v>
          </cell>
          <cell r="I173">
            <v>1.95</v>
          </cell>
          <cell r="J173" t="str">
            <v>——</v>
          </cell>
        </row>
        <row r="174">
          <cell r="A174">
            <v>42979</v>
          </cell>
          <cell r="B174">
            <v>0.1119</v>
          </cell>
          <cell r="C174">
            <v>0.10920000000000001</v>
          </cell>
          <cell r="D174">
            <v>9.5799999999999996E-2</v>
          </cell>
          <cell r="E174">
            <v>13.52</v>
          </cell>
          <cell r="F174" t="str">
            <v>——</v>
          </cell>
          <cell r="G174" t="str">
            <v>——</v>
          </cell>
          <cell r="H174">
            <v>32.229999999999997</v>
          </cell>
          <cell r="I174">
            <v>1.95</v>
          </cell>
          <cell r="J174" t="str">
            <v>——</v>
          </cell>
        </row>
        <row r="175">
          <cell r="A175">
            <v>42982</v>
          </cell>
          <cell r="B175">
            <v>0.1111</v>
          </cell>
          <cell r="C175">
            <v>0.1101</v>
          </cell>
          <cell r="D175">
            <v>9.5100000000000004E-2</v>
          </cell>
          <cell r="E175">
            <v>13.58</v>
          </cell>
          <cell r="F175" t="str">
            <v>——</v>
          </cell>
          <cell r="G175">
            <v>28.05</v>
          </cell>
          <cell r="H175">
            <v>32.42</v>
          </cell>
          <cell r="I175">
            <v>1.94</v>
          </cell>
          <cell r="J175" t="str">
            <v>——</v>
          </cell>
        </row>
        <row r="176">
          <cell r="A176">
            <v>42983</v>
          </cell>
          <cell r="B176">
            <v>0.1104</v>
          </cell>
          <cell r="C176">
            <v>0.1099</v>
          </cell>
          <cell r="D176">
            <v>9.4500000000000001E-2</v>
          </cell>
          <cell r="E176">
            <v>13.62</v>
          </cell>
          <cell r="F176" t="str">
            <v>——</v>
          </cell>
          <cell r="G176">
            <v>28.04</v>
          </cell>
          <cell r="H176">
            <v>32.44</v>
          </cell>
          <cell r="I176">
            <v>1.96</v>
          </cell>
          <cell r="J176" t="str">
            <v>——</v>
          </cell>
        </row>
        <row r="177">
          <cell r="A177">
            <v>42984</v>
          </cell>
          <cell r="B177">
            <v>0.1106</v>
          </cell>
          <cell r="C177">
            <v>0.1105</v>
          </cell>
          <cell r="D177">
            <v>9.6199999999999994E-2</v>
          </cell>
          <cell r="E177">
            <v>13.6</v>
          </cell>
          <cell r="F177" t="str">
            <v>——</v>
          </cell>
          <cell r="G177">
            <v>28.14</v>
          </cell>
          <cell r="H177">
            <v>32.58</v>
          </cell>
          <cell r="I177">
            <v>1.96</v>
          </cell>
          <cell r="J177" t="str">
            <v>——</v>
          </cell>
        </row>
        <row r="178">
          <cell r="A178">
            <v>42985</v>
          </cell>
          <cell r="B178">
            <v>0.1114</v>
          </cell>
          <cell r="C178">
            <v>0.1111</v>
          </cell>
          <cell r="D178">
            <v>9.6500000000000002E-2</v>
          </cell>
          <cell r="E178">
            <v>13.58</v>
          </cell>
          <cell r="F178" t="str">
            <v>——</v>
          </cell>
          <cell r="G178">
            <v>27.95</v>
          </cell>
          <cell r="H178">
            <v>32.33</v>
          </cell>
          <cell r="I178">
            <v>2.0099999999999998</v>
          </cell>
          <cell r="J178" t="str">
            <v>——</v>
          </cell>
        </row>
        <row r="179">
          <cell r="A179">
            <v>42986</v>
          </cell>
          <cell r="B179">
            <v>0.1115</v>
          </cell>
          <cell r="C179">
            <v>0.11119999999999999</v>
          </cell>
          <cell r="D179">
            <v>9.6799999999999997E-2</v>
          </cell>
          <cell r="E179">
            <v>13.58</v>
          </cell>
          <cell r="F179" t="str">
            <v>——</v>
          </cell>
          <cell r="G179">
            <v>27.94</v>
          </cell>
          <cell r="H179">
            <v>32.39</v>
          </cell>
          <cell r="I179">
            <v>2.0099999999999998</v>
          </cell>
          <cell r="J179" t="str">
            <v>——</v>
          </cell>
        </row>
        <row r="180">
          <cell r="A180">
            <v>42989</v>
          </cell>
          <cell r="B180">
            <v>0.1115</v>
          </cell>
          <cell r="C180">
            <v>0.1103</v>
          </cell>
          <cell r="D180">
            <v>9.7299999999999998E-2</v>
          </cell>
          <cell r="E180">
            <v>13.65</v>
          </cell>
          <cell r="F180" t="str">
            <v>——</v>
          </cell>
          <cell r="G180">
            <v>28.2</v>
          </cell>
          <cell r="H180">
            <v>32.74</v>
          </cell>
          <cell r="I180">
            <v>2</v>
          </cell>
          <cell r="J180" t="str">
            <v>——</v>
          </cell>
        </row>
        <row r="181">
          <cell r="A181">
            <v>42990</v>
          </cell>
          <cell r="B181">
            <v>0.111</v>
          </cell>
          <cell r="C181">
            <v>0.10979999999999999</v>
          </cell>
          <cell r="D181">
            <v>9.6699999999999994E-2</v>
          </cell>
          <cell r="E181">
            <v>13.66</v>
          </cell>
          <cell r="F181" t="str">
            <v>——</v>
          </cell>
          <cell r="G181">
            <v>28.26</v>
          </cell>
          <cell r="H181">
            <v>32.71</v>
          </cell>
          <cell r="I181">
            <v>1.99</v>
          </cell>
          <cell r="J181" t="str">
            <v>——</v>
          </cell>
        </row>
        <row r="182">
          <cell r="A182">
            <v>42991</v>
          </cell>
          <cell r="B182">
            <v>0.11119999999999999</v>
          </cell>
          <cell r="C182">
            <v>0.1101</v>
          </cell>
          <cell r="D182">
            <v>9.6500000000000002E-2</v>
          </cell>
          <cell r="E182">
            <v>13.66</v>
          </cell>
          <cell r="F182" t="str">
            <v>——</v>
          </cell>
          <cell r="G182">
            <v>28.48</v>
          </cell>
          <cell r="H182">
            <v>32.9</v>
          </cell>
          <cell r="I182">
            <v>2.0099999999999998</v>
          </cell>
          <cell r="J182" t="str">
            <v>——</v>
          </cell>
        </row>
        <row r="183">
          <cell r="A183">
            <v>42992</v>
          </cell>
          <cell r="B183">
            <v>0.11210000000000001</v>
          </cell>
          <cell r="C183">
            <v>0.1104</v>
          </cell>
          <cell r="D183">
            <v>9.7000000000000003E-2</v>
          </cell>
          <cell r="E183">
            <v>13.64</v>
          </cell>
          <cell r="F183" t="str">
            <v>——</v>
          </cell>
          <cell r="G183">
            <v>28.44</v>
          </cell>
          <cell r="H183">
            <v>32.82</v>
          </cell>
          <cell r="I183">
            <v>2.06</v>
          </cell>
          <cell r="J183" t="str">
            <v>——</v>
          </cell>
        </row>
        <row r="184">
          <cell r="A184">
            <v>42993</v>
          </cell>
          <cell r="B184">
            <v>0.1129</v>
          </cell>
          <cell r="C184">
            <v>0.1104</v>
          </cell>
          <cell r="D184">
            <v>9.6799999999999997E-2</v>
          </cell>
          <cell r="E184">
            <v>13.64</v>
          </cell>
          <cell r="F184" t="str">
            <v>——</v>
          </cell>
          <cell r="G184">
            <v>28.34</v>
          </cell>
          <cell r="H184">
            <v>32.58</v>
          </cell>
          <cell r="I184">
            <v>2.1</v>
          </cell>
          <cell r="J184" t="str">
            <v>——</v>
          </cell>
        </row>
        <row r="185">
          <cell r="A185">
            <v>42996</v>
          </cell>
          <cell r="B185">
            <v>0.113</v>
          </cell>
          <cell r="C185">
            <v>0.1089</v>
          </cell>
          <cell r="D185">
            <v>9.6699999999999994E-2</v>
          </cell>
          <cell r="E185">
            <v>13.7</v>
          </cell>
          <cell r="F185" t="str">
            <v>——</v>
          </cell>
          <cell r="G185">
            <v>28.48</v>
          </cell>
          <cell r="H185">
            <v>32.76</v>
          </cell>
          <cell r="I185">
            <v>2.08</v>
          </cell>
          <cell r="J185" t="str">
            <v>——</v>
          </cell>
        </row>
        <row r="186">
          <cell r="A186">
            <v>42997</v>
          </cell>
          <cell r="B186">
            <v>0.11269999999999999</v>
          </cell>
          <cell r="C186">
            <v>0.1094</v>
          </cell>
          <cell r="D186">
            <v>9.6699999999999994E-2</v>
          </cell>
          <cell r="E186">
            <v>13.7</v>
          </cell>
          <cell r="F186" t="str">
            <v>——</v>
          </cell>
          <cell r="G186">
            <v>28.39</v>
          </cell>
          <cell r="H186">
            <v>32.619999999999997</v>
          </cell>
          <cell r="I186">
            <v>2.12</v>
          </cell>
          <cell r="J186" t="str">
            <v>——</v>
          </cell>
        </row>
        <row r="187">
          <cell r="A187">
            <v>42998</v>
          </cell>
          <cell r="B187">
            <v>0.1129</v>
          </cell>
          <cell r="C187">
            <v>0.1094</v>
          </cell>
          <cell r="D187">
            <v>9.6199999999999994E-2</v>
          </cell>
          <cell r="E187">
            <v>13.77</v>
          </cell>
          <cell r="F187" t="str">
            <v>——</v>
          </cell>
          <cell r="G187">
            <v>28.6</v>
          </cell>
          <cell r="H187">
            <v>32.9</v>
          </cell>
          <cell r="I187">
            <v>2.11</v>
          </cell>
          <cell r="J187" t="str">
            <v>——</v>
          </cell>
        </row>
        <row r="188">
          <cell r="A188">
            <v>42999</v>
          </cell>
          <cell r="B188">
            <v>0.112</v>
          </cell>
          <cell r="C188">
            <v>0.1091</v>
          </cell>
          <cell r="D188">
            <v>9.6000000000000002E-2</v>
          </cell>
          <cell r="E188">
            <v>13.71</v>
          </cell>
          <cell r="F188" t="str">
            <v>——</v>
          </cell>
          <cell r="G188">
            <v>28.32</v>
          </cell>
          <cell r="H188">
            <v>32.53</v>
          </cell>
          <cell r="I188">
            <v>2.08</v>
          </cell>
          <cell r="J188" t="str">
            <v>——</v>
          </cell>
        </row>
        <row r="189">
          <cell r="A189">
            <v>43000</v>
          </cell>
          <cell r="B189">
            <v>0.1115</v>
          </cell>
          <cell r="C189">
            <v>0.1096</v>
          </cell>
          <cell r="D189">
            <v>9.5299999999999996E-2</v>
          </cell>
          <cell r="E189">
            <v>13.71</v>
          </cell>
          <cell r="F189" t="str">
            <v>——</v>
          </cell>
          <cell r="G189">
            <v>28.19</v>
          </cell>
          <cell r="H189">
            <v>32.32</v>
          </cell>
          <cell r="I189">
            <v>2.0699999999999998</v>
          </cell>
          <cell r="J189" t="str">
            <v>——</v>
          </cell>
        </row>
        <row r="190">
          <cell r="A190">
            <v>43003</v>
          </cell>
          <cell r="B190">
            <v>0.11070000000000001</v>
          </cell>
          <cell r="C190">
            <v>0.1101</v>
          </cell>
          <cell r="D190">
            <v>9.5600000000000004E-2</v>
          </cell>
          <cell r="E190">
            <v>13.57</v>
          </cell>
          <cell r="F190" t="str">
            <v>——</v>
          </cell>
          <cell r="G190">
            <v>27.91</v>
          </cell>
          <cell r="H190">
            <v>31.92</v>
          </cell>
          <cell r="I190">
            <v>1.98</v>
          </cell>
          <cell r="J190" t="str">
            <v>——</v>
          </cell>
        </row>
        <row r="191">
          <cell r="A191">
            <v>43004</v>
          </cell>
          <cell r="B191">
            <v>0.111</v>
          </cell>
          <cell r="C191">
            <v>0.1099</v>
          </cell>
          <cell r="D191">
            <v>9.6000000000000002E-2</v>
          </cell>
          <cell r="E191">
            <v>13.57</v>
          </cell>
          <cell r="F191" t="str">
            <v>——</v>
          </cell>
          <cell r="G191">
            <v>28.01</v>
          </cell>
          <cell r="H191">
            <v>32.07</v>
          </cell>
          <cell r="I191">
            <v>1.99</v>
          </cell>
          <cell r="J191" t="str">
            <v>——</v>
          </cell>
        </row>
        <row r="192">
          <cell r="A192">
            <v>43005</v>
          </cell>
          <cell r="B192">
            <v>0.1115</v>
          </cell>
          <cell r="C192">
            <v>0.1096</v>
          </cell>
          <cell r="D192">
            <v>9.5799999999999996E-2</v>
          </cell>
          <cell r="E192">
            <v>13.63</v>
          </cell>
          <cell r="F192" t="str">
            <v>——</v>
          </cell>
          <cell r="G192">
            <v>28.26</v>
          </cell>
          <cell r="H192">
            <v>32.24</v>
          </cell>
          <cell r="I192">
            <v>2</v>
          </cell>
          <cell r="J192" t="str">
            <v>——</v>
          </cell>
        </row>
        <row r="193">
          <cell r="A193">
            <v>43006</v>
          </cell>
          <cell r="B193">
            <v>0.1116</v>
          </cell>
          <cell r="C193">
            <v>0.1103</v>
          </cell>
          <cell r="D193">
            <v>9.5200000000000007E-2</v>
          </cell>
          <cell r="E193">
            <v>13.63</v>
          </cell>
          <cell r="F193" t="str">
            <v>——</v>
          </cell>
          <cell r="G193">
            <v>28.25</v>
          </cell>
          <cell r="H193">
            <v>32.1</v>
          </cell>
          <cell r="I193">
            <v>1.98</v>
          </cell>
          <cell r="J193" t="str">
            <v>——</v>
          </cell>
        </row>
        <row r="194">
          <cell r="A194">
            <v>43007</v>
          </cell>
          <cell r="B194">
            <v>0.11169999999999999</v>
          </cell>
          <cell r="C194">
            <v>0.1101</v>
          </cell>
          <cell r="D194">
            <v>9.4700000000000006E-2</v>
          </cell>
          <cell r="E194">
            <v>13.7</v>
          </cell>
          <cell r="F194" t="str">
            <v>——</v>
          </cell>
          <cell r="G194">
            <v>28.46</v>
          </cell>
          <cell r="H194">
            <v>32.31</v>
          </cell>
          <cell r="I194">
            <v>1.98</v>
          </cell>
          <cell r="J194" t="str">
            <v>——</v>
          </cell>
        </row>
        <row r="195">
          <cell r="A195">
            <v>43017</v>
          </cell>
          <cell r="B195">
            <v>0.11070000000000001</v>
          </cell>
          <cell r="C195">
            <v>0.1085</v>
          </cell>
          <cell r="D195">
            <v>9.3399999999999997E-2</v>
          </cell>
          <cell r="E195">
            <v>13.85</v>
          </cell>
          <cell r="F195" t="str">
            <v>——</v>
          </cell>
          <cell r="G195">
            <v>28.77</v>
          </cell>
          <cell r="H195">
            <v>32.68</v>
          </cell>
          <cell r="I195">
            <v>1.99</v>
          </cell>
          <cell r="J195" t="str">
            <v>——</v>
          </cell>
        </row>
        <row r="196">
          <cell r="A196">
            <v>43018</v>
          </cell>
          <cell r="B196">
            <v>0.1109</v>
          </cell>
          <cell r="C196">
            <v>0.1085</v>
          </cell>
          <cell r="D196">
            <v>9.3100000000000002E-2</v>
          </cell>
          <cell r="E196">
            <v>13.9</v>
          </cell>
          <cell r="F196" t="str">
            <v>——</v>
          </cell>
          <cell r="G196">
            <v>28.9</v>
          </cell>
          <cell r="H196">
            <v>32.770000000000003</v>
          </cell>
          <cell r="I196">
            <v>1.99</v>
          </cell>
          <cell r="J196" t="str">
            <v>——</v>
          </cell>
        </row>
        <row r="197">
          <cell r="A197">
            <v>43019</v>
          </cell>
          <cell r="B197">
            <v>0.1101</v>
          </cell>
          <cell r="C197">
            <v>0.1085</v>
          </cell>
          <cell r="D197">
            <v>9.2100000000000001E-2</v>
          </cell>
          <cell r="E197">
            <v>13.94</v>
          </cell>
          <cell r="F197" t="str">
            <v>——</v>
          </cell>
          <cell r="G197">
            <v>28.81</v>
          </cell>
          <cell r="H197">
            <v>32.630000000000003</v>
          </cell>
          <cell r="I197">
            <v>1.99</v>
          </cell>
          <cell r="J197" t="str">
            <v>——</v>
          </cell>
        </row>
        <row r="198">
          <cell r="A198">
            <v>43020</v>
          </cell>
          <cell r="B198">
            <v>0.1103</v>
          </cell>
          <cell r="C198">
            <v>0.10780000000000001</v>
          </cell>
          <cell r="D198">
            <v>9.1700000000000004E-2</v>
          </cell>
          <cell r="E198">
            <v>13.9</v>
          </cell>
          <cell r="F198" t="str">
            <v>——</v>
          </cell>
          <cell r="G198">
            <v>28.72</v>
          </cell>
          <cell r="H198">
            <v>32.6</v>
          </cell>
          <cell r="I198">
            <v>1.99</v>
          </cell>
          <cell r="J198" t="str">
            <v>——</v>
          </cell>
        </row>
        <row r="199">
          <cell r="A199">
            <v>43021</v>
          </cell>
          <cell r="B199">
            <v>0.11070000000000001</v>
          </cell>
          <cell r="C199">
            <v>0.1076</v>
          </cell>
          <cell r="D199">
            <v>9.1600000000000001E-2</v>
          </cell>
          <cell r="E199">
            <v>13.9</v>
          </cell>
          <cell r="F199" t="str">
            <v>——</v>
          </cell>
          <cell r="G199">
            <v>28.87</v>
          </cell>
          <cell r="H199">
            <v>32.840000000000003</v>
          </cell>
          <cell r="I199">
            <v>1.99</v>
          </cell>
          <cell r="J199" t="str">
            <v>——</v>
          </cell>
        </row>
        <row r="200">
          <cell r="A200">
            <v>43024</v>
          </cell>
          <cell r="B200">
            <v>0.1101</v>
          </cell>
          <cell r="C200">
            <v>0.107</v>
          </cell>
          <cell r="D200">
            <v>9.1700000000000004E-2</v>
          </cell>
          <cell r="E200">
            <v>13.81</v>
          </cell>
          <cell r="F200" t="str">
            <v>——</v>
          </cell>
          <cell r="G200">
            <v>28.49</v>
          </cell>
          <cell r="H200">
            <v>32.39</v>
          </cell>
          <cell r="I200">
            <v>1.96</v>
          </cell>
          <cell r="J200" t="str">
            <v>——</v>
          </cell>
        </row>
        <row r="201">
          <cell r="A201">
            <v>43025</v>
          </cell>
          <cell r="B201">
            <v>0.1105</v>
          </cell>
          <cell r="C201">
            <v>0.10680000000000001</v>
          </cell>
          <cell r="D201">
            <v>9.1700000000000004E-2</v>
          </cell>
          <cell r="E201">
            <v>13.79</v>
          </cell>
          <cell r="F201" t="str">
            <v>——</v>
          </cell>
          <cell r="G201">
            <v>28.52</v>
          </cell>
          <cell r="H201">
            <v>32.409999999999997</v>
          </cell>
          <cell r="I201">
            <v>1.96</v>
          </cell>
          <cell r="J201" t="str">
            <v>——</v>
          </cell>
        </row>
        <row r="202">
          <cell r="A202">
            <v>43026</v>
          </cell>
          <cell r="B202">
            <v>0.1091</v>
          </cell>
          <cell r="C202">
            <v>0.10589999999999999</v>
          </cell>
          <cell r="D202">
            <v>9.0399999999999994E-2</v>
          </cell>
          <cell r="E202">
            <v>13.82</v>
          </cell>
          <cell r="F202" t="str">
            <v>——</v>
          </cell>
          <cell r="G202">
            <v>28.4</v>
          </cell>
          <cell r="H202">
            <v>32.18</v>
          </cell>
          <cell r="I202">
            <v>1.96</v>
          </cell>
          <cell r="J202" t="str">
            <v>——</v>
          </cell>
        </row>
        <row r="203">
          <cell r="A203">
            <v>43027</v>
          </cell>
          <cell r="B203">
            <v>0.1087</v>
          </cell>
          <cell r="C203">
            <v>0.107</v>
          </cell>
          <cell r="D203">
            <v>9.01E-2</v>
          </cell>
          <cell r="E203">
            <v>13.77</v>
          </cell>
          <cell r="F203" t="str">
            <v>——</v>
          </cell>
          <cell r="G203">
            <v>28.14</v>
          </cell>
          <cell r="H203">
            <v>31.89</v>
          </cell>
          <cell r="I203">
            <v>1.95</v>
          </cell>
          <cell r="J203" t="str">
            <v>——</v>
          </cell>
        </row>
        <row r="204">
          <cell r="A204">
            <v>43028</v>
          </cell>
          <cell r="B204">
            <v>0.10929999999999999</v>
          </cell>
          <cell r="C204">
            <v>0.1062</v>
          </cell>
          <cell r="D204">
            <v>9.0899999999999995E-2</v>
          </cell>
          <cell r="E204">
            <v>13.81</v>
          </cell>
          <cell r="F204" t="str">
            <v>——</v>
          </cell>
          <cell r="G204">
            <v>28.34</v>
          </cell>
          <cell r="H204">
            <v>32.229999999999997</v>
          </cell>
          <cell r="I204">
            <v>1.97</v>
          </cell>
          <cell r="J204" t="str">
            <v>——</v>
          </cell>
        </row>
        <row r="205">
          <cell r="A205">
            <v>43031</v>
          </cell>
          <cell r="B205">
            <v>0.10920000000000001</v>
          </cell>
          <cell r="C205">
            <v>0.1066</v>
          </cell>
          <cell r="D205">
            <v>0.09</v>
          </cell>
          <cell r="E205">
            <v>13.85</v>
          </cell>
          <cell r="F205" t="str">
            <v>——</v>
          </cell>
          <cell r="G205">
            <v>28.47</v>
          </cell>
          <cell r="H205">
            <v>32.36</v>
          </cell>
          <cell r="I205">
            <v>1.99</v>
          </cell>
          <cell r="J205" t="str">
            <v>——</v>
          </cell>
        </row>
        <row r="206">
          <cell r="A206">
            <v>43032</v>
          </cell>
          <cell r="B206">
            <v>0.10920000000000001</v>
          </cell>
          <cell r="C206">
            <v>0.1066</v>
          </cell>
          <cell r="D206">
            <v>0.09</v>
          </cell>
          <cell r="E206">
            <v>13.85</v>
          </cell>
          <cell r="F206" t="str">
            <v>——</v>
          </cell>
          <cell r="G206">
            <v>28.47</v>
          </cell>
          <cell r="H206">
            <v>32.36</v>
          </cell>
          <cell r="I206">
            <v>1.99</v>
          </cell>
          <cell r="J206" t="str">
            <v>——</v>
          </cell>
        </row>
        <row r="207">
          <cell r="A207">
            <v>43033</v>
          </cell>
          <cell r="B207">
            <v>0.1094</v>
          </cell>
          <cell r="C207">
            <v>0.10589999999999999</v>
          </cell>
          <cell r="D207">
            <v>8.9399999999999993E-2</v>
          </cell>
          <cell r="E207">
            <v>13.92</v>
          </cell>
          <cell r="F207" t="str">
            <v>——</v>
          </cell>
          <cell r="G207">
            <v>28.62</v>
          </cell>
          <cell r="H207">
            <v>32.590000000000003</v>
          </cell>
          <cell r="I207">
            <v>2.0099999999999998</v>
          </cell>
          <cell r="J207" t="str">
            <v>——</v>
          </cell>
        </row>
        <row r="208">
          <cell r="A208">
            <v>43034</v>
          </cell>
          <cell r="B208">
            <v>0.1104</v>
          </cell>
          <cell r="C208">
            <v>0.1056</v>
          </cell>
          <cell r="D208">
            <v>8.9399999999999993E-2</v>
          </cell>
          <cell r="E208">
            <v>13.89</v>
          </cell>
          <cell r="F208" t="str">
            <v>——</v>
          </cell>
          <cell r="G208">
            <v>27.14</v>
          </cell>
          <cell r="H208">
            <v>32.700000000000003</v>
          </cell>
          <cell r="I208">
            <v>2</v>
          </cell>
          <cell r="J208" t="str">
            <v>——</v>
          </cell>
        </row>
        <row r="209">
          <cell r="A209">
            <v>43035</v>
          </cell>
          <cell r="B209">
            <v>0.10920000000000001</v>
          </cell>
          <cell r="C209">
            <v>0.1038</v>
          </cell>
          <cell r="D209">
            <v>8.8200000000000001E-2</v>
          </cell>
          <cell r="E209">
            <v>13.9</v>
          </cell>
          <cell r="F209" t="str">
            <v>——</v>
          </cell>
          <cell r="G209">
            <v>27.06</v>
          </cell>
          <cell r="H209">
            <v>32.5</v>
          </cell>
          <cell r="I209">
            <v>1.98</v>
          </cell>
          <cell r="J209" t="str">
            <v>——</v>
          </cell>
        </row>
        <row r="210">
          <cell r="A210">
            <v>43038</v>
          </cell>
          <cell r="B210">
            <v>0.1089</v>
          </cell>
          <cell r="C210">
            <v>0.10489999999999999</v>
          </cell>
          <cell r="D210">
            <v>8.7999999999999995E-2</v>
          </cell>
          <cell r="E210">
            <v>13.78</v>
          </cell>
          <cell r="F210" t="str">
            <v>——</v>
          </cell>
          <cell r="G210">
            <v>26.15</v>
          </cell>
          <cell r="H210">
            <v>31.93</v>
          </cell>
          <cell r="I210">
            <v>1.96</v>
          </cell>
          <cell r="J210" t="str">
            <v>——</v>
          </cell>
        </row>
        <row r="211">
          <cell r="A211">
            <v>43039</v>
          </cell>
          <cell r="B211">
            <v>0.11</v>
          </cell>
          <cell r="C211">
            <v>0.1057</v>
          </cell>
          <cell r="D211">
            <v>8.8099999999999998E-2</v>
          </cell>
          <cell r="E211">
            <v>13.78</v>
          </cell>
          <cell r="F211" t="str">
            <v>——</v>
          </cell>
          <cell r="G211">
            <v>26.04</v>
          </cell>
          <cell r="H211">
            <v>32.19</v>
          </cell>
          <cell r="I211">
            <v>1.97</v>
          </cell>
          <cell r="J211">
            <v>1.77</v>
          </cell>
        </row>
        <row r="212">
          <cell r="A212">
            <v>43040</v>
          </cell>
          <cell r="B212">
            <v>0.1125</v>
          </cell>
          <cell r="C212">
            <v>0.1055</v>
          </cell>
          <cell r="D212">
            <v>8.8900000000000007E-2</v>
          </cell>
          <cell r="E212">
            <v>13.73</v>
          </cell>
          <cell r="F212" t="str">
            <v>——</v>
          </cell>
          <cell r="G212">
            <v>25.99</v>
          </cell>
          <cell r="H212">
            <v>32.159999999999997</v>
          </cell>
          <cell r="I212">
            <v>1.97</v>
          </cell>
          <cell r="J212">
            <v>1.76</v>
          </cell>
        </row>
        <row r="213">
          <cell r="A213">
            <v>43041</v>
          </cell>
          <cell r="B213">
            <v>0.11260000000000001</v>
          </cell>
          <cell r="C213">
            <v>0.1057</v>
          </cell>
          <cell r="D213">
            <v>8.8599999999999998E-2</v>
          </cell>
          <cell r="E213">
            <v>13.69</v>
          </cell>
          <cell r="F213" t="str">
            <v>——</v>
          </cell>
          <cell r="G213">
            <v>25.78</v>
          </cell>
          <cell r="H213">
            <v>31.83</v>
          </cell>
          <cell r="I213">
            <v>1.97</v>
          </cell>
          <cell r="J213">
            <v>1.77</v>
          </cell>
        </row>
        <row r="214">
          <cell r="A214">
            <v>43042</v>
          </cell>
          <cell r="B214">
            <v>0.11260000000000001</v>
          </cell>
          <cell r="C214">
            <v>0.1053</v>
          </cell>
          <cell r="D214">
            <v>8.8200000000000001E-2</v>
          </cell>
          <cell r="E214">
            <v>13.59</v>
          </cell>
          <cell r="F214" t="str">
            <v>——</v>
          </cell>
          <cell r="G214">
            <v>25.52</v>
          </cell>
          <cell r="H214">
            <v>31.54</v>
          </cell>
          <cell r="I214">
            <v>1.93</v>
          </cell>
          <cell r="J214">
            <v>1.77</v>
          </cell>
        </row>
        <row r="215">
          <cell r="A215">
            <v>43045</v>
          </cell>
          <cell r="B215">
            <v>0.11310000000000001</v>
          </cell>
          <cell r="C215">
            <v>0.10539999999999999</v>
          </cell>
          <cell r="D215">
            <v>8.7300000000000003E-2</v>
          </cell>
          <cell r="E215">
            <v>13.71</v>
          </cell>
          <cell r="F215" t="str">
            <v>——</v>
          </cell>
          <cell r="G215">
            <v>25.95</v>
          </cell>
          <cell r="H215">
            <v>31.85</v>
          </cell>
          <cell r="I215">
            <v>1.92</v>
          </cell>
          <cell r="J215">
            <v>1.76</v>
          </cell>
        </row>
        <row r="216">
          <cell r="A216">
            <v>43046</v>
          </cell>
          <cell r="B216">
            <v>0.11219999999999999</v>
          </cell>
          <cell r="C216">
            <v>0.1052</v>
          </cell>
          <cell r="D216">
            <v>8.6900000000000005E-2</v>
          </cell>
          <cell r="E216">
            <v>13.85</v>
          </cell>
          <cell r="F216" t="str">
            <v>——</v>
          </cell>
          <cell r="G216">
            <v>26.2</v>
          </cell>
          <cell r="H216">
            <v>31.95</v>
          </cell>
          <cell r="I216">
            <v>1.93</v>
          </cell>
          <cell r="J216">
            <v>1.78</v>
          </cell>
        </row>
        <row r="217">
          <cell r="A217">
            <v>43047</v>
          </cell>
          <cell r="B217">
            <v>0.11210000000000001</v>
          </cell>
          <cell r="C217">
            <v>0.1055</v>
          </cell>
          <cell r="D217">
            <v>8.7599999999999997E-2</v>
          </cell>
          <cell r="E217">
            <v>13.91</v>
          </cell>
          <cell r="F217" t="str">
            <v>——</v>
          </cell>
          <cell r="G217">
            <v>26.08</v>
          </cell>
          <cell r="H217">
            <v>31.9</v>
          </cell>
          <cell r="I217">
            <v>1.93</v>
          </cell>
          <cell r="J217">
            <v>1.82</v>
          </cell>
        </row>
        <row r="218">
          <cell r="A218">
            <v>43048</v>
          </cell>
          <cell r="B218">
            <v>0.11219999999999999</v>
          </cell>
          <cell r="C218">
            <v>0.10440000000000001</v>
          </cell>
          <cell r="D218">
            <v>8.6400000000000005E-2</v>
          </cell>
          <cell r="E218">
            <v>13.93</v>
          </cell>
          <cell r="F218" t="str">
            <v>——</v>
          </cell>
          <cell r="G218">
            <v>26.29</v>
          </cell>
          <cell r="H218">
            <v>31.92</v>
          </cell>
          <cell r="I218">
            <v>1.94</v>
          </cell>
          <cell r="J218">
            <v>1.82</v>
          </cell>
        </row>
        <row r="219">
          <cell r="A219">
            <v>43049</v>
          </cell>
          <cell r="B219">
            <v>0.11210000000000001</v>
          </cell>
          <cell r="C219">
            <v>0.1027</v>
          </cell>
          <cell r="D219">
            <v>8.4699999999999998E-2</v>
          </cell>
          <cell r="E219">
            <v>14.01</v>
          </cell>
          <cell r="F219" t="str">
            <v>——</v>
          </cell>
          <cell r="G219">
            <v>26.43</v>
          </cell>
          <cell r="H219">
            <v>31.94</v>
          </cell>
          <cell r="I219">
            <v>1.93</v>
          </cell>
          <cell r="J219">
            <v>1.82</v>
          </cell>
        </row>
        <row r="220">
          <cell r="A220">
            <v>43052</v>
          </cell>
          <cell r="B220">
            <v>0.11020000000000001</v>
          </cell>
          <cell r="C220">
            <v>0.1043</v>
          </cell>
          <cell r="D220">
            <v>8.6300000000000002E-2</v>
          </cell>
          <cell r="E220">
            <v>14.03</v>
          </cell>
          <cell r="F220" t="str">
            <v>——</v>
          </cell>
          <cell r="G220">
            <v>26.54</v>
          </cell>
          <cell r="H220">
            <v>31.99</v>
          </cell>
          <cell r="I220">
            <v>1.92</v>
          </cell>
          <cell r="J220">
            <v>1.81</v>
          </cell>
        </row>
        <row r="221">
          <cell r="A221">
            <v>43053</v>
          </cell>
          <cell r="B221">
            <v>0.1103</v>
          </cell>
          <cell r="C221">
            <v>0.1047</v>
          </cell>
          <cell r="D221">
            <v>8.6599999999999996E-2</v>
          </cell>
          <cell r="E221">
            <v>13.95</v>
          </cell>
          <cell r="F221" t="str">
            <v>——</v>
          </cell>
          <cell r="G221">
            <v>26.31</v>
          </cell>
          <cell r="H221">
            <v>31.74</v>
          </cell>
          <cell r="I221">
            <v>1.94</v>
          </cell>
          <cell r="J221">
            <v>1.79</v>
          </cell>
        </row>
        <row r="222">
          <cell r="A222">
            <v>43054</v>
          </cell>
          <cell r="B222">
            <v>0.11070000000000001</v>
          </cell>
          <cell r="C222">
            <v>0.106</v>
          </cell>
          <cell r="D222">
            <v>8.6900000000000005E-2</v>
          </cell>
          <cell r="E222">
            <v>13.88</v>
          </cell>
          <cell r="F222" t="str">
            <v>——</v>
          </cell>
          <cell r="G222">
            <v>26.13</v>
          </cell>
          <cell r="H222">
            <v>31.41</v>
          </cell>
          <cell r="I222">
            <v>1.94</v>
          </cell>
          <cell r="J222">
            <v>1.78</v>
          </cell>
        </row>
        <row r="223">
          <cell r="A223">
            <v>43055</v>
          </cell>
          <cell r="B223">
            <v>0.1111</v>
          </cell>
          <cell r="C223">
            <v>0.1052</v>
          </cell>
          <cell r="D223">
            <v>8.6099999999999996E-2</v>
          </cell>
          <cell r="E223">
            <v>13.92</v>
          </cell>
          <cell r="F223" t="str">
            <v>——</v>
          </cell>
          <cell r="G223">
            <v>26.21</v>
          </cell>
          <cell r="H223">
            <v>31.5</v>
          </cell>
          <cell r="I223">
            <v>1.96</v>
          </cell>
          <cell r="J223">
            <v>1.75</v>
          </cell>
        </row>
        <row r="224">
          <cell r="A224">
            <v>43056</v>
          </cell>
          <cell r="B224">
            <v>0.1085</v>
          </cell>
          <cell r="C224">
            <v>0.1047</v>
          </cell>
          <cell r="D224">
            <v>8.5000000000000006E-2</v>
          </cell>
          <cell r="E224">
            <v>13.82</v>
          </cell>
          <cell r="F224" t="str">
            <v>——</v>
          </cell>
          <cell r="G224">
            <v>25.49</v>
          </cell>
          <cell r="H224">
            <v>30.57</v>
          </cell>
          <cell r="I224">
            <v>1.95</v>
          </cell>
          <cell r="J224">
            <v>1.76</v>
          </cell>
        </row>
        <row r="225">
          <cell r="A225">
            <v>43059</v>
          </cell>
          <cell r="B225">
            <v>0.1077</v>
          </cell>
          <cell r="C225">
            <v>0.1052</v>
          </cell>
          <cell r="D225">
            <v>8.4400000000000003E-2</v>
          </cell>
          <cell r="E225">
            <v>13.89</v>
          </cell>
          <cell r="F225" t="str">
            <v>——</v>
          </cell>
          <cell r="G225">
            <v>25.79</v>
          </cell>
          <cell r="H225">
            <v>30.85</v>
          </cell>
          <cell r="I225">
            <v>1.95</v>
          </cell>
          <cell r="J225">
            <v>1.74</v>
          </cell>
        </row>
        <row r="226">
          <cell r="A226">
            <v>43060</v>
          </cell>
          <cell r="B226">
            <v>0.1075</v>
          </cell>
          <cell r="C226">
            <v>0.1028</v>
          </cell>
          <cell r="D226">
            <v>8.3500000000000005E-2</v>
          </cell>
          <cell r="E226">
            <v>14.06</v>
          </cell>
          <cell r="F226" t="str">
            <v>——</v>
          </cell>
          <cell r="G226">
            <v>25.93</v>
          </cell>
          <cell r="H226">
            <v>30.97</v>
          </cell>
          <cell r="I226">
            <v>2.0099999999999998</v>
          </cell>
          <cell r="J226">
            <v>1.81</v>
          </cell>
        </row>
        <row r="227">
          <cell r="A227">
            <v>43061</v>
          </cell>
          <cell r="B227">
            <v>0.1053</v>
          </cell>
          <cell r="C227">
            <v>0.1021</v>
          </cell>
          <cell r="D227">
            <v>8.2799999999999999E-2</v>
          </cell>
          <cell r="E227">
            <v>14.07</v>
          </cell>
          <cell r="F227" t="str">
            <v>——</v>
          </cell>
          <cell r="G227">
            <v>25.83</v>
          </cell>
          <cell r="H227">
            <v>30.88</v>
          </cell>
          <cell r="I227">
            <v>2.02</v>
          </cell>
          <cell r="J227">
            <v>1.81</v>
          </cell>
        </row>
        <row r="228">
          <cell r="A228">
            <v>43062</v>
          </cell>
          <cell r="B228">
            <v>0.1069</v>
          </cell>
          <cell r="C228">
            <v>0.1028</v>
          </cell>
          <cell r="D228">
            <v>8.5000000000000006E-2</v>
          </cell>
          <cell r="E228">
            <v>13.91</v>
          </cell>
          <cell r="F228" t="str">
            <v>——</v>
          </cell>
          <cell r="G228">
            <v>25.11</v>
          </cell>
          <cell r="H228">
            <v>30.1</v>
          </cell>
          <cell r="I228">
            <v>1.98</v>
          </cell>
          <cell r="J228">
            <v>1.76</v>
          </cell>
        </row>
        <row r="229">
          <cell r="A229">
            <v>43063</v>
          </cell>
          <cell r="B229">
            <v>0.1072</v>
          </cell>
          <cell r="C229">
            <v>0.1023</v>
          </cell>
          <cell r="D229">
            <v>8.5199999999999998E-2</v>
          </cell>
          <cell r="E229">
            <v>13.91</v>
          </cell>
          <cell r="F229" t="str">
            <v>——</v>
          </cell>
          <cell r="G229">
            <v>25.12</v>
          </cell>
          <cell r="H229">
            <v>30.12</v>
          </cell>
          <cell r="I229">
            <v>1.99</v>
          </cell>
          <cell r="J229">
            <v>1.77</v>
          </cell>
        </row>
        <row r="230">
          <cell r="A230">
            <v>43066</v>
          </cell>
          <cell r="B230">
            <v>0.1079</v>
          </cell>
          <cell r="C230">
            <v>0.1033</v>
          </cell>
          <cell r="D230">
            <v>8.6199999999999999E-2</v>
          </cell>
          <cell r="E230">
            <v>13.83</v>
          </cell>
          <cell r="F230" t="str">
            <v>——</v>
          </cell>
          <cell r="G230">
            <v>24.84</v>
          </cell>
          <cell r="H230">
            <v>29.75</v>
          </cell>
          <cell r="I230">
            <v>1.98</v>
          </cell>
          <cell r="J230">
            <v>1.76</v>
          </cell>
        </row>
        <row r="231">
          <cell r="A231">
            <v>43067</v>
          </cell>
          <cell r="B231">
            <v>0.1089</v>
          </cell>
          <cell r="C231">
            <v>0.10349999999999999</v>
          </cell>
          <cell r="D231">
            <v>8.6499999999999994E-2</v>
          </cell>
          <cell r="E231">
            <v>13.86</v>
          </cell>
          <cell r="F231" t="str">
            <v>——</v>
          </cell>
          <cell r="G231">
            <v>26.2</v>
          </cell>
          <cell r="H231">
            <v>30.23</v>
          </cell>
          <cell r="I231">
            <v>1.97</v>
          </cell>
          <cell r="J231">
            <v>1.76</v>
          </cell>
        </row>
        <row r="232">
          <cell r="A232">
            <v>43068</v>
          </cell>
          <cell r="B232">
            <v>0.1087</v>
          </cell>
          <cell r="C232">
            <v>0.10390000000000001</v>
          </cell>
          <cell r="D232">
            <v>8.6699999999999999E-2</v>
          </cell>
          <cell r="E232">
            <v>13.91</v>
          </cell>
          <cell r="F232" t="str">
            <v>——</v>
          </cell>
          <cell r="G232">
            <v>25.39</v>
          </cell>
          <cell r="H232">
            <v>30.33</v>
          </cell>
          <cell r="I232">
            <v>2.06</v>
          </cell>
          <cell r="J232">
            <v>1.76</v>
          </cell>
        </row>
        <row r="233">
          <cell r="A233">
            <v>43069</v>
          </cell>
          <cell r="B233">
            <v>0.109</v>
          </cell>
          <cell r="C233">
            <v>0.1052</v>
          </cell>
          <cell r="D233">
            <v>8.7499999999999994E-2</v>
          </cell>
          <cell r="E233">
            <v>13.84</v>
          </cell>
          <cell r="F233" t="str">
            <v>——</v>
          </cell>
          <cell r="G233">
            <v>24.99</v>
          </cell>
          <cell r="H233">
            <v>30.09</v>
          </cell>
          <cell r="I233">
            <v>2</v>
          </cell>
          <cell r="J233">
            <v>1.76</v>
          </cell>
        </row>
        <row r="234">
          <cell r="A234">
            <v>43070</v>
          </cell>
          <cell r="B234">
            <v>0.10970000000000001</v>
          </cell>
          <cell r="C234">
            <v>0.1055</v>
          </cell>
          <cell r="D234">
            <v>8.8300000000000003E-2</v>
          </cell>
          <cell r="E234">
            <v>13.86</v>
          </cell>
          <cell r="F234" t="str">
            <v>——</v>
          </cell>
          <cell r="G234">
            <v>25.19</v>
          </cell>
          <cell r="H234">
            <v>30.34</v>
          </cell>
          <cell r="I234">
            <v>2</v>
          </cell>
          <cell r="J234">
            <v>1.75</v>
          </cell>
        </row>
        <row r="235">
          <cell r="A235">
            <v>43073</v>
          </cell>
          <cell r="B235">
            <v>0.1095</v>
          </cell>
          <cell r="C235">
            <v>0.10489999999999999</v>
          </cell>
          <cell r="D235">
            <v>8.77E-2</v>
          </cell>
          <cell r="E235">
            <v>13.82</v>
          </cell>
          <cell r="F235" t="str">
            <v>——</v>
          </cell>
          <cell r="G235">
            <v>25.09</v>
          </cell>
          <cell r="H235">
            <v>30.18</v>
          </cell>
          <cell r="I235">
            <v>1.99</v>
          </cell>
          <cell r="J235">
            <v>1.73</v>
          </cell>
        </row>
        <row r="236">
          <cell r="A236">
            <v>43074</v>
          </cell>
          <cell r="B236">
            <v>0.1077</v>
          </cell>
          <cell r="C236">
            <v>0.1048</v>
          </cell>
          <cell r="D236">
            <v>8.6599999999999996E-2</v>
          </cell>
          <cell r="E236">
            <v>13.77</v>
          </cell>
          <cell r="F236" t="str">
            <v>——</v>
          </cell>
          <cell r="G236">
            <v>24.59</v>
          </cell>
          <cell r="H236">
            <v>29.52</v>
          </cell>
          <cell r="I236">
            <v>1.98</v>
          </cell>
          <cell r="J236">
            <v>1.75</v>
          </cell>
        </row>
        <row r="237">
          <cell r="A237">
            <v>43075</v>
          </cell>
          <cell r="B237">
            <v>0.1086</v>
          </cell>
          <cell r="C237">
            <v>0.1069</v>
          </cell>
          <cell r="D237">
            <v>8.7400000000000005E-2</v>
          </cell>
          <cell r="E237">
            <v>13.77</v>
          </cell>
          <cell r="F237" t="str">
            <v>——</v>
          </cell>
          <cell r="G237">
            <v>24.7</v>
          </cell>
          <cell r="H237">
            <v>29.7</v>
          </cell>
          <cell r="I237">
            <v>1.98</v>
          </cell>
          <cell r="J237">
            <v>1.75</v>
          </cell>
        </row>
        <row r="238">
          <cell r="A238">
            <v>43076</v>
          </cell>
          <cell r="B238">
            <v>0.1096</v>
          </cell>
          <cell r="C238">
            <v>0.1069</v>
          </cell>
          <cell r="D238">
            <v>8.8499999999999995E-2</v>
          </cell>
          <cell r="E238">
            <v>13.68</v>
          </cell>
          <cell r="F238" t="str">
            <v>——</v>
          </cell>
          <cell r="G238">
            <v>24.57</v>
          </cell>
          <cell r="H238">
            <v>29.54</v>
          </cell>
          <cell r="I238">
            <v>1.97</v>
          </cell>
          <cell r="J238">
            <v>1.72</v>
          </cell>
        </row>
        <row r="239">
          <cell r="A239">
            <v>43077</v>
          </cell>
          <cell r="B239">
            <v>0.11</v>
          </cell>
          <cell r="C239">
            <v>0.10589999999999999</v>
          </cell>
          <cell r="D239">
            <v>8.7900000000000006E-2</v>
          </cell>
          <cell r="E239">
            <v>13.76</v>
          </cell>
          <cell r="F239" t="str">
            <v>——</v>
          </cell>
          <cell r="G239">
            <v>24.83</v>
          </cell>
          <cell r="H239">
            <v>29.86</v>
          </cell>
          <cell r="I239">
            <v>1.97</v>
          </cell>
          <cell r="J239">
            <v>1.72</v>
          </cell>
        </row>
        <row r="240">
          <cell r="A240">
            <v>43080</v>
          </cell>
          <cell r="B240">
            <v>0.11119999999999999</v>
          </cell>
          <cell r="C240">
            <v>0.1047</v>
          </cell>
          <cell r="D240">
            <v>8.7400000000000005E-2</v>
          </cell>
          <cell r="E240">
            <v>13.9</v>
          </cell>
          <cell r="F240" t="str">
            <v>——</v>
          </cell>
          <cell r="G240">
            <v>27.82</v>
          </cell>
          <cell r="H240">
            <v>29.8</v>
          </cell>
          <cell r="I240">
            <v>1.98</v>
          </cell>
          <cell r="J240">
            <v>1.74</v>
          </cell>
        </row>
        <row r="241">
          <cell r="A241">
            <v>43081</v>
          </cell>
          <cell r="B241">
            <v>0.1125</v>
          </cell>
          <cell r="C241">
            <v>0.1056</v>
          </cell>
          <cell r="D241">
            <v>8.8599999999999998E-2</v>
          </cell>
          <cell r="E241">
            <v>13.77</v>
          </cell>
          <cell r="F241" t="str">
            <v>——</v>
          </cell>
          <cell r="G241">
            <v>27.53</v>
          </cell>
          <cell r="H241">
            <v>29.55</v>
          </cell>
          <cell r="I241">
            <v>1.97</v>
          </cell>
          <cell r="J241">
            <v>1.71</v>
          </cell>
        </row>
        <row r="242">
          <cell r="A242">
            <v>43082</v>
          </cell>
          <cell r="B242">
            <v>0.11169999999999999</v>
          </cell>
          <cell r="C242">
            <v>0.10390000000000001</v>
          </cell>
          <cell r="D242">
            <v>8.7400000000000005E-2</v>
          </cell>
          <cell r="E242">
            <v>13.86</v>
          </cell>
          <cell r="F242" t="str">
            <v>——</v>
          </cell>
          <cell r="G242">
            <v>27.8</v>
          </cell>
          <cell r="H242">
            <v>29.77</v>
          </cell>
          <cell r="I242">
            <v>1.97</v>
          </cell>
          <cell r="J242">
            <v>1.71</v>
          </cell>
        </row>
        <row r="243">
          <cell r="A243">
            <v>43083</v>
          </cell>
          <cell r="B243">
            <v>0.11219999999999999</v>
          </cell>
          <cell r="C243">
            <v>0.1043</v>
          </cell>
          <cell r="D243">
            <v>8.7900000000000006E-2</v>
          </cell>
          <cell r="E243">
            <v>13.82</v>
          </cell>
          <cell r="F243" t="str">
            <v>——</v>
          </cell>
          <cell r="G243">
            <v>27.94</v>
          </cell>
          <cell r="H243">
            <v>29.81</v>
          </cell>
          <cell r="I243">
            <v>1.97</v>
          </cell>
          <cell r="J243">
            <v>1.69</v>
          </cell>
        </row>
        <row r="244">
          <cell r="A244">
            <v>43084</v>
          </cell>
          <cell r="B244">
            <v>0.11310000000000001</v>
          </cell>
          <cell r="C244">
            <v>0.1056</v>
          </cell>
          <cell r="D244">
            <v>8.8700000000000001E-2</v>
          </cell>
          <cell r="E244">
            <v>13.72</v>
          </cell>
          <cell r="F244" t="str">
            <v>——</v>
          </cell>
          <cell r="G244">
            <v>27.86</v>
          </cell>
          <cell r="H244">
            <v>29.6</v>
          </cell>
          <cell r="I244">
            <v>1.94</v>
          </cell>
          <cell r="J244">
            <v>1.68</v>
          </cell>
        </row>
        <row r="245">
          <cell r="A245">
            <v>43087</v>
          </cell>
          <cell r="B245">
            <v>0.1124</v>
          </cell>
          <cell r="C245">
            <v>0.1051</v>
          </cell>
          <cell r="D245">
            <v>8.8099999999999998E-2</v>
          </cell>
          <cell r="E245">
            <v>13.69</v>
          </cell>
          <cell r="F245" t="str">
            <v>——</v>
          </cell>
          <cell r="G245">
            <v>27.78</v>
          </cell>
          <cell r="H245">
            <v>29.46</v>
          </cell>
          <cell r="I245">
            <v>1.92</v>
          </cell>
          <cell r="J245">
            <v>1.67</v>
          </cell>
        </row>
        <row r="246">
          <cell r="A246">
            <v>43088</v>
          </cell>
          <cell r="B246">
            <v>0.1111</v>
          </cell>
          <cell r="C246">
            <v>0.1042</v>
          </cell>
          <cell r="D246">
            <v>8.6800000000000002E-2</v>
          </cell>
          <cell r="E246">
            <v>13.81</v>
          </cell>
          <cell r="F246" t="str">
            <v>——</v>
          </cell>
          <cell r="G246">
            <v>28.02</v>
          </cell>
          <cell r="H246">
            <v>29.7</v>
          </cell>
          <cell r="I246">
            <v>1.94</v>
          </cell>
          <cell r="J246">
            <v>1.68</v>
          </cell>
        </row>
        <row r="247">
          <cell r="A247">
            <v>43089</v>
          </cell>
          <cell r="B247">
            <v>0.11119999999999999</v>
          </cell>
          <cell r="C247">
            <v>0.1045</v>
          </cell>
          <cell r="D247">
            <v>8.6599999999999996E-2</v>
          </cell>
          <cell r="E247">
            <v>13.77</v>
          </cell>
          <cell r="F247" t="str">
            <v>——</v>
          </cell>
          <cell r="G247">
            <v>27.91</v>
          </cell>
          <cell r="H247">
            <v>29.5</v>
          </cell>
          <cell r="I247">
            <v>1.92</v>
          </cell>
          <cell r="J247">
            <v>1.65</v>
          </cell>
        </row>
        <row r="248">
          <cell r="A248">
            <v>43090</v>
          </cell>
          <cell r="B248">
            <v>0.111</v>
          </cell>
          <cell r="C248">
            <v>0.1041</v>
          </cell>
          <cell r="D248">
            <v>8.6099999999999996E-2</v>
          </cell>
          <cell r="E248">
            <v>13.87</v>
          </cell>
          <cell r="F248" t="str">
            <v>——</v>
          </cell>
          <cell r="G248">
            <v>28.05</v>
          </cell>
          <cell r="H248">
            <v>29.67</v>
          </cell>
          <cell r="I248">
            <v>1.96</v>
          </cell>
          <cell r="J248">
            <v>1.66</v>
          </cell>
        </row>
        <row r="249">
          <cell r="A249">
            <v>43091</v>
          </cell>
          <cell r="B249">
            <v>0.1113</v>
          </cell>
          <cell r="C249">
            <v>0.1038</v>
          </cell>
          <cell r="D249">
            <v>8.6300000000000002E-2</v>
          </cell>
          <cell r="E249">
            <v>13.89</v>
          </cell>
          <cell r="F249" t="str">
            <v>——</v>
          </cell>
          <cell r="G249">
            <v>28.14</v>
          </cell>
          <cell r="H249">
            <v>29.71</v>
          </cell>
          <cell r="I249">
            <v>1.95</v>
          </cell>
          <cell r="J249">
            <v>1.64</v>
          </cell>
        </row>
        <row r="250">
          <cell r="A250">
            <v>43094</v>
          </cell>
          <cell r="B250">
            <v>0.1105</v>
          </cell>
          <cell r="C250">
            <v>0.1036</v>
          </cell>
          <cell r="D250">
            <v>8.5599999999999996E-2</v>
          </cell>
          <cell r="E250">
            <v>13.89</v>
          </cell>
          <cell r="F250" t="str">
            <v>——</v>
          </cell>
          <cell r="G250">
            <v>27.93</v>
          </cell>
          <cell r="H250">
            <v>29.47</v>
          </cell>
          <cell r="I250">
            <v>1.97</v>
          </cell>
          <cell r="J250">
            <v>1.61</v>
          </cell>
        </row>
        <row r="251">
          <cell r="A251">
            <v>43095</v>
          </cell>
          <cell r="B251">
            <v>0.1095</v>
          </cell>
          <cell r="C251">
            <v>0.1036</v>
          </cell>
          <cell r="D251">
            <v>8.5400000000000004E-2</v>
          </cell>
          <cell r="E251">
            <v>13.93</v>
          </cell>
          <cell r="F251" t="str">
            <v>——</v>
          </cell>
          <cell r="G251">
            <v>28.1</v>
          </cell>
          <cell r="H251">
            <v>29.62</v>
          </cell>
          <cell r="I251">
            <v>1.98</v>
          </cell>
          <cell r="J251">
            <v>1.63</v>
          </cell>
        </row>
        <row r="252">
          <cell r="A252">
            <v>43096</v>
          </cell>
          <cell r="B252">
            <v>0.1103</v>
          </cell>
          <cell r="C252">
            <v>0.1047</v>
          </cell>
          <cell r="D252">
            <v>8.6699999999999999E-2</v>
          </cell>
          <cell r="E252">
            <v>13.79</v>
          </cell>
          <cell r="F252" t="str">
            <v>——</v>
          </cell>
          <cell r="G252">
            <v>27.85</v>
          </cell>
          <cell r="H252">
            <v>29.41</v>
          </cell>
          <cell r="I252">
            <v>1.97</v>
          </cell>
          <cell r="J252">
            <v>1.61</v>
          </cell>
        </row>
        <row r="253">
          <cell r="A253">
            <v>43097</v>
          </cell>
          <cell r="B253">
            <v>0.10979999999999999</v>
          </cell>
          <cell r="C253">
            <v>0.1038</v>
          </cell>
          <cell r="D253">
            <v>8.5500000000000007E-2</v>
          </cell>
          <cell r="E253">
            <v>13.84</v>
          </cell>
          <cell r="F253" t="str">
            <v>——</v>
          </cell>
          <cell r="G253">
            <v>27.91</v>
          </cell>
          <cell r="H253">
            <v>29.55</v>
          </cell>
          <cell r="I253">
            <v>1.97</v>
          </cell>
          <cell r="J253">
            <v>1.62</v>
          </cell>
        </row>
        <row r="254">
          <cell r="A254">
            <v>43098</v>
          </cell>
          <cell r="B254">
            <v>0.1091</v>
          </cell>
          <cell r="C254">
            <v>0.1038</v>
          </cell>
          <cell r="D254">
            <v>8.5300000000000001E-2</v>
          </cell>
          <cell r="E254">
            <v>13.98</v>
          </cell>
          <cell r="F254" t="str">
            <v>——</v>
          </cell>
          <cell r="G254">
            <v>28.17</v>
          </cell>
          <cell r="H254">
            <v>29.77</v>
          </cell>
          <cell r="I254">
            <v>2</v>
          </cell>
          <cell r="J254">
            <v>1.62</v>
          </cell>
        </row>
        <row r="255">
          <cell r="A255">
            <v>43102</v>
          </cell>
          <cell r="B255">
            <v>0.1079</v>
          </cell>
          <cell r="C255">
            <v>0.1016</v>
          </cell>
          <cell r="D255">
            <v>8.43E-2</v>
          </cell>
          <cell r="E255">
            <v>14.22</v>
          </cell>
          <cell r="F255" t="str">
            <v>——</v>
          </cell>
          <cell r="G255">
            <v>28.52</v>
          </cell>
          <cell r="H255">
            <v>30.15</v>
          </cell>
          <cell r="I255">
            <v>2.0699999999999998</v>
          </cell>
          <cell r="J255">
            <v>1.66</v>
          </cell>
        </row>
        <row r="256">
          <cell r="A256">
            <v>43103</v>
          </cell>
          <cell r="B256">
            <v>0.1077</v>
          </cell>
          <cell r="C256">
            <v>0.1014</v>
          </cell>
          <cell r="D256">
            <v>8.4500000000000006E-2</v>
          </cell>
          <cell r="E256">
            <v>14.29</v>
          </cell>
          <cell r="F256" t="str">
            <v>——</v>
          </cell>
          <cell r="G256">
            <v>28.73</v>
          </cell>
          <cell r="H256">
            <v>30.41</v>
          </cell>
          <cell r="I256">
            <v>2.09</v>
          </cell>
          <cell r="J256">
            <v>1.68</v>
          </cell>
        </row>
        <row r="257">
          <cell r="A257">
            <v>43104</v>
          </cell>
          <cell r="B257">
            <v>0.10780000000000001</v>
          </cell>
          <cell r="C257">
            <v>0.1004</v>
          </cell>
          <cell r="D257">
            <v>8.4500000000000006E-2</v>
          </cell>
          <cell r="E257">
            <v>14.33</v>
          </cell>
          <cell r="F257" t="str">
            <v>——</v>
          </cell>
          <cell r="G257">
            <v>28.82</v>
          </cell>
          <cell r="H257">
            <v>30.55</v>
          </cell>
          <cell r="I257">
            <v>2.11</v>
          </cell>
          <cell r="J257">
            <v>1.68</v>
          </cell>
        </row>
        <row r="258">
          <cell r="A258">
            <v>43105</v>
          </cell>
          <cell r="B258">
            <v>0.1071</v>
          </cell>
          <cell r="C258">
            <v>0.1004</v>
          </cell>
          <cell r="D258">
            <v>8.4199999999999997E-2</v>
          </cell>
          <cell r="E258">
            <v>14.45</v>
          </cell>
          <cell r="F258" t="str">
            <v>——</v>
          </cell>
          <cell r="G258">
            <v>28.93</v>
          </cell>
          <cell r="H258">
            <v>30.56</v>
          </cell>
          <cell r="I258">
            <v>2.19</v>
          </cell>
          <cell r="J258">
            <v>1.68</v>
          </cell>
        </row>
        <row r="259">
          <cell r="A259">
            <v>43108</v>
          </cell>
          <cell r="B259">
            <v>0.1069</v>
          </cell>
          <cell r="C259">
            <v>0.10009999999999999</v>
          </cell>
          <cell r="D259">
            <v>8.3900000000000002E-2</v>
          </cell>
          <cell r="E259">
            <v>14.56</v>
          </cell>
          <cell r="F259" t="str">
            <v>——</v>
          </cell>
          <cell r="G259">
            <v>28.96</v>
          </cell>
          <cell r="H259">
            <v>30.7</v>
          </cell>
          <cell r="I259">
            <v>2.25</v>
          </cell>
          <cell r="J259">
            <v>1.72</v>
          </cell>
        </row>
        <row r="260">
          <cell r="A260">
            <v>43109</v>
          </cell>
          <cell r="B260">
            <v>0.1071</v>
          </cell>
          <cell r="C260">
            <v>9.9699999999999997E-2</v>
          </cell>
          <cell r="D260">
            <v>8.3400000000000002E-2</v>
          </cell>
          <cell r="E260">
            <v>14.54</v>
          </cell>
          <cell r="F260" t="str">
            <v>——</v>
          </cell>
          <cell r="G260">
            <v>28.92</v>
          </cell>
          <cell r="H260">
            <v>30.7</v>
          </cell>
          <cell r="I260">
            <v>2.2599999999999998</v>
          </cell>
          <cell r="J260">
            <v>1.7</v>
          </cell>
        </row>
        <row r="261">
          <cell r="A261">
            <v>43110</v>
          </cell>
          <cell r="B261">
            <v>0.1055</v>
          </cell>
          <cell r="C261">
            <v>9.8799999999999999E-2</v>
          </cell>
          <cell r="D261">
            <v>8.2400000000000001E-2</v>
          </cell>
          <cell r="E261">
            <v>14.59</v>
          </cell>
          <cell r="F261" t="str">
            <v>——</v>
          </cell>
          <cell r="G261">
            <v>28.8</v>
          </cell>
          <cell r="H261">
            <v>30.5</v>
          </cell>
          <cell r="I261">
            <v>2.25</v>
          </cell>
          <cell r="J261">
            <v>1.7</v>
          </cell>
        </row>
        <row r="262">
          <cell r="A262">
            <v>43111</v>
          </cell>
          <cell r="B262">
            <v>0.1055</v>
          </cell>
          <cell r="C262">
            <v>9.8900000000000002E-2</v>
          </cell>
          <cell r="D262">
            <v>8.2100000000000006E-2</v>
          </cell>
          <cell r="E262">
            <v>14.53</v>
          </cell>
          <cell r="F262" t="str">
            <v>——</v>
          </cell>
          <cell r="G262">
            <v>28.86</v>
          </cell>
          <cell r="H262">
            <v>30.57</v>
          </cell>
          <cell r="I262">
            <v>2.25</v>
          </cell>
          <cell r="J262">
            <v>1.69</v>
          </cell>
        </row>
        <row r="263">
          <cell r="A263">
            <v>43112</v>
          </cell>
          <cell r="B263">
            <v>0.10489999999999999</v>
          </cell>
          <cell r="C263">
            <v>9.8100000000000007E-2</v>
          </cell>
          <cell r="D263">
            <v>8.14E-2</v>
          </cell>
          <cell r="E263">
            <v>14.58</v>
          </cell>
          <cell r="F263" t="str">
            <v>——</v>
          </cell>
          <cell r="G263">
            <v>28.77</v>
          </cell>
          <cell r="H263">
            <v>30.47</v>
          </cell>
          <cell r="I263">
            <v>2.2599999999999998</v>
          </cell>
          <cell r="J263">
            <v>1.68</v>
          </cell>
        </row>
        <row r="264">
          <cell r="A264">
            <v>43115</v>
          </cell>
          <cell r="B264">
            <v>0.1038</v>
          </cell>
          <cell r="C264">
            <v>9.9199999999999997E-2</v>
          </cell>
          <cell r="D264">
            <v>8.09E-2</v>
          </cell>
          <cell r="E264">
            <v>14.5</v>
          </cell>
          <cell r="F264">
            <v>23.43</v>
          </cell>
          <cell r="G264">
            <v>28.37</v>
          </cell>
          <cell r="H264">
            <v>29.85</v>
          </cell>
          <cell r="I264">
            <v>2.2799999999999998</v>
          </cell>
          <cell r="J264">
            <v>1.65</v>
          </cell>
        </row>
        <row r="265">
          <cell r="A265">
            <v>43116</v>
          </cell>
          <cell r="B265">
            <v>0.1031</v>
          </cell>
          <cell r="C265">
            <v>9.7600000000000006E-2</v>
          </cell>
          <cell r="D265">
            <v>8.0199999999999994E-2</v>
          </cell>
          <cell r="E265">
            <v>14.75</v>
          </cell>
          <cell r="F265">
            <v>23.43</v>
          </cell>
          <cell r="G265">
            <v>28.65</v>
          </cell>
          <cell r="H265">
            <v>30.08</v>
          </cell>
          <cell r="I265">
            <v>2.4300000000000002</v>
          </cell>
          <cell r="J265">
            <v>1.69</v>
          </cell>
        </row>
        <row r="266">
          <cell r="A266">
            <v>43117</v>
          </cell>
          <cell r="B266">
            <v>0.1023</v>
          </cell>
          <cell r="C266">
            <v>9.7000000000000003E-2</v>
          </cell>
          <cell r="D266">
            <v>8.0199999999999994E-2</v>
          </cell>
          <cell r="E266">
            <v>14.69</v>
          </cell>
          <cell r="F266">
            <v>23.24</v>
          </cell>
          <cell r="G266">
            <v>28.46</v>
          </cell>
          <cell r="H266">
            <v>29.93</v>
          </cell>
          <cell r="I266">
            <v>2.4</v>
          </cell>
          <cell r="J266">
            <v>1.75</v>
          </cell>
        </row>
        <row r="267">
          <cell r="A267">
            <v>43118</v>
          </cell>
          <cell r="B267">
            <v>0.10150000000000001</v>
          </cell>
          <cell r="C267">
            <v>9.5399999999999999E-2</v>
          </cell>
          <cell r="D267">
            <v>7.8299999999999995E-2</v>
          </cell>
          <cell r="E267">
            <v>14.8</v>
          </cell>
          <cell r="F267">
            <v>23.29</v>
          </cell>
          <cell r="G267">
            <v>28.5</v>
          </cell>
          <cell r="H267">
            <v>30.04</v>
          </cell>
          <cell r="I267">
            <v>2.38</v>
          </cell>
          <cell r="J267">
            <v>1.77</v>
          </cell>
        </row>
        <row r="268">
          <cell r="A268">
            <v>43119</v>
          </cell>
          <cell r="B268">
            <v>0.1007</v>
          </cell>
          <cell r="C268">
            <v>9.5200000000000007E-2</v>
          </cell>
          <cell r="D268">
            <v>7.8200000000000006E-2</v>
          </cell>
          <cell r="E268">
            <v>14.74</v>
          </cell>
          <cell r="F268">
            <v>23.26</v>
          </cell>
          <cell r="G268">
            <v>28.46</v>
          </cell>
          <cell r="H268">
            <v>29.97</v>
          </cell>
          <cell r="I268">
            <v>2.36</v>
          </cell>
          <cell r="J268">
            <v>1.82</v>
          </cell>
        </row>
        <row r="269">
          <cell r="A269">
            <v>43122</v>
          </cell>
          <cell r="B269">
            <v>0.1002</v>
          </cell>
          <cell r="C269">
            <v>9.5000000000000001E-2</v>
          </cell>
          <cell r="D269">
            <v>7.7200000000000005E-2</v>
          </cell>
          <cell r="E269">
            <v>14.88</v>
          </cell>
          <cell r="F269">
            <v>23.73</v>
          </cell>
          <cell r="G269">
            <v>28.74</v>
          </cell>
          <cell r="H269">
            <v>30.3</v>
          </cell>
          <cell r="I269">
            <v>2.37</v>
          </cell>
          <cell r="J269">
            <v>1.82</v>
          </cell>
        </row>
        <row r="270">
          <cell r="A270">
            <v>43123</v>
          </cell>
          <cell r="B270">
            <v>9.8400000000000001E-2</v>
          </cell>
          <cell r="C270">
            <v>9.3299999999999994E-2</v>
          </cell>
          <cell r="D270">
            <v>7.4999999999999997E-2</v>
          </cell>
          <cell r="E270">
            <v>14.98</v>
          </cell>
          <cell r="F270">
            <v>23.99</v>
          </cell>
          <cell r="G270">
            <v>28.74</v>
          </cell>
          <cell r="H270">
            <v>30.34</v>
          </cell>
          <cell r="I270">
            <v>2.44</v>
          </cell>
          <cell r="J270">
            <v>1.82</v>
          </cell>
        </row>
        <row r="271">
          <cell r="A271">
            <v>43124</v>
          </cell>
          <cell r="B271">
            <v>9.8100000000000007E-2</v>
          </cell>
          <cell r="C271">
            <v>9.2399999999999996E-2</v>
          </cell>
          <cell r="D271">
            <v>7.5700000000000003E-2</v>
          </cell>
          <cell r="E271">
            <v>14.98</v>
          </cell>
          <cell r="F271">
            <v>23.9</v>
          </cell>
          <cell r="G271">
            <v>28.85</v>
          </cell>
          <cell r="H271">
            <v>30.49</v>
          </cell>
          <cell r="I271">
            <v>2.4300000000000002</v>
          </cell>
          <cell r="J271">
            <v>1.89</v>
          </cell>
        </row>
        <row r="272">
          <cell r="A272">
            <v>43125</v>
          </cell>
        </row>
        <row r="273">
          <cell r="A273">
            <v>43126</v>
          </cell>
        </row>
        <row r="274">
          <cell r="A274">
            <v>43129</v>
          </cell>
        </row>
        <row r="275">
          <cell r="A275">
            <v>43130</v>
          </cell>
        </row>
        <row r="276">
          <cell r="A276">
            <v>43131</v>
          </cell>
        </row>
        <row r="277">
          <cell r="A277">
            <v>43132</v>
          </cell>
        </row>
        <row r="278">
          <cell r="A278">
            <v>43133</v>
          </cell>
        </row>
        <row r="279">
          <cell r="A279">
            <v>43136</v>
          </cell>
        </row>
        <row r="280">
          <cell r="A280">
            <v>43137</v>
          </cell>
        </row>
        <row r="281">
          <cell r="A281">
            <v>43138</v>
          </cell>
        </row>
        <row r="282">
          <cell r="A282">
            <v>43139</v>
          </cell>
        </row>
        <row r="283">
          <cell r="A283">
            <v>43140</v>
          </cell>
        </row>
        <row r="284">
          <cell r="A284">
            <v>43143</v>
          </cell>
        </row>
        <row r="285">
          <cell r="A285">
            <v>43144</v>
          </cell>
        </row>
        <row r="286">
          <cell r="A286">
            <v>43145</v>
          </cell>
        </row>
        <row r="287">
          <cell r="A287">
            <v>43146</v>
          </cell>
        </row>
        <row r="288">
          <cell r="A288">
            <v>43147</v>
          </cell>
        </row>
        <row r="289">
          <cell r="A289">
            <v>43150</v>
          </cell>
        </row>
        <row r="290">
          <cell r="A290">
            <v>43151</v>
          </cell>
        </row>
        <row r="291">
          <cell r="A291">
            <v>43152</v>
          </cell>
        </row>
        <row r="292">
          <cell r="A292">
            <v>43153</v>
          </cell>
        </row>
        <row r="293">
          <cell r="A293">
            <v>43154</v>
          </cell>
        </row>
        <row r="294">
          <cell r="A294">
            <v>43157</v>
          </cell>
        </row>
        <row r="295">
          <cell r="A295">
            <v>43158</v>
          </cell>
        </row>
        <row r="296">
          <cell r="A296">
            <v>43159</v>
          </cell>
        </row>
        <row r="297">
          <cell r="A297">
            <v>43160</v>
          </cell>
        </row>
        <row r="298">
          <cell r="A298">
            <v>43161</v>
          </cell>
        </row>
        <row r="299">
          <cell r="A299">
            <v>43164</v>
          </cell>
        </row>
        <row r="300">
          <cell r="A300">
            <v>43165</v>
          </cell>
        </row>
        <row r="301">
          <cell r="A301">
            <v>43166</v>
          </cell>
        </row>
        <row r="302">
          <cell r="A302">
            <v>43167</v>
          </cell>
        </row>
        <row r="303">
          <cell r="A303">
            <v>43168</v>
          </cell>
        </row>
        <row r="304">
          <cell r="A304">
            <v>43171</v>
          </cell>
        </row>
        <row r="305">
          <cell r="A305">
            <v>43172</v>
          </cell>
        </row>
        <row r="306">
          <cell r="A306">
            <v>43173</v>
          </cell>
        </row>
        <row r="307">
          <cell r="A307">
            <v>43174</v>
          </cell>
        </row>
        <row r="308">
          <cell r="A308">
            <v>43175</v>
          </cell>
        </row>
        <row r="309">
          <cell r="A309">
            <v>43178</v>
          </cell>
        </row>
        <row r="310">
          <cell r="A310">
            <v>43179</v>
          </cell>
        </row>
        <row r="311">
          <cell r="A311">
            <v>43180</v>
          </cell>
        </row>
        <row r="312">
          <cell r="A312">
            <v>43181</v>
          </cell>
        </row>
        <row r="313">
          <cell r="A313">
            <v>43182</v>
          </cell>
        </row>
        <row r="314">
          <cell r="A314">
            <v>43185</v>
          </cell>
        </row>
        <row r="315">
          <cell r="A315">
            <v>43186</v>
          </cell>
        </row>
        <row r="316">
          <cell r="A316">
            <v>43187</v>
          </cell>
        </row>
        <row r="317">
          <cell r="A317">
            <v>43188</v>
          </cell>
        </row>
        <row r="318">
          <cell r="A318">
            <v>43189</v>
          </cell>
        </row>
        <row r="319">
          <cell r="A319">
            <v>43192</v>
          </cell>
        </row>
        <row r="320">
          <cell r="A320">
            <v>43193</v>
          </cell>
        </row>
        <row r="321">
          <cell r="A321">
            <v>43194</v>
          </cell>
        </row>
        <row r="322">
          <cell r="A322">
            <v>43195</v>
          </cell>
        </row>
        <row r="323">
          <cell r="A323">
            <v>43196</v>
          </cell>
        </row>
        <row r="324">
          <cell r="A324">
            <v>43199</v>
          </cell>
        </row>
        <row r="325">
          <cell r="A325">
            <v>43200</v>
          </cell>
        </row>
        <row r="326">
          <cell r="A326">
            <v>43201</v>
          </cell>
        </row>
        <row r="327">
          <cell r="A327">
            <v>43202</v>
          </cell>
        </row>
        <row r="328">
          <cell r="A328">
            <v>43203</v>
          </cell>
        </row>
        <row r="329">
          <cell r="A329">
            <v>43206</v>
          </cell>
        </row>
        <row r="330">
          <cell r="A330">
            <v>43207</v>
          </cell>
        </row>
        <row r="331">
          <cell r="A331">
            <v>43208</v>
          </cell>
        </row>
        <row r="332">
          <cell r="A332">
            <v>43209</v>
          </cell>
        </row>
        <row r="333">
          <cell r="A333">
            <v>43210</v>
          </cell>
        </row>
        <row r="334">
          <cell r="A334">
            <v>43213</v>
          </cell>
        </row>
        <row r="335">
          <cell r="A335">
            <v>43214</v>
          </cell>
        </row>
        <row r="336">
          <cell r="A336">
            <v>43215</v>
          </cell>
        </row>
        <row r="337">
          <cell r="A337">
            <v>43216</v>
          </cell>
        </row>
        <row r="338">
          <cell r="A338">
            <v>43217</v>
          </cell>
        </row>
        <row r="339">
          <cell r="A339">
            <v>43220</v>
          </cell>
        </row>
        <row r="340">
          <cell r="A340">
            <v>43221</v>
          </cell>
        </row>
        <row r="341">
          <cell r="A341">
            <v>43222</v>
          </cell>
        </row>
        <row r="342">
          <cell r="A342">
            <v>43223</v>
          </cell>
        </row>
        <row r="343">
          <cell r="A343">
            <v>43224</v>
          </cell>
        </row>
        <row r="344">
          <cell r="A344">
            <v>43227</v>
          </cell>
        </row>
        <row r="345">
          <cell r="A345">
            <v>43228</v>
          </cell>
        </row>
        <row r="346">
          <cell r="A346">
            <v>43229</v>
          </cell>
        </row>
        <row r="347">
          <cell r="A347">
            <v>43230</v>
          </cell>
        </row>
        <row r="348">
          <cell r="A348">
            <v>43231</v>
          </cell>
        </row>
        <row r="349">
          <cell r="A349">
            <v>43234</v>
          </cell>
        </row>
        <row r="350">
          <cell r="A350">
            <v>43235</v>
          </cell>
        </row>
        <row r="351">
          <cell r="A351">
            <v>43236</v>
          </cell>
        </row>
        <row r="352">
          <cell r="A352">
            <v>43237</v>
          </cell>
        </row>
        <row r="353">
          <cell r="A353">
            <v>43238</v>
          </cell>
        </row>
        <row r="354">
          <cell r="A354">
            <v>43241</v>
          </cell>
        </row>
        <row r="355">
          <cell r="A355">
            <v>43242</v>
          </cell>
        </row>
        <row r="356">
          <cell r="A356">
            <v>43243</v>
          </cell>
        </row>
        <row r="357">
          <cell r="A357">
            <v>43244</v>
          </cell>
        </row>
        <row r="358">
          <cell r="A358">
            <v>43245</v>
          </cell>
        </row>
        <row r="359">
          <cell r="A359">
            <v>43248</v>
          </cell>
        </row>
        <row r="360">
          <cell r="A360">
            <v>43249</v>
          </cell>
        </row>
        <row r="361">
          <cell r="A361">
            <v>43250</v>
          </cell>
        </row>
        <row r="362">
          <cell r="A362">
            <v>43251</v>
          </cell>
        </row>
        <row r="363">
          <cell r="A363">
            <v>43252</v>
          </cell>
        </row>
        <row r="364">
          <cell r="A364">
            <v>43255</v>
          </cell>
        </row>
        <row r="365">
          <cell r="A365">
            <v>43256</v>
          </cell>
        </row>
        <row r="366">
          <cell r="A366">
            <v>43257</v>
          </cell>
        </row>
        <row r="367">
          <cell r="A367">
            <v>43258</v>
          </cell>
        </row>
        <row r="368">
          <cell r="A368">
            <v>43259</v>
          </cell>
        </row>
        <row r="369">
          <cell r="A369">
            <v>43262</v>
          </cell>
        </row>
        <row r="370">
          <cell r="A370">
            <v>43263</v>
          </cell>
        </row>
        <row r="371">
          <cell r="A371">
            <v>43264</v>
          </cell>
        </row>
        <row r="372">
          <cell r="A372">
            <v>43265</v>
          </cell>
        </row>
        <row r="373">
          <cell r="A373">
            <v>43266</v>
          </cell>
        </row>
        <row r="374">
          <cell r="A374">
            <v>43269</v>
          </cell>
        </row>
        <row r="375">
          <cell r="A375">
            <v>43270</v>
          </cell>
        </row>
        <row r="376">
          <cell r="A376">
            <v>43271</v>
          </cell>
        </row>
        <row r="377">
          <cell r="A377">
            <v>43272</v>
          </cell>
        </row>
        <row r="378">
          <cell r="A378">
            <v>43273</v>
          </cell>
        </row>
        <row r="379">
          <cell r="A379">
            <v>43276</v>
          </cell>
        </row>
        <row r="380">
          <cell r="A380">
            <v>43277</v>
          </cell>
        </row>
        <row r="381">
          <cell r="A381">
            <v>43278</v>
          </cell>
        </row>
        <row r="382">
          <cell r="A382">
            <v>43279</v>
          </cell>
        </row>
        <row r="383">
          <cell r="A383">
            <v>43280</v>
          </cell>
        </row>
        <row r="384">
          <cell r="A384">
            <v>43283</v>
          </cell>
        </row>
        <row r="385">
          <cell r="A385">
            <v>43284</v>
          </cell>
        </row>
        <row r="386">
          <cell r="A386">
            <v>43285</v>
          </cell>
        </row>
        <row r="387">
          <cell r="A387">
            <v>43286</v>
          </cell>
        </row>
        <row r="388">
          <cell r="A388">
            <v>43287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iomh" refreshedDate="43134.858272800928" backgroundQuery="1" createdVersion="6" refreshedVersion="6" minRefreshableVersion="3" recordCount="0" supportSubquery="1" supportAdvancedDrill="1">
  <cacheSource type="external" connectionId="1"/>
  <cacheFields count="4">
    <cacheField name="[表8_4].[购买渠道].[购买渠道]" caption="购买渠道" numFmtId="0" hierarchy="3" level="1">
      <sharedItems count="2">
        <s v="蚂蚁财富B"/>
        <s v="蚂蚁聚宝A"/>
      </sharedItems>
    </cacheField>
    <cacheField name="[Measures].[以下项目的总和:申购金额]" caption="以下项目的总和:申购金额" numFmtId="0" hierarchy="11" level="32767"/>
    <cacheField name="[Measures].[以下项目的总和:基金份额]" caption="以下项目的总和:基金份额" numFmtId="0" hierarchy="12" level="32767"/>
    <cacheField name="[表8_4].[日期].[日期]" caption="日期" numFmtId="0" level="1">
      <sharedItems containsSemiMixedTypes="0" containsNonDate="0" containsString="0"/>
    </cacheField>
  </cacheFields>
  <cacheHierarchies count="14">
    <cacheHierarchy uniqueName="[表8_4].[日期]" caption="日期" attribute="1" time="1" defaultMemberUniqueName="[表8_4].[日期].[All]" allUniqueName="[表8_4].[日期].[All]" dimensionUniqueName="[表8_4]" displayFolder="" count="2" memberValueDatatype="7" unbalanced="0">
      <fieldsUsage count="2">
        <fieldUsage x="-1"/>
        <fieldUsage x="3"/>
      </fieldsUsage>
    </cacheHierarchy>
    <cacheHierarchy uniqueName="[表8_4].[估值]" caption="估值" attribute="1" defaultMemberUniqueName="[表8_4].[估值].[All]" allUniqueName="[表8_4].[估值].[All]" dimensionUniqueName="[表8_4]" displayFolder="" count="0" memberValueDatatype="5" unbalanced="0"/>
    <cacheHierarchy uniqueName="[表8_4].[申购/赎回]" caption="申购/赎回" attribute="1" defaultMemberUniqueName="[表8_4].[申购/赎回].[All]" allUniqueName="[表8_4].[申购/赎回].[All]" dimensionUniqueName="[表8_4]" displayFolder="" count="0" memberValueDatatype="130" unbalanced="0"/>
    <cacheHierarchy uniqueName="[表8_4].[购买渠道]" caption="购买渠道" attribute="1" defaultMemberUniqueName="[表8_4].[购买渠道].[All]" allUniqueName="[表8_4].[购买渠道].[All]" dimensionUniqueName="[表8_4]" displayFolder="" count="2" memberValueDatatype="130" unbalanced="0">
      <fieldsUsage count="2">
        <fieldUsage x="-1"/>
        <fieldUsage x="0"/>
      </fieldsUsage>
    </cacheHierarchy>
    <cacheHierarchy uniqueName="[表8_4].[申购金额]" caption="申购金额" attribute="1" defaultMemberUniqueName="[表8_4].[申购金额].[All]" allUniqueName="[表8_4].[申购金额].[All]" dimensionUniqueName="[表8_4]" displayFolder="" count="0" memberValueDatatype="5" unbalanced="0"/>
    <cacheHierarchy uniqueName="[表8_4].[成交净值]" caption="成交净值" attribute="1" defaultMemberUniqueName="[表8_4].[成交净值].[All]" allUniqueName="[表8_4].[成交净值].[All]" dimensionUniqueName="[表8_4]" displayFolder="" count="0" memberValueDatatype="5" unbalanced="0"/>
    <cacheHierarchy uniqueName="[表8_4].[基金份额]" caption="基金份额" attribute="1" defaultMemberUniqueName="[表8_4].[基金份额].[All]" allUniqueName="[表8_4].[基金份额].[All]" dimensionUniqueName="[表8_4]" displayFolder="" count="0" memberValueDatatype="5" unbalanced="0"/>
    <cacheHierarchy uniqueName="[表8_4].[手续费]" caption="手续费" attribute="1" defaultMemberUniqueName="[表8_4].[手续费].[All]" allUniqueName="[表8_4].[手续费].[All]" dimensionUniqueName="[表8_4]" displayFolder="" count="0" memberValueDatatype="5" unbalanced="0"/>
    <cacheHierarchy uniqueName="[表8_4].[持有时间]" caption="持有时间" attribute="1" defaultMemberUniqueName="[表8_4].[持有时间].[All]" allUniqueName="[表8_4].[持有时间].[All]" dimensionUniqueName="[表8_4]" displayFolder="" count="0" memberValueDatatype="20" unbalanced="0"/>
    <cacheHierarchy uniqueName="[Measures].[__XL_Count 表8_4]" caption="__XL_Count 表8_4" measure="1" displayFolder="" measureGroup="表8_4" count="0" hidden="1"/>
    <cacheHierarchy uniqueName="[Measures].[__No measures defined]" caption="__No measures defined" measure="1" displayFolder="" count="0" hidden="1"/>
    <cacheHierarchy uniqueName="[Measures].[以下项目的总和:申购金额]" caption="以下项目的总和:申购金额" measure="1" displayFolder="" measureGroup="表8_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项目的总和:基金份额]" caption="以下项目的总和:基金份额" measure="1" displayFolder="" measureGroup="表8_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项目的总和:手续费]" caption="以下项目的总和:手续费" measure="1" displayFolder="" measureGroup="表8_4" count="0" oneField="1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表8_4" uniqueName="[表8_4]" caption="表8_4"/>
  </dimensions>
  <measureGroups count="1">
    <measureGroup name="表8_4" caption="表8_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iomh" refreshedDate="43134.858275115737" createdVersion="6" refreshedVersion="6" minRefreshableVersion="3" recordCount="32">
  <cacheSource type="worksheet">
    <worksheetSource name="表9_7"/>
  </cacheSource>
  <cacheFields count="9">
    <cacheField name="日期" numFmtId="14">
      <sharedItems containsSemiMixedTypes="0" containsNonDate="0" containsDate="1" containsString="0" minDate="2017-09-18T00:00:00" maxDate="2018-02-02T00:00:00"/>
    </cacheField>
    <cacheField name="估值" numFmtId="2">
      <sharedItems containsSemiMixedTypes="0" containsString="0" containsNumber="1" minValue="24.59" maxValue="28.92"/>
    </cacheField>
    <cacheField name="申购/赎回" numFmtId="2">
      <sharedItems/>
    </cacheField>
    <cacheField name="申购渠道" numFmtId="2">
      <sharedItems count="2">
        <s v="蚂蚁财富A"/>
        <s v="蚂蚁财富B"/>
      </sharedItems>
    </cacheField>
    <cacheField name="申购金额" numFmtId="0">
      <sharedItems containsSemiMixedTypes="0" containsString="0" containsNumber="1" minValue="50" maxValue="5000"/>
    </cacheField>
    <cacheField name="成交净值" numFmtId="0">
      <sharedItems containsSemiMixedTypes="0" containsString="0" containsNumber="1" minValue="0.99560000000000004" maxValue="1.0956999999999999"/>
    </cacheField>
    <cacheField name="基金份额" numFmtId="0">
      <sharedItems containsSemiMixedTypes="0" containsString="0" containsNumber="1" minValue="46.49" maxValue="4625.79"/>
    </cacheField>
    <cacheField name="手续费" numFmtId="182">
      <sharedItems containsSemiMixedTypes="0" containsString="0" containsNumber="1" minValue="0.05" maxValue="5"/>
    </cacheField>
    <cacheField name="持有时间" numFmtId="183">
      <sharedItems containsSemiMixedTypes="0" containsString="0" containsNumber="1" containsInteger="1" minValue="2" maxValue="1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iomh" refreshedDate="43134.858275694445" createdVersion="6" refreshedVersion="6" minRefreshableVersion="3" recordCount="3">
  <cacheSource type="worksheet">
    <worksheetSource name="表12_21"/>
  </cacheSource>
  <cacheFields count="9">
    <cacheField name="日期" numFmtId="14">
      <sharedItems containsSemiMixedTypes="0" containsNonDate="0" containsDate="1" containsString="0" minDate="2018-01-17T00:00:00" maxDate="2018-02-01T00:00:00"/>
    </cacheField>
    <cacheField name="估值" numFmtId="0">
      <sharedItems containsSemiMixedTypes="0" containsString="0" containsNumber="1" minValue="23.1" maxValue="23.73"/>
    </cacheField>
    <cacheField name="申购/赎回" numFmtId="0">
      <sharedItems/>
    </cacheField>
    <cacheField name="申购渠道" numFmtId="0">
      <sharedItems count="2">
        <s v="蚂蚁聚宝A"/>
        <s v="蚂蚁聚宝B"/>
      </sharedItems>
    </cacheField>
    <cacheField name="申购金额" numFmtId="177">
      <sharedItems containsSemiMixedTypes="0" containsString="0" containsNumber="1" minValue="1000" maxValue="1041.7"/>
    </cacheField>
    <cacheField name="成交净值" numFmtId="181">
      <sharedItems containsSemiMixedTypes="0" containsString="0" containsNumber="1" minValue="1.9529000000000001" maxValue="1.9984"/>
    </cacheField>
    <cacheField name="基金份额" numFmtId="177">
      <sharedItems containsSemiMixedTypes="0" containsString="0" containsNumber="1" minValue="499.8" maxValue="532.77"/>
    </cacheField>
    <cacheField name="手续费" numFmtId="182">
      <sharedItems containsSemiMixedTypes="0" containsString="0" containsNumber="1" minValue="1" maxValue="1.0417000000000001"/>
    </cacheField>
    <cacheField name="持有时间" numFmtId="183">
      <sharedItems containsSemiMixedTypes="0" containsString="0" containsNumber="1" containsInteger="1" minValue="3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iomh" refreshedDate="43134.858276273146" createdVersion="6" refreshedVersion="6" minRefreshableVersion="3" recordCount="18">
  <cacheSource type="worksheet">
    <worksheetSource name="表16_29"/>
  </cacheSource>
  <cacheFields count="10">
    <cacheField name="日期" numFmtId="14">
      <sharedItems containsSemiMixedTypes="0" containsNonDate="0" containsDate="1" containsString="0" minDate="2017-07-31T00:00:00" maxDate="2018-01-04T00:00:00"/>
    </cacheField>
    <cacheField name="估值" numFmtId="10">
      <sharedItems containsSemiMixedTypes="0" containsString="0" containsNumber="1" minValue="8.4500000000000006E-2" maxValue="0.1027"/>
    </cacheField>
    <cacheField name="申购/赎回" numFmtId="10">
      <sharedItems/>
    </cacheField>
    <cacheField name="购买渠道" numFmtId="10">
      <sharedItems count="1">
        <s v="蚂蚁财富B"/>
      </sharedItems>
    </cacheField>
    <cacheField name="申购金额" numFmtId="0">
      <sharedItems containsMixedTypes="1" containsNumber="1" containsInteger="1" minValue="100" maxValue="200"/>
    </cacheField>
    <cacheField name="成交净值" numFmtId="0">
      <sharedItems containsMixedTypes="1" containsNumber="1" minValue="0.96" maxValue="1.6712"/>
    </cacheField>
    <cacheField name="基金份额" numFmtId="177">
      <sharedItems containsSemiMixedTypes="0" containsString="0" containsNumber="1" minValue="6.75" maxValue="918.68"/>
    </cacheField>
    <cacheField name="手续费" numFmtId="182">
      <sharedItems containsMixedTypes="1" containsNumber="1" minValue="0.1" maxValue="0.2"/>
    </cacheField>
    <cacheField name="持有时间" numFmtId="183">
      <sharedItems containsSemiMixedTypes="0" containsString="0" containsNumber="1" containsInteger="1" minValue="31" maxValue="187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jiomh" refreshedDate="43134.858276967592" createdVersion="6" refreshedVersion="6" minRefreshableVersion="3" recordCount="39">
  <cacheSource type="worksheet">
    <worksheetSource name="表15_27"/>
  </cacheSource>
  <cacheFields count="9">
    <cacheField name="日期" numFmtId="14">
      <sharedItems containsSemiMixedTypes="0" containsNonDate="0" containsDate="1" containsString="0" minDate="2017-07-31T00:00:00" maxDate="2018-01-04T00:00:00"/>
    </cacheField>
    <cacheField name="估值" numFmtId="0">
      <sharedItems containsSemiMixedTypes="0" containsString="0" containsNumber="1" minValue="1.86" maxValue="2.09"/>
    </cacheField>
    <cacheField name="申购/赎回" numFmtId="0">
      <sharedItems/>
    </cacheField>
    <cacheField name="购买渠道" numFmtId="0">
      <sharedItems count="2">
        <s v="蚂蚁财富A"/>
        <s v="蚂蚁财富B"/>
      </sharedItems>
    </cacheField>
    <cacheField name="申购金额" numFmtId="0">
      <sharedItems containsBlank="1" containsMixedTypes="1" containsNumber="1" minValue="50" maxValue="300"/>
    </cacheField>
    <cacheField name="成交净值" numFmtId="0">
      <sharedItems containsBlank="1" containsMixedTypes="1" containsNumber="1" minValue="0.73199999999999998" maxValue="0.81100000000000005"/>
    </cacheField>
    <cacheField name="基金份额" numFmtId="0">
      <sharedItems containsSemiMixedTypes="0" containsString="0" containsNumber="1" minValue="13.31" maxValue="389.93"/>
    </cacheField>
    <cacheField name="手续费" numFmtId="0">
      <sharedItems containsMixedTypes="1" containsNumber="1" minValue="0" maxValue="0.3"/>
    </cacheField>
    <cacheField name="持有时间" numFmtId="183">
      <sharedItems containsSemiMixedTypes="0" containsString="0" containsNumber="1" containsInteger="1" minValue="31" maxValue="1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jiomh" refreshedDate="43134.858277314815" createdVersion="6" refreshedVersion="6" minRefreshableVersion="3" recordCount="7">
  <cacheSource type="worksheet">
    <worksheetSource name="表14_25"/>
  </cacheSource>
  <cacheFields count="10">
    <cacheField name="日期" numFmtId="14">
      <sharedItems containsSemiMixedTypes="0" containsNonDate="0" containsDate="1" containsString="0" minDate="2017-08-29T00:00:00" maxDate="2017-10-27T00:00:00"/>
    </cacheField>
    <cacheField name="估值" numFmtId="0">
      <sharedItems/>
    </cacheField>
    <cacheField name="申购/赎回" numFmtId="0">
      <sharedItems/>
    </cacheField>
    <cacheField name="购买渠道" numFmtId="0">
      <sharedItems count="1">
        <s v="蚂蚁财富A"/>
      </sharedItems>
    </cacheField>
    <cacheField name="申购金额" numFmtId="177">
      <sharedItems containsSemiMixedTypes="0" containsString="0" containsNumber="1" containsInteger="1" minValue="10" maxValue="500"/>
    </cacheField>
    <cacheField name="成交净值" numFmtId="0">
      <sharedItems containsSemiMixedTypes="0" containsString="0" containsNumber="1" minValue="0.49199999999999999" maxValue="0.53700000000000003"/>
    </cacheField>
    <cacheField name="基金份额" numFmtId="177">
      <sharedItems containsSemiMixedTypes="0" containsString="0" containsNumber="1" minValue="19.170000000000002" maxValue="1014.74"/>
    </cacheField>
    <cacheField name="手续费" numFmtId="0">
      <sharedItems containsSemiMixedTypes="0" containsString="0" containsNumber="1" minValue="0.01" maxValue="0.5"/>
    </cacheField>
    <cacheField name="持有时间" numFmtId="183">
      <sharedItems containsSemiMixedTypes="0" containsString="0" containsNumber="1" containsInteger="1" minValue="100" maxValue="158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jiomh" refreshedDate="43134.858277662039" createdVersion="6" refreshedVersion="6" minRefreshableVersion="3" recordCount="12">
  <cacheSource type="worksheet">
    <worksheetSource name="表13_23"/>
  </cacheSource>
  <cacheFields count="10">
    <cacheField name="日期" numFmtId="14">
      <sharedItems containsSemiMixedTypes="0" containsNonDate="0" containsDate="1" containsString="0" minDate="2017-11-06T00:00:00" maxDate="2018-02-02T00:00:00"/>
    </cacheField>
    <cacheField name="估值" numFmtId="0">
      <sharedItems containsSemiMixedTypes="0" containsString="0" containsNumber="1" minValue="1.67" maxValue="1.76"/>
    </cacheField>
    <cacheField name="申购/赎回" numFmtId="0">
      <sharedItems/>
    </cacheField>
    <cacheField name="购买渠道" numFmtId="0">
      <sharedItems count="2">
        <s v="蚂蚁财富A"/>
        <s v="蚂蚁财富B"/>
      </sharedItems>
    </cacheField>
    <cacheField name="申购金额" numFmtId="0">
      <sharedItems containsString="0" containsBlank="1" containsNumber="1" containsInteger="1" minValue="100" maxValue="500"/>
    </cacheField>
    <cacheField name="成交净值" numFmtId="0">
      <sharedItems containsString="0" containsBlank="1" containsNumber="1" minValue="0.65600000000000003" maxValue="0.71299999999999997"/>
    </cacheField>
    <cacheField name="基金份额" numFmtId="0">
      <sharedItems containsSemiMixedTypes="0" containsString="0" containsNumber="1" minValue="48.78" maxValue="702.53"/>
    </cacheField>
    <cacheField name="手续费" numFmtId="182">
      <sharedItems containsMixedTypes="1" containsNumber="1" minValue="0" maxValue="0.5"/>
    </cacheField>
    <cacheField name="持有时间" numFmtId="183">
      <sharedItems containsSemiMixedTypes="0" containsString="0" containsNumber="1" containsInteger="1" minValue="2" maxValue="89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jiomh" refreshedDate="43134.858278935186" createdVersion="6" refreshedVersion="6" minRefreshableVersion="3" recordCount="79">
  <cacheSource type="worksheet">
    <worksheetSource name="表10_8"/>
  </cacheSource>
  <cacheFields count="9">
    <cacheField name="日期" numFmtId="14">
      <sharedItems containsSemiMixedTypes="0" containsNonDate="0" containsDate="1" containsString="0" minDate="2017-07-27T00:00:00" maxDate="2018-02-01T00:00:00"/>
    </cacheField>
    <cacheField name="估值" numFmtId="2">
      <sharedItems containsSemiMixedTypes="0" containsString="0" containsNumber="1" minValue="29.41" maxValue="32.9"/>
    </cacheField>
    <cacheField name="申购/赎回" numFmtId="2">
      <sharedItems/>
    </cacheField>
    <cacheField name="购买渠道" numFmtId="2">
      <sharedItems count="2">
        <s v="蚂蚁财富A"/>
        <s v="蚂蚁聚宝B"/>
      </sharedItems>
    </cacheField>
    <cacheField name="申购金额" numFmtId="182">
      <sharedItems containsSemiMixedTypes="0" containsString="0" containsNumber="1" minValue="27" maxValue="1071.9000000000001"/>
    </cacheField>
    <cacheField name="成交净值" numFmtId="0">
      <sharedItems containsSemiMixedTypes="0" containsString="0" containsNumber="1" minValue="2.3163" maxValue="2.5266999999999999"/>
    </cacheField>
    <cacheField name="基金份额" numFmtId="0">
      <sharedItems containsSemiMixedTypes="0" containsString="0" containsNumber="1" minValue="11.52" maxValue="450.86"/>
    </cacheField>
    <cacheField name="手续费" numFmtId="182">
      <sharedItems containsSemiMixedTypes="0" containsString="0" containsNumber="1" minValue="2.7E-2" maxValue="1.0719000000000001"/>
    </cacheField>
    <cacheField name="持有时间" numFmtId="183">
      <sharedItems containsSemiMixedTypes="0" containsString="0" containsNumber="1" containsInteger="1" minValue="3" maxValue="1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jiomh" refreshedDate="43134.871889814814" createdVersion="6" refreshedVersion="6" minRefreshableVersion="3" recordCount="64">
  <cacheSource type="worksheet">
    <worksheetSource name="表11_19"/>
  </cacheSource>
  <cacheFields count="9">
    <cacheField name="日期" numFmtId="14">
      <sharedItems containsSemiMixedTypes="0" containsNonDate="0" containsDate="1" containsString="0" minDate="2017-07-10T00:00:00" maxDate="2017-12-28T00:00:00"/>
    </cacheField>
    <cacheField name="估值" numFmtId="10">
      <sharedItems containsSemiMixedTypes="0" containsString="0" containsNumber="1" minValue="0.1038" maxValue="0.11559999999999999"/>
    </cacheField>
    <cacheField name="申购/赎回" numFmtId="10">
      <sharedItems/>
    </cacheField>
    <cacheField name="购买渠道" numFmtId="0">
      <sharedItems count="3">
        <s v="天天基金"/>
        <s v="蚂蚁聚宝A"/>
        <s v="蚂蚁聚宝B"/>
      </sharedItems>
    </cacheField>
    <cacheField name="申购金额" numFmtId="0">
      <sharedItems containsSemiMixedTypes="0" containsString="0" containsNumber="1" containsInteger="1" minValue="25" maxValue="1000"/>
    </cacheField>
    <cacheField name="成交净值" numFmtId="0">
      <sharedItems containsSemiMixedTypes="0" containsString="0" containsNumber="1" minValue="1.0740000000000001" maxValue="1.2070000000000001"/>
    </cacheField>
    <cacheField name="基金份额" numFmtId="177">
      <sharedItems containsSemiMixedTypes="0" containsString="0" containsNumber="1" minValue="21.63" maxValue="865.13"/>
    </cacheField>
    <cacheField name="手续费" numFmtId="182">
      <sharedItems containsSemiMixedTypes="0" containsString="0" containsNumber="1" minValue="2.5000000000000001E-2" maxValue="1"/>
    </cacheField>
    <cacheField name="持有时间" numFmtId="183">
      <sharedItems containsSemiMixedTypes="0" containsString="0" containsNumber="1" containsInteger="1" minValue="38" maxValue="2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d v="2017-09-18T00:00:00"/>
    <n v="28.48"/>
    <s v="申购"/>
    <x v="0"/>
    <n v="90"/>
    <n v="1.0759000000000001"/>
    <n v="83.54"/>
    <n v="0.09"/>
    <n v="138"/>
  </r>
  <r>
    <d v="2017-09-19T00:00:00"/>
    <n v="28.39"/>
    <s v="申购"/>
    <x v="0"/>
    <n v="50"/>
    <n v="1.0740000000000001"/>
    <n v="46.49"/>
    <n v="0.05"/>
    <n v="137"/>
  </r>
  <r>
    <d v="2017-09-20T00:00:00"/>
    <n v="28.6"/>
    <s v="申购"/>
    <x v="0"/>
    <n v="90"/>
    <n v="1.0819000000000001"/>
    <n v="83.08"/>
    <n v="0.09"/>
    <n v="136"/>
  </r>
  <r>
    <d v="2017-09-22T00:00:00"/>
    <n v="28.19"/>
    <s v="申购"/>
    <x v="0"/>
    <n v="90"/>
    <n v="1.0699000000000001"/>
    <n v="84.01"/>
    <n v="0.09"/>
    <n v="134"/>
  </r>
  <r>
    <d v="2017-09-25T00:00:00"/>
    <n v="27.91"/>
    <s v="申购"/>
    <x v="0"/>
    <n v="50"/>
    <n v="1.0603"/>
    <n v="47.09"/>
    <n v="0.05"/>
    <n v="131"/>
  </r>
  <r>
    <d v="2017-09-26T00:00:00"/>
    <n v="28.01"/>
    <s v="申购"/>
    <x v="0"/>
    <n v="90"/>
    <n v="1.0629"/>
    <n v="84.57"/>
    <n v="0.09"/>
    <n v="130"/>
  </r>
  <r>
    <d v="2017-09-28T00:00:00"/>
    <n v="28.25"/>
    <s v="申购"/>
    <x v="0"/>
    <n v="90"/>
    <n v="1.0693999999999999"/>
    <n v="84.05"/>
    <n v="0.09"/>
    <n v="128"/>
  </r>
  <r>
    <d v="2017-10-10T00:00:00"/>
    <n v="28.9"/>
    <s v="申购"/>
    <x v="0"/>
    <n v="90"/>
    <n v="1.0956999999999999"/>
    <n v="82.03"/>
    <n v="0.09"/>
    <n v="116"/>
  </r>
  <r>
    <d v="2017-10-12T00:00:00"/>
    <n v="28.72"/>
    <s v="申购"/>
    <x v="0"/>
    <n v="800"/>
    <n v="1.0911"/>
    <n v="732.32"/>
    <n v="0.8"/>
    <n v="114"/>
  </r>
  <r>
    <d v="2017-10-17T00:00:00"/>
    <n v="28.52"/>
    <s v="申购"/>
    <x v="0"/>
    <n v="5000"/>
    <n v="1.0795999999999999"/>
    <n v="4625.79"/>
    <n v="5"/>
    <n v="109"/>
  </r>
  <r>
    <d v="2017-10-24T00:00:00"/>
    <n v="28.47"/>
    <s v="申购"/>
    <x v="0"/>
    <n v="90"/>
    <n v="1.0762"/>
    <n v="83.52"/>
    <n v="0.09"/>
    <n v="102"/>
  </r>
  <r>
    <d v="2017-11-01T00:00:00"/>
    <n v="25.99"/>
    <s v="申购"/>
    <x v="0"/>
    <n v="700"/>
    <n v="1.0677000000000001"/>
    <n v="654.82000000000005"/>
    <n v="0.70000000000000007"/>
    <n v="94"/>
  </r>
  <r>
    <d v="2017-11-17T00:00:00"/>
    <n v="25.49"/>
    <s v="申购"/>
    <x v="0"/>
    <n v="2000"/>
    <n v="1.0432999999999999"/>
    <n v="1914.68"/>
    <n v="2"/>
    <n v="78"/>
  </r>
  <r>
    <d v="2017-11-21T00:00:00"/>
    <n v="25.93"/>
    <s v="申购"/>
    <x v="0"/>
    <n v="90"/>
    <n v="1.0588"/>
    <n v="84.89"/>
    <n v="0.09"/>
    <n v="74"/>
  </r>
  <r>
    <d v="2017-12-05T00:00:00"/>
    <n v="24.59"/>
    <s v="申购"/>
    <x v="0"/>
    <n v="300"/>
    <n v="1.0121"/>
    <n v="296.05"/>
    <n v="0.3"/>
    <n v="60"/>
  </r>
  <r>
    <d v="2017-12-27T00:00:00"/>
    <n v="27.85"/>
    <s v="申购"/>
    <x v="0"/>
    <n v="300"/>
    <n v="1.0226"/>
    <n v="293.01"/>
    <n v="0.3"/>
    <n v="38"/>
  </r>
  <r>
    <d v="2018-01-12T00:00:00"/>
    <n v="28.77"/>
    <s v="申购"/>
    <x v="0"/>
    <n v="300"/>
    <n v="1.0579000000000001"/>
    <n v="283.24"/>
    <n v="0.3"/>
    <n v="22"/>
  </r>
  <r>
    <d v="2018-01-17T00:00:00"/>
    <n v="28.46"/>
    <s v="申购"/>
    <x v="0"/>
    <n v="300"/>
    <n v="1.0444"/>
    <n v="286.89999999999998"/>
    <n v="0.3"/>
    <n v="17"/>
  </r>
  <r>
    <d v="2018-02-01T00:00:00"/>
    <n v="27.19"/>
    <s v="申购"/>
    <x v="0"/>
    <n v="600"/>
    <n v="0.99560000000000004"/>
    <n v="601.91999999999996"/>
    <n v="0.6"/>
    <n v="2"/>
  </r>
  <r>
    <d v="2017-09-18T00:00:00"/>
    <n v="28.48"/>
    <s v="申购"/>
    <x v="1"/>
    <n v="90"/>
    <n v="1.0759000000000001"/>
    <n v="83.54"/>
    <n v="0.09"/>
    <n v="138"/>
  </r>
  <r>
    <d v="2017-09-19T00:00:00"/>
    <n v="28.39"/>
    <s v="申购"/>
    <x v="1"/>
    <n v="90"/>
    <n v="1.0740000000000001"/>
    <n v="83.69"/>
    <n v="0.09"/>
    <n v="137"/>
  </r>
  <r>
    <d v="2017-09-20T00:00:00"/>
    <n v="28.6"/>
    <s v="申购"/>
    <x v="1"/>
    <n v="90"/>
    <n v="1.0819000000000001"/>
    <n v="83.08"/>
    <n v="0.09"/>
    <n v="136"/>
  </r>
  <r>
    <d v="2017-09-21T00:00:00"/>
    <n v="28.32"/>
    <s v="申购"/>
    <x v="1"/>
    <n v="300"/>
    <n v="1.0724"/>
    <n v="279.39999999999998"/>
    <n v="0.3"/>
    <n v="135"/>
  </r>
  <r>
    <d v="2017-09-22T00:00:00"/>
    <n v="28.19"/>
    <s v="申购"/>
    <x v="1"/>
    <n v="200"/>
    <n v="1.0699000000000001"/>
    <n v="186.7"/>
    <n v="0.2"/>
    <n v="134"/>
  </r>
  <r>
    <d v="2017-09-25T00:00:00"/>
    <n v="27.91"/>
    <s v="申购"/>
    <x v="1"/>
    <n v="290"/>
    <n v="1.0603"/>
    <n v="273.16000000000003"/>
    <n v="0.28999999999999998"/>
    <n v="131"/>
  </r>
  <r>
    <d v="2017-09-26T00:00:00"/>
    <n v="28.01"/>
    <s v="申购"/>
    <x v="1"/>
    <n v="90"/>
    <n v="1.0629"/>
    <n v="84.57"/>
    <n v="0.09"/>
    <n v="130"/>
  </r>
  <r>
    <d v="2017-10-16T00:00:00"/>
    <n v="28.49"/>
    <s v="申购"/>
    <x v="1"/>
    <n v="1000"/>
    <n v="1.0795999999999999"/>
    <n v="925.15"/>
    <n v="1"/>
    <n v="110"/>
  </r>
  <r>
    <d v="2017-11-17T00:00:00"/>
    <n v="25.49"/>
    <s v="申购"/>
    <x v="1"/>
    <n v="600"/>
    <n v="1.0432999999999999"/>
    <n v="574.4"/>
    <n v="0.6"/>
    <n v="78"/>
  </r>
  <r>
    <d v="2017-12-18T00:00:00"/>
    <n v="27.78"/>
    <s v="申购"/>
    <x v="1"/>
    <n v="400"/>
    <n v="1.0266999999999999"/>
    <n v="389.13"/>
    <n v="0.4"/>
    <n v="47"/>
  </r>
  <r>
    <d v="2018-01-09T00:00:00"/>
    <n v="28.92"/>
    <s v="申购"/>
    <x v="1"/>
    <n v="300"/>
    <n v="1.0609999999999999"/>
    <n v="282.41000000000003"/>
    <n v="0.3"/>
    <n v="25"/>
  </r>
  <r>
    <d v="2018-01-15T00:00:00"/>
    <n v="28.37"/>
    <s v="申购"/>
    <x v="1"/>
    <n v="400"/>
    <n v="1.0401"/>
    <n v="384.11"/>
    <n v="0.4"/>
    <n v="19"/>
  </r>
  <r>
    <d v="2018-01-26T00:00:00"/>
    <n v="28.8"/>
    <s v="申购"/>
    <x v="1"/>
    <n v="240.6"/>
    <n v="1.0527"/>
    <n v="227.3"/>
    <n v="0.24060000000000001"/>
    <n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d v="2018-01-17T00:00:00"/>
    <n v="23.24"/>
    <s v="申购"/>
    <x v="0"/>
    <n v="1000"/>
    <n v="1.9585999999999999"/>
    <n v="509.96"/>
    <n v="1"/>
    <n v="17"/>
  </r>
  <r>
    <d v="2018-01-25T00:00:00"/>
    <n v="23.73"/>
    <s v="申购"/>
    <x v="1"/>
    <n v="1000"/>
    <n v="1.9984"/>
    <n v="499.8"/>
    <n v="1"/>
    <n v="9"/>
  </r>
  <r>
    <d v="2018-01-31T00:00:00"/>
    <n v="23.1"/>
    <s v="申购"/>
    <x v="1"/>
    <n v="1041.7"/>
    <n v="1.9529000000000001"/>
    <n v="532.77"/>
    <n v="1.0417000000000001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">
  <r>
    <d v="2017-07-31T00:00:00"/>
    <n v="0.1009"/>
    <s v="申购"/>
    <x v="0"/>
    <n v="100"/>
    <n v="1.6435"/>
    <n v="60.77"/>
    <n v="0.1"/>
    <n v="187"/>
    <m/>
  </r>
  <r>
    <d v="2017-08-01T00:00:00"/>
    <n v="0.10009999999999999"/>
    <s v="申购"/>
    <x v="0"/>
    <n v="100"/>
    <n v="1.6556999999999999"/>
    <n v="60.32"/>
    <n v="0.1"/>
    <n v="186"/>
    <m/>
  </r>
  <r>
    <d v="2017-08-02T00:00:00"/>
    <n v="0.1002"/>
    <s v="申购"/>
    <x v="0"/>
    <n v="100"/>
    <n v="1.6547000000000001"/>
    <n v="60.36"/>
    <n v="0.1"/>
    <n v="185"/>
    <m/>
  </r>
  <r>
    <d v="2017-08-03T00:00:00"/>
    <n v="0.1017"/>
    <s v="申购"/>
    <x v="0"/>
    <n v="100"/>
    <n v="1.6318999999999999"/>
    <n v="61.2"/>
    <n v="0.1"/>
    <n v="184"/>
    <m/>
  </r>
  <r>
    <d v="2017-08-04T00:00:00"/>
    <n v="0.1027"/>
    <s v="申购"/>
    <x v="0"/>
    <n v="100"/>
    <n v="1.6171"/>
    <n v="61.76"/>
    <n v="0.1"/>
    <n v="183"/>
    <m/>
  </r>
  <r>
    <d v="2017-08-07T00:00:00"/>
    <n v="0.1016"/>
    <s v="申购"/>
    <x v="0"/>
    <n v="100"/>
    <n v="1.6325000000000001"/>
    <n v="61.18"/>
    <n v="0.1"/>
    <n v="180"/>
    <m/>
  </r>
  <r>
    <d v="2017-08-08T00:00:00"/>
    <n v="0.1013"/>
    <s v="申购"/>
    <x v="0"/>
    <n v="100"/>
    <n v="1.6368"/>
    <n v="61.02"/>
    <n v="0.1"/>
    <n v="179"/>
    <m/>
  </r>
  <r>
    <d v="2017-08-09T00:00:00"/>
    <n v="0.1003"/>
    <s v="申购"/>
    <x v="0"/>
    <n v="100"/>
    <n v="1.6517999999999999"/>
    <n v="60.47"/>
    <n v="0.1"/>
    <n v="178"/>
    <m/>
  </r>
  <r>
    <d v="2017-08-10T00:00:00"/>
    <n v="0.1004"/>
    <s v="申购"/>
    <x v="0"/>
    <n v="100"/>
    <n v="1.6486000000000001"/>
    <n v="60.58"/>
    <n v="0.1"/>
    <n v="177"/>
    <m/>
  </r>
  <r>
    <d v="2017-08-11T00:00:00"/>
    <n v="0.1013"/>
    <s v="申购"/>
    <x v="0"/>
    <n v="100"/>
    <n v="1.6278999999999999"/>
    <n v="61.36"/>
    <n v="0.1"/>
    <n v="176"/>
    <m/>
  </r>
  <r>
    <d v="2017-08-14T00:00:00"/>
    <n v="0.1008"/>
    <s v="申购"/>
    <x v="0"/>
    <n v="100"/>
    <n v="1.6555"/>
    <n v="60.33"/>
    <n v="0.1"/>
    <n v="173"/>
    <m/>
  </r>
  <r>
    <d v="2017-08-15T00:00:00"/>
    <n v="0.1002"/>
    <s v="申购"/>
    <x v="0"/>
    <n v="100"/>
    <n v="1.6645000000000001"/>
    <n v="60.01"/>
    <n v="0.1"/>
    <n v="172"/>
    <m/>
  </r>
  <r>
    <d v="2017-08-16T00:00:00"/>
    <n v="0.10009999999999999"/>
    <s v="申购"/>
    <x v="0"/>
    <n v="100"/>
    <n v="1.6669"/>
    <n v="59.92"/>
    <n v="0.1"/>
    <n v="171"/>
    <m/>
  </r>
  <r>
    <d v="2017-08-17T00:00:00"/>
    <n v="0.10009999999999999"/>
    <s v="申购"/>
    <x v="0"/>
    <n v="100"/>
    <n v="1.6685000000000001"/>
    <n v="59.86"/>
    <n v="0.1"/>
    <n v="170"/>
    <m/>
  </r>
  <r>
    <d v="2017-08-18T00:00:00"/>
    <n v="9.9900000000000003E-2"/>
    <s v="申购"/>
    <x v="0"/>
    <n v="100"/>
    <n v="1.6712"/>
    <n v="59.77"/>
    <n v="0.1"/>
    <n v="169"/>
    <m/>
  </r>
  <r>
    <d v="2017-11-23T00:00:00"/>
    <n v="8.5000000000000006E-2"/>
    <s v="申购"/>
    <x v="0"/>
    <s v="——"/>
    <s v="——"/>
    <n v="918.68"/>
    <s v="——"/>
    <n v="72"/>
    <s v="强增"/>
  </r>
  <r>
    <d v="2017-11-24T00:00:00"/>
    <n v="8.5199999999999998E-2"/>
    <s v="申购"/>
    <x v="0"/>
    <n v="200"/>
    <n v="0.96"/>
    <n v="208.08"/>
    <n v="0.2"/>
    <n v="71"/>
    <m/>
  </r>
  <r>
    <d v="2018-01-03T00:00:00"/>
    <n v="8.4500000000000006E-2"/>
    <s v="申购"/>
    <x v="0"/>
    <s v="——"/>
    <s v="——"/>
    <n v="6.75"/>
    <s v="——"/>
    <n v="31"/>
    <s v="强增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d v="2017-11-06T00:00:00"/>
    <n v="1.92"/>
    <s v="申购"/>
    <x v="0"/>
    <n v="300"/>
    <n v="0.76859999999999995"/>
    <n v="389.93"/>
    <n v="0.3"/>
    <n v="89"/>
  </r>
  <r>
    <d v="2018-01-03T00:00:00"/>
    <n v="2.09"/>
    <s v="申购"/>
    <x v="0"/>
    <m/>
    <m/>
    <n v="13.31"/>
    <n v="0"/>
    <n v="31"/>
  </r>
  <r>
    <d v="2017-07-31T00:00:00"/>
    <n v="1.94"/>
    <s v="申购"/>
    <x v="1"/>
    <n v="50"/>
    <n v="0.76300000000000001"/>
    <n v="65.47"/>
    <n v="0.05"/>
    <n v="187"/>
  </r>
  <r>
    <d v="2017-08-01T00:00:00"/>
    <n v="1.95"/>
    <s v="申购"/>
    <x v="1"/>
    <n v="50"/>
    <n v="0.76700000000000002"/>
    <n v="65.12"/>
    <n v="0.05"/>
    <n v="186"/>
  </r>
  <r>
    <d v="2017-08-02T00:00:00"/>
    <n v="1.93"/>
    <s v="申购"/>
    <x v="1"/>
    <n v="50"/>
    <n v="0.75800000000000001"/>
    <n v="65.87"/>
    <n v="0.05"/>
    <n v="185"/>
  </r>
  <r>
    <d v="2017-08-03T00:00:00"/>
    <n v="1.92"/>
    <s v="申购"/>
    <x v="1"/>
    <n v="50"/>
    <n v="0.755"/>
    <n v="66.13"/>
    <n v="0.05"/>
    <n v="184"/>
  </r>
  <r>
    <d v="2017-08-04T00:00:00"/>
    <n v="1.9"/>
    <s v="申购"/>
    <x v="1"/>
    <n v="50"/>
    <n v="0.748"/>
    <n v="66.77"/>
    <n v="0.05"/>
    <n v="183"/>
  </r>
  <r>
    <d v="2017-08-07T00:00:00"/>
    <n v="1.91"/>
    <s v="申购"/>
    <x v="1"/>
    <n v="50"/>
    <n v="0.749"/>
    <n v="66.709999999999994"/>
    <n v="0.05"/>
    <n v="180"/>
  </r>
  <r>
    <d v="2017-08-08T00:00:00"/>
    <n v="1.91"/>
    <s v="申购"/>
    <x v="1"/>
    <n v="50"/>
    <n v="0.75"/>
    <n v="66.56"/>
    <n v="0.05"/>
    <n v="179"/>
  </r>
  <r>
    <d v="2017-08-09T00:00:00"/>
    <n v="1.91"/>
    <s v="申购"/>
    <x v="1"/>
    <n v="50"/>
    <n v="0.751"/>
    <n v="66.48"/>
    <n v="0.05"/>
    <n v="178"/>
  </r>
  <r>
    <d v="2017-08-10T00:00:00"/>
    <n v="1.9"/>
    <s v="申购"/>
    <x v="1"/>
    <n v="50"/>
    <n v="0.747"/>
    <n v="66.91"/>
    <n v="0.05"/>
    <n v="177"/>
  </r>
  <r>
    <d v="2017-08-11T00:00:00"/>
    <n v="1.86"/>
    <s v="申购"/>
    <x v="1"/>
    <n v="50"/>
    <n v="0.73199999999999998"/>
    <n v="68.2"/>
    <n v="0.05"/>
    <n v="176"/>
  </r>
  <r>
    <d v="2017-08-14T00:00:00"/>
    <n v="1.89"/>
    <s v="申购"/>
    <x v="1"/>
    <n v="50"/>
    <n v="0.73899999999999999"/>
    <n v="67.599999999999994"/>
    <n v="0.05"/>
    <n v="173"/>
  </r>
  <r>
    <d v="2017-08-15T00:00:00"/>
    <n v="1.89"/>
    <s v="申购"/>
    <x v="1"/>
    <n v="50"/>
    <n v="0.74099999999999999"/>
    <n v="67.45"/>
    <n v="0.05"/>
    <n v="172"/>
  </r>
  <r>
    <d v="2017-08-16T00:00:00"/>
    <n v="1.89"/>
    <s v="申购"/>
    <x v="1"/>
    <n v="50"/>
    <n v="0.74099999999999999"/>
    <n v="67.42"/>
    <n v="0.05"/>
    <n v="171"/>
  </r>
  <r>
    <d v="2017-08-17T00:00:00"/>
    <n v="1.89"/>
    <s v="申购"/>
    <x v="1"/>
    <n v="50"/>
    <n v="0.74299999999999999"/>
    <n v="67.23"/>
    <n v="0.05"/>
    <n v="170"/>
  </r>
  <r>
    <d v="2017-08-18T00:00:00"/>
    <n v="1.91"/>
    <s v="申购"/>
    <x v="1"/>
    <n v="50"/>
    <n v="0.751"/>
    <n v="66.47"/>
    <n v="0.05"/>
    <n v="169"/>
  </r>
  <r>
    <d v="2017-08-21T00:00:00"/>
    <n v="1.92"/>
    <s v="申购"/>
    <x v="1"/>
    <n v="75"/>
    <n v="0.754"/>
    <n v="99.36"/>
    <n v="7.4999999999999997E-2"/>
    <n v="166"/>
  </r>
  <r>
    <d v="2017-08-22T00:00:00"/>
    <n v="1.93"/>
    <s v="申购"/>
    <x v="1"/>
    <n v="75"/>
    <n v="0.755"/>
    <n v="99.25"/>
    <n v="7.4999999999999997E-2"/>
    <n v="165"/>
  </r>
  <r>
    <d v="2017-08-23T00:00:00"/>
    <n v="1.92"/>
    <s v="申购"/>
    <x v="1"/>
    <n v="75"/>
    <n v="0.752"/>
    <n v="99.6"/>
    <n v="7.4999999999999997E-2"/>
    <n v="164"/>
  </r>
  <r>
    <d v="2017-08-24T00:00:00"/>
    <n v="1.91"/>
    <s v="申购"/>
    <x v="1"/>
    <n v="75"/>
    <n v="0.749"/>
    <n v="100.04"/>
    <n v="7.4999999999999997E-2"/>
    <n v="163"/>
  </r>
  <r>
    <d v="2017-08-25T00:00:00"/>
    <n v="1.93"/>
    <s v="申购"/>
    <x v="1"/>
    <n v="75"/>
    <n v="0.755"/>
    <n v="99.21"/>
    <n v="7.4999999999999997E-2"/>
    <n v="162"/>
  </r>
  <r>
    <d v="2017-08-28T00:00:00"/>
    <n v="1.95"/>
    <s v="申购"/>
    <x v="1"/>
    <n v="75"/>
    <n v="0.76300000000000001"/>
    <n v="98.15"/>
    <n v="7.4999999999999997E-2"/>
    <n v="159"/>
  </r>
  <r>
    <d v="2017-08-29T00:00:00"/>
    <n v="1.94"/>
    <s v="申购"/>
    <x v="1"/>
    <n v="75"/>
    <n v="0.76300000000000001"/>
    <n v="98.26"/>
    <n v="7.4999999999999997E-2"/>
    <n v="158"/>
  </r>
  <r>
    <d v="2017-08-30T00:00:00"/>
    <n v="1.95"/>
    <s v="申购"/>
    <x v="1"/>
    <n v="75"/>
    <n v="0.76500000000000001"/>
    <n v="97.88"/>
    <n v="7.4999999999999997E-2"/>
    <n v="157"/>
  </r>
  <r>
    <d v="2017-08-31T00:00:00"/>
    <n v="1.95"/>
    <s v="申购"/>
    <x v="1"/>
    <n v="75"/>
    <n v="0.76300000000000001"/>
    <n v="98.2"/>
    <n v="7.4999999999999997E-2"/>
    <n v="156"/>
  </r>
  <r>
    <d v="2017-09-01T00:00:00"/>
    <n v="1.95"/>
    <s v="申购"/>
    <x v="1"/>
    <n v="75"/>
    <n v="0.75900000000000001"/>
    <n v="98.66"/>
    <n v="7.4999999999999997E-2"/>
    <n v="155"/>
  </r>
  <r>
    <d v="2017-09-04T00:00:00"/>
    <n v="1.94"/>
    <s v="申购"/>
    <x v="1"/>
    <n v="75"/>
    <n v="0.75900000000000001"/>
    <n v="98.74"/>
    <n v="7.4999999999999997E-2"/>
    <n v="152"/>
  </r>
  <r>
    <d v="2017-09-05T00:00:00"/>
    <n v="1.96"/>
    <s v="申购"/>
    <x v="1"/>
    <n v="75"/>
    <n v="0.76600000000000001"/>
    <n v="97.86"/>
    <n v="7.4999999999999997E-2"/>
    <n v="151"/>
  </r>
  <r>
    <d v="2017-09-06T00:00:00"/>
    <n v="1.96"/>
    <s v="申购"/>
    <x v="1"/>
    <n v="75"/>
    <n v="0.76600000000000001"/>
    <n v="97.76"/>
    <n v="7.4999999999999997E-2"/>
    <n v="150"/>
  </r>
  <r>
    <d v="2017-09-07T00:00:00"/>
    <n v="2.0099999999999998"/>
    <s v="申购"/>
    <x v="1"/>
    <n v="75"/>
    <n v="0.78500000000000003"/>
    <n v="95.42"/>
    <n v="7.4999999999999997E-2"/>
    <n v="149"/>
  </r>
  <r>
    <d v="2017-09-21T00:00:00"/>
    <n v="2.08"/>
    <s v="申购"/>
    <x v="1"/>
    <n v="50"/>
    <n v="0.81100000000000005"/>
    <n v="61.55"/>
    <n v="0.05"/>
    <n v="135"/>
  </r>
  <r>
    <d v="2017-09-25T00:00:00"/>
    <n v="1.98"/>
    <s v="申购"/>
    <x v="1"/>
    <n v="50"/>
    <n v="0.78"/>
    <n v="64.069999999999993"/>
    <n v="0.05"/>
    <n v="131"/>
  </r>
  <r>
    <d v="2017-09-28T00:00:00"/>
    <n v="1.98"/>
    <s v="申购"/>
    <x v="1"/>
    <n v="54.34"/>
    <n v="0.77690000000000003"/>
    <n v="69.88"/>
    <n v="5.4340000000000006E-2"/>
    <n v="128"/>
  </r>
  <r>
    <d v="2017-10-16T00:00:00"/>
    <n v="1.96"/>
    <s v="申购"/>
    <x v="1"/>
    <n v="100"/>
    <n v="0.76990000000000003"/>
    <n v="129.76"/>
    <n v="0.1"/>
    <n v="110"/>
  </r>
  <r>
    <d v="2017-10-19T00:00:00"/>
    <n v="1.95"/>
    <s v="申购"/>
    <x v="1"/>
    <n v="158.94999999999999"/>
    <n v="0.76590000000000003"/>
    <n v="207.32"/>
    <n v="0.15894999999999998"/>
    <n v="107"/>
  </r>
  <r>
    <d v="2017-11-06T00:00:00"/>
    <n v="1.92"/>
    <s v="申购"/>
    <x v="1"/>
    <n v="300"/>
    <n v="0.76859999999999995"/>
    <n v="389.93"/>
    <n v="0.3"/>
    <n v="89"/>
  </r>
  <r>
    <d v="2017-12-18T00:00:00"/>
    <n v="1.92"/>
    <s v="申购"/>
    <x v="1"/>
    <n v="300"/>
    <n v="0.77280000000000004"/>
    <n v="387.81"/>
    <n v="0.3"/>
    <n v="47"/>
  </r>
  <r>
    <d v="2018-01-03T00:00:00"/>
    <n v="2.09"/>
    <s v="申购"/>
    <x v="1"/>
    <s v="——"/>
    <s v="——"/>
    <n v="125.96"/>
    <s v="——"/>
    <n v="3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">
  <r>
    <d v="2017-08-29T00:00:00"/>
    <s v="——"/>
    <s v="申购"/>
    <x v="0"/>
    <n v="500"/>
    <n v="0.49199999999999999"/>
    <n v="1014.74"/>
    <n v="0.5"/>
    <n v="158"/>
    <m/>
  </r>
  <r>
    <d v="2017-09-13T00:00:00"/>
    <s v="——"/>
    <s v="申购"/>
    <x v="0"/>
    <n v="10"/>
    <n v="0.49199999999999999"/>
    <n v="20.3"/>
    <n v="0.01"/>
    <n v="143"/>
    <m/>
  </r>
  <r>
    <d v="2017-09-14T00:00:00"/>
    <s v="——"/>
    <s v="申购"/>
    <x v="0"/>
    <n v="10"/>
    <n v="0.504"/>
    <n v="19.82"/>
    <n v="0.01"/>
    <n v="142"/>
    <m/>
  </r>
  <r>
    <d v="2017-09-15T00:00:00"/>
    <s v="——"/>
    <s v="申购"/>
    <x v="0"/>
    <n v="100"/>
    <n v="0.51800000000000002"/>
    <n v="192.76"/>
    <n v="0.1"/>
    <n v="141"/>
    <m/>
  </r>
  <r>
    <d v="2017-09-15T00:00:00"/>
    <s v="——"/>
    <s v="申购"/>
    <x v="0"/>
    <n v="10"/>
    <n v="0.51800000000000002"/>
    <n v="19.29"/>
    <n v="0.01"/>
    <n v="141"/>
    <s v="强增"/>
  </r>
  <r>
    <d v="2017-09-18T00:00:00"/>
    <s v="——"/>
    <s v="申购"/>
    <x v="0"/>
    <n v="10"/>
    <n v="0.52100000000000002"/>
    <n v="19.170000000000002"/>
    <n v="0.01"/>
    <n v="138"/>
    <m/>
  </r>
  <r>
    <d v="2017-10-26T00:00:00"/>
    <s v="——"/>
    <s v="申购"/>
    <x v="0"/>
    <n v="100"/>
    <n v="0.53700000000000003"/>
    <n v="185.94"/>
    <n v="0.1"/>
    <n v="100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">
  <r>
    <d v="2017-11-06T00:00:00"/>
    <n v="1.76"/>
    <s v="申购"/>
    <x v="0"/>
    <n v="200"/>
    <n v="0.71299999999999997"/>
    <n v="280.22000000000003"/>
    <n v="0.2"/>
    <n v="89"/>
    <m/>
  </r>
  <r>
    <d v="2017-11-16T00:00:00"/>
    <n v="1.75"/>
    <s v="申购"/>
    <x v="0"/>
    <n v="300"/>
    <n v="0.71099999999999997"/>
    <n v="421.52"/>
    <n v="0.3"/>
    <n v="79"/>
    <m/>
  </r>
  <r>
    <d v="2017-12-08T00:00:00"/>
    <n v="1.72"/>
    <s v="申购"/>
    <x v="0"/>
    <n v="350"/>
    <n v="0.70499999999999996"/>
    <n v="495.96"/>
    <n v="0.35000000000000003"/>
    <n v="57"/>
    <m/>
  </r>
  <r>
    <d v="2017-12-14T00:00:00"/>
    <n v="1.69"/>
    <s v="申购"/>
    <x v="0"/>
    <n v="400"/>
    <n v="0.68500000000000005"/>
    <n v="583.36"/>
    <n v="0.4"/>
    <n v="51"/>
    <m/>
  </r>
  <r>
    <d v="2017-12-18T00:00:00"/>
    <n v="1.67"/>
    <s v="申购"/>
    <x v="0"/>
    <m/>
    <m/>
    <n v="60.88"/>
    <n v="0"/>
    <n v="47"/>
    <s v="强增"/>
  </r>
  <r>
    <d v="2018-01-09T00:00:00"/>
    <n v="1.7"/>
    <s v="申购"/>
    <x v="0"/>
    <n v="200"/>
    <n v="0.66600000000000004"/>
    <n v="300"/>
    <n v="0.2"/>
    <n v="25"/>
    <m/>
  </r>
  <r>
    <d v="2018-02-01T00:00:00"/>
    <n v="1.74"/>
    <s v="申购"/>
    <x v="0"/>
    <n v="100"/>
    <n v="0.67600000000000005"/>
    <n v="147.78"/>
    <n v="0.1"/>
    <n v="2"/>
    <m/>
  </r>
  <r>
    <d v="2017-11-16T00:00:00"/>
    <n v="1.75"/>
    <s v="申购"/>
    <x v="1"/>
    <n v="500"/>
    <n v="0.71099999999999997"/>
    <n v="702.53"/>
    <n v="0.5"/>
    <n v="79"/>
    <m/>
  </r>
  <r>
    <d v="2017-11-20T00:00:00"/>
    <n v="1.74"/>
    <s v="申购"/>
    <x v="1"/>
    <n v="100"/>
    <n v="0.70899999999999996"/>
    <n v="140.9"/>
    <n v="0.1"/>
    <n v="75"/>
    <m/>
  </r>
  <r>
    <d v="2017-12-14T00:00:00"/>
    <n v="1.69"/>
    <s v="申购"/>
    <x v="1"/>
    <n v="400"/>
    <n v="0.68500000000000005"/>
    <n v="583.36"/>
    <n v="0.4"/>
    <n v="51"/>
    <m/>
  </r>
  <r>
    <d v="2017-12-18T00:00:00"/>
    <n v="1.67"/>
    <s v="申购"/>
    <x v="1"/>
    <m/>
    <m/>
    <n v="48.78"/>
    <s v="——"/>
    <n v="47"/>
    <m/>
  </r>
  <r>
    <d v="2018-01-04T00:00:00"/>
    <n v="1.68"/>
    <s v="申购"/>
    <x v="1"/>
    <n v="200"/>
    <n v="0.65600000000000003"/>
    <n v="304.57"/>
    <n v="0.2"/>
    <n v="30"/>
    <s v="强增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79">
  <r>
    <d v="2017-07-27T00:00:00"/>
    <n v="30.6"/>
    <s v="申购"/>
    <x v="0"/>
    <n v="27"/>
    <n v="2.3163999999999998"/>
    <n v="11.64"/>
    <n v="2.7E-2"/>
    <n v="191"/>
  </r>
  <r>
    <d v="2017-07-31T00:00:00"/>
    <n v="31.13"/>
    <s v="申购"/>
    <x v="0"/>
    <n v="27"/>
    <n v="2.3412000000000002"/>
    <n v="11.52"/>
    <n v="2.7E-2"/>
    <n v="187"/>
  </r>
  <r>
    <d v="2017-08-02T00:00:00"/>
    <n v="30.89"/>
    <s v="申购"/>
    <x v="0"/>
    <n v="36"/>
    <n v="2.3645999999999998"/>
    <n v="15.2"/>
    <n v="3.6000000000000004E-2"/>
    <n v="185"/>
  </r>
  <r>
    <d v="2017-08-04T00:00:00"/>
    <n v="30.75"/>
    <s v="申购"/>
    <x v="0"/>
    <n v="36"/>
    <n v="2.3540999999999999"/>
    <n v="15.27"/>
    <n v="3.6000000000000004E-2"/>
    <n v="183"/>
  </r>
  <r>
    <d v="2017-08-08T00:00:00"/>
    <n v="31.13"/>
    <s v="申购"/>
    <x v="0"/>
    <n v="36"/>
    <n v="2.3755000000000002"/>
    <n v="15.13"/>
    <n v="3.6000000000000004E-2"/>
    <n v="179"/>
  </r>
  <r>
    <d v="2017-08-10T00:00:00"/>
    <n v="31.08"/>
    <s v="申购"/>
    <x v="0"/>
    <n v="36"/>
    <n v="2.3881000000000001"/>
    <n v="15.05"/>
    <n v="3.6000000000000004E-2"/>
    <n v="177"/>
  </r>
  <r>
    <d v="2017-08-14T00:00:00"/>
    <n v="31.11"/>
    <s v="申购"/>
    <x v="0"/>
    <n v="36"/>
    <n v="2.3163"/>
    <n v="15.52"/>
    <n v="3.6000000000000004E-2"/>
    <n v="173"/>
  </r>
  <r>
    <d v="2017-08-16T00:00:00"/>
    <n v="31.29"/>
    <s v="申购"/>
    <x v="0"/>
    <n v="36"/>
    <n v="2.3708"/>
    <n v="15.16"/>
    <n v="3.6000000000000004E-2"/>
    <n v="171"/>
  </r>
  <r>
    <d v="2017-08-18T00:00:00"/>
    <n v="31.41"/>
    <s v="申购"/>
    <x v="0"/>
    <n v="36"/>
    <n v="2.4005999999999998"/>
    <n v="14.98"/>
    <n v="3.6000000000000004E-2"/>
    <n v="169"/>
  </r>
  <r>
    <d v="2017-08-22T00:00:00"/>
    <n v="31.55"/>
    <s v="申购"/>
    <x v="0"/>
    <n v="45"/>
    <n v="2.4121999999999999"/>
    <n v="18.63"/>
    <n v="4.4999999999999998E-2"/>
    <n v="165"/>
  </r>
  <r>
    <d v="2017-08-24T00:00:00"/>
    <n v="31.1"/>
    <s v="申购"/>
    <x v="0"/>
    <n v="45"/>
    <n v="2.3822999999999999"/>
    <n v="18.86"/>
    <n v="4.4999999999999998E-2"/>
    <n v="163"/>
  </r>
  <r>
    <d v="2017-08-28T00:00:00"/>
    <n v="31.83"/>
    <s v="申购"/>
    <x v="0"/>
    <n v="45"/>
    <n v="2.4003999999999999"/>
    <n v="18.72"/>
    <n v="4.4999999999999998E-2"/>
    <n v="159"/>
  </r>
  <r>
    <d v="2017-08-30T00:00:00"/>
    <n v="31.97"/>
    <s v="申购"/>
    <x v="0"/>
    <n v="45"/>
    <n v="2.4222999999999999"/>
    <n v="18.55"/>
    <n v="4.4999999999999998E-2"/>
    <n v="157"/>
  </r>
  <r>
    <d v="2017-09-01T00:00:00"/>
    <n v="32.229999999999997"/>
    <s v="申购"/>
    <x v="0"/>
    <n v="90"/>
    <n v="2.4407000000000001"/>
    <n v="36.82"/>
    <n v="0.09"/>
    <n v="155"/>
  </r>
  <r>
    <d v="2017-09-05T00:00:00"/>
    <n v="32.44"/>
    <s v="申购"/>
    <x v="0"/>
    <n v="90"/>
    <n v="2.4756999999999998"/>
    <n v="36.299999999999997"/>
    <n v="0.09"/>
    <n v="151"/>
  </r>
  <r>
    <d v="2017-09-07T00:00:00"/>
    <n v="32.33"/>
    <s v="申购"/>
    <x v="0"/>
    <n v="90"/>
    <n v="2.4849000000000001"/>
    <n v="36.17"/>
    <n v="0.09"/>
    <n v="149"/>
  </r>
  <r>
    <d v="2017-09-11T00:00:00"/>
    <n v="32.74"/>
    <s v="申购"/>
    <x v="0"/>
    <n v="90"/>
    <n v="2.4803000000000002"/>
    <n v="36.229999999999997"/>
    <n v="0.09"/>
    <n v="145"/>
  </r>
  <r>
    <d v="2017-09-13T00:00:00"/>
    <n v="32.9"/>
    <s v="申购"/>
    <x v="0"/>
    <n v="45"/>
    <n v="2.4902000000000002"/>
    <n v="18.04"/>
    <n v="4.4999999999999998E-2"/>
    <n v="143"/>
  </r>
  <r>
    <d v="2017-09-15T00:00:00"/>
    <n v="32.58"/>
    <s v="申购"/>
    <x v="0"/>
    <n v="90"/>
    <n v="2.4954000000000001"/>
    <n v="36.01"/>
    <n v="0.09"/>
    <n v="141"/>
  </r>
  <r>
    <d v="2017-09-18T00:00:00"/>
    <n v="32.76"/>
    <s v="申购"/>
    <x v="0"/>
    <n v="100"/>
    <n v="2.4803000000000002"/>
    <n v="40.26"/>
    <n v="0.1"/>
    <n v="138"/>
  </r>
  <r>
    <d v="2017-09-19T00:00:00"/>
    <n v="32.619999999999997"/>
    <s v="申购"/>
    <x v="0"/>
    <n v="90"/>
    <n v="2.5015999999999998"/>
    <n v="35.93"/>
    <n v="0.09"/>
    <n v="137"/>
  </r>
  <r>
    <d v="2017-09-20T00:00:00"/>
    <n v="32.9"/>
    <s v="申购"/>
    <x v="0"/>
    <n v="50"/>
    <n v="2.4923999999999999"/>
    <n v="20.03"/>
    <n v="0.05"/>
    <n v="136"/>
  </r>
  <r>
    <d v="2017-09-21T00:00:00"/>
    <n v="32.53"/>
    <s v="申购"/>
    <x v="0"/>
    <n v="90"/>
    <n v="2.5116000000000001"/>
    <n v="35.78"/>
    <n v="0.09"/>
    <n v="135"/>
  </r>
  <r>
    <d v="2017-09-22T00:00:00"/>
    <n v="32.32"/>
    <s v="申购"/>
    <x v="0"/>
    <n v="50"/>
    <n v="2.4859"/>
    <n v="20.09"/>
    <n v="0.05"/>
    <n v="134"/>
  </r>
  <r>
    <d v="2017-09-25T00:00:00"/>
    <n v="31.92"/>
    <s v="申购"/>
    <x v="0"/>
    <n v="90"/>
    <n v="2.4723999999999999"/>
    <n v="36.35"/>
    <n v="0.09"/>
    <n v="131"/>
  </r>
  <r>
    <d v="2017-09-27T00:00:00"/>
    <n v="32.24"/>
    <s v="申购"/>
    <x v="0"/>
    <n v="45"/>
    <n v="2.4723999999999999"/>
    <n v="18.32"/>
    <n v="4.4999999999999998E-2"/>
    <n v="129"/>
  </r>
  <r>
    <d v="2017-09-29T00:00:00"/>
    <n v="32.31"/>
    <s v="申购"/>
    <x v="0"/>
    <n v="90"/>
    <n v="2.4701"/>
    <n v="36.380000000000003"/>
    <n v="0.09"/>
    <n v="127"/>
  </r>
  <r>
    <d v="2017-10-11T00:00:00"/>
    <n v="32.630000000000003"/>
    <s v="申购"/>
    <x v="0"/>
    <n v="45"/>
    <n v="2.5266999999999999"/>
    <n v="17.78"/>
    <n v="4.4999999999999998E-2"/>
    <n v="115"/>
  </r>
  <r>
    <d v="2017-10-20T00:00:00"/>
    <n v="32.229999999999997"/>
    <s v="申购"/>
    <x v="0"/>
    <n v="500"/>
    <n v="2.4542999999999999"/>
    <n v="203.42"/>
    <n v="0.5"/>
    <n v="106"/>
  </r>
  <r>
    <d v="2017-10-25T00:00:00"/>
    <n v="32.590000000000003"/>
    <s v="申购"/>
    <x v="0"/>
    <n v="45"/>
    <n v="2.4881000000000002"/>
    <n v="18.059999999999999"/>
    <n v="4.4999999999999998E-2"/>
    <n v="101"/>
  </r>
  <r>
    <d v="2017-11-07T00:00:00"/>
    <n v="31.95"/>
    <s v="申购"/>
    <x v="0"/>
    <n v="45"/>
    <n v="2.4497"/>
    <n v="18.34"/>
    <n v="4.4999999999999998E-2"/>
    <n v="88"/>
  </r>
  <r>
    <d v="2017-11-16T00:00:00"/>
    <n v="31.5"/>
    <s v="申购"/>
    <x v="0"/>
    <n v="500"/>
    <n v="2.4451999999999998"/>
    <n v="204.18"/>
    <n v="0.5"/>
    <n v="79"/>
  </r>
  <r>
    <d v="2017-12-27T00:00:00"/>
    <n v="29.41"/>
    <s v="申购"/>
    <x v="0"/>
    <n v="400"/>
    <n v="2.3233000000000001"/>
    <n v="171.91"/>
    <n v="0.4"/>
    <n v="38"/>
  </r>
  <r>
    <d v="2018-01-10T00:00:00"/>
    <n v="30.5"/>
    <s v="申购"/>
    <x v="0"/>
    <n v="100"/>
    <n v="2.4278"/>
    <n v="41.13"/>
    <n v="0.1"/>
    <n v="24"/>
  </r>
  <r>
    <d v="2018-01-16T00:00:00"/>
    <n v="30.08"/>
    <s v="申购"/>
    <x v="0"/>
    <n v="300"/>
    <n v="2.3843999999999999"/>
    <n v="125.63"/>
    <n v="0.3"/>
    <n v="18"/>
  </r>
  <r>
    <d v="2018-01-31T00:00:00"/>
    <n v="29.63"/>
    <s v="申购"/>
    <x v="0"/>
    <n v="1071.9000000000001"/>
    <n v="2.3738999999999999"/>
    <n v="450.86"/>
    <n v="1.0719000000000001"/>
    <n v="3"/>
  </r>
  <r>
    <d v="2017-07-31T00:00:00"/>
    <n v="31.13"/>
    <s v="申购"/>
    <x v="1"/>
    <n v="100"/>
    <n v="2.3700999999999999"/>
    <n v="42.13"/>
    <n v="0.1"/>
    <n v="187"/>
  </r>
  <r>
    <d v="2017-08-01T00:00:00"/>
    <n v="31.08"/>
    <s v="申购"/>
    <x v="1"/>
    <n v="100"/>
    <n v="2.3645999999999998"/>
    <n v="42.23"/>
    <n v="0.1"/>
    <n v="186"/>
  </r>
  <r>
    <d v="2017-08-02T00:00:00"/>
    <n v="30.89"/>
    <s v="申购"/>
    <x v="1"/>
    <n v="100"/>
    <n v="2.3489"/>
    <n v="42.51"/>
    <n v="0.1"/>
    <n v="185"/>
  </r>
  <r>
    <d v="2017-08-03T00:00:00"/>
    <n v="30.94"/>
    <s v="申购"/>
    <x v="1"/>
    <n v="100"/>
    <n v="2.3540999999999999"/>
    <n v="42.42"/>
    <n v="0.1"/>
    <n v="184"/>
  </r>
  <r>
    <d v="2017-08-04T00:00:00"/>
    <n v="30.75"/>
    <s v="申购"/>
    <x v="1"/>
    <n v="100"/>
    <n v="2.3498999999999999"/>
    <n v="42.49"/>
    <n v="0.1"/>
    <n v="183"/>
  </r>
  <r>
    <d v="2017-08-07T00:00:00"/>
    <n v="31.12"/>
    <s v="申购"/>
    <x v="1"/>
    <n v="100"/>
    <n v="2.3755000000000002"/>
    <n v="42.03"/>
    <n v="0.1"/>
    <n v="180"/>
  </r>
  <r>
    <d v="2017-08-08T00:00:00"/>
    <n v="31.13"/>
    <s v="申购"/>
    <x v="1"/>
    <n v="100"/>
    <n v="2.3748"/>
    <n v="42.05"/>
    <n v="0.1"/>
    <n v="179"/>
  </r>
  <r>
    <d v="2017-08-09T00:00:00"/>
    <n v="31.32"/>
    <s v="申购"/>
    <x v="1"/>
    <n v="100"/>
    <n v="2.3881000000000001"/>
    <n v="41.81"/>
    <n v="0.1"/>
    <n v="178"/>
  </r>
  <r>
    <d v="2017-08-10T00:00:00"/>
    <n v="31.08"/>
    <s v="申购"/>
    <x v="1"/>
    <n v="100"/>
    <n v="2.3649"/>
    <n v="42.22"/>
    <n v="0.1"/>
    <n v="177"/>
  </r>
  <r>
    <d v="2017-08-11T00:00:00"/>
    <n v="30.48"/>
    <s v="申购"/>
    <x v="1"/>
    <n v="100"/>
    <n v="2.3163"/>
    <n v="43.11"/>
    <n v="0.1"/>
    <n v="176"/>
  </r>
  <r>
    <d v="2017-08-14T00:00:00"/>
    <n v="31.11"/>
    <s v="申购"/>
    <x v="1"/>
    <n v="100"/>
    <n v="2.3626999999999998"/>
    <n v="42.26"/>
    <n v="0.1"/>
    <n v="173"/>
  </r>
  <r>
    <d v="2017-08-15T00:00:00"/>
    <n v="31.25"/>
    <s v="申购"/>
    <x v="1"/>
    <n v="100"/>
    <n v="2.3708"/>
    <n v="42.12"/>
    <n v="0.1"/>
    <n v="172"/>
  </r>
  <r>
    <d v="2017-08-16T00:00:00"/>
    <n v="31.29"/>
    <s v="申购"/>
    <x v="1"/>
    <n v="100"/>
    <n v="2.3801000000000001"/>
    <n v="41.95"/>
    <n v="0.1"/>
    <n v="171"/>
  </r>
  <r>
    <d v="2017-08-17T00:00:00"/>
    <n v="31.51"/>
    <s v="申购"/>
    <x v="1"/>
    <n v="100"/>
    <n v="2.4005999999999998"/>
    <n v="41.59"/>
    <n v="0.1"/>
    <n v="170"/>
  </r>
  <r>
    <d v="2017-08-18T00:00:00"/>
    <n v="31.41"/>
    <s v="申购"/>
    <x v="1"/>
    <n v="100"/>
    <n v="2.3959000000000001"/>
    <n v="41.68"/>
    <n v="0.1"/>
    <n v="169"/>
  </r>
  <r>
    <d v="2017-08-21T00:00:00"/>
    <n v="31.68"/>
    <s v="申购"/>
    <x v="1"/>
    <n v="125"/>
    <n v="2.4121999999999999"/>
    <n v="51.74"/>
    <n v="0.125"/>
    <n v="166"/>
  </r>
  <r>
    <d v="2017-08-22T00:00:00"/>
    <n v="31.55"/>
    <s v="申购"/>
    <x v="1"/>
    <n v="125"/>
    <n v="2.3982000000000001"/>
    <n v="52.04"/>
    <n v="0.125"/>
    <n v="165"/>
  </r>
  <r>
    <d v="2017-08-23T00:00:00"/>
    <n v="31.3"/>
    <s v="申购"/>
    <x v="1"/>
    <n v="125"/>
    <n v="2.3822999999999999"/>
    <n v="52.39"/>
    <n v="0.125"/>
    <n v="164"/>
  </r>
  <r>
    <d v="2017-08-24T00:00:00"/>
    <n v="31.1"/>
    <s v="申购"/>
    <x v="1"/>
    <n v="125"/>
    <n v="2.3708999999999998"/>
    <n v="52.64"/>
    <n v="0.125"/>
    <n v="163"/>
  </r>
  <r>
    <d v="2017-08-25T00:00:00"/>
    <n v="31.44"/>
    <s v="申购"/>
    <x v="1"/>
    <n v="125"/>
    <n v="2.4003999999999999"/>
    <n v="52"/>
    <n v="0.125"/>
    <n v="162"/>
  </r>
  <r>
    <d v="2017-08-28T00:00:00"/>
    <n v="31.83"/>
    <s v="申购"/>
    <x v="1"/>
    <n v="125"/>
    <n v="2.4283000000000001"/>
    <n v="51.4"/>
    <n v="0.125"/>
    <n v="159"/>
  </r>
  <r>
    <d v="2017-08-29T00:00:00"/>
    <n v="31.76"/>
    <s v="申购"/>
    <x v="1"/>
    <n v="125"/>
    <n v="2.4222999999999999"/>
    <n v="51.53"/>
    <n v="0.125"/>
    <n v="158"/>
  </r>
  <r>
    <d v="2017-08-30T00:00:00"/>
    <n v="31.97"/>
    <s v="申购"/>
    <x v="1"/>
    <n v="125"/>
    <n v="2.4367999999999999"/>
    <n v="51.22"/>
    <n v="0.125"/>
    <n v="157"/>
  </r>
  <r>
    <d v="2017-08-31T00:00:00"/>
    <n v="32.049999999999997"/>
    <s v="申购"/>
    <x v="1"/>
    <n v="125"/>
    <n v="2.4407000000000001"/>
    <n v="51.14"/>
    <n v="0.125"/>
    <n v="156"/>
  </r>
  <r>
    <d v="2017-09-01T00:00:00"/>
    <n v="32.229999999999997"/>
    <s v="申购"/>
    <x v="1"/>
    <n v="125"/>
    <n v="2.4582999999999999"/>
    <n v="50.77"/>
    <n v="0.125"/>
    <n v="155"/>
  </r>
  <r>
    <d v="2017-09-04T00:00:00"/>
    <n v="32.42"/>
    <s v="申购"/>
    <x v="1"/>
    <n v="125"/>
    <n v="2.4756999999999998"/>
    <n v="50.41"/>
    <n v="0.125"/>
    <n v="152"/>
  </r>
  <r>
    <d v="2017-09-05T00:00:00"/>
    <n v="32.44"/>
    <s v="申购"/>
    <x v="1"/>
    <n v="125"/>
    <n v="2.4763999999999999"/>
    <n v="50.4"/>
    <n v="0.125"/>
    <n v="151"/>
  </r>
  <r>
    <d v="2017-09-06T00:00:00"/>
    <n v="32.58"/>
    <s v="申购"/>
    <x v="1"/>
    <n v="125"/>
    <n v="2.4849000000000001"/>
    <n v="50.23"/>
    <n v="0.125"/>
    <n v="150"/>
  </r>
  <r>
    <d v="2017-09-07T00:00:00"/>
    <n v="32.33"/>
    <s v="申购"/>
    <x v="1"/>
    <n v="125"/>
    <n v="2.4740000000000002"/>
    <n v="50.45"/>
    <n v="0.125"/>
    <n v="149"/>
  </r>
  <r>
    <d v="2017-09-08T00:00:00"/>
    <n v="32.39"/>
    <s v="申购"/>
    <x v="1"/>
    <n v="125"/>
    <n v="2.4803000000000002"/>
    <n v="50.32"/>
    <n v="0.125"/>
    <n v="148"/>
  </r>
  <r>
    <d v="2017-09-11T00:00:00"/>
    <n v="32.74"/>
    <s v="申购"/>
    <x v="1"/>
    <n v="50"/>
    <n v="2.4998999999999998"/>
    <n v="19.97"/>
    <n v="0.05"/>
    <n v="145"/>
  </r>
  <r>
    <d v="2017-09-12T00:00:00"/>
    <n v="32.71"/>
    <s v="申购"/>
    <x v="1"/>
    <n v="50"/>
    <n v="2.4902000000000002"/>
    <n v="20.05"/>
    <n v="0.05"/>
    <n v="144"/>
  </r>
  <r>
    <d v="2017-09-13T00:00:00"/>
    <n v="32.9"/>
    <s v="申购"/>
    <x v="1"/>
    <n v="50"/>
    <n v="2.5024999999999999"/>
    <n v="19.95"/>
    <n v="0.05"/>
    <n v="143"/>
  </r>
  <r>
    <d v="2017-09-14T00:00:00"/>
    <n v="32.82"/>
    <s v="申购"/>
    <x v="1"/>
    <n v="50"/>
    <n v="2.4954000000000001"/>
    <n v="20.010000000000002"/>
    <n v="0.05"/>
    <n v="142"/>
  </r>
  <r>
    <d v="2017-09-15T00:00:00"/>
    <n v="32.58"/>
    <s v="申购"/>
    <x v="1"/>
    <n v="50"/>
    <n v="2.4803000000000002"/>
    <n v="20.13"/>
    <n v="0.05"/>
    <n v="141"/>
  </r>
  <r>
    <d v="2017-09-18T00:00:00"/>
    <n v="32.76"/>
    <s v="申购"/>
    <x v="1"/>
    <n v="50"/>
    <n v="2.5015999999999998"/>
    <n v="19.96"/>
    <n v="0.05"/>
    <n v="138"/>
  </r>
  <r>
    <d v="2017-09-19T00:00:00"/>
    <n v="32.619999999999997"/>
    <s v="申购"/>
    <x v="1"/>
    <n v="50"/>
    <n v="2.4923999999999999"/>
    <n v="20.03"/>
    <n v="0.05"/>
    <n v="137"/>
  </r>
  <r>
    <d v="2017-09-21T00:00:00"/>
    <n v="32.53"/>
    <s v="申购"/>
    <x v="1"/>
    <n v="100"/>
    <n v="2.4859"/>
    <n v="40.17"/>
    <n v="0.1"/>
    <n v="135"/>
  </r>
  <r>
    <d v="2017-09-22T00:00:00"/>
    <n v="32.32"/>
    <s v="申购"/>
    <x v="1"/>
    <n v="250"/>
    <n v="2.4723999999999999"/>
    <n v="100.97"/>
    <n v="0.25"/>
    <n v="134"/>
  </r>
  <r>
    <d v="2017-10-19T00:00:00"/>
    <n v="31.89"/>
    <s v="申购"/>
    <x v="1"/>
    <n v="600"/>
    <n v="2.4542999999999999"/>
    <n v="244.1"/>
    <n v="0.6"/>
    <n v="107"/>
  </r>
  <r>
    <d v="2017-11-17T00:00:00"/>
    <n v="30.57"/>
    <s v="申购"/>
    <x v="1"/>
    <n v="500"/>
    <n v="2.3788999999999998"/>
    <n v="209.87"/>
    <n v="0.5"/>
    <n v="78"/>
  </r>
  <r>
    <d v="2017-12-22T00:00:00"/>
    <n v="29.71"/>
    <s v="申购"/>
    <x v="1"/>
    <n v="400"/>
    <n v="2.3405999999999998"/>
    <n v="170.64"/>
    <n v="0.4"/>
    <n v="43"/>
  </r>
  <r>
    <d v="2018-01-31T00:00:00"/>
    <n v="29.63"/>
    <s v="申购"/>
    <x v="1"/>
    <n v="1071.9000000000001"/>
    <n v="2.3738999999999999"/>
    <n v="450.86"/>
    <n v="1.0719000000000001"/>
    <n v="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64">
  <r>
    <d v="2017-07-10T00:00:00"/>
    <n v="0.11559999999999999"/>
    <s v="申购"/>
    <x v="0"/>
    <n v="200"/>
    <n v="1.0740000000000001"/>
    <n v="185.1"/>
    <n v="0.2"/>
    <n v="208"/>
  </r>
  <r>
    <d v="2017-07-13T00:00:00"/>
    <n v="0.11260000000000001"/>
    <s v="申购"/>
    <x v="0"/>
    <n v="100"/>
    <n v="1.0900000000000001"/>
    <n v="91.19"/>
    <n v="0.1"/>
    <n v="205"/>
  </r>
  <r>
    <d v="2017-07-17T00:00:00"/>
    <n v="0.1114"/>
    <s v="申购"/>
    <x v="0"/>
    <n v="100"/>
    <n v="1.111"/>
    <n v="89.47"/>
    <n v="0.1"/>
    <n v="201"/>
  </r>
  <r>
    <d v="2017-07-19T00:00:00"/>
    <n v="0.11"/>
    <s v="申购"/>
    <x v="0"/>
    <n v="100"/>
    <n v="1.109"/>
    <n v="89.63"/>
    <n v="0.1"/>
    <n v="199"/>
  </r>
  <r>
    <d v="2017-07-21T00:00:00"/>
    <n v="0.1106"/>
    <s v="申购"/>
    <x v="0"/>
    <n v="100"/>
    <n v="1.123"/>
    <n v="88.51"/>
    <n v="0.1"/>
    <n v="197"/>
  </r>
  <r>
    <d v="2017-07-24T00:00:00"/>
    <n v="0.1103"/>
    <s v="申购"/>
    <x v="0"/>
    <n v="100"/>
    <n v="1.1140000000000001"/>
    <n v="89.23"/>
    <n v="0.1"/>
    <n v="194"/>
  </r>
  <r>
    <d v="2017-07-25T00:00:00"/>
    <n v="0.11070000000000001"/>
    <s v="申购"/>
    <x v="0"/>
    <n v="100"/>
    <n v="1.119"/>
    <n v="88.83"/>
    <n v="0.1"/>
    <n v="193"/>
  </r>
  <r>
    <d v="2017-07-27T00:00:00"/>
    <n v="0.111"/>
    <s v="申购"/>
    <x v="0"/>
    <n v="100"/>
    <n v="1.1120000000000001"/>
    <n v="89.39"/>
    <n v="0.1"/>
    <n v="191"/>
  </r>
  <r>
    <d v="2017-07-31T00:00:00"/>
    <n v="0.111"/>
    <s v="申购"/>
    <x v="0"/>
    <n v="100"/>
    <n v="1.111"/>
    <n v="89.47"/>
    <n v="0.1"/>
    <n v="187"/>
  </r>
  <r>
    <d v="2017-08-02T00:00:00"/>
    <n v="0.1089"/>
    <s v="申购"/>
    <x v="0"/>
    <n v="100"/>
    <n v="1.131"/>
    <n v="87.89"/>
    <n v="0.1"/>
    <n v="185"/>
  </r>
  <r>
    <d v="2017-08-04T00:00:00"/>
    <n v="0.1104"/>
    <s v="申购"/>
    <x v="0"/>
    <n v="200"/>
    <n v="1.123"/>
    <n v="177.02"/>
    <n v="0.2"/>
    <n v="183"/>
  </r>
  <r>
    <d v="2017-08-08T00:00:00"/>
    <n v="0.1099"/>
    <s v="申购"/>
    <x v="0"/>
    <n v="100"/>
    <n v="1.1220000000000001"/>
    <n v="88.59"/>
    <n v="0.1"/>
    <n v="179"/>
  </r>
  <r>
    <d v="2017-08-10T00:00:00"/>
    <n v="0.11169999999999999"/>
    <s v="申购"/>
    <x v="0"/>
    <n v="100"/>
    <n v="1.1180000000000001"/>
    <n v="88.91"/>
    <n v="0.1"/>
    <n v="177"/>
  </r>
  <r>
    <d v="2017-08-14T00:00:00"/>
    <n v="0.1125"/>
    <s v="申购"/>
    <x v="0"/>
    <n v="300"/>
    <n v="1.085"/>
    <n v="274.85000000000002"/>
    <n v="0.3"/>
    <n v="173"/>
  </r>
  <r>
    <d v="2017-08-16T00:00:00"/>
    <n v="0.11210000000000001"/>
    <s v="申购"/>
    <x v="0"/>
    <n v="100"/>
    <n v="1.0980000000000001"/>
    <n v="90.53"/>
    <n v="0.1"/>
    <n v="171"/>
  </r>
  <r>
    <d v="2017-08-18T00:00:00"/>
    <n v="0.11219999999999999"/>
    <s v="申购"/>
    <x v="0"/>
    <n v="100"/>
    <n v="1.1020000000000001"/>
    <n v="90.2"/>
    <n v="0.1"/>
    <n v="169"/>
  </r>
  <r>
    <d v="2017-08-22T00:00:00"/>
    <n v="0.1105"/>
    <s v="申购"/>
    <x v="0"/>
    <n v="100"/>
    <n v="1.105"/>
    <n v="89.95"/>
    <n v="0.1"/>
    <n v="165"/>
  </r>
  <r>
    <d v="2017-08-22T00:00:00"/>
    <n v="0.1105"/>
    <s v="申购"/>
    <x v="1"/>
    <n v="50"/>
    <n v="1.105"/>
    <n v="44.98"/>
    <n v="0.05"/>
    <n v="165"/>
  </r>
  <r>
    <d v="2017-08-24T00:00:00"/>
    <n v="0.1101"/>
    <s v="申购"/>
    <x v="1"/>
    <n v="50"/>
    <n v="1.119"/>
    <n v="44.41"/>
    <n v="0.05"/>
    <n v="163"/>
  </r>
  <r>
    <d v="2017-08-28T00:00:00"/>
    <n v="0.1076"/>
    <s v="申购"/>
    <x v="1"/>
    <n v="50"/>
    <n v="1.1399999999999999"/>
    <n v="43.6"/>
    <n v="0.05"/>
    <n v="159"/>
  </r>
  <r>
    <d v="2017-08-30T00:00:00"/>
    <n v="0.1085"/>
    <s v="申购"/>
    <x v="1"/>
    <n v="100"/>
    <n v="1.1459999999999999"/>
    <n v="86.74"/>
    <n v="0.1"/>
    <n v="157"/>
  </r>
  <r>
    <d v="2017-08-30T00:00:00"/>
    <n v="0.1085"/>
    <s v="申购"/>
    <x v="1"/>
    <n v="50"/>
    <n v="1.1459999999999999"/>
    <n v="43.37"/>
    <n v="0.05"/>
    <n v="157"/>
  </r>
  <r>
    <d v="2017-09-01T00:00:00"/>
    <n v="0.10920000000000001"/>
    <s v="申购"/>
    <x v="1"/>
    <n v="100"/>
    <n v="1.141"/>
    <n v="87.12"/>
    <n v="0.1"/>
    <n v="155"/>
  </r>
  <r>
    <d v="2017-09-04T00:00:00"/>
    <n v="0.1101"/>
    <s v="申购"/>
    <x v="1"/>
    <n v="100"/>
    <n v="1.139"/>
    <n v="87.27"/>
    <n v="0.1"/>
    <n v="152"/>
  </r>
  <r>
    <d v="2017-09-05T00:00:00"/>
    <n v="0.1099"/>
    <s v="申购"/>
    <x v="1"/>
    <n v="100"/>
    <n v="1.133"/>
    <n v="87.73"/>
    <n v="0.1"/>
    <n v="151"/>
  </r>
  <r>
    <d v="2017-09-07T00:00:00"/>
    <n v="0.1111"/>
    <s v="申购"/>
    <x v="1"/>
    <n v="100"/>
    <n v="1.1279999999999999"/>
    <n v="88.12"/>
    <n v="0.1"/>
    <n v="149"/>
  </r>
  <r>
    <d v="2017-09-11T00:00:00"/>
    <n v="0.1103"/>
    <s v="申购"/>
    <x v="1"/>
    <n v="100"/>
    <n v="1.1220000000000001"/>
    <n v="88.59"/>
    <n v="0.1"/>
    <n v="145"/>
  </r>
  <r>
    <d v="2017-09-13T00:00:00"/>
    <n v="0.1101"/>
    <s v="申购"/>
    <x v="1"/>
    <n v="100"/>
    <n v="1.129"/>
    <n v="88.04"/>
    <n v="0.1"/>
    <n v="143"/>
  </r>
  <r>
    <d v="2017-09-15T00:00:00"/>
    <n v="0.1104"/>
    <s v="申购"/>
    <x v="1"/>
    <n v="100"/>
    <n v="1.123"/>
    <n v="88.51"/>
    <n v="0.1"/>
    <n v="141"/>
  </r>
  <r>
    <d v="2017-09-15T00:00:00"/>
    <n v="0.1104"/>
    <s v="申购"/>
    <x v="1"/>
    <n v="300"/>
    <n v="1.123"/>
    <n v="265.55"/>
    <n v="0.3"/>
    <n v="141"/>
  </r>
  <r>
    <d v="2017-09-18T00:00:00"/>
    <n v="0.1089"/>
    <s v="申购"/>
    <x v="1"/>
    <n v="100"/>
    <n v="1.121"/>
    <n v="88.67"/>
    <n v="0.1"/>
    <n v="138"/>
  </r>
  <r>
    <d v="2017-09-19T00:00:00"/>
    <n v="0.1094"/>
    <s v="申购"/>
    <x v="1"/>
    <n v="100"/>
    <n v="1.131"/>
    <n v="87.89"/>
    <n v="0.1"/>
    <n v="137"/>
  </r>
  <r>
    <d v="2017-09-21T00:00:00"/>
    <n v="0.1091"/>
    <s v="申购"/>
    <x v="1"/>
    <n v="100"/>
    <n v="1.1299999999999999"/>
    <n v="87.96"/>
    <n v="0.1"/>
    <n v="135"/>
  </r>
  <r>
    <d v="2017-09-25T00:00:00"/>
    <n v="0.1101"/>
    <s v="申购"/>
    <x v="1"/>
    <n v="100"/>
    <n v="1.129"/>
    <n v="88.04"/>
    <n v="0.1"/>
    <n v="131"/>
  </r>
  <r>
    <d v="2017-09-27T00:00:00"/>
    <n v="0.1096"/>
    <s v="申购"/>
    <x v="1"/>
    <n v="100"/>
    <n v="1.1200000000000001"/>
    <n v="88.75"/>
    <n v="0.1"/>
    <n v="129"/>
  </r>
  <r>
    <d v="2017-10-10T00:00:00"/>
    <n v="0.1085"/>
    <s v="申购"/>
    <x v="1"/>
    <n v="1000"/>
    <n v="1.149"/>
    <n v="865.13"/>
    <n v="1"/>
    <n v="116"/>
  </r>
  <r>
    <d v="2017-12-27T00:00:00"/>
    <n v="0.1047"/>
    <s v="申购"/>
    <x v="1"/>
    <n v="400"/>
    <n v="1.1919999999999999"/>
    <n v="333.57"/>
    <n v="0.4"/>
    <n v="38"/>
  </r>
  <r>
    <d v="2017-08-21T00:00:00"/>
    <n v="0.1119"/>
    <s v="申购"/>
    <x v="2"/>
    <n v="25"/>
    <n v="1.105"/>
    <n v="22.49"/>
    <n v="2.5000000000000001E-2"/>
    <n v="166"/>
  </r>
  <r>
    <d v="2017-08-22T00:00:00"/>
    <n v="0.1105"/>
    <s v="申购"/>
    <x v="2"/>
    <n v="25"/>
    <n v="1.1180000000000001"/>
    <n v="22.23"/>
    <n v="2.5000000000000001E-2"/>
    <n v="165"/>
  </r>
  <r>
    <d v="2017-08-23T00:00:00"/>
    <n v="0.1104"/>
    <s v="申购"/>
    <x v="2"/>
    <n v="25"/>
    <n v="1.119"/>
    <n v="22.21"/>
    <n v="2.5000000000000001E-2"/>
    <n v="164"/>
  </r>
  <r>
    <d v="2017-08-24T00:00:00"/>
    <n v="0.1101"/>
    <s v="申购"/>
    <x v="2"/>
    <n v="25"/>
    <n v="1.121"/>
    <n v="22.17"/>
    <n v="2.5000000000000001E-2"/>
    <n v="163"/>
  </r>
  <r>
    <d v="2017-08-25T00:00:00"/>
    <n v="0.10829999999999999"/>
    <s v="申购"/>
    <x v="2"/>
    <n v="25"/>
    <n v="1.1399999999999999"/>
    <n v="21.8"/>
    <n v="2.5000000000000001E-2"/>
    <n v="162"/>
  </r>
  <r>
    <d v="2017-08-28T00:00:00"/>
    <n v="0.1076"/>
    <s v="申购"/>
    <x v="2"/>
    <n v="25"/>
    <n v="1.149"/>
    <n v="21.63"/>
    <n v="2.5000000000000001E-2"/>
    <n v="159"/>
  </r>
  <r>
    <d v="2017-08-29T00:00:00"/>
    <n v="0.1085"/>
    <s v="申购"/>
    <x v="2"/>
    <n v="25"/>
    <n v="1.1459999999999999"/>
    <n v="21.68"/>
    <n v="2.5000000000000001E-2"/>
    <n v="158"/>
  </r>
  <r>
    <d v="2017-08-30T00:00:00"/>
    <n v="0.1085"/>
    <s v="申购"/>
    <x v="2"/>
    <n v="25"/>
    <n v="1.1459999999999999"/>
    <n v="21.68"/>
    <n v="2.5000000000000001E-2"/>
    <n v="157"/>
  </r>
  <r>
    <d v="2017-08-31T00:00:00"/>
    <n v="0.10879999999999999"/>
    <s v="申购"/>
    <x v="2"/>
    <n v="25"/>
    <n v="1.141"/>
    <n v="21.78"/>
    <n v="2.5000000000000001E-2"/>
    <n v="156"/>
  </r>
  <r>
    <d v="2017-09-01T00:00:00"/>
    <n v="0.10920000000000001"/>
    <s v="申购"/>
    <x v="2"/>
    <n v="25"/>
    <n v="1.139"/>
    <n v="21.82"/>
    <n v="2.5000000000000001E-2"/>
    <n v="155"/>
  </r>
  <r>
    <d v="2017-09-04T00:00:00"/>
    <n v="0.1101"/>
    <s v="申购"/>
    <x v="2"/>
    <n v="25"/>
    <n v="1.133"/>
    <n v="21.93"/>
    <n v="2.5000000000000001E-2"/>
    <n v="152"/>
  </r>
  <r>
    <d v="2017-09-05T00:00:00"/>
    <n v="0.1099"/>
    <s v="申购"/>
    <x v="2"/>
    <n v="25"/>
    <n v="1.133"/>
    <n v="21.93"/>
    <n v="2.5000000000000001E-2"/>
    <n v="151"/>
  </r>
  <r>
    <d v="2017-09-06T00:00:00"/>
    <n v="0.1105"/>
    <s v="申购"/>
    <x v="2"/>
    <n v="25"/>
    <n v="1.1279999999999999"/>
    <n v="22.03"/>
    <n v="2.5000000000000001E-2"/>
    <n v="150"/>
  </r>
  <r>
    <d v="2017-09-07T00:00:00"/>
    <n v="0.1111"/>
    <s v="申购"/>
    <x v="2"/>
    <n v="25"/>
    <n v="1.121"/>
    <n v="22.17"/>
    <n v="2.5000000000000001E-2"/>
    <n v="149"/>
  </r>
  <r>
    <d v="2017-09-08T00:00:00"/>
    <n v="0.11119999999999999"/>
    <s v="申购"/>
    <x v="2"/>
    <n v="100"/>
    <n v="1.1220000000000001"/>
    <n v="88.59"/>
    <n v="0.1"/>
    <n v="148"/>
  </r>
  <r>
    <d v="2017-09-11T00:00:00"/>
    <n v="0.1103"/>
    <s v="申购"/>
    <x v="2"/>
    <n v="50"/>
    <n v="1.1240000000000001"/>
    <n v="44.22"/>
    <n v="0.05"/>
    <n v="145"/>
  </r>
  <r>
    <d v="2017-09-12T00:00:00"/>
    <n v="0.10979999999999999"/>
    <s v="申购"/>
    <x v="2"/>
    <n v="50"/>
    <n v="1.129"/>
    <n v="44.02"/>
    <n v="0.05"/>
    <n v="144"/>
  </r>
  <r>
    <d v="2017-09-13T00:00:00"/>
    <n v="0.1101"/>
    <s v="申购"/>
    <x v="2"/>
    <n v="50"/>
    <n v="1.127"/>
    <n v="44.1"/>
    <n v="0.05"/>
    <n v="143"/>
  </r>
  <r>
    <d v="2017-09-14T00:00:00"/>
    <n v="0.1104"/>
    <s v="申购"/>
    <x v="2"/>
    <n v="50"/>
    <n v="1.123"/>
    <n v="44.26"/>
    <n v="0.05"/>
    <n v="142"/>
  </r>
  <r>
    <d v="2017-09-15T00:00:00"/>
    <n v="0.1104"/>
    <s v="申购"/>
    <x v="2"/>
    <n v="50"/>
    <n v="1.121"/>
    <n v="44.34"/>
    <n v="0.05"/>
    <n v="141"/>
  </r>
  <r>
    <d v="2017-09-18T00:00:00"/>
    <n v="0.1089"/>
    <s v="申购"/>
    <x v="2"/>
    <n v="50"/>
    <n v="1.131"/>
    <n v="43.94"/>
    <n v="0.05"/>
    <n v="138"/>
  </r>
  <r>
    <d v="2017-09-19T00:00:00"/>
    <n v="0.1094"/>
    <s v="申购"/>
    <x v="2"/>
    <n v="100"/>
    <n v="1.127"/>
    <n v="88.2"/>
    <n v="0.1"/>
    <n v="137"/>
  </r>
  <r>
    <d v="2017-09-20T00:00:00"/>
    <n v="0.1094"/>
    <s v="申购"/>
    <x v="2"/>
    <n v="500"/>
    <n v="1.1299999999999999"/>
    <n v="439.83"/>
    <n v="0.5"/>
    <n v="136"/>
  </r>
  <r>
    <d v="2017-09-22T00:00:00"/>
    <n v="0.1096"/>
    <s v="申购"/>
    <x v="2"/>
    <n v="500"/>
    <n v="1.129"/>
    <n v="440.23"/>
    <n v="0.5"/>
    <n v="134"/>
  </r>
  <r>
    <d v="2017-09-25T00:00:00"/>
    <n v="0.1101"/>
    <s v="申购"/>
    <x v="2"/>
    <n v="200"/>
    <n v="1.1180000000000001"/>
    <n v="177.83"/>
    <n v="0.2"/>
    <n v="131"/>
  </r>
  <r>
    <d v="2017-10-19T00:00:00"/>
    <n v="0.107"/>
    <s v="申购"/>
    <x v="2"/>
    <n v="100"/>
    <n v="1.1639999999999999"/>
    <n v="85.4"/>
    <n v="0.1"/>
    <n v="107"/>
  </r>
  <r>
    <d v="2017-12-22T00:00:00"/>
    <n v="0.1038"/>
    <s v="申购"/>
    <x v="2"/>
    <n v="400"/>
    <n v="1.2070000000000001"/>
    <n v="329.42"/>
    <n v="0.4"/>
    <n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数据透视表1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K51:M53" firstHeaderRow="0" firstDataRow="1" firstDataCol="1"/>
  <pivotFields count="10">
    <pivotField numFmtId="14" showAll="0"/>
    <pivotField numFmtId="10" showAll="0"/>
    <pivotField showAll="0"/>
    <pivotField axis="axisRow" showAll="0">
      <items count="2">
        <item x="0"/>
        <item t="default"/>
      </items>
    </pivotField>
    <pivotField dataField="1" showAll="0"/>
    <pivotField showAll="0"/>
    <pivotField dataField="1" numFmtId="177" showAll="0"/>
    <pivotField showAll="0"/>
    <pivotField numFmtId="183" showAl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申购金额" fld="4" baseField="3" baseItem="0"/>
    <dataField name="求和项:基金份额" fld="6" baseField="0" baseItem="0"/>
  </dataFields>
  <formats count="12">
    <format dxfId="266">
      <pivotArea type="all" dataOnly="0" outline="0" fieldPosition="0"/>
    </format>
    <format dxfId="265">
      <pivotArea outline="0" collapsedLevelsAreSubtotals="1" fieldPosition="0"/>
    </format>
    <format dxfId="264">
      <pivotArea field="3" type="button" dataOnly="0" labelOnly="1" outline="0" axis="axisRow" fieldPosition="0"/>
    </format>
    <format dxfId="263">
      <pivotArea dataOnly="0" labelOnly="1" fieldPosition="0">
        <references count="1">
          <reference field="3" count="0"/>
        </references>
      </pivotArea>
    </format>
    <format dxfId="262">
      <pivotArea dataOnly="0" labelOnly="1" grandRow="1" outline="0" fieldPosition="0"/>
    </format>
    <format dxfId="2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0">
      <pivotArea type="all" dataOnly="0" outline="0" fieldPosition="0"/>
    </format>
    <format dxfId="259">
      <pivotArea outline="0" collapsedLevelsAreSubtotals="1" fieldPosition="0"/>
    </format>
    <format dxfId="258">
      <pivotArea field="3" type="button" dataOnly="0" labelOnly="1" outline="0" axis="axisRow" fieldPosition="0"/>
    </format>
    <format dxfId="257">
      <pivotArea dataOnly="0" labelOnly="1" fieldPosition="0">
        <references count="1">
          <reference field="3" count="0"/>
        </references>
      </pivotArea>
    </format>
    <format dxfId="256">
      <pivotArea dataOnly="0" labelOnly="1" grandRow="1" outline="0" fieldPosition="0"/>
    </format>
    <format dxfId="2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5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K15:M18" firstHeaderRow="0" firstDataRow="1" firstDataCol="1"/>
  <pivotFields count="9">
    <pivotField numFmtId="14" showAll="0"/>
    <pivotField numFmtId="2" showAll="0"/>
    <pivotField showAll="0"/>
    <pivotField axis="axisRow" showAll="0">
      <items count="3">
        <item x="0"/>
        <item x="1"/>
        <item t="default"/>
      </items>
    </pivotField>
    <pivotField dataField="1" numFmtId="182" showAll="0"/>
    <pivotField showAll="0"/>
    <pivotField dataField="1" showAll="0"/>
    <pivotField numFmtId="182" showAll="0"/>
    <pivotField numFmtId="183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申购金额" fld="4" baseField="0" baseItem="0" numFmtId="176"/>
    <dataField name="求和项:基金份额" fld="6" baseField="0" baseItem="0"/>
  </dataFields>
  <formats count="43">
    <format dxfId="309">
      <pivotArea type="all" dataOnly="0" outline="0" fieldPosition="0"/>
    </format>
    <format dxfId="308">
      <pivotArea outline="0" collapsedLevelsAreSubtotals="1" fieldPosition="0"/>
    </format>
    <format dxfId="307">
      <pivotArea field="3" type="button" dataOnly="0" labelOnly="1" outline="0" axis="axisRow" fieldPosition="0"/>
    </format>
    <format dxfId="306">
      <pivotArea dataOnly="0" labelOnly="1" fieldPosition="0">
        <references count="1">
          <reference field="3" count="0"/>
        </references>
      </pivotArea>
    </format>
    <format dxfId="305">
      <pivotArea dataOnly="0" labelOnly="1" grandRow="1" outline="0" fieldPosition="0"/>
    </format>
    <format dxfId="3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3">
      <pivotArea type="all" dataOnly="0" outline="0" fieldPosition="0"/>
    </format>
    <format dxfId="302">
      <pivotArea outline="0" collapsedLevelsAreSubtotals="1" fieldPosition="0"/>
    </format>
    <format dxfId="301">
      <pivotArea field="3" type="button" dataOnly="0" labelOnly="1" outline="0" axis="axisRow" fieldPosition="0"/>
    </format>
    <format dxfId="300">
      <pivotArea dataOnly="0" labelOnly="1" fieldPosition="0">
        <references count="1">
          <reference field="3" count="0"/>
        </references>
      </pivotArea>
    </format>
    <format dxfId="299">
      <pivotArea dataOnly="0" labelOnly="1" grandRow="1" outline="0" fieldPosition="0"/>
    </format>
    <format dxfId="2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96">
      <pivotArea type="all" dataOnly="0" outline="0" fieldPosition="0"/>
    </format>
    <format dxfId="295">
      <pivotArea outline="0" collapsedLevelsAreSubtotals="1" fieldPosition="0"/>
    </format>
    <format dxfId="294">
      <pivotArea field="3" type="button" dataOnly="0" labelOnly="1" outline="0" axis="axisRow" fieldPosition="0"/>
    </format>
    <format dxfId="293">
      <pivotArea dataOnly="0" labelOnly="1" fieldPosition="0">
        <references count="1">
          <reference field="3" count="0"/>
        </references>
      </pivotArea>
    </format>
    <format dxfId="292">
      <pivotArea dataOnly="0" labelOnly="1" grandRow="1" outline="0" fieldPosition="0"/>
    </format>
    <format dxfId="29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0">
      <pivotArea type="all" dataOnly="0" outline="0" fieldPosition="0"/>
    </format>
    <format dxfId="289">
      <pivotArea outline="0" collapsedLevelsAreSubtotals="1" fieldPosition="0"/>
    </format>
    <format dxfId="288">
      <pivotArea field="3" type="button" dataOnly="0" labelOnly="1" outline="0" axis="axisRow" fieldPosition="0"/>
    </format>
    <format dxfId="287">
      <pivotArea dataOnly="0" labelOnly="1" fieldPosition="0">
        <references count="1">
          <reference field="3" count="0"/>
        </references>
      </pivotArea>
    </format>
    <format dxfId="286">
      <pivotArea dataOnly="0" labelOnly="1" grandRow="1" outline="0" fieldPosition="0"/>
    </format>
    <format dxfId="28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4">
      <pivotArea type="all" dataOnly="0" outline="0" fieldPosition="0"/>
    </format>
    <format dxfId="283">
      <pivotArea outline="0" collapsedLevelsAreSubtotals="1" fieldPosition="0"/>
    </format>
    <format dxfId="282">
      <pivotArea field="3" type="button" dataOnly="0" labelOnly="1" outline="0" axis="axisRow" fieldPosition="0"/>
    </format>
    <format dxfId="281">
      <pivotArea dataOnly="0" labelOnly="1" fieldPosition="0">
        <references count="1">
          <reference field="3" count="0"/>
        </references>
      </pivotArea>
    </format>
    <format dxfId="280">
      <pivotArea dataOnly="0" labelOnly="1" grandRow="1" outline="0" fieldPosition="0"/>
    </format>
    <format dxfId="27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8">
      <pivotArea type="all" dataOnly="0" outline="0" fieldPosition="0"/>
    </format>
    <format dxfId="277">
      <pivotArea outline="0" collapsedLevelsAreSubtotals="1" fieldPosition="0"/>
    </format>
    <format dxfId="276">
      <pivotArea field="3" type="button" dataOnly="0" labelOnly="1" outline="0" axis="axisRow" fieldPosition="0"/>
    </format>
    <format dxfId="275">
      <pivotArea dataOnly="0" labelOnly="1" fieldPosition="0">
        <references count="1">
          <reference field="3" count="0"/>
        </references>
      </pivotArea>
    </format>
    <format dxfId="274">
      <pivotArea dataOnly="0" labelOnly="1" grandRow="1" outline="0" fieldPosition="0"/>
    </format>
    <format dxfId="2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2">
      <pivotArea type="all" dataOnly="0" outline="0" fieldPosition="0"/>
    </format>
    <format dxfId="271">
      <pivotArea outline="0" collapsedLevelsAreSubtotals="1" fieldPosition="0"/>
    </format>
    <format dxfId="270">
      <pivotArea field="3" type="button" dataOnly="0" labelOnly="1" outline="0" axis="axisRow" fieldPosition="0"/>
    </format>
    <format dxfId="269">
      <pivotArea dataOnly="0" labelOnly="1" fieldPosition="0">
        <references count="1">
          <reference field="3" count="0"/>
        </references>
      </pivotArea>
    </format>
    <format dxfId="268">
      <pivotArea dataOnly="0" labelOnly="1" grandRow="1" outline="0" fieldPosition="0"/>
    </format>
    <format dxfId="2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4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K9:M12" firstHeaderRow="0" firstDataRow="1" firstDataCol="1"/>
  <pivotFields count="9">
    <pivotField numFmtId="14" showAll="0"/>
    <pivotField numFmtId="2"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dataField="1" showAll="0"/>
    <pivotField numFmtId="182" showAll="0"/>
    <pivotField numFmtId="183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申购金额" fld="4" baseField="0" baseItem="0" numFmtId="176"/>
    <dataField name="求和项:基金份额" fld="6" baseField="0" baseItem="0"/>
  </dataFields>
  <formats count="45">
    <format dxfId="35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3">
      <pivotArea type="all" dataOnly="0" outline="0" fieldPosition="0"/>
    </format>
    <format dxfId="352">
      <pivotArea outline="0" collapsedLevelsAreSubtotals="1" fieldPosition="0"/>
    </format>
    <format dxfId="351">
      <pivotArea field="3" type="button" dataOnly="0" labelOnly="1" outline="0" axis="axisRow" fieldPosition="0"/>
    </format>
    <format dxfId="350">
      <pivotArea dataOnly="0" labelOnly="1" fieldPosition="0">
        <references count="1">
          <reference field="3" count="0"/>
        </references>
      </pivotArea>
    </format>
    <format dxfId="349">
      <pivotArea dataOnly="0" labelOnly="1" grandRow="1" outline="0" fieldPosition="0"/>
    </format>
    <format dxfId="3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7">
      <pivotArea type="all" dataOnly="0" outline="0" fieldPosition="0"/>
    </format>
    <format dxfId="346">
      <pivotArea outline="0" collapsedLevelsAreSubtotals="1" fieldPosition="0"/>
    </format>
    <format dxfId="345">
      <pivotArea field="3" type="button" dataOnly="0" labelOnly="1" outline="0" axis="axisRow" fieldPosition="0"/>
    </format>
    <format dxfId="344">
      <pivotArea dataOnly="0" labelOnly="1" fieldPosition="0">
        <references count="1">
          <reference field="3" count="0"/>
        </references>
      </pivotArea>
    </format>
    <format dxfId="343">
      <pivotArea dataOnly="0" labelOnly="1" grandRow="1" outline="0" fieldPosition="0"/>
    </format>
    <format dxfId="3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1">
      <pivotArea type="all" dataOnly="0" outline="0" fieldPosition="0"/>
    </format>
    <format dxfId="340">
      <pivotArea outline="0" collapsedLevelsAreSubtotals="1" fieldPosition="0"/>
    </format>
    <format dxfId="339">
      <pivotArea field="3" type="button" dataOnly="0" labelOnly="1" outline="0" axis="axisRow" fieldPosition="0"/>
    </format>
    <format dxfId="338">
      <pivotArea dataOnly="0" labelOnly="1" fieldPosition="0">
        <references count="1">
          <reference field="3" count="0"/>
        </references>
      </pivotArea>
    </format>
    <format dxfId="337">
      <pivotArea dataOnly="0" labelOnly="1" grandRow="1" outline="0" fieldPosition="0"/>
    </format>
    <format dxfId="3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5">
      <pivotArea grandRow="1" outline="0" collapsedLevelsAreSubtotals="1" fieldPosition="0"/>
    </format>
    <format dxfId="334">
      <pivotArea dataOnly="0" labelOnly="1" grandRow="1" outline="0" fieldPosition="0"/>
    </format>
    <format dxfId="333">
      <pivotArea type="all" dataOnly="0" outline="0" fieldPosition="0"/>
    </format>
    <format dxfId="332">
      <pivotArea outline="0" collapsedLevelsAreSubtotals="1" fieldPosition="0"/>
    </format>
    <format dxfId="331">
      <pivotArea field="3" type="button" dataOnly="0" labelOnly="1" outline="0" axis="axisRow" fieldPosition="0"/>
    </format>
    <format dxfId="330">
      <pivotArea dataOnly="0" labelOnly="1" fieldPosition="0">
        <references count="1">
          <reference field="3" count="0"/>
        </references>
      </pivotArea>
    </format>
    <format dxfId="329">
      <pivotArea dataOnly="0" labelOnly="1" grandRow="1" outline="0" fieldPosition="0"/>
    </format>
    <format dxfId="3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7">
      <pivotArea type="all" dataOnly="0" outline="0" fieldPosition="0"/>
    </format>
    <format dxfId="326">
      <pivotArea outline="0" collapsedLevelsAreSubtotals="1" fieldPosition="0"/>
    </format>
    <format dxfId="325">
      <pivotArea field="3" type="button" dataOnly="0" labelOnly="1" outline="0" axis="axisRow" fieldPosition="0"/>
    </format>
    <format dxfId="324">
      <pivotArea dataOnly="0" labelOnly="1" fieldPosition="0">
        <references count="1">
          <reference field="3" count="0"/>
        </references>
      </pivotArea>
    </format>
    <format dxfId="323">
      <pivotArea dataOnly="0" labelOnly="1" grandRow="1" outline="0" fieldPosition="0"/>
    </format>
    <format dxfId="3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1">
      <pivotArea type="all" dataOnly="0" outline="0" fieldPosition="0"/>
    </format>
    <format dxfId="320">
      <pivotArea outline="0" collapsedLevelsAreSubtotals="1" fieldPosition="0"/>
    </format>
    <format dxfId="319">
      <pivotArea field="3" type="button" dataOnly="0" labelOnly="1" outline="0" axis="axisRow" fieldPosition="0"/>
    </format>
    <format dxfId="318">
      <pivotArea dataOnly="0" labelOnly="1" fieldPosition="0">
        <references count="1">
          <reference field="3" count="0"/>
        </references>
      </pivotArea>
    </format>
    <format dxfId="317">
      <pivotArea dataOnly="0" labelOnly="1" grandRow="1" outline="0" fieldPosition="0"/>
    </format>
    <format dxfId="3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5">
      <pivotArea type="all" dataOnly="0" outline="0" fieldPosition="0"/>
    </format>
    <format dxfId="314">
      <pivotArea outline="0" collapsedLevelsAreSubtotals="1" fieldPosition="0"/>
    </format>
    <format dxfId="313">
      <pivotArea field="3" type="button" dataOnly="0" labelOnly="1" outline="0" axis="axisRow" fieldPosition="0"/>
    </format>
    <format dxfId="312">
      <pivotArea dataOnly="0" labelOnly="1" fieldPosition="0">
        <references count="1">
          <reference field="3" count="0"/>
        </references>
      </pivotArea>
    </format>
    <format dxfId="311">
      <pivotArea dataOnly="0" labelOnly="1" grandRow="1" outline="0" fieldPosition="0"/>
    </format>
    <format dxfId="3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透视表6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K21:M25" firstHeaderRow="0" firstDataRow="1" firstDataCol="1"/>
  <pivotFields count="9">
    <pivotField numFmtId="14" showAll="0"/>
    <pivotField numFmtId="10"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/>
    <pivotField dataField="1" numFmtId="177" showAll="0"/>
    <pivotField numFmtId="182" showAll="0"/>
    <pivotField numFmtId="183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申购金额" fld="4" baseField="0" baseItem="0" numFmtId="176"/>
    <dataField name="求和项:基金份额" fld="6" baseField="0" baseItem="0" numFmtId="2"/>
  </dataFields>
  <formats count="43">
    <format dxfId="397">
      <pivotArea type="all" dataOnly="0" outline="0" fieldPosition="0"/>
    </format>
    <format dxfId="396">
      <pivotArea outline="0" collapsedLevelsAreSubtotals="1" fieldPosition="0"/>
    </format>
    <format dxfId="395">
      <pivotArea field="3" type="button" dataOnly="0" labelOnly="1" outline="0" axis="axisRow" fieldPosition="0"/>
    </format>
    <format dxfId="394">
      <pivotArea dataOnly="0" labelOnly="1" fieldPosition="0">
        <references count="1">
          <reference field="3" count="0"/>
        </references>
      </pivotArea>
    </format>
    <format dxfId="393">
      <pivotArea dataOnly="0" labelOnly="1" grandRow="1" outline="0" fieldPosition="0"/>
    </format>
    <format dxfId="3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1">
      <pivotArea type="all" dataOnly="0" outline="0" fieldPosition="0"/>
    </format>
    <format dxfId="390">
      <pivotArea outline="0" collapsedLevelsAreSubtotals="1" fieldPosition="0"/>
    </format>
    <format dxfId="389">
      <pivotArea field="3" type="button" dataOnly="0" labelOnly="1" outline="0" axis="axisRow" fieldPosition="0"/>
    </format>
    <format dxfId="388">
      <pivotArea dataOnly="0" labelOnly="1" fieldPosition="0">
        <references count="1">
          <reference field="3" count="0"/>
        </references>
      </pivotArea>
    </format>
    <format dxfId="387">
      <pivotArea dataOnly="0" labelOnly="1" grandRow="1" outline="0" fieldPosition="0"/>
    </format>
    <format dxfId="3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5">
      <pivotArea type="all" dataOnly="0" outline="0" fieldPosition="0"/>
    </format>
    <format dxfId="384">
      <pivotArea outline="0" collapsedLevelsAreSubtotals="1" fieldPosition="0"/>
    </format>
    <format dxfId="383">
      <pivotArea field="3" type="button" dataOnly="0" labelOnly="1" outline="0" axis="axisRow" fieldPosition="0"/>
    </format>
    <format dxfId="382">
      <pivotArea dataOnly="0" labelOnly="1" fieldPosition="0">
        <references count="1">
          <reference field="3" count="0"/>
        </references>
      </pivotArea>
    </format>
    <format dxfId="381">
      <pivotArea dataOnly="0" labelOnly="1" grandRow="1" outline="0" fieldPosition="0"/>
    </format>
    <format dxfId="3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7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7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7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7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7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73">
      <pivotArea type="all" dataOnly="0" outline="0" fieldPosition="0"/>
    </format>
    <format dxfId="372">
      <pivotArea outline="0" collapsedLevelsAreSubtotals="1" fieldPosition="0"/>
    </format>
    <format dxfId="371">
      <pivotArea field="3" type="button" dataOnly="0" labelOnly="1" outline="0" axis="axisRow" fieldPosition="0"/>
    </format>
    <format dxfId="370">
      <pivotArea dataOnly="0" labelOnly="1" fieldPosition="0">
        <references count="1">
          <reference field="3" count="0"/>
        </references>
      </pivotArea>
    </format>
    <format dxfId="369">
      <pivotArea dataOnly="0" labelOnly="1" grandRow="1" outline="0" fieldPosition="0"/>
    </format>
    <format dxfId="3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7">
      <pivotArea type="all" dataOnly="0" outline="0" fieldPosition="0"/>
    </format>
    <format dxfId="366">
      <pivotArea outline="0" collapsedLevelsAreSubtotals="1" fieldPosition="0"/>
    </format>
    <format dxfId="365">
      <pivotArea field="3" type="button" dataOnly="0" labelOnly="1" outline="0" axis="axisRow" fieldPosition="0"/>
    </format>
    <format dxfId="364">
      <pivotArea dataOnly="0" labelOnly="1" fieldPosition="0">
        <references count="1">
          <reference field="3" count="0"/>
        </references>
      </pivotArea>
    </format>
    <format dxfId="363">
      <pivotArea dataOnly="0" labelOnly="1" grandRow="1" outline="0" fieldPosition="0"/>
    </format>
    <format dxfId="3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0">
      <pivotArea type="all" dataOnly="0" outline="0" fieldPosition="0"/>
    </format>
    <format dxfId="359">
      <pivotArea outline="0" collapsedLevelsAreSubtotals="1" fieldPosition="0"/>
    </format>
    <format dxfId="358">
      <pivotArea field="3" type="button" dataOnly="0" labelOnly="1" outline="0" axis="axisRow" fieldPosition="0"/>
    </format>
    <format dxfId="357">
      <pivotArea dataOnly="0" labelOnly="1" fieldPosition="0">
        <references count="1">
          <reference field="3" count="0"/>
        </references>
      </pivotArea>
    </format>
    <format dxfId="356">
      <pivotArea dataOnly="0" labelOnly="1" grandRow="1" outline="0" fieldPosition="0"/>
    </format>
    <format dxfId="3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5" useAutoFormatting="1" itemPrintTitles="1" createdVersion="6" indent="0" outline="1" outlineData="1" multipleFieldFilters="0" fieldListSortAscending="1">
  <location ref="K3:M6" firstHeaderRow="0" firstDataRow="1" firstDataCol="1"/>
  <pivotFields count="4">
    <pivotField axis="axisRow" allDrilled="1" subtotalTop="0" showAll="0" sortType="descending" defaultSubtotal="0" defaultAttributeDrillState="1">
      <items count="2">
        <item s="1" x="1"/>
        <item s="1" x="0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申购金额" fld="1" baseField="0" baseItem="0" numFmtId="176"/>
    <dataField name="基金份额" fld="2" baseField="0" baseItem="0"/>
  </dataFields>
  <formats count="37">
    <format dxfId="434">
      <pivotArea type="all" dataOnly="0" outline="0" fieldPosition="0"/>
    </format>
    <format dxfId="433">
      <pivotArea outline="0" collapsedLevelsAreSubtotals="1" fieldPosition="0"/>
    </format>
    <format dxfId="432">
      <pivotArea field="0" type="button" dataOnly="0" labelOnly="1" outline="0" axis="axisRow" fieldPosition="0"/>
    </format>
    <format dxfId="431">
      <pivotArea dataOnly="0" labelOnly="1" fieldPosition="0">
        <references count="1">
          <reference field="0" count="0"/>
        </references>
      </pivotArea>
    </format>
    <format dxfId="430">
      <pivotArea dataOnly="0" labelOnly="1" grandRow="1" outline="0" fieldPosition="0"/>
    </format>
    <format dxfId="4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8">
      <pivotArea type="all" dataOnly="0" outline="0" fieldPosition="0"/>
    </format>
    <format dxfId="427">
      <pivotArea outline="0" collapsedLevelsAreSubtotals="1" fieldPosition="0"/>
    </format>
    <format dxfId="426">
      <pivotArea field="0" type="button" dataOnly="0" labelOnly="1" outline="0" axis="axisRow" fieldPosition="0"/>
    </format>
    <format dxfId="425">
      <pivotArea dataOnly="0" labelOnly="1" fieldPosition="0">
        <references count="1">
          <reference field="0" count="0"/>
        </references>
      </pivotArea>
    </format>
    <format dxfId="424">
      <pivotArea dataOnly="0" labelOnly="1" grandRow="1" outline="0" fieldPosition="0"/>
    </format>
    <format dxfId="4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2">
      <pivotArea outline="0" collapsedLevelsAreSubtotals="1" fieldPosition="0"/>
    </format>
    <format dxfId="421">
      <pivotArea dataOnly="0" labelOnly="1" fieldPosition="0">
        <references count="1">
          <reference field="0" count="0"/>
        </references>
      </pivotArea>
    </format>
    <format dxfId="420">
      <pivotArea dataOnly="0" labelOnly="1" grandRow="1" outline="0" fieldPosition="0"/>
    </format>
    <format dxfId="419">
      <pivotArea type="all" dataOnly="0" outline="0" fieldPosition="0"/>
    </format>
    <format dxfId="418">
      <pivotArea outline="0" collapsedLevelsAreSubtotals="1" fieldPosition="0"/>
    </format>
    <format dxfId="417">
      <pivotArea field="0" type="button" dataOnly="0" labelOnly="1" outline="0" axis="axisRow" fieldPosition="0"/>
    </format>
    <format dxfId="416">
      <pivotArea dataOnly="0" labelOnly="1" fieldPosition="0">
        <references count="1">
          <reference field="0" count="0"/>
        </references>
      </pivotArea>
    </format>
    <format dxfId="415">
      <pivotArea dataOnly="0" labelOnly="1" grandRow="1" outline="0" fieldPosition="0"/>
    </format>
    <format dxfId="4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3">
      <pivotArea type="all" dataOnly="0" outline="0" fieldPosition="0"/>
    </format>
    <format dxfId="412">
      <pivotArea outline="0" collapsedLevelsAreSubtotals="1" fieldPosition="0"/>
    </format>
    <format dxfId="411">
      <pivotArea field="0" type="button" dataOnly="0" labelOnly="1" outline="0" axis="axisRow" fieldPosition="0"/>
    </format>
    <format dxfId="410">
      <pivotArea dataOnly="0" labelOnly="1" fieldPosition="0">
        <references count="1">
          <reference field="0" count="0"/>
        </references>
      </pivotArea>
    </format>
    <format dxfId="409">
      <pivotArea dataOnly="0" labelOnly="1" grandRow="1" outline="0" fieldPosition="0"/>
    </format>
    <format dxfId="4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7">
      <pivotArea field="0" type="button" dataOnly="0" labelOnly="1" outline="0" axis="axisRow" fieldPosition="0"/>
    </format>
    <format dxfId="40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5">
      <pivotArea grandRow="1" outline="0" collapsedLevelsAreSubtotals="1" fieldPosition="0"/>
    </format>
    <format dxfId="404">
      <pivotArea dataOnly="0" labelOnly="1" grandRow="1" outline="0" fieldPosition="0"/>
    </format>
    <format dxfId="403">
      <pivotArea type="all" dataOnly="0" outline="0" fieldPosition="0"/>
    </format>
    <format dxfId="402">
      <pivotArea outline="0" collapsedLevelsAreSubtotals="1" fieldPosition="0"/>
    </format>
    <format dxfId="401">
      <pivotArea field="0" type="button" dataOnly="0" labelOnly="1" outline="0" axis="axisRow" fieldPosition="0"/>
    </format>
    <format dxfId="400">
      <pivotArea dataOnly="0" labelOnly="1" fieldPosition="0">
        <references count="1">
          <reference field="0" count="0"/>
        </references>
      </pivotArea>
    </format>
    <format dxfId="399">
      <pivotArea dataOnly="0" labelOnly="1" grandRow="1" outline="0" fieldPosition="0"/>
    </format>
    <format dxfId="3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申购金额"/>
    <pivotHierarchy dragToData="1" caption="基金份额"/>
    <pivotHierarchy dragToData="1" caption="手续费"/>
  </pivotHierarchies>
  <pivotTableStyleInfo name="PivotStyleLight16" showRowHeaders="1" showColHeaders="1" showRowStripes="0" showColStripes="0" showLastColumn="1"/>
  <filters count="1">
    <filter fld="3" type="dateBetween" evalOrder="-1" id="35" name="[表8_4].[日期]">
      <autoFilter ref="A1">
        <filterColumn colId="0">
          <customFilters and="1">
            <customFilter operator="greaterThanOrEqual" val="42887"/>
            <customFilter operator="lessThanOrEqual" val="4313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总表-指数基金定投记录完整版-1.xlsx!表8_4">
        <x15:activeTabTopLevelEntity name="[表8_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数据透视表9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K40:M42" firstHeaderRow="0" firstDataRow="1" firstDataCol="1"/>
  <pivotFields count="10">
    <pivotField numFmtId="14" showAll="0"/>
    <pivotField showAll="0"/>
    <pivotField showAll="0"/>
    <pivotField axis="axisRow" showAll="0">
      <items count="2">
        <item x="0"/>
        <item t="default"/>
      </items>
    </pivotField>
    <pivotField dataField="1" numFmtId="177" showAll="0"/>
    <pivotField showAll="0"/>
    <pivotField dataField="1" numFmtId="177" showAll="0"/>
    <pivotField showAll="0"/>
    <pivotField numFmtId="183" showAl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申购金额" fld="4" baseField="0" baseItem="0" numFmtId="176"/>
    <dataField name="求和项:基金份额" fld="6" baseField="0" baseItem="0"/>
  </dataFields>
  <formats count="13">
    <format dxfId="447">
      <pivotArea type="all" dataOnly="0" outline="0" fieldPosition="0"/>
    </format>
    <format dxfId="446">
      <pivotArea outline="0" collapsedLevelsAreSubtotals="1" fieldPosition="0"/>
    </format>
    <format dxfId="445">
      <pivotArea field="3" type="button" dataOnly="0" labelOnly="1" outline="0" axis="axisRow" fieldPosition="0"/>
    </format>
    <format dxfId="444">
      <pivotArea dataOnly="0" labelOnly="1" fieldPosition="0">
        <references count="1">
          <reference field="3" count="0"/>
        </references>
      </pivotArea>
    </format>
    <format dxfId="443">
      <pivotArea dataOnly="0" labelOnly="1" grandRow="1" outline="0" fieldPosition="0"/>
    </format>
    <format dxfId="4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40">
      <pivotArea type="all" dataOnly="0" outline="0" fieldPosition="0"/>
    </format>
    <format dxfId="439">
      <pivotArea outline="0" collapsedLevelsAreSubtotals="1" fieldPosition="0"/>
    </format>
    <format dxfId="438">
      <pivotArea field="3" type="button" dataOnly="0" labelOnly="1" outline="0" axis="axisRow" fieldPosition="0"/>
    </format>
    <format dxfId="437">
      <pivotArea dataOnly="0" labelOnly="1" fieldPosition="0">
        <references count="1">
          <reference field="3" count="0"/>
        </references>
      </pivotArea>
    </format>
    <format dxfId="436">
      <pivotArea dataOnly="0" labelOnly="1" grandRow="1" outline="0" fieldPosition="0"/>
    </format>
    <format dxfId="4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数据透视表12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K28:M31" firstHeaderRow="0" firstDataRow="1" firstDataCol="1"/>
  <pivotFields count="9">
    <pivotField numFmtId="14" showAll="0"/>
    <pivotField showAll="0"/>
    <pivotField showAll="0"/>
    <pivotField axis="axisRow" showAll="0">
      <items count="3">
        <item x="0"/>
        <item x="1"/>
        <item t="default"/>
      </items>
    </pivotField>
    <pivotField dataField="1" numFmtId="177" showAll="0"/>
    <pivotField numFmtId="181" showAll="0"/>
    <pivotField dataField="1" numFmtId="177" showAll="0"/>
    <pivotField numFmtId="182" showAll="0"/>
    <pivotField numFmtId="183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申购金额" fld="4" baseField="0" baseItem="0"/>
    <dataField name="求和项:基金份额" fld="6" baseField="0" baseItem="0"/>
  </dataFields>
  <formats count="15">
    <format dxfId="462">
      <pivotArea type="all" dataOnly="0" outline="0" fieldPosition="0"/>
    </format>
    <format dxfId="461">
      <pivotArea outline="0" collapsedLevelsAreSubtotals="1" fieldPosition="0"/>
    </format>
    <format dxfId="460">
      <pivotArea field="3" type="button" dataOnly="0" labelOnly="1" outline="0" axis="axisRow" fieldPosition="0"/>
    </format>
    <format dxfId="459">
      <pivotArea dataOnly="0" labelOnly="1" fieldPosition="0">
        <references count="1">
          <reference field="3" count="0"/>
        </references>
      </pivotArea>
    </format>
    <format dxfId="458">
      <pivotArea dataOnly="0" labelOnly="1" grandRow="1" outline="0" fieldPosition="0"/>
    </format>
    <format dxfId="4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6">
      <pivotArea grandRow="1" outline="0" collapsedLevelsAreSubtotals="1" fieldPosition="0"/>
    </format>
    <format dxfId="455">
      <pivotArea dataOnly="0" labelOnly="1" grandRow="1" outline="0" fieldPosition="0"/>
    </format>
    <format dxfId="454">
      <pivotArea collapsedLevelsAreSubtotals="1" fieldPosition="0">
        <references count="1">
          <reference field="3" count="0"/>
        </references>
      </pivotArea>
    </format>
    <format dxfId="453">
      <pivotArea field="3" type="button" dataOnly="0" labelOnly="1" outline="0" axis="axisRow" fieldPosition="0"/>
    </format>
    <format dxfId="452">
      <pivotArea dataOnly="0" labelOnly="1" fieldPosition="0">
        <references count="1">
          <reference field="3" count="0"/>
        </references>
      </pivotArea>
    </format>
    <format dxfId="4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0">
      <pivotArea field="3" type="button" dataOnly="0" labelOnly="1" outline="0" axis="axisRow" fieldPosition="0"/>
    </format>
    <format dxfId="449">
      <pivotArea dataOnly="0" labelOnly="1" fieldPosition="0">
        <references count="1">
          <reference field="3" count="0"/>
        </references>
      </pivotArea>
    </format>
    <format dxfId="44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数据透视表10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K45:M48" firstHeaderRow="0" firstDataRow="1" firstDataCol="1"/>
  <pivotFields count="9">
    <pivotField numFmtId="14"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dataField="1" showAll="0"/>
    <pivotField showAll="0"/>
    <pivotField numFmtId="183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申购金额" fld="4" baseField="3" baseItem="0"/>
    <dataField name="求和项:基金份额" fld="6" baseField="0" baseItem="0"/>
  </dataFields>
  <formats count="12">
    <format dxfId="474">
      <pivotArea type="all" dataOnly="0" outline="0" fieldPosition="0"/>
    </format>
    <format dxfId="473">
      <pivotArea outline="0" collapsedLevelsAreSubtotals="1" fieldPosition="0"/>
    </format>
    <format dxfId="472">
      <pivotArea field="3" type="button" dataOnly="0" labelOnly="1" outline="0" axis="axisRow" fieldPosition="0"/>
    </format>
    <format dxfId="471">
      <pivotArea dataOnly="0" labelOnly="1" fieldPosition="0">
        <references count="1">
          <reference field="3" count="0"/>
        </references>
      </pivotArea>
    </format>
    <format dxfId="470">
      <pivotArea dataOnly="0" labelOnly="1" grandRow="1" outline="0" fieldPosition="0"/>
    </format>
    <format dxfId="4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8">
      <pivotArea type="all" dataOnly="0" outline="0" fieldPosition="0"/>
    </format>
    <format dxfId="467">
      <pivotArea outline="0" collapsedLevelsAreSubtotals="1" fieldPosition="0"/>
    </format>
    <format dxfId="466">
      <pivotArea field="3" type="button" dataOnly="0" labelOnly="1" outline="0" axis="axisRow" fieldPosition="0"/>
    </format>
    <format dxfId="465">
      <pivotArea dataOnly="0" labelOnly="1" fieldPosition="0">
        <references count="1">
          <reference field="3" count="0"/>
        </references>
      </pivotArea>
    </format>
    <format dxfId="464">
      <pivotArea dataOnly="0" labelOnly="1" grandRow="1" outline="0" fieldPosition="0"/>
    </format>
    <format dxfId="4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数据透视表8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K34:M37" firstHeaderRow="0" firstDataRow="1" firstDataCol="1"/>
  <pivotFields count="10">
    <pivotField numFmtId="14"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dataField="1" showAll="0"/>
    <pivotField showAll="0"/>
    <pivotField numFmtId="183"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申购金额" fld="4" baseField="0" baseItem="0" numFmtId="176"/>
    <dataField name="求和项:基金份额" fld="6" baseField="0" baseItem="0"/>
  </dataFields>
  <formats count="19">
    <format dxfId="493">
      <pivotArea type="all" dataOnly="0" outline="0" fieldPosition="0"/>
    </format>
    <format dxfId="492">
      <pivotArea outline="0" collapsedLevelsAreSubtotals="1" fieldPosition="0"/>
    </format>
    <format dxfId="491">
      <pivotArea field="3" type="button" dataOnly="0" labelOnly="1" outline="0" axis="axisRow" fieldPosition="0"/>
    </format>
    <format dxfId="490">
      <pivotArea dataOnly="0" labelOnly="1" fieldPosition="0">
        <references count="1">
          <reference field="3" count="0"/>
        </references>
      </pivotArea>
    </format>
    <format dxfId="489">
      <pivotArea dataOnly="0" labelOnly="1" grandRow="1" outline="0" fieldPosition="0"/>
    </format>
    <format dxfId="4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87">
      <pivotArea type="all" dataOnly="0" outline="0" fieldPosition="0"/>
    </format>
    <format dxfId="486">
      <pivotArea outline="0" collapsedLevelsAreSubtotals="1" fieldPosition="0"/>
    </format>
    <format dxfId="485">
      <pivotArea field="3" type="button" dataOnly="0" labelOnly="1" outline="0" axis="axisRow" fieldPosition="0"/>
    </format>
    <format dxfId="484">
      <pivotArea dataOnly="0" labelOnly="1" fieldPosition="0">
        <references count="1">
          <reference field="3" count="0"/>
        </references>
      </pivotArea>
    </format>
    <format dxfId="483">
      <pivotArea dataOnly="0" labelOnly="1" grandRow="1" outline="0" fieldPosition="0"/>
    </format>
    <format dxfId="4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8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80">
      <pivotArea type="all" dataOnly="0" outline="0" fieldPosition="0"/>
    </format>
    <format dxfId="479">
      <pivotArea outline="0" collapsedLevelsAreSubtotals="1" fieldPosition="0"/>
    </format>
    <format dxfId="478">
      <pivotArea field="3" type="button" dataOnly="0" labelOnly="1" outline="0" axis="axisRow" fieldPosition="0"/>
    </format>
    <format dxfId="477">
      <pivotArea dataOnly="0" labelOnly="1" fieldPosition="0">
        <references count="1">
          <reference field="3" count="0"/>
        </references>
      </pivotArea>
    </format>
    <format dxfId="476">
      <pivotArea dataOnly="0" labelOnly="1" grandRow="1" outline="0" fieldPosition="0"/>
    </format>
    <format dxfId="4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fund" refreshOnLoad="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QDII_jzzzl.html#os_0;isall_0;ft_;pt_6" refreshOnLoad="1" connectionId="3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9" name="表29" displayName="表29" ref="A2:O12" totalsRowCount="1" headerRowDxfId="527" dataDxfId="525" totalsRowDxfId="523" headerRowBorderDxfId="526" tableBorderDxfId="524" totalsRowBorderDxfId="522">
  <autoFilter ref="A2:O11"/>
  <tableColumns count="15">
    <tableColumn id="1" name="序号" totalsRowLabel="汇总" dataDxfId="521" totalsRowDxfId="520" dataCellStyle="常规 2"/>
    <tableColumn id="2" name="基金名称" dataDxfId="519" totalsRowDxfId="518" dataCellStyle="常规 2"/>
    <tableColumn id="3" name="代码" dataDxfId="517" totalsRowDxfId="516" dataCellStyle="常规 2"/>
    <tableColumn id="4" name="当前估值" dataDxfId="515" totalsRowDxfId="514" dataCellStyle="常规 2"/>
    <tableColumn id="5" name="低估阈值" dataDxfId="513" totalsRowDxfId="512"/>
    <tableColumn id="6" name="高估阈值" dataDxfId="511" totalsRowDxfId="510"/>
    <tableColumn id="7" name="仓位" dataDxfId="509" totalsRowDxfId="508">
      <calculatedColumnFormula>表29[[#This Row],[累计价值]]/表29[[#Totals],[累计价值]]</calculatedColumnFormula>
    </tableColumn>
    <tableColumn id="10" name="平均持有时间（天）" dataDxfId="507" totalsRowDxfId="506">
      <calculatedColumnFormula>表9_7[[#Totals],[持有时间]]</calculatedColumnFormula>
    </tableColumn>
    <tableColumn id="11" name="最新净值" dataDxfId="505" totalsRowDxfId="504">
      <calculatedColumnFormula>基金分表!C2</calculatedColumnFormula>
    </tableColumn>
    <tableColumn id="18" name="累计本金" totalsRowFunction="sum" dataDxfId="503" totalsRowDxfId="502" dataCellStyle="货币"/>
    <tableColumn id="17" name="累计份额" dataDxfId="501" totalsRowDxfId="500"/>
    <tableColumn id="12" name="累计价值" totalsRowFunction="sum" totalsRowDxfId="499">
      <calculatedColumnFormula>表29[[#This Row],[累计份额]]*表29[[#This Row],[最新净值]]</calculatedColumnFormula>
    </tableColumn>
    <tableColumn id="13" name="持仓成本" dataDxfId="498" totalsRowDxfId="497">
      <calculatedColumnFormula>表29[[#This Row],[累计本金]]/表29[[#This Row],[累计份额]]</calculatedColumnFormula>
    </tableColumn>
    <tableColumn id="15" name="收益" totalsRowFunction="sum" totalsRowDxfId="496">
      <calculatedColumnFormula>表29[[#This Row],[累计价值]]-表29[[#This Row],[累计本金]]</calculatedColumnFormula>
    </tableColumn>
    <tableColumn id="16" name="累计收益率" totalsRowFunction="custom" dataDxfId="495" totalsRowDxfId="494" dataCellStyle="百分比">
      <calculatedColumnFormula>表29[[#This Row],[收益]]/表29[[#This Row],[累计本金]]</calculatedColumnFormula>
      <totalsRowFormula>N12/表29[[#Totals],[累计本金]]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8" name="表16_29" displayName="表16_29" ref="A373:J392" totalsRowCount="1">
  <autoFilter ref="A373:J391"/>
  <tableColumns count="10">
    <tableColumn id="1" name="日期" totalsRowLabel="汇总" dataDxfId="147" totalsRowDxfId="63" dataCellStyle="超链接"/>
    <tableColumn id="2" name="估值" dataDxfId="146" totalsRowDxfId="62">
      <calculatedColumnFormula>VLOOKUP(A374,[1]指数估值表!A:J,4,FALSE)</calculatedColumnFormula>
    </tableColumn>
    <tableColumn id="5" name="申购/赎回" dataDxfId="145" totalsRowDxfId="61"/>
    <tableColumn id="3" name="购买渠道" dataDxfId="144" totalsRowDxfId="60"/>
    <tableColumn id="4" name="申购金额" totalsRowFunction="sum" dataDxfId="143" totalsRowDxfId="59"/>
    <tableColumn id="6" name="成交净值" dataDxfId="142" totalsRowDxfId="58"/>
    <tableColumn id="7" name="基金份额" totalsRowFunction="sum" dataDxfId="141" totalsRowDxfId="57"/>
    <tableColumn id="9" name="手续费" totalsRowFunction="sum" dataDxfId="140" totalsRowDxfId="56"/>
    <tableColumn id="10" name="持有时间" totalsRowFunction="average" dataDxfId="139" totalsRowDxfId="55">
      <calculatedColumnFormula>$E$2-A374</calculatedColumnFormula>
    </tableColumn>
    <tableColumn id="15" name="备注" totalsRowFunction="count" dataDxfId="138" totalsRow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8_4" displayName="表8_4" ref="A3:I98" totalsRowCount="1" headerRowDxfId="254" dataDxfId="252" totalsRowDxfId="250" headerRowBorderDxfId="253" tableBorderDxfId="251">
  <autoFilter ref="A3:I97"/>
  <sortState ref="A4:I97">
    <sortCondition descending="1" ref="D4"/>
  </sortState>
  <tableColumns count="9">
    <tableColumn id="1" name="日期" totalsRowLabel="汇总" dataDxfId="249" totalsRowDxfId="137"/>
    <tableColumn id="2" name="估值" dataDxfId="248" totalsRowDxfId="136"/>
    <tableColumn id="5" name="申购/赎回" dataDxfId="247" totalsRowDxfId="135"/>
    <tableColumn id="3" name="购买渠道" dataDxfId="246" totalsRowDxfId="134"/>
    <tableColumn id="4" name="申购金额" totalsRowFunction="sum" dataDxfId="245" totalsRowDxfId="133"/>
    <tableColumn id="6" name="成交净值" dataDxfId="244" totalsRowDxfId="132" dataCellStyle="千位分隔 2"/>
    <tableColumn id="7" name="基金份额" totalsRowFunction="sum" dataDxfId="243" totalsRowDxfId="131" dataCellStyle="千位分隔 2"/>
    <tableColumn id="8" name="手续费" totalsRowFunction="sum" dataDxfId="242" totalsRowDxfId="130">
      <calculatedColumnFormula>E4*$G$2</calculatedColumnFormula>
    </tableColumn>
    <tableColumn id="9" name="持有时间" totalsRowFunction="average" dataDxfId="241" totalsRowDxfId="129">
      <calculatedColumnFormula>$E$2-A4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表9_7" displayName="表9_7" ref="A102:I135" totalsRowCount="1" headerRowDxfId="240" dataDxfId="238" totalsRowDxfId="237" headerRowBorderDxfId="239">
  <autoFilter ref="A102:I134"/>
  <tableColumns count="9">
    <tableColumn id="1" name="日期" totalsRowLabel="汇总" dataDxfId="236" totalsRowDxfId="128"/>
    <tableColumn id="2" name="估值" dataDxfId="235" totalsRowDxfId="127"/>
    <tableColumn id="5" name="申购/赎回" dataDxfId="234" totalsRowDxfId="126"/>
    <tableColumn id="3" name="申购渠道" dataDxfId="233" totalsRowDxfId="125"/>
    <tableColumn id="4" name="申购金额" totalsRowFunction="sum" dataDxfId="232" totalsRowDxfId="124"/>
    <tableColumn id="6" name="成交净值" dataDxfId="231" totalsRowDxfId="123"/>
    <tableColumn id="7" name="基金份额" totalsRowFunction="sum" dataDxfId="230" totalsRowDxfId="122"/>
    <tableColumn id="8" name="手续费" totalsRowFunction="sum" dataDxfId="229" totalsRowDxfId="121">
      <calculatedColumnFormula>E103*$G$2</calculatedColumnFormula>
    </tableColumn>
    <tableColumn id="9" name="持有时间" totalsRowFunction="average" dataDxfId="228" totalsRowDxfId="120">
      <calculatedColumnFormula>$E$2-A103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表10_8" displayName="表10_8" ref="A139:I219" totalsRowCount="1" headerRowDxfId="227" dataDxfId="225" totalsRowDxfId="224" headerRowBorderDxfId="226">
  <autoFilter ref="A139:I218"/>
  <tableColumns count="9">
    <tableColumn id="1" name="日期" totalsRowLabel="汇总" dataDxfId="223" totalsRowDxfId="119"/>
    <tableColumn id="2" name="估值" dataDxfId="222" totalsRowDxfId="118"/>
    <tableColumn id="5" name="申购/赎回" dataDxfId="221" totalsRowDxfId="117"/>
    <tableColumn id="3" name="购买渠道" dataDxfId="220" totalsRowDxfId="116"/>
    <tableColumn id="4" name="申购金额" totalsRowFunction="sum" dataDxfId="219" totalsRowDxfId="115"/>
    <tableColumn id="6" name="成交净值" dataDxfId="218" totalsRowDxfId="114"/>
    <tableColumn id="7" name="基金份额" totalsRowFunction="sum" dataDxfId="217" totalsRowDxfId="113"/>
    <tableColumn id="8" name="手续费" totalsRowFunction="sum" dataDxfId="216" totalsRowDxfId="112">
      <calculatedColumnFormula>E140*$G$2</calculatedColumnFormula>
    </tableColumn>
    <tableColumn id="9" name="持有时间" totalsRowFunction="average" dataDxfId="215" totalsRowDxfId="111">
      <calculatedColumnFormula>$E$2-A140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8" name="表11_19" displayName="表11_19" ref="A223:I288" totalsRowCount="1" headerRowDxfId="214" dataDxfId="212" totalsRowDxfId="211" headerRowBorderDxfId="213">
  <autoFilter ref="A223:I287"/>
  <tableColumns count="9">
    <tableColumn id="1" name="日期" totalsRowLabel="汇总" dataDxfId="210" totalsRowDxfId="110" dataCellStyle="超链接"/>
    <tableColumn id="2" name="估值" dataDxfId="209" totalsRowDxfId="109"/>
    <tableColumn id="8" name="申购/赎回" dataDxfId="208" totalsRowDxfId="108"/>
    <tableColumn id="3" name="购买渠道" dataDxfId="207" totalsRowDxfId="107"/>
    <tableColumn id="4" name="申购金额" totalsRowFunction="sum" dataDxfId="206" totalsRowDxfId="106"/>
    <tableColumn id="6" name="成交净值" dataDxfId="205" totalsRowDxfId="105"/>
    <tableColumn id="7" name="基金份额" totalsRowFunction="sum" dataDxfId="204" totalsRowDxfId="104"/>
    <tableColumn id="9" name="手续费" totalsRowFunction="sum" dataDxfId="203" totalsRowDxfId="103">
      <calculatedColumnFormula>E224*$G$2</calculatedColumnFormula>
    </tableColumn>
    <tableColumn id="10" name="持有时间" totalsRowFunction="average" dataDxfId="202" totalsRowDxfId="102">
      <calculatedColumnFormula>$E$2-A224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0" name="表12_21" displayName="表12_21" ref="A292:I296" totalsRowCount="1" headerRowDxfId="201" dataDxfId="199" totalsRowDxfId="197" headerRowBorderDxfId="200" tableBorderDxfId="198">
  <autoFilter ref="A292:I295"/>
  <tableColumns count="9">
    <tableColumn id="1" name="日期" totalsRowLabel="汇总" dataDxfId="196" totalsRowDxfId="101"/>
    <tableColumn id="2" name="估值" dataDxfId="195" totalsRowDxfId="100">
      <calculatedColumnFormula>VLOOKUP(A293,指数估值表!A:J,6,FALSE)</calculatedColumnFormula>
    </tableColumn>
    <tableColumn id="4" name="申购/赎回" dataDxfId="194" totalsRowDxfId="99" dataCellStyle="百分比"/>
    <tableColumn id="7" name="申购渠道" dataDxfId="193" totalsRowDxfId="98" dataCellStyle="百分比"/>
    <tableColumn id="3" name="申购金额" totalsRowFunction="sum" dataDxfId="192" totalsRowDxfId="97"/>
    <tableColumn id="5" name="成交净值" dataDxfId="191" totalsRowDxfId="96"/>
    <tableColumn id="6" name="基金份额" totalsRowFunction="sum" dataDxfId="190" totalsRowDxfId="95"/>
    <tableColumn id="8" name="手续费" totalsRowFunction="sum" dataDxfId="189" totalsRowDxfId="94">
      <calculatedColumnFormula>E293*$G$2</calculatedColumnFormula>
    </tableColumn>
    <tableColumn id="9" name="持有时间" totalsRowFunction="average" dataDxfId="188" totalsRowDxfId="93">
      <calculatedColumnFormula>$E$2-A293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2" name="表13_23" displayName="表13_23" ref="A300:J313" totalsRowCount="1" dataDxfId="186" headerRowBorderDxfId="187" tableBorderDxfId="185" totalsRowBorderDxfId="184">
  <autoFilter ref="A300:J312"/>
  <tableColumns count="10">
    <tableColumn id="1" name="日期" totalsRowLabel="汇总" dataDxfId="183" totalsRowDxfId="92"/>
    <tableColumn id="2" name="估值" dataDxfId="182" totalsRowDxfId="91" dataCellStyle="百分比">
      <calculatedColumnFormula>VLOOKUP(A301,[1]指数估值表!A:J,10,FALSE)</calculatedColumnFormula>
    </tableColumn>
    <tableColumn id="5" name="申购/赎回" dataDxfId="181" totalsRowDxfId="90" dataCellStyle="百分比"/>
    <tableColumn id="3" name="购买渠道" dataDxfId="180" totalsRowDxfId="89" dataCellStyle="百分比"/>
    <tableColumn id="4" name="申购金额" totalsRowFunction="sum" dataDxfId="179" totalsRowDxfId="88"/>
    <tableColumn id="6" name="成交净值" dataDxfId="178" totalsRowDxfId="87"/>
    <tableColumn id="7" name="基金份额" totalsRowFunction="sum" dataDxfId="177" totalsRowDxfId="86"/>
    <tableColumn id="9" name="手续费" totalsRowFunction="sum" dataDxfId="176" totalsRowDxfId="85">
      <calculatedColumnFormula>E301*$G$2</calculatedColumnFormula>
    </tableColumn>
    <tableColumn id="10" name="持有时间" totalsRowFunction="average" dataDxfId="175" totalsRowDxfId="84">
      <calculatedColumnFormula>$E$2-A301</calculatedColumnFormula>
    </tableColumn>
    <tableColumn id="15" name="备注" totalsRowFunction="count" dataDxfId="174" totalsRowDxfId="8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表14_25" displayName="表14_25" ref="A317:J325" totalsRowCount="1" headerRowBorderDxfId="173" tableBorderDxfId="172" totalsRowBorderDxfId="171">
  <autoFilter ref="A317:J324"/>
  <tableColumns count="10">
    <tableColumn id="1" name="日期" totalsRowLabel="汇总" dataDxfId="170" totalsRowDxfId="82" dataCellStyle="超链接"/>
    <tableColumn id="2" name="估值" dataDxfId="169" totalsRowDxfId="81">
      <calculatedColumnFormula>VLOOKUP(A318,指数估值表!A:J,10,FALSE)</calculatedColumnFormula>
    </tableColumn>
    <tableColumn id="15" name="申购/赎回" dataDxfId="168" totalsRowDxfId="80"/>
    <tableColumn id="17" name="购买渠道" dataDxfId="167" totalsRowDxfId="79" dataCellStyle="百分比"/>
    <tableColumn id="3" name="申购金额" totalsRowFunction="sum" dataDxfId="166" totalsRowDxfId="78"/>
    <tableColumn id="5" name="成交净值" dataDxfId="165" totalsRowDxfId="77"/>
    <tableColumn id="6" name="基金份额" totalsRowFunction="sum" dataDxfId="164" totalsRowDxfId="76"/>
    <tableColumn id="8" name="手续费" totalsRowFunction="sum" dataDxfId="163" totalsRowDxfId="75">
      <calculatedColumnFormula>E318*$G$2</calculatedColumnFormula>
    </tableColumn>
    <tableColumn id="9" name="持有时间" totalsRowFunction="average" dataDxfId="162" totalsRowDxfId="74">
      <calculatedColumnFormula>$E$2-A318</calculatedColumnFormula>
    </tableColumn>
    <tableColumn id="14" name="备注" totalsRowFunction="count" dataDxfId="161" totalsRowDxfId="7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6" name="表15_27" displayName="表15_27" ref="A329:I369" totalsRowCount="1" headerRowDxfId="160" dataDxfId="158" totalsRowDxfId="157" headerRowBorderDxfId="159">
  <autoFilter ref="A329:I368"/>
  <tableColumns count="9">
    <tableColumn id="1" name="日期" totalsRowLabel="汇总" dataDxfId="156" totalsRowDxfId="72" dataCellStyle="超链接"/>
    <tableColumn id="2" name="估值" dataDxfId="155" totalsRowDxfId="71"/>
    <tableColumn id="5" name="申购/赎回" dataDxfId="154" totalsRowDxfId="70"/>
    <tableColumn id="3" name="购买渠道" dataDxfId="153" totalsRowDxfId="69"/>
    <tableColumn id="4" name="申购金额" totalsRowFunction="sum" dataDxfId="152" totalsRowDxfId="68"/>
    <tableColumn id="6" name="成交净值" dataDxfId="151" totalsRowDxfId="67"/>
    <tableColumn id="7" name="基金份额" totalsRowFunction="sum" dataDxfId="150" totalsRowDxfId="66"/>
    <tableColumn id="9" name="手续费" totalsRowFunction="sum" dataDxfId="149" totalsRowDxfId="65"/>
    <tableColumn id="10" name="持有时间" totalsRowFunction="average" dataDxfId="148" totalsRowDxfId="64">
      <calculatedColumnFormula>$E$2-A330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table" Target="../tables/table3.xml"/><Relationship Id="rId12" Type="http://schemas.openxmlformats.org/officeDocument/2006/relationships/table" Target="../tables/table4.xml"/><Relationship Id="rId13" Type="http://schemas.openxmlformats.org/officeDocument/2006/relationships/table" Target="../tables/table5.xml"/><Relationship Id="rId14" Type="http://schemas.openxmlformats.org/officeDocument/2006/relationships/table" Target="../tables/table6.xml"/><Relationship Id="rId15" Type="http://schemas.openxmlformats.org/officeDocument/2006/relationships/table" Target="../tables/table7.xml"/><Relationship Id="rId16" Type="http://schemas.openxmlformats.org/officeDocument/2006/relationships/table" Target="../tables/table8.xml"/><Relationship Id="rId17" Type="http://schemas.openxmlformats.org/officeDocument/2006/relationships/table" Target="../tables/table9.xml"/><Relationship Id="rId18" Type="http://schemas.openxmlformats.org/officeDocument/2006/relationships/table" Target="../tables/table10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Relationship Id="rId9" Type="http://schemas.openxmlformats.org/officeDocument/2006/relationships/pivotTable" Target="../pivotTables/pivotTable9.xml"/><Relationship Id="rId10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971" Type="http://schemas.openxmlformats.org/officeDocument/2006/relationships/hyperlink" Target="http://finance.ifeng.com/app/hq/fund/sz163907/index.shtml" TargetMode="External"/><Relationship Id="rId4030" Type="http://schemas.openxmlformats.org/officeDocument/2006/relationships/hyperlink" Target="http://finance.ifeng.com/app/hq/fund/sz161222/index.shtml" TargetMode="External"/><Relationship Id="rId4031" Type="http://schemas.openxmlformats.org/officeDocument/2006/relationships/hyperlink" Target="http://finance.ifeng.com/app/hq/fund/index.shtml" TargetMode="External"/><Relationship Id="rId4032" Type="http://schemas.openxmlformats.org/officeDocument/2006/relationships/hyperlink" Target="http://finance.ifeng.com/app/hq/fund/of233007/index.shtml" TargetMode="External"/><Relationship Id="rId4033" Type="http://schemas.openxmlformats.org/officeDocument/2006/relationships/hyperlink" Target="http://finance.ifeng.com/app/hq/fund/sh501028/index.shtml" TargetMode="External"/><Relationship Id="rId4034" Type="http://schemas.openxmlformats.org/officeDocument/2006/relationships/hyperlink" Target="http://finance.ifeng.com/app/hq/fund/of002133/index.shtml" TargetMode="External"/><Relationship Id="rId4035" Type="http://schemas.openxmlformats.org/officeDocument/2006/relationships/hyperlink" Target="http://finance.ifeng.com/app/hq/fund/sh501003/index.shtml" TargetMode="External"/><Relationship Id="rId4036" Type="http://schemas.openxmlformats.org/officeDocument/2006/relationships/hyperlink" Target="http://finance.ifeng.com/app/hq/fund/of001073/index.shtml" TargetMode="External"/><Relationship Id="rId4037" Type="http://schemas.openxmlformats.org/officeDocument/2006/relationships/hyperlink" Target="http://finance.ifeng.com/app/hq/fund/of070006/index.shtml" TargetMode="External"/><Relationship Id="rId4038" Type="http://schemas.openxmlformats.org/officeDocument/2006/relationships/hyperlink" Target="http://finance.ifeng.com/app/hq/fund/of002939/index.shtml" TargetMode="External"/><Relationship Id="rId4039" Type="http://schemas.openxmlformats.org/officeDocument/2006/relationships/hyperlink" Target="http://finance.ifeng.com/app/hq/fund/sz159935/index.shtml" TargetMode="External"/><Relationship Id="rId972" Type="http://schemas.openxmlformats.org/officeDocument/2006/relationships/hyperlink" Target="http://finance.ifeng.com/app/hq/fund/of002054/index.shtml" TargetMode="External"/><Relationship Id="rId973" Type="http://schemas.openxmlformats.org/officeDocument/2006/relationships/hyperlink" Target="http://finance.ifeng.com/app/hq/fund/of000562/index.shtml" TargetMode="External"/><Relationship Id="rId974" Type="http://schemas.openxmlformats.org/officeDocument/2006/relationships/hyperlink" Target="http://finance.ifeng.com/app/hq/fund/of002521/index.shtml" TargetMode="External"/><Relationship Id="rId975" Type="http://schemas.openxmlformats.org/officeDocument/2006/relationships/hyperlink" Target="http://finance.ifeng.com/app/hq/fund/of002600/index.shtml" TargetMode="External"/><Relationship Id="rId976" Type="http://schemas.openxmlformats.org/officeDocument/2006/relationships/hyperlink" Target="http://finance.ifeng.com/app/hq/fund/of370021/index.shtml" TargetMode="External"/><Relationship Id="rId977" Type="http://schemas.openxmlformats.org/officeDocument/2006/relationships/hyperlink" Target="http://finance.ifeng.com/app/hq/fund/index.shtml" TargetMode="External"/><Relationship Id="rId978" Type="http://schemas.openxmlformats.org/officeDocument/2006/relationships/hyperlink" Target="http://finance.ifeng.com/app/hq/fund/of002088/index.shtml" TargetMode="External"/><Relationship Id="rId979" Type="http://schemas.openxmlformats.org/officeDocument/2006/relationships/hyperlink" Target="http://finance.ifeng.com/app/hq/fund/of002677/index.shtml" TargetMode="External"/><Relationship Id="rId2580" Type="http://schemas.openxmlformats.org/officeDocument/2006/relationships/hyperlink" Target="http://finance.ifeng.com/app/hq/fund/of000810/index.shtml" TargetMode="External"/><Relationship Id="rId2581" Type="http://schemas.openxmlformats.org/officeDocument/2006/relationships/hyperlink" Target="http://finance.ifeng.com/app/hq/fund/index.shtml" TargetMode="External"/><Relationship Id="rId2582" Type="http://schemas.openxmlformats.org/officeDocument/2006/relationships/hyperlink" Target="http://finance.ifeng.com/app/hq/fund/of000356/index.shtml" TargetMode="External"/><Relationship Id="rId2583" Type="http://schemas.openxmlformats.org/officeDocument/2006/relationships/hyperlink" Target="http://finance.ifeng.com/app/hq/fund/of002280/index.shtml" TargetMode="External"/><Relationship Id="rId2584" Type="http://schemas.openxmlformats.org/officeDocument/2006/relationships/hyperlink" Target="http://finance.ifeng.com/app/hq/fund/of001183/index.shtml" TargetMode="External"/><Relationship Id="rId2585" Type="http://schemas.openxmlformats.org/officeDocument/2006/relationships/hyperlink" Target="http://finance.ifeng.com/app/hq/fund/of002134/index.shtml" TargetMode="External"/><Relationship Id="rId2586" Type="http://schemas.openxmlformats.org/officeDocument/2006/relationships/hyperlink" Target="http://finance.ifeng.com/app/hq/fund/of519971/index.shtml" TargetMode="External"/><Relationship Id="rId2587" Type="http://schemas.openxmlformats.org/officeDocument/2006/relationships/hyperlink" Target="http://finance.ifeng.com/app/hq/fund/sz150305/index.shtml" TargetMode="External"/><Relationship Id="rId2588" Type="http://schemas.openxmlformats.org/officeDocument/2006/relationships/hyperlink" Target="http://finance.ifeng.com/app/hq/fund/sz150192/index.shtml" TargetMode="External"/><Relationship Id="rId2589" Type="http://schemas.openxmlformats.org/officeDocument/2006/relationships/hyperlink" Target="http://finance.ifeng.com/app/hq/fund/of630003/index.shtml" TargetMode="External"/><Relationship Id="rId240" Type="http://schemas.openxmlformats.org/officeDocument/2006/relationships/hyperlink" Target="http://finance.ifeng.com/app/hq/fund/of001333/index.shtml" TargetMode="External"/><Relationship Id="rId241" Type="http://schemas.openxmlformats.org/officeDocument/2006/relationships/hyperlink" Target="http://finance.ifeng.com/app/hq/fund/of000251/index.shtml" TargetMode="External"/><Relationship Id="rId242" Type="http://schemas.openxmlformats.org/officeDocument/2006/relationships/hyperlink" Target="http://finance.ifeng.com/app/hq/fund/of210006/index.shtml" TargetMode="External"/><Relationship Id="rId243" Type="http://schemas.openxmlformats.org/officeDocument/2006/relationships/hyperlink" Target="http://finance.ifeng.com/app/hq/fund/of004332/index.shtml" TargetMode="External"/><Relationship Id="rId244" Type="http://schemas.openxmlformats.org/officeDocument/2006/relationships/hyperlink" Target="http://finance.ifeng.com/app/hq/fund/of004263/index.shtml" TargetMode="External"/><Relationship Id="rId245" Type="http://schemas.openxmlformats.org/officeDocument/2006/relationships/hyperlink" Target="http://finance.ifeng.com/app/hq/fund/of002425/index.shtml" TargetMode="External"/><Relationship Id="rId246" Type="http://schemas.openxmlformats.org/officeDocument/2006/relationships/hyperlink" Target="http://finance.ifeng.com/app/hq/fund/index.shtml" TargetMode="External"/><Relationship Id="rId247" Type="http://schemas.openxmlformats.org/officeDocument/2006/relationships/hyperlink" Target="http://finance.ifeng.com/app/hq/fund/of080009/index.shtml" TargetMode="External"/><Relationship Id="rId248" Type="http://schemas.openxmlformats.org/officeDocument/2006/relationships/hyperlink" Target="http://finance.ifeng.com/app/hq/fund/of002987/index.shtml" TargetMode="External"/><Relationship Id="rId249" Type="http://schemas.openxmlformats.org/officeDocument/2006/relationships/hyperlink" Target="http://finance.ifeng.com/app/hq/fund/of002902/index.shtml" TargetMode="External"/><Relationship Id="rId1490" Type="http://schemas.openxmlformats.org/officeDocument/2006/relationships/hyperlink" Target="http://finance.ifeng.com/app/hq/fund/of003194/index.shtml" TargetMode="External"/><Relationship Id="rId1491" Type="http://schemas.openxmlformats.org/officeDocument/2006/relationships/hyperlink" Target="http://finance.ifeng.com/app/hq/fund/of002008/index.shtml" TargetMode="External"/><Relationship Id="rId1492" Type="http://schemas.openxmlformats.org/officeDocument/2006/relationships/hyperlink" Target="http://finance.ifeng.com/app/hq/fund/of004031/index.shtml" TargetMode="External"/><Relationship Id="rId1493" Type="http://schemas.openxmlformats.org/officeDocument/2006/relationships/hyperlink" Target="http://finance.ifeng.com/app/hq/fund/of002188/index.shtml" TargetMode="External"/><Relationship Id="rId1494" Type="http://schemas.openxmlformats.org/officeDocument/2006/relationships/hyperlink" Target="http://finance.ifeng.com/app/hq/fund/of519332/index.shtml" TargetMode="External"/><Relationship Id="rId1495" Type="http://schemas.openxmlformats.org/officeDocument/2006/relationships/hyperlink" Target="http://finance.ifeng.com/app/hq/fund/of004002/index.shtml" TargetMode="External"/><Relationship Id="rId1496" Type="http://schemas.openxmlformats.org/officeDocument/2006/relationships/hyperlink" Target="http://finance.ifeng.com/app/hq/fund/of004571/index.shtml" TargetMode="External"/><Relationship Id="rId1497" Type="http://schemas.openxmlformats.org/officeDocument/2006/relationships/hyperlink" Target="http://finance.ifeng.com/app/hq/fund/of003727/index.shtml" TargetMode="External"/><Relationship Id="rId1498" Type="http://schemas.openxmlformats.org/officeDocument/2006/relationships/hyperlink" Target="http://finance.ifeng.com/app/hq/fund/of004001/index.shtml" TargetMode="External"/><Relationship Id="rId1499" Type="http://schemas.openxmlformats.org/officeDocument/2006/relationships/hyperlink" Target="http://finance.ifeng.com/app/hq/fund/of003406/index.shtml" TargetMode="External"/><Relationship Id="rId4770" Type="http://schemas.openxmlformats.org/officeDocument/2006/relationships/hyperlink" Target="http://finance.ifeng.com/app/hq/fund/of004898/index.shtml" TargetMode="External"/><Relationship Id="rId4771" Type="http://schemas.openxmlformats.org/officeDocument/2006/relationships/hyperlink" Target="http://finance.ifeng.com/app/hq/fund/sz160642/index.shtml" TargetMode="External"/><Relationship Id="rId4772" Type="http://schemas.openxmlformats.org/officeDocument/2006/relationships/hyperlink" Target="http://finance.ifeng.com/app/hq/fund/sh512200/index.shtml" TargetMode="External"/><Relationship Id="rId4773" Type="http://schemas.openxmlformats.org/officeDocument/2006/relationships/hyperlink" Target="http://finance.ifeng.com/app/hq/fund/of700003/index.shtml" TargetMode="External"/><Relationship Id="rId4774" Type="http://schemas.openxmlformats.org/officeDocument/2006/relationships/hyperlink" Target="http://finance.ifeng.com/app/hq/fund/of002919/index.shtml" TargetMode="External"/><Relationship Id="rId4775" Type="http://schemas.openxmlformats.org/officeDocument/2006/relationships/hyperlink" Target="http://finance.ifeng.com/app/hq/fund/of001162/index.shtml" TargetMode="External"/><Relationship Id="rId4776" Type="http://schemas.openxmlformats.org/officeDocument/2006/relationships/hyperlink" Target="http://finance.ifeng.com/app/hq/fund/of000531/index.shtml" TargetMode="External"/><Relationship Id="rId4777" Type="http://schemas.openxmlformats.org/officeDocument/2006/relationships/hyperlink" Target="http://finance.ifeng.com/app/hq/fund/sz165516/index.shtml" TargetMode="External"/><Relationship Id="rId4778" Type="http://schemas.openxmlformats.org/officeDocument/2006/relationships/hyperlink" Target="http://finance.ifeng.com/app/hq/fund/of004907/index.shtml" TargetMode="External"/><Relationship Id="rId4779" Type="http://schemas.openxmlformats.org/officeDocument/2006/relationships/hyperlink" Target="http://finance.ifeng.com/app/hq/fund/index.shtml" TargetMode="External"/><Relationship Id="rId3680" Type="http://schemas.openxmlformats.org/officeDocument/2006/relationships/hyperlink" Target="http://finance.ifeng.com/app/hq/fund/of161604/index.shtml" TargetMode="External"/><Relationship Id="rId3681" Type="http://schemas.openxmlformats.org/officeDocument/2006/relationships/hyperlink" Target="http://finance.ifeng.com/app/hq/fund/of004876/index.shtml" TargetMode="External"/><Relationship Id="rId3682" Type="http://schemas.openxmlformats.org/officeDocument/2006/relationships/hyperlink" Target="http://finance.ifeng.com/app/hq/fund/of020020/index.shtml" TargetMode="External"/><Relationship Id="rId3683" Type="http://schemas.openxmlformats.org/officeDocument/2006/relationships/hyperlink" Target="http://finance.ifeng.com/app/hq/fund/of260117/index.shtml" TargetMode="External"/><Relationship Id="rId3684" Type="http://schemas.openxmlformats.org/officeDocument/2006/relationships/hyperlink" Target="http://finance.ifeng.com/app/hq/fund/of002443/index.shtml" TargetMode="External"/><Relationship Id="rId3685" Type="http://schemas.openxmlformats.org/officeDocument/2006/relationships/hyperlink" Target="http://finance.ifeng.com/app/hq/fund/of003132/index.shtml" TargetMode="External"/><Relationship Id="rId3686" Type="http://schemas.openxmlformats.org/officeDocument/2006/relationships/hyperlink" Target="http://finance.ifeng.com/app/hq/fund/of000953/index.shtml" TargetMode="External"/><Relationship Id="rId3687" Type="http://schemas.openxmlformats.org/officeDocument/2006/relationships/hyperlink" Target="http://finance.ifeng.com/app/hq/fund/of040016/index.shtml" TargetMode="External"/><Relationship Id="rId3688" Type="http://schemas.openxmlformats.org/officeDocument/2006/relationships/hyperlink" Target="http://finance.ifeng.com/app/hq/fund/of233009/index.shtml" TargetMode="External"/><Relationship Id="rId3689" Type="http://schemas.openxmlformats.org/officeDocument/2006/relationships/hyperlink" Target="http://finance.ifeng.com/app/hq/fund/of003318/index.shtml" TargetMode="External"/><Relationship Id="rId980" Type="http://schemas.openxmlformats.org/officeDocument/2006/relationships/hyperlink" Target="http://finance.ifeng.com/app/hq/fund/of003035/index.shtml" TargetMode="External"/><Relationship Id="rId981" Type="http://schemas.openxmlformats.org/officeDocument/2006/relationships/hyperlink" Target="http://finance.ifeng.com/app/hq/fund/of003666/index.shtml" TargetMode="External"/><Relationship Id="rId4040" Type="http://schemas.openxmlformats.org/officeDocument/2006/relationships/hyperlink" Target="http://finance.ifeng.com/app/hq/fund/of001598/index.shtml" TargetMode="External"/><Relationship Id="rId4041" Type="http://schemas.openxmlformats.org/officeDocument/2006/relationships/hyperlink" Target="http://finance.ifeng.com/app/hq/fund/index.shtml" TargetMode="External"/><Relationship Id="rId4042" Type="http://schemas.openxmlformats.org/officeDocument/2006/relationships/hyperlink" Target="http://finance.ifeng.com/app/hq/fund/of000679/index.shtml" TargetMode="External"/><Relationship Id="rId4043" Type="http://schemas.openxmlformats.org/officeDocument/2006/relationships/hyperlink" Target="http://finance.ifeng.com/app/hq/fund/sh512510/index.shtml" TargetMode="External"/><Relationship Id="rId4044" Type="http://schemas.openxmlformats.org/officeDocument/2006/relationships/hyperlink" Target="http://finance.ifeng.com/app/hq/fund/sz160607/index.shtml" TargetMode="External"/><Relationship Id="rId4045" Type="http://schemas.openxmlformats.org/officeDocument/2006/relationships/hyperlink" Target="http://finance.ifeng.com/app/hq/fund/sz160119/index.shtml" TargetMode="External"/><Relationship Id="rId4046" Type="http://schemas.openxmlformats.org/officeDocument/2006/relationships/hyperlink" Target="http://finance.ifeng.com/app/hq/fund/of002416/index.shtml" TargetMode="External"/><Relationship Id="rId4047" Type="http://schemas.openxmlformats.org/officeDocument/2006/relationships/hyperlink" Target="http://finance.ifeng.com/app/hq/fund/of002982/index.shtml" TargetMode="External"/><Relationship Id="rId4048" Type="http://schemas.openxmlformats.org/officeDocument/2006/relationships/hyperlink" Target="http://finance.ifeng.com/app/hq/fund/sz160611/index.shtml" TargetMode="External"/><Relationship Id="rId4049" Type="http://schemas.openxmlformats.org/officeDocument/2006/relationships/hyperlink" Target="http://finance.ifeng.com/app/hq/fund/of519158/index.shtml" TargetMode="External"/><Relationship Id="rId982" Type="http://schemas.openxmlformats.org/officeDocument/2006/relationships/hyperlink" Target="http://finance.ifeng.com/app/hq/fund/of002327/index.shtml" TargetMode="External"/><Relationship Id="rId983" Type="http://schemas.openxmlformats.org/officeDocument/2006/relationships/hyperlink" Target="http://finance.ifeng.com/app/hq/fund/of002225/index.shtml" TargetMode="External"/><Relationship Id="rId984" Type="http://schemas.openxmlformats.org/officeDocument/2006/relationships/hyperlink" Target="http://finance.ifeng.com/app/hq/fund/of002087/index.shtml" TargetMode="External"/><Relationship Id="rId985" Type="http://schemas.openxmlformats.org/officeDocument/2006/relationships/hyperlink" Target="http://finance.ifeng.com/app/hq/fund/of003332/index.shtml" TargetMode="External"/><Relationship Id="rId986" Type="http://schemas.openxmlformats.org/officeDocument/2006/relationships/hyperlink" Target="http://finance.ifeng.com/app/hq/fund/of003036/index.shtml" TargetMode="External"/><Relationship Id="rId987" Type="http://schemas.openxmlformats.org/officeDocument/2006/relationships/hyperlink" Target="http://finance.ifeng.com/app/hq/fund/index.shtml" TargetMode="External"/><Relationship Id="rId988" Type="http://schemas.openxmlformats.org/officeDocument/2006/relationships/hyperlink" Target="http://finance.ifeng.com/app/hq/fund/of002194/index.shtml" TargetMode="External"/><Relationship Id="rId989" Type="http://schemas.openxmlformats.org/officeDocument/2006/relationships/hyperlink" Target="http://finance.ifeng.com/app/hq/fund/of003923/index.shtml" TargetMode="External"/><Relationship Id="rId2590" Type="http://schemas.openxmlformats.org/officeDocument/2006/relationships/hyperlink" Target="http://finance.ifeng.com/app/hq/fund/sz150210/index.shtml" TargetMode="External"/><Relationship Id="rId2591" Type="http://schemas.openxmlformats.org/officeDocument/2006/relationships/hyperlink" Target="http://finance.ifeng.com/app/hq/fund/of002769/index.shtml" TargetMode="External"/><Relationship Id="rId2592" Type="http://schemas.openxmlformats.org/officeDocument/2006/relationships/hyperlink" Target="http://finance.ifeng.com/app/hq/fund/of310378/index.shtml" TargetMode="External"/><Relationship Id="rId2593" Type="http://schemas.openxmlformats.org/officeDocument/2006/relationships/hyperlink" Target="http://finance.ifeng.com/app/hq/fund/index.shtml" TargetMode="External"/><Relationship Id="rId2594" Type="http://schemas.openxmlformats.org/officeDocument/2006/relationships/hyperlink" Target="http://finance.ifeng.com/app/hq/fund/sz160810/index.shtml" TargetMode="External"/><Relationship Id="rId2595" Type="http://schemas.openxmlformats.org/officeDocument/2006/relationships/hyperlink" Target="http://finance.ifeng.com/app/hq/fund/index.shtml" TargetMode="External"/><Relationship Id="rId2596" Type="http://schemas.openxmlformats.org/officeDocument/2006/relationships/hyperlink" Target="http://finance.ifeng.com/app/hq/fund/of002211/index.shtml" TargetMode="External"/><Relationship Id="rId2597" Type="http://schemas.openxmlformats.org/officeDocument/2006/relationships/hyperlink" Target="http://finance.ifeng.com/app/hq/fund/of000889/index.shtml" TargetMode="External"/><Relationship Id="rId2598" Type="http://schemas.openxmlformats.org/officeDocument/2006/relationships/hyperlink" Target="http://finance.ifeng.com/app/hq/fund/of001905/index.shtml" TargetMode="External"/><Relationship Id="rId2599" Type="http://schemas.openxmlformats.org/officeDocument/2006/relationships/hyperlink" Target="http://finance.ifeng.com/app/hq/fund/of202213/index.shtml" TargetMode="External"/><Relationship Id="rId250" Type="http://schemas.openxmlformats.org/officeDocument/2006/relationships/hyperlink" Target="http://finance.ifeng.com/app/hq/fund/of001312/index.shtml" TargetMode="External"/><Relationship Id="rId251" Type="http://schemas.openxmlformats.org/officeDocument/2006/relationships/hyperlink" Target="http://finance.ifeng.com/app/hq/fund/of580008/index.shtml" TargetMode="External"/><Relationship Id="rId252" Type="http://schemas.openxmlformats.org/officeDocument/2006/relationships/hyperlink" Target="http://finance.ifeng.com/app/hq/fund/index.shtml" TargetMode="External"/><Relationship Id="rId253" Type="http://schemas.openxmlformats.org/officeDocument/2006/relationships/hyperlink" Target="http://finance.ifeng.com/app/hq/fund/of002901/index.shtml" TargetMode="External"/><Relationship Id="rId254" Type="http://schemas.openxmlformats.org/officeDocument/2006/relationships/hyperlink" Target="http://finance.ifeng.com/app/hq/fund/of162213/index.shtml" TargetMode="External"/><Relationship Id="rId255" Type="http://schemas.openxmlformats.org/officeDocument/2006/relationships/hyperlink" Target="http://finance.ifeng.com/app/hq/fund/of270010/index.shtml" TargetMode="External"/><Relationship Id="rId256" Type="http://schemas.openxmlformats.org/officeDocument/2006/relationships/hyperlink" Target="http://finance.ifeng.com/app/hq/fund/of310358/index.shtml" TargetMode="External"/><Relationship Id="rId257" Type="http://schemas.openxmlformats.org/officeDocument/2006/relationships/hyperlink" Target="http://finance.ifeng.com/app/hq/fund/of001285/index.shtml" TargetMode="External"/><Relationship Id="rId258" Type="http://schemas.openxmlformats.org/officeDocument/2006/relationships/hyperlink" Target="http://finance.ifeng.com/app/hq/fund/of001286/index.shtml" TargetMode="External"/><Relationship Id="rId259" Type="http://schemas.openxmlformats.org/officeDocument/2006/relationships/hyperlink" Target="http://finance.ifeng.com/app/hq/fund/of004433/index.shtml" TargetMode="External"/><Relationship Id="rId4780" Type="http://schemas.openxmlformats.org/officeDocument/2006/relationships/hyperlink" Target="http://finance.ifeng.com/app/hq/fund/of000020/index.shtml" TargetMode="External"/><Relationship Id="rId4781" Type="http://schemas.openxmlformats.org/officeDocument/2006/relationships/hyperlink" Target="http://finance.ifeng.com/app/hq/fund/sz169105/index.shtml" TargetMode="External"/><Relationship Id="rId4782" Type="http://schemas.openxmlformats.org/officeDocument/2006/relationships/hyperlink" Target="http://finance.ifeng.com/app/hq/fund/of004908/index.shtml" TargetMode="External"/><Relationship Id="rId4783" Type="http://schemas.openxmlformats.org/officeDocument/2006/relationships/hyperlink" Target="http://finance.ifeng.com/app/hq/fund/index.shtml" TargetMode="External"/><Relationship Id="rId4784" Type="http://schemas.openxmlformats.org/officeDocument/2006/relationships/hyperlink" Target="http://finance.ifeng.com/app/hq/fund/of001810/index.shtml" TargetMode="External"/><Relationship Id="rId4785" Type="http://schemas.openxmlformats.org/officeDocument/2006/relationships/hyperlink" Target="http://finance.ifeng.com/app/hq/fund/of000294/index.shtml" TargetMode="External"/><Relationship Id="rId4786" Type="http://schemas.openxmlformats.org/officeDocument/2006/relationships/hyperlink" Target="http://finance.ifeng.com/app/hq/fund/of000496/index.shtml" TargetMode="External"/><Relationship Id="rId4787" Type="http://schemas.openxmlformats.org/officeDocument/2006/relationships/hyperlink" Target="http://finance.ifeng.com/app/hq/fund/of002071/index.shtml" TargetMode="External"/><Relationship Id="rId4788" Type="http://schemas.openxmlformats.org/officeDocument/2006/relationships/hyperlink" Target="http://finance.ifeng.com/app/hq/fund/of001574/index.shtml" TargetMode="External"/><Relationship Id="rId4789" Type="http://schemas.openxmlformats.org/officeDocument/2006/relationships/hyperlink" Target="http://finance.ifeng.com/app/hq/fund/of001808/index.shtml" TargetMode="External"/><Relationship Id="rId3690" Type="http://schemas.openxmlformats.org/officeDocument/2006/relationships/hyperlink" Target="http://finance.ifeng.com/app/hq/fund/of003315/index.shtml" TargetMode="External"/><Relationship Id="rId3691" Type="http://schemas.openxmlformats.org/officeDocument/2006/relationships/hyperlink" Target="http://finance.ifeng.com/app/hq/fund/of257030/index.shtml" TargetMode="External"/><Relationship Id="rId3692" Type="http://schemas.openxmlformats.org/officeDocument/2006/relationships/hyperlink" Target="http://finance.ifeng.com/app/hq/fund/of004317/index.shtml" TargetMode="External"/><Relationship Id="rId3693" Type="http://schemas.openxmlformats.org/officeDocument/2006/relationships/hyperlink" Target="http://finance.ifeng.com/app/hq/fund/of004341/index.shtml" TargetMode="External"/><Relationship Id="rId3694" Type="http://schemas.openxmlformats.org/officeDocument/2006/relationships/hyperlink" Target="http://finance.ifeng.com/app/hq/fund/of372010/index.shtml" TargetMode="External"/><Relationship Id="rId3695" Type="http://schemas.openxmlformats.org/officeDocument/2006/relationships/hyperlink" Target="http://finance.ifeng.com/app/hq/fund/of000985/index.shtml" TargetMode="External"/><Relationship Id="rId3696" Type="http://schemas.openxmlformats.org/officeDocument/2006/relationships/hyperlink" Target="http://finance.ifeng.com/app/hq/fund/sz159942/index.shtml" TargetMode="External"/><Relationship Id="rId3697" Type="http://schemas.openxmlformats.org/officeDocument/2006/relationships/hyperlink" Target="http://finance.ifeng.com/app/hq/fund/of519223/index.shtml" TargetMode="External"/><Relationship Id="rId3698" Type="http://schemas.openxmlformats.org/officeDocument/2006/relationships/hyperlink" Target="http://finance.ifeng.com/app/hq/fund/of560002/index.shtml" TargetMode="External"/><Relationship Id="rId3699" Type="http://schemas.openxmlformats.org/officeDocument/2006/relationships/hyperlink" Target="http://finance.ifeng.com/app/hq/fund/of001135/index.shtml" TargetMode="External"/><Relationship Id="rId990" Type="http://schemas.openxmlformats.org/officeDocument/2006/relationships/hyperlink" Target="http://finance.ifeng.com/app/hq/fund/index.shtml" TargetMode="External"/><Relationship Id="rId991" Type="http://schemas.openxmlformats.org/officeDocument/2006/relationships/hyperlink" Target="http://finance.ifeng.com/app/hq/fund/of001104/index.shtml" TargetMode="External"/><Relationship Id="rId4050" Type="http://schemas.openxmlformats.org/officeDocument/2006/relationships/hyperlink" Target="http://finance.ifeng.com/app/hq/fund/of762001/index.shtml" TargetMode="External"/><Relationship Id="rId4051" Type="http://schemas.openxmlformats.org/officeDocument/2006/relationships/hyperlink" Target="http://finance.ifeng.com/app/hq/fund/of519621/index.shtml" TargetMode="External"/><Relationship Id="rId4052" Type="http://schemas.openxmlformats.org/officeDocument/2006/relationships/hyperlink" Target="http://finance.ifeng.com/app/hq/fund/of519619/index.shtml" TargetMode="External"/><Relationship Id="rId4053" Type="http://schemas.openxmlformats.org/officeDocument/2006/relationships/hyperlink" Target="http://finance.ifeng.com/app/hq/fund/of002076/index.shtml" TargetMode="External"/><Relationship Id="rId4054" Type="http://schemas.openxmlformats.org/officeDocument/2006/relationships/hyperlink" Target="http://finance.ifeng.com/app/hq/fund/of001540/index.shtml" TargetMode="External"/><Relationship Id="rId4055" Type="http://schemas.openxmlformats.org/officeDocument/2006/relationships/hyperlink" Target="http://finance.ifeng.com/app/hq/fund/of001008/index.shtml" TargetMode="External"/><Relationship Id="rId4056" Type="http://schemas.openxmlformats.org/officeDocument/2006/relationships/hyperlink" Target="http://finance.ifeng.com/app/hq/fund/of519620/index.shtml" TargetMode="External"/><Relationship Id="rId4057" Type="http://schemas.openxmlformats.org/officeDocument/2006/relationships/hyperlink" Target="http://finance.ifeng.com/app/hq/fund/of070032/index.shtml" TargetMode="External"/><Relationship Id="rId4058" Type="http://schemas.openxmlformats.org/officeDocument/2006/relationships/hyperlink" Target="http://finance.ifeng.com/app/hq/fund/of001171/index.shtml" TargetMode="External"/><Relationship Id="rId4059" Type="http://schemas.openxmlformats.org/officeDocument/2006/relationships/hyperlink" Target="http://finance.ifeng.com/app/hq/fund/of002842/index.shtml" TargetMode="External"/><Relationship Id="rId992" Type="http://schemas.openxmlformats.org/officeDocument/2006/relationships/hyperlink" Target="http://finance.ifeng.com/app/hq/fund/of000629/index.shtml" TargetMode="External"/><Relationship Id="rId993" Type="http://schemas.openxmlformats.org/officeDocument/2006/relationships/hyperlink" Target="http://finance.ifeng.com/app/hq/fund/of000561/index.shtml" TargetMode="External"/><Relationship Id="rId994" Type="http://schemas.openxmlformats.org/officeDocument/2006/relationships/hyperlink" Target="http://finance.ifeng.com/app/hq/fund/of001444/index.shtml" TargetMode="External"/><Relationship Id="rId995" Type="http://schemas.openxmlformats.org/officeDocument/2006/relationships/hyperlink" Target="http://finance.ifeng.com/app/hq/fund/index.shtml" TargetMode="External"/><Relationship Id="rId996" Type="http://schemas.openxmlformats.org/officeDocument/2006/relationships/hyperlink" Target="http://finance.ifeng.com/app/hq/fund/of002616/index.shtml" TargetMode="External"/><Relationship Id="rId997" Type="http://schemas.openxmlformats.org/officeDocument/2006/relationships/hyperlink" Target="http://finance.ifeng.com/app/hq/fund/of002789/index.shtml" TargetMode="External"/><Relationship Id="rId998" Type="http://schemas.openxmlformats.org/officeDocument/2006/relationships/hyperlink" Target="http://finance.ifeng.com/app/hq/fund/of002565/index.shtml" TargetMode="External"/><Relationship Id="rId999" Type="http://schemas.openxmlformats.org/officeDocument/2006/relationships/hyperlink" Target="http://finance.ifeng.com/app/hq/fund/of002617/index.shtml" TargetMode="External"/><Relationship Id="rId260" Type="http://schemas.openxmlformats.org/officeDocument/2006/relationships/hyperlink" Target="http://finance.ifeng.com/app/hq/fund/of000051/index.shtml" TargetMode="External"/><Relationship Id="rId261" Type="http://schemas.openxmlformats.org/officeDocument/2006/relationships/hyperlink" Target="http://finance.ifeng.com/app/hq/fund/sz161010/index.shtml" TargetMode="External"/><Relationship Id="rId262" Type="http://schemas.openxmlformats.org/officeDocument/2006/relationships/hyperlink" Target="http://finance.ifeng.com/app/hq/fund/of002144/index.shtml" TargetMode="External"/><Relationship Id="rId263" Type="http://schemas.openxmlformats.org/officeDocument/2006/relationships/hyperlink" Target="http://finance.ifeng.com/app/hq/fund/sh501035/index.shtml" TargetMode="External"/><Relationship Id="rId264" Type="http://schemas.openxmlformats.org/officeDocument/2006/relationships/hyperlink" Target="http://finance.ifeng.com/app/hq/fund/of004112/index.shtml" TargetMode="External"/><Relationship Id="rId265" Type="http://schemas.openxmlformats.org/officeDocument/2006/relationships/hyperlink" Target="http://finance.ifeng.com/app/hq/fund/of001782/index.shtml" TargetMode="External"/><Relationship Id="rId266" Type="http://schemas.openxmlformats.org/officeDocument/2006/relationships/hyperlink" Target="http://finance.ifeng.com/app/hq/fund/of519300/index.shtml" TargetMode="External"/><Relationship Id="rId267" Type="http://schemas.openxmlformats.org/officeDocument/2006/relationships/hyperlink" Target="http://finance.ifeng.com/app/hq/fund/index.shtml" TargetMode="External"/><Relationship Id="rId268" Type="http://schemas.openxmlformats.org/officeDocument/2006/relationships/hyperlink" Target="http://finance.ifeng.com/app/hq/fund/of001051/index.shtml" TargetMode="External"/><Relationship Id="rId269" Type="http://schemas.openxmlformats.org/officeDocument/2006/relationships/hyperlink" Target="http://finance.ifeng.com/app/hq/fund/of002064/index.shtml" TargetMode="External"/><Relationship Id="rId4790" Type="http://schemas.openxmlformats.org/officeDocument/2006/relationships/hyperlink" Target="http://finance.ifeng.com/app/hq/fund/of110023/index.shtml" TargetMode="External"/><Relationship Id="rId4791" Type="http://schemas.openxmlformats.org/officeDocument/2006/relationships/hyperlink" Target="http://finance.ifeng.com/app/hq/fund/of001638/index.shtml" TargetMode="External"/><Relationship Id="rId4792" Type="http://schemas.openxmlformats.org/officeDocument/2006/relationships/hyperlink" Target="http://finance.ifeng.com/app/hq/fund/of001076/index.shtml" TargetMode="External"/><Relationship Id="rId4793" Type="http://schemas.openxmlformats.org/officeDocument/2006/relationships/hyperlink" Target="http://finance.ifeng.com/app/hq/fund/of001004/index.shtml" TargetMode="External"/><Relationship Id="rId4794" Type="http://schemas.openxmlformats.org/officeDocument/2006/relationships/hyperlink" Target="http://finance.ifeng.com/app/hq/fund/of002450/index.shtml" TargetMode="External"/><Relationship Id="rId4795" Type="http://schemas.openxmlformats.org/officeDocument/2006/relationships/hyperlink" Target="http://finance.ifeng.com/app/hq/fund/of519035/index.shtml" TargetMode="External"/><Relationship Id="rId4796" Type="http://schemas.openxmlformats.org/officeDocument/2006/relationships/hyperlink" Target="http://finance.ifeng.com/app/hq/fund/of001157/index.shtml" TargetMode="External"/><Relationship Id="rId4797" Type="http://schemas.openxmlformats.org/officeDocument/2006/relationships/hyperlink" Target="http://finance.ifeng.com/app/hq/fund/of377010/index.shtml" TargetMode="External"/><Relationship Id="rId4798" Type="http://schemas.openxmlformats.org/officeDocument/2006/relationships/hyperlink" Target="http://finance.ifeng.com/app/hq/fund/of240020/index.shtml" TargetMode="External"/><Relationship Id="rId4799" Type="http://schemas.openxmlformats.org/officeDocument/2006/relationships/hyperlink" Target="http://finance.ifeng.com/app/hq/fund/of001007/index.shtml" TargetMode="External"/><Relationship Id="rId4060" Type="http://schemas.openxmlformats.org/officeDocument/2006/relationships/hyperlink" Target="http://finance.ifeng.com/app/hq/fund/of450007/index.shtml" TargetMode="External"/><Relationship Id="rId4061" Type="http://schemas.openxmlformats.org/officeDocument/2006/relationships/hyperlink" Target="http://finance.ifeng.com/app/hq/fund/sh512500/index.shtml" TargetMode="External"/><Relationship Id="rId4062" Type="http://schemas.openxmlformats.org/officeDocument/2006/relationships/hyperlink" Target="http://finance.ifeng.com/app/hq/fund/sz160812/index.shtml" TargetMode="External"/><Relationship Id="rId4063" Type="http://schemas.openxmlformats.org/officeDocument/2006/relationships/hyperlink" Target="http://finance.ifeng.com/app/hq/fund/of002553/index.shtml" TargetMode="External"/><Relationship Id="rId4064" Type="http://schemas.openxmlformats.org/officeDocument/2006/relationships/hyperlink" Target="http://finance.ifeng.com/app/hq/fund/of290005/index.shtml" TargetMode="External"/><Relationship Id="rId4065" Type="http://schemas.openxmlformats.org/officeDocument/2006/relationships/hyperlink" Target="http://finance.ifeng.com/app/hq/fund/of002843/index.shtml" TargetMode="External"/><Relationship Id="rId4066" Type="http://schemas.openxmlformats.org/officeDocument/2006/relationships/hyperlink" Target="http://finance.ifeng.com/app/hq/fund/of005343/index.shtml" TargetMode="External"/><Relationship Id="rId4067" Type="http://schemas.openxmlformats.org/officeDocument/2006/relationships/hyperlink" Target="http://finance.ifeng.com/app/hq/fund/of001241/index.shtml" TargetMode="External"/><Relationship Id="rId4068" Type="http://schemas.openxmlformats.org/officeDocument/2006/relationships/hyperlink" Target="http://finance.ifeng.com/app/hq/fund/of001166/index.shtml" TargetMode="External"/><Relationship Id="rId4069" Type="http://schemas.openxmlformats.org/officeDocument/2006/relationships/hyperlink" Target="http://finance.ifeng.com/app/hq/fund/of580003/index.shtml" TargetMode="External"/><Relationship Id="rId270" Type="http://schemas.openxmlformats.org/officeDocument/2006/relationships/hyperlink" Target="http://finance.ifeng.com/app/hq/fund/of002545/index.shtml" TargetMode="External"/><Relationship Id="rId271" Type="http://schemas.openxmlformats.org/officeDocument/2006/relationships/hyperlink" Target="http://finance.ifeng.com/app/hq/fund/sz160807/index.shtml" TargetMode="External"/><Relationship Id="rId272" Type="http://schemas.openxmlformats.org/officeDocument/2006/relationships/hyperlink" Target="http://finance.ifeng.com/app/hq/fund/of166301/index.shtml" TargetMode="External"/><Relationship Id="rId273" Type="http://schemas.openxmlformats.org/officeDocument/2006/relationships/hyperlink" Target="http://finance.ifeng.com/app/hq/fund/of001985/index.shtml" TargetMode="External"/><Relationship Id="rId274" Type="http://schemas.openxmlformats.org/officeDocument/2006/relationships/hyperlink" Target="http://finance.ifeng.com/app/hq/fund/of519170/index.shtml" TargetMode="External"/><Relationship Id="rId275" Type="http://schemas.openxmlformats.org/officeDocument/2006/relationships/hyperlink" Target="http://finance.ifeng.com/app/hq/fund/of001306/index.shtml" TargetMode="External"/><Relationship Id="rId276" Type="http://schemas.openxmlformats.org/officeDocument/2006/relationships/hyperlink" Target="http://finance.ifeng.com/app/hq/fund/of167601/index.shtml" TargetMode="External"/><Relationship Id="rId277" Type="http://schemas.openxmlformats.org/officeDocument/2006/relationships/hyperlink" Target="http://finance.ifeng.com/app/hq/fund/of000613/index.shtml" TargetMode="External"/><Relationship Id="rId278" Type="http://schemas.openxmlformats.org/officeDocument/2006/relationships/hyperlink" Target="http://finance.ifeng.com/app/hq/fund/of002386/index.shtml" TargetMode="External"/><Relationship Id="rId279" Type="http://schemas.openxmlformats.org/officeDocument/2006/relationships/hyperlink" Target="http://finance.ifeng.com/app/hq/fund/of001467/index.shtml" TargetMode="External"/><Relationship Id="rId4070" Type="http://schemas.openxmlformats.org/officeDocument/2006/relationships/hyperlink" Target="http://finance.ifeng.com/app/hq/fund/of660011/index.shtml" TargetMode="External"/><Relationship Id="rId4071" Type="http://schemas.openxmlformats.org/officeDocument/2006/relationships/hyperlink" Target="http://finance.ifeng.com/app/hq/fund/index.shtml" TargetMode="External"/><Relationship Id="rId4072" Type="http://schemas.openxmlformats.org/officeDocument/2006/relationships/hyperlink" Target="http://finance.ifeng.com/app/hq/fund/of000962/index.shtml" TargetMode="External"/><Relationship Id="rId4073" Type="http://schemas.openxmlformats.org/officeDocument/2006/relationships/hyperlink" Target="http://finance.ifeng.com/app/hq/fund/of000273/index.shtml" TargetMode="External"/><Relationship Id="rId4074" Type="http://schemas.openxmlformats.org/officeDocument/2006/relationships/hyperlink" Target="http://finance.ifeng.com/app/hq/fund/of410001/index.shtml" TargetMode="External"/><Relationship Id="rId4075" Type="http://schemas.openxmlformats.org/officeDocument/2006/relationships/hyperlink" Target="http://finance.ifeng.com/app/hq/fund/sh501012/index.shtml" TargetMode="External"/><Relationship Id="rId4076" Type="http://schemas.openxmlformats.org/officeDocument/2006/relationships/hyperlink" Target="http://finance.ifeng.com/app/hq/fund/of001704/index.shtml" TargetMode="External"/><Relationship Id="rId4077" Type="http://schemas.openxmlformats.org/officeDocument/2006/relationships/hyperlink" Target="http://finance.ifeng.com/app/hq/fund/of004497/index.shtml" TargetMode="External"/><Relationship Id="rId4078" Type="http://schemas.openxmlformats.org/officeDocument/2006/relationships/hyperlink" Target="http://finance.ifeng.com/app/hq/fund/sz159922/index.shtml" TargetMode="External"/><Relationship Id="rId4079" Type="http://schemas.openxmlformats.org/officeDocument/2006/relationships/hyperlink" Target="http://finance.ifeng.com/app/hq/fund/sz160215/index.shtml" TargetMode="External"/><Relationship Id="rId280" Type="http://schemas.openxmlformats.org/officeDocument/2006/relationships/hyperlink" Target="http://finance.ifeng.com/app/hq/fund/of004476/index.shtml" TargetMode="External"/><Relationship Id="rId281" Type="http://schemas.openxmlformats.org/officeDocument/2006/relationships/hyperlink" Target="http://finance.ifeng.com/app/hq/fund/of000586/index.shtml" TargetMode="External"/><Relationship Id="rId282" Type="http://schemas.openxmlformats.org/officeDocument/2006/relationships/hyperlink" Target="http://finance.ifeng.com/app/hq/fund/of004233/index.shtml" TargetMode="External"/><Relationship Id="rId283" Type="http://schemas.openxmlformats.org/officeDocument/2006/relationships/hyperlink" Target="http://finance.ifeng.com/app/hq/fund/of004432/index.shtml" TargetMode="External"/><Relationship Id="rId284" Type="http://schemas.openxmlformats.org/officeDocument/2006/relationships/hyperlink" Target="http://finance.ifeng.com/app/hq/fund/of121008/index.shtml" TargetMode="External"/><Relationship Id="rId285" Type="http://schemas.openxmlformats.org/officeDocument/2006/relationships/hyperlink" Target="http://finance.ifeng.com/app/hq/fund/of001313/index.shtml" TargetMode="External"/><Relationship Id="rId286" Type="http://schemas.openxmlformats.org/officeDocument/2006/relationships/hyperlink" Target="http://finance.ifeng.com/app/hq/fund/of001888/index.shtml" TargetMode="External"/><Relationship Id="rId287" Type="http://schemas.openxmlformats.org/officeDocument/2006/relationships/hyperlink" Target="http://finance.ifeng.com/app/hq/fund/of003834/index.shtml" TargetMode="External"/><Relationship Id="rId288" Type="http://schemas.openxmlformats.org/officeDocument/2006/relationships/hyperlink" Target="http://finance.ifeng.com/app/hq/fund/of000689/index.shtml" TargetMode="External"/><Relationship Id="rId289" Type="http://schemas.openxmlformats.org/officeDocument/2006/relationships/hyperlink" Target="http://finance.ifeng.com/app/hq/fund/of002766/index.shtml" TargetMode="External"/><Relationship Id="rId4080" Type="http://schemas.openxmlformats.org/officeDocument/2006/relationships/hyperlink" Target="http://finance.ifeng.com/app/hq/fund/index.shtml" TargetMode="External"/><Relationship Id="rId4081" Type="http://schemas.openxmlformats.org/officeDocument/2006/relationships/hyperlink" Target="http://finance.ifeng.com/app/hq/fund/of740101/index.shtml" TargetMode="External"/><Relationship Id="rId4082" Type="http://schemas.openxmlformats.org/officeDocument/2006/relationships/hyperlink" Target="http://finance.ifeng.com/app/hq/fund/of050014/index.shtml" TargetMode="External"/><Relationship Id="rId4083" Type="http://schemas.openxmlformats.org/officeDocument/2006/relationships/hyperlink" Target="http://finance.ifeng.com/app/hq/fund/of000968/index.shtml" TargetMode="External"/><Relationship Id="rId4084" Type="http://schemas.openxmlformats.org/officeDocument/2006/relationships/hyperlink" Target="http://finance.ifeng.com/app/hq/fund/of001348/index.shtml" TargetMode="External"/><Relationship Id="rId4085" Type="http://schemas.openxmlformats.org/officeDocument/2006/relationships/hyperlink" Target="http://finance.ifeng.com/app/hq/fund/of004250/index.shtml" TargetMode="External"/><Relationship Id="rId4086" Type="http://schemas.openxmlformats.org/officeDocument/2006/relationships/hyperlink" Target="http://finance.ifeng.com/app/hq/fund/of001208/index.shtml" TargetMode="External"/><Relationship Id="rId4087" Type="http://schemas.openxmlformats.org/officeDocument/2006/relationships/hyperlink" Target="http://finance.ifeng.com/app/hq/fund/sh510560/index.shtml" TargetMode="External"/><Relationship Id="rId4088" Type="http://schemas.openxmlformats.org/officeDocument/2006/relationships/hyperlink" Target="http://finance.ifeng.com/app/hq/fund/of001471/index.shtml" TargetMode="External"/><Relationship Id="rId4089" Type="http://schemas.openxmlformats.org/officeDocument/2006/relationships/hyperlink" Target="http://finance.ifeng.com/app/hq/fund/of519007/index.shtml" TargetMode="External"/><Relationship Id="rId290" Type="http://schemas.openxmlformats.org/officeDocument/2006/relationships/hyperlink" Target="http://finance.ifeng.com/app/hq/fund/of090006/index.shtml" TargetMode="External"/><Relationship Id="rId291" Type="http://schemas.openxmlformats.org/officeDocument/2006/relationships/hyperlink" Target="http://finance.ifeng.com/app/hq/fund/of001466/index.shtml" TargetMode="External"/><Relationship Id="rId292" Type="http://schemas.openxmlformats.org/officeDocument/2006/relationships/hyperlink" Target="http://finance.ifeng.com/app/hq/fund/of005076/index.shtml" TargetMode="External"/><Relationship Id="rId293" Type="http://schemas.openxmlformats.org/officeDocument/2006/relationships/hyperlink" Target="http://finance.ifeng.com/app/hq/fund/of519673/index.shtml" TargetMode="External"/><Relationship Id="rId294" Type="http://schemas.openxmlformats.org/officeDocument/2006/relationships/hyperlink" Target="http://finance.ifeng.com/app/hq/fund/of002765/index.shtml" TargetMode="External"/><Relationship Id="rId295" Type="http://schemas.openxmlformats.org/officeDocument/2006/relationships/hyperlink" Target="http://finance.ifeng.com/app/hq/fund/of200002/index.shtml" TargetMode="External"/><Relationship Id="rId296" Type="http://schemas.openxmlformats.org/officeDocument/2006/relationships/hyperlink" Target="http://finance.ifeng.com/app/hq/fund/of004719/index.shtml" TargetMode="External"/><Relationship Id="rId297" Type="http://schemas.openxmlformats.org/officeDocument/2006/relationships/hyperlink" Target="http://finance.ifeng.com/app/hq/fund/index.shtml" TargetMode="External"/><Relationship Id="rId298" Type="http://schemas.openxmlformats.org/officeDocument/2006/relationships/hyperlink" Target="http://finance.ifeng.com/app/hq/fund/of320010/index.shtml" TargetMode="External"/><Relationship Id="rId299" Type="http://schemas.openxmlformats.org/officeDocument/2006/relationships/hyperlink" Target="http://finance.ifeng.com/app/hq/fund/of001158/index.shtml" TargetMode="External"/><Relationship Id="rId4090" Type="http://schemas.openxmlformats.org/officeDocument/2006/relationships/hyperlink" Target="http://finance.ifeng.com/app/hq/fund/of001351/index.shtml" TargetMode="External"/><Relationship Id="rId4091" Type="http://schemas.openxmlformats.org/officeDocument/2006/relationships/hyperlink" Target="http://finance.ifeng.com/app/hq/fund/sh510500/index.shtml" TargetMode="External"/><Relationship Id="rId4092" Type="http://schemas.openxmlformats.org/officeDocument/2006/relationships/hyperlink" Target="http://finance.ifeng.com/app/hq/fund/of001252/index.shtml" TargetMode="External"/><Relationship Id="rId4093" Type="http://schemas.openxmlformats.org/officeDocument/2006/relationships/hyperlink" Target="http://finance.ifeng.com/app/hq/fund/of001904/index.shtml" TargetMode="External"/><Relationship Id="rId4094" Type="http://schemas.openxmlformats.org/officeDocument/2006/relationships/hyperlink" Target="http://finance.ifeng.com/app/hq/fund/index.shtml" TargetMode="External"/><Relationship Id="rId4095" Type="http://schemas.openxmlformats.org/officeDocument/2006/relationships/hyperlink" Target="http://finance.ifeng.com/app/hq/fund/of002177/index.shtml" TargetMode="External"/><Relationship Id="rId4096" Type="http://schemas.openxmlformats.org/officeDocument/2006/relationships/hyperlink" Target="http://finance.ifeng.com/app/hq/fund/of004496/index.shtml" TargetMode="External"/><Relationship Id="rId4097" Type="http://schemas.openxmlformats.org/officeDocument/2006/relationships/hyperlink" Target="http://finance.ifeng.com/app/hq/fund/of000182/index.shtml" TargetMode="External"/><Relationship Id="rId4098" Type="http://schemas.openxmlformats.org/officeDocument/2006/relationships/hyperlink" Target="http://finance.ifeng.com/app/hq/fund/of000520/index.shtml" TargetMode="External"/><Relationship Id="rId4099" Type="http://schemas.openxmlformats.org/officeDocument/2006/relationships/hyperlink" Target="http://finance.ifeng.com/app/hq/fund/of400030/index.shtml" TargetMode="External"/><Relationship Id="rId1300" Type="http://schemas.openxmlformats.org/officeDocument/2006/relationships/hyperlink" Target="http://finance.ifeng.com/app/hq/fund/sz166012/index.shtml" TargetMode="External"/><Relationship Id="rId1301" Type="http://schemas.openxmlformats.org/officeDocument/2006/relationships/hyperlink" Target="http://finance.ifeng.com/app/hq/fund/of004147/index.shtml" TargetMode="External"/><Relationship Id="rId1302" Type="http://schemas.openxmlformats.org/officeDocument/2006/relationships/hyperlink" Target="http://finance.ifeng.com/app/hq/fund/of004145/index.shtml" TargetMode="External"/><Relationship Id="rId1303" Type="http://schemas.openxmlformats.org/officeDocument/2006/relationships/hyperlink" Target="http://finance.ifeng.com/app/hq/fund/of001600/index.shtml" TargetMode="External"/><Relationship Id="rId1304" Type="http://schemas.openxmlformats.org/officeDocument/2006/relationships/hyperlink" Target="http://finance.ifeng.com/app/hq/fund/of004592/index.shtml" TargetMode="External"/><Relationship Id="rId1305" Type="http://schemas.openxmlformats.org/officeDocument/2006/relationships/hyperlink" Target="http://finance.ifeng.com/app/hq/fund/of004144/index.shtml" TargetMode="External"/><Relationship Id="rId1306" Type="http://schemas.openxmlformats.org/officeDocument/2006/relationships/hyperlink" Target="http://finance.ifeng.com/app/hq/fund/of485105/index.shtml" TargetMode="External"/><Relationship Id="rId1307" Type="http://schemas.openxmlformats.org/officeDocument/2006/relationships/hyperlink" Target="http://finance.ifeng.com/app/hq/fund/of001599/index.shtml" TargetMode="External"/><Relationship Id="rId1308" Type="http://schemas.openxmlformats.org/officeDocument/2006/relationships/hyperlink" Target="http://finance.ifeng.com/app/hq/fund/of004997/index.shtml" TargetMode="External"/><Relationship Id="rId1309" Type="http://schemas.openxmlformats.org/officeDocument/2006/relationships/hyperlink" Target="http://finance.ifeng.com/app/hq/fund/of690202/index.shtml" TargetMode="External"/><Relationship Id="rId2400" Type="http://schemas.openxmlformats.org/officeDocument/2006/relationships/hyperlink" Target="http://finance.ifeng.com/app/hq/fund/of003302/index.shtml" TargetMode="External"/><Relationship Id="rId2401" Type="http://schemas.openxmlformats.org/officeDocument/2006/relationships/hyperlink" Target="http://finance.ifeng.com/app/hq/fund/of002970/index.shtml" TargetMode="External"/><Relationship Id="rId2402" Type="http://schemas.openxmlformats.org/officeDocument/2006/relationships/hyperlink" Target="http://finance.ifeng.com/app/hq/fund/of519023/index.shtml" TargetMode="External"/><Relationship Id="rId2403" Type="http://schemas.openxmlformats.org/officeDocument/2006/relationships/hyperlink" Target="http://finance.ifeng.com/app/hq/fund/of002622/index.shtml" TargetMode="External"/><Relationship Id="rId2404" Type="http://schemas.openxmlformats.org/officeDocument/2006/relationships/hyperlink" Target="http://finance.ifeng.com/app/hq/fund/of002628/index.shtml" TargetMode="External"/><Relationship Id="rId2405" Type="http://schemas.openxmlformats.org/officeDocument/2006/relationships/hyperlink" Target="http://finance.ifeng.com/app/hq/fund/of001988/index.shtml" TargetMode="External"/><Relationship Id="rId2406" Type="http://schemas.openxmlformats.org/officeDocument/2006/relationships/hyperlink" Target="http://finance.ifeng.com/app/hq/fund/sz150177/index.shtml" TargetMode="External"/><Relationship Id="rId2407" Type="http://schemas.openxmlformats.org/officeDocument/2006/relationships/hyperlink" Target="http://finance.ifeng.com/app/hq/fund/of004023/index.shtml" TargetMode="External"/><Relationship Id="rId2408" Type="http://schemas.openxmlformats.org/officeDocument/2006/relationships/hyperlink" Target="http://finance.ifeng.com/app/hq/fund/of002338/index.shtml" TargetMode="External"/><Relationship Id="rId2409" Type="http://schemas.openxmlformats.org/officeDocument/2006/relationships/hyperlink" Target="http://finance.ifeng.com/app/hq/fund/of002486/index.shtml" TargetMode="External"/><Relationship Id="rId1310" Type="http://schemas.openxmlformats.org/officeDocument/2006/relationships/hyperlink" Target="http://finance.ifeng.com/app/hq/fund/of003108/index.shtml" TargetMode="External"/><Relationship Id="rId1311" Type="http://schemas.openxmlformats.org/officeDocument/2006/relationships/hyperlink" Target="http://finance.ifeng.com/app/hq/fund/of003735/index.shtml" TargetMode="External"/><Relationship Id="rId1312" Type="http://schemas.openxmlformats.org/officeDocument/2006/relationships/hyperlink" Target="http://finance.ifeng.com/app/hq/fund/of003107/index.shtml" TargetMode="External"/><Relationship Id="rId1313" Type="http://schemas.openxmlformats.org/officeDocument/2006/relationships/hyperlink" Target="http://finance.ifeng.com/app/hq/fund/of004046/index.shtml" TargetMode="External"/><Relationship Id="rId1314" Type="http://schemas.openxmlformats.org/officeDocument/2006/relationships/hyperlink" Target="http://finance.ifeng.com/app/hq/fund/of001315/index.shtml" TargetMode="External"/><Relationship Id="rId1315" Type="http://schemas.openxmlformats.org/officeDocument/2006/relationships/hyperlink" Target="http://finance.ifeng.com/app/hq/fund/of650002/index.shtml" TargetMode="External"/><Relationship Id="rId1316" Type="http://schemas.openxmlformats.org/officeDocument/2006/relationships/hyperlink" Target="http://finance.ifeng.com/app/hq/fund/of450009/index.shtml" TargetMode="External"/><Relationship Id="rId1317" Type="http://schemas.openxmlformats.org/officeDocument/2006/relationships/hyperlink" Target="http://finance.ifeng.com/app/hq/fund/of004047/index.shtml" TargetMode="External"/><Relationship Id="rId1318" Type="http://schemas.openxmlformats.org/officeDocument/2006/relationships/hyperlink" Target="http://finance.ifeng.com/app/hq/fund/of003865/index.shtml" TargetMode="External"/><Relationship Id="rId1319" Type="http://schemas.openxmlformats.org/officeDocument/2006/relationships/hyperlink" Target="http://finance.ifeng.com/app/hq/fund/of001324/index.shtml" TargetMode="External"/><Relationship Id="rId3500" Type="http://schemas.openxmlformats.org/officeDocument/2006/relationships/hyperlink" Target="http://finance.ifeng.com/app/hq/fund/of005037/index.shtml" TargetMode="External"/><Relationship Id="rId3501" Type="http://schemas.openxmlformats.org/officeDocument/2006/relationships/hyperlink" Target="http://finance.ifeng.com/app/hq/fund/of519616/index.shtml" TargetMode="External"/><Relationship Id="rId3502" Type="http://schemas.openxmlformats.org/officeDocument/2006/relationships/hyperlink" Target="http://finance.ifeng.com/app/hq/fund/of003477/index.shtml" TargetMode="External"/><Relationship Id="rId3503" Type="http://schemas.openxmlformats.org/officeDocument/2006/relationships/hyperlink" Target="http://finance.ifeng.com/app/hq/fund/of005038/index.shtml" TargetMode="External"/><Relationship Id="rId3504" Type="http://schemas.openxmlformats.org/officeDocument/2006/relationships/hyperlink" Target="http://finance.ifeng.com/app/hq/fund/of519617/index.shtml" TargetMode="External"/><Relationship Id="rId3505" Type="http://schemas.openxmlformats.org/officeDocument/2006/relationships/hyperlink" Target="http://finance.ifeng.com/app/hq/fund/of003655/index.shtml" TargetMode="External"/><Relationship Id="rId3506" Type="http://schemas.openxmlformats.org/officeDocument/2006/relationships/hyperlink" Target="http://finance.ifeng.com/app/hq/fund/of002441/index.shtml" TargetMode="External"/><Relationship Id="rId3507" Type="http://schemas.openxmlformats.org/officeDocument/2006/relationships/hyperlink" Target="http://finance.ifeng.com/app/hq/fund/of001381/index.shtml" TargetMode="External"/><Relationship Id="rId3508" Type="http://schemas.openxmlformats.org/officeDocument/2006/relationships/hyperlink" Target="http://finance.ifeng.com/app/hq/fund/of673010/index.shtml" TargetMode="External"/><Relationship Id="rId3509" Type="http://schemas.openxmlformats.org/officeDocument/2006/relationships/hyperlink" Target="http://finance.ifeng.com/app/hq/fund/of002159/index.shtml" TargetMode="External"/><Relationship Id="rId800" Type="http://schemas.openxmlformats.org/officeDocument/2006/relationships/hyperlink" Target="http://finance.ifeng.com/app/hq/fund/of001608/index.shtml" TargetMode="External"/><Relationship Id="rId801" Type="http://schemas.openxmlformats.org/officeDocument/2006/relationships/hyperlink" Target="http://finance.ifeng.com/app/hq/fund/of710002/index.shtml" TargetMode="External"/><Relationship Id="rId802" Type="http://schemas.openxmlformats.org/officeDocument/2006/relationships/hyperlink" Target="http://finance.ifeng.com/app/hq/fund/of003446/index.shtml" TargetMode="External"/><Relationship Id="rId803" Type="http://schemas.openxmlformats.org/officeDocument/2006/relationships/hyperlink" Target="http://finance.ifeng.com/app/hq/fund/of519134/index.shtml" TargetMode="External"/><Relationship Id="rId804" Type="http://schemas.openxmlformats.org/officeDocument/2006/relationships/hyperlink" Target="http://finance.ifeng.com/app/hq/fund/sz166105/index.shtml" TargetMode="External"/><Relationship Id="rId805" Type="http://schemas.openxmlformats.org/officeDocument/2006/relationships/hyperlink" Target="http://finance.ifeng.com/app/hq/fund/of002505/index.shtml" TargetMode="External"/><Relationship Id="rId806" Type="http://schemas.openxmlformats.org/officeDocument/2006/relationships/hyperlink" Target="http://finance.ifeng.com/app/hq/fund/of001291/index.shtml" TargetMode="External"/><Relationship Id="rId807" Type="http://schemas.openxmlformats.org/officeDocument/2006/relationships/hyperlink" Target="http://finance.ifeng.com/app/hq/fund/of002433/index.shtml" TargetMode="External"/><Relationship Id="rId808" Type="http://schemas.openxmlformats.org/officeDocument/2006/relationships/hyperlink" Target="http://finance.ifeng.com/app/hq/fund/of002167/index.shtml" TargetMode="External"/><Relationship Id="rId809" Type="http://schemas.openxmlformats.org/officeDocument/2006/relationships/hyperlink" Target="http://finance.ifeng.com/app/hq/fund/of002675/index.shtml" TargetMode="External"/><Relationship Id="rId2410" Type="http://schemas.openxmlformats.org/officeDocument/2006/relationships/hyperlink" Target="http://finance.ifeng.com/app/hq/fund/sz150287/index.shtml" TargetMode="External"/><Relationship Id="rId2411" Type="http://schemas.openxmlformats.org/officeDocument/2006/relationships/hyperlink" Target="http://finance.ifeng.com/app/hq/fund/index.shtml" TargetMode="External"/><Relationship Id="rId2412" Type="http://schemas.openxmlformats.org/officeDocument/2006/relationships/hyperlink" Target="http://finance.ifeng.com/app/hq/fund/of165527/index.shtml" TargetMode="External"/><Relationship Id="rId2413" Type="http://schemas.openxmlformats.org/officeDocument/2006/relationships/hyperlink" Target="http://finance.ifeng.com/app/hq/fund/index.shtml" TargetMode="External"/><Relationship Id="rId2414" Type="http://schemas.openxmlformats.org/officeDocument/2006/relationships/hyperlink" Target="http://finance.ifeng.com/app/hq/fund/of000152/index.shtml" TargetMode="External"/><Relationship Id="rId2415" Type="http://schemas.openxmlformats.org/officeDocument/2006/relationships/hyperlink" Target="http://finance.ifeng.com/app/hq/fund/of001262/index.shtml" TargetMode="External"/><Relationship Id="rId2416" Type="http://schemas.openxmlformats.org/officeDocument/2006/relationships/hyperlink" Target="http://finance.ifeng.com/app/hq/fund/of001975/index.shtml" TargetMode="External"/><Relationship Id="rId2417" Type="http://schemas.openxmlformats.org/officeDocument/2006/relationships/hyperlink" Target="http://finance.ifeng.com/app/hq/fund/of001649/index.shtml" TargetMode="External"/><Relationship Id="rId2418" Type="http://schemas.openxmlformats.org/officeDocument/2006/relationships/hyperlink" Target="http://finance.ifeng.com/app/hq/fund/of003250/index.shtml" TargetMode="External"/><Relationship Id="rId2419" Type="http://schemas.openxmlformats.org/officeDocument/2006/relationships/hyperlink" Target="http://finance.ifeng.com/app/hq/fund/index.shtml" TargetMode="External"/><Relationship Id="rId1320" Type="http://schemas.openxmlformats.org/officeDocument/2006/relationships/hyperlink" Target="http://finance.ifeng.com/app/hq/fund/sz166001/index.shtml" TargetMode="External"/><Relationship Id="rId1321" Type="http://schemas.openxmlformats.org/officeDocument/2006/relationships/hyperlink" Target="http://finance.ifeng.com/app/hq/fund/of960022/index.shtml" TargetMode="External"/><Relationship Id="rId1322" Type="http://schemas.openxmlformats.org/officeDocument/2006/relationships/hyperlink" Target="http://finance.ifeng.com/app/hq/fund/of002210/index.shtml" TargetMode="External"/><Relationship Id="rId1323" Type="http://schemas.openxmlformats.org/officeDocument/2006/relationships/hyperlink" Target="http://finance.ifeng.com/app/hq/fund/of650001/index.shtml" TargetMode="External"/><Relationship Id="rId1324" Type="http://schemas.openxmlformats.org/officeDocument/2006/relationships/hyperlink" Target="http://finance.ifeng.com/app/hq/fund/of003738/index.shtml" TargetMode="External"/><Relationship Id="rId1325" Type="http://schemas.openxmlformats.org/officeDocument/2006/relationships/hyperlink" Target="http://finance.ifeng.com/app/hq/fund/of001447/index.shtml" TargetMode="External"/><Relationship Id="rId1326" Type="http://schemas.openxmlformats.org/officeDocument/2006/relationships/hyperlink" Target="http://finance.ifeng.com/app/hq/fund/of001622/index.shtml" TargetMode="External"/><Relationship Id="rId1327" Type="http://schemas.openxmlformats.org/officeDocument/2006/relationships/hyperlink" Target="http://finance.ifeng.com/app/hq/fund/of050002/index.shtml" TargetMode="External"/><Relationship Id="rId1328" Type="http://schemas.openxmlformats.org/officeDocument/2006/relationships/hyperlink" Target="http://finance.ifeng.com/app/hq/fund/of004335/index.shtml" TargetMode="External"/><Relationship Id="rId1329" Type="http://schemas.openxmlformats.org/officeDocument/2006/relationships/hyperlink" Target="http://finance.ifeng.com/app/hq/fund/of004212/index.shtml" TargetMode="External"/><Relationship Id="rId4600" Type="http://schemas.openxmlformats.org/officeDocument/2006/relationships/hyperlink" Target="http://finance.ifeng.com/app/hq/fund/of003765/index.shtml" TargetMode="External"/><Relationship Id="rId4601" Type="http://schemas.openxmlformats.org/officeDocument/2006/relationships/hyperlink" Target="http://finance.ifeng.com/app/hq/fund/of040001/index.shtml" TargetMode="External"/><Relationship Id="rId4602" Type="http://schemas.openxmlformats.org/officeDocument/2006/relationships/hyperlink" Target="http://finance.ifeng.com/app/hq/fund/of004636/index.shtml" TargetMode="External"/><Relationship Id="rId4603" Type="http://schemas.openxmlformats.org/officeDocument/2006/relationships/hyperlink" Target="http://finance.ifeng.com/app/hq/fund/sz159952/index.shtml" TargetMode="External"/><Relationship Id="rId4604" Type="http://schemas.openxmlformats.org/officeDocument/2006/relationships/hyperlink" Target="http://finance.ifeng.com/app/hq/fund/of000978/index.shtml" TargetMode="External"/><Relationship Id="rId4605" Type="http://schemas.openxmlformats.org/officeDocument/2006/relationships/hyperlink" Target="http://finance.ifeng.com/app/hq/fund/of001886/index.shtml" TargetMode="External"/><Relationship Id="rId4606" Type="http://schemas.openxmlformats.org/officeDocument/2006/relationships/hyperlink" Target="http://finance.ifeng.com/app/hq/fund/of100022/index.shtml" TargetMode="External"/><Relationship Id="rId4607" Type="http://schemas.openxmlformats.org/officeDocument/2006/relationships/hyperlink" Target="http://finance.ifeng.com/app/hq/fund/of002263/index.shtml" TargetMode="External"/><Relationship Id="rId4608" Type="http://schemas.openxmlformats.org/officeDocument/2006/relationships/hyperlink" Target="http://finance.ifeng.com/app/hq/fund/sz160223/index.shtml" TargetMode="External"/><Relationship Id="rId4609" Type="http://schemas.openxmlformats.org/officeDocument/2006/relationships/hyperlink" Target="http://finance.ifeng.com/app/hq/fund/of004231/index.shtml" TargetMode="External"/><Relationship Id="rId3510" Type="http://schemas.openxmlformats.org/officeDocument/2006/relationships/hyperlink" Target="http://finance.ifeng.com/app/hq/fund/of673110/index.shtml" TargetMode="External"/><Relationship Id="rId3511" Type="http://schemas.openxmlformats.org/officeDocument/2006/relationships/hyperlink" Target="http://finance.ifeng.com/app/hq/fund/sz164210/index.shtml" TargetMode="External"/><Relationship Id="rId3512" Type="http://schemas.openxmlformats.org/officeDocument/2006/relationships/hyperlink" Target="http://finance.ifeng.com/app/hq/fund/of002519/index.shtml" TargetMode="External"/><Relationship Id="rId3513" Type="http://schemas.openxmlformats.org/officeDocument/2006/relationships/hyperlink" Target="http://finance.ifeng.com/app/hq/fund/index.shtml" TargetMode="External"/><Relationship Id="rId3514" Type="http://schemas.openxmlformats.org/officeDocument/2006/relationships/hyperlink" Target="http://finance.ifeng.com/app/hq/fund/of001236/index.shtml" TargetMode="External"/><Relationship Id="rId3515" Type="http://schemas.openxmlformats.org/officeDocument/2006/relationships/hyperlink" Target="http://finance.ifeng.com/app/hq/fund/of004593/index.shtml" TargetMode="External"/><Relationship Id="rId3516" Type="http://schemas.openxmlformats.org/officeDocument/2006/relationships/hyperlink" Target="http://finance.ifeng.com/app/hq/fund/of000298/index.shtml" TargetMode="External"/><Relationship Id="rId3517" Type="http://schemas.openxmlformats.org/officeDocument/2006/relationships/hyperlink" Target="http://finance.ifeng.com/app/hq/fund/of582201/index.shtml" TargetMode="External"/><Relationship Id="rId3518" Type="http://schemas.openxmlformats.org/officeDocument/2006/relationships/hyperlink" Target="http://finance.ifeng.com/app/hq/fund/of001261/index.shtml" TargetMode="External"/><Relationship Id="rId3519" Type="http://schemas.openxmlformats.org/officeDocument/2006/relationships/hyperlink" Target="http://finance.ifeng.com/app/hq/fund/of270005/index.shtml" TargetMode="External"/><Relationship Id="rId810" Type="http://schemas.openxmlformats.org/officeDocument/2006/relationships/hyperlink" Target="http://finance.ifeng.com/app/hq/fund/of003922/index.shtml" TargetMode="External"/><Relationship Id="rId811" Type="http://schemas.openxmlformats.org/officeDocument/2006/relationships/hyperlink" Target="http://finance.ifeng.com/app/hq/fund/of003802/index.shtml" TargetMode="External"/><Relationship Id="rId812" Type="http://schemas.openxmlformats.org/officeDocument/2006/relationships/hyperlink" Target="http://finance.ifeng.com/app/hq/fund/of002955/index.shtml" TargetMode="External"/><Relationship Id="rId813" Type="http://schemas.openxmlformats.org/officeDocument/2006/relationships/hyperlink" Target="http://finance.ifeng.com/app/hq/fund/of003801/index.shtml" TargetMode="External"/><Relationship Id="rId814" Type="http://schemas.openxmlformats.org/officeDocument/2006/relationships/hyperlink" Target="http://finance.ifeng.com/app/hq/fund/of003033/index.shtml" TargetMode="External"/><Relationship Id="rId815" Type="http://schemas.openxmlformats.org/officeDocument/2006/relationships/hyperlink" Target="http://finance.ifeng.com/app/hq/fund/sz160622/index.shtml" TargetMode="External"/><Relationship Id="rId816" Type="http://schemas.openxmlformats.org/officeDocument/2006/relationships/hyperlink" Target="http://finance.ifeng.com/app/hq/fund/of002504/index.shtml" TargetMode="External"/><Relationship Id="rId817" Type="http://schemas.openxmlformats.org/officeDocument/2006/relationships/hyperlink" Target="http://finance.ifeng.com/app/hq/fund/of206015/index.shtml" TargetMode="External"/><Relationship Id="rId818" Type="http://schemas.openxmlformats.org/officeDocument/2006/relationships/hyperlink" Target="http://finance.ifeng.com/app/hq/fund/of000993/index.shtml" TargetMode="External"/><Relationship Id="rId819" Type="http://schemas.openxmlformats.org/officeDocument/2006/relationships/hyperlink" Target="http://finance.ifeng.com/app/hq/fund/of000438/index.shtml" TargetMode="External"/><Relationship Id="rId2420" Type="http://schemas.openxmlformats.org/officeDocument/2006/relationships/hyperlink" Target="http://finance.ifeng.com/app/hq/fund/of004110/index.shtml" TargetMode="External"/><Relationship Id="rId2421" Type="http://schemas.openxmlformats.org/officeDocument/2006/relationships/hyperlink" Target="http://finance.ifeng.com/app/hq/fund/of001389/index.shtml" TargetMode="External"/><Relationship Id="rId2422" Type="http://schemas.openxmlformats.org/officeDocument/2006/relationships/hyperlink" Target="http://finance.ifeng.com/app/hq/fund/of002382/index.shtml" TargetMode="External"/><Relationship Id="rId2423" Type="http://schemas.openxmlformats.org/officeDocument/2006/relationships/hyperlink" Target="http://finance.ifeng.com/app/hq/fund/of180025/index.shtml" TargetMode="External"/><Relationship Id="rId2424" Type="http://schemas.openxmlformats.org/officeDocument/2006/relationships/hyperlink" Target="http://finance.ifeng.com/app/hq/fund/of002650/index.shtml" TargetMode="External"/><Relationship Id="rId2425" Type="http://schemas.openxmlformats.org/officeDocument/2006/relationships/hyperlink" Target="http://finance.ifeng.com/app/hq/fund/index.shtml" TargetMode="External"/><Relationship Id="rId2426" Type="http://schemas.openxmlformats.org/officeDocument/2006/relationships/hyperlink" Target="http://finance.ifeng.com/app/hq/fund/of163823/index.shtml" TargetMode="External"/><Relationship Id="rId2427" Type="http://schemas.openxmlformats.org/officeDocument/2006/relationships/hyperlink" Target="http://finance.ifeng.com/app/hq/fund/of001167/index.shtml" TargetMode="External"/><Relationship Id="rId2428" Type="http://schemas.openxmlformats.org/officeDocument/2006/relationships/hyperlink" Target="http://finance.ifeng.com/app/hq/fund/index.shtml" TargetMode="External"/><Relationship Id="rId2429" Type="http://schemas.openxmlformats.org/officeDocument/2006/relationships/hyperlink" Target="http://finance.ifeng.com/app/hq/fund/of002857/index.shtml" TargetMode="External"/><Relationship Id="rId1330" Type="http://schemas.openxmlformats.org/officeDocument/2006/relationships/hyperlink" Target="http://finance.ifeng.com/app/hq/fund/of003144/index.shtml" TargetMode="External"/><Relationship Id="rId1331" Type="http://schemas.openxmlformats.org/officeDocument/2006/relationships/hyperlink" Target="http://finance.ifeng.com/app/hq/fund/sz162414/index.shtml" TargetMode="External"/><Relationship Id="rId1332" Type="http://schemas.openxmlformats.org/officeDocument/2006/relationships/hyperlink" Target="http://finance.ifeng.com/app/hq/fund/of003336/index.shtml" TargetMode="External"/><Relationship Id="rId1333" Type="http://schemas.openxmlformats.org/officeDocument/2006/relationships/hyperlink" Target="http://finance.ifeng.com/app/hq/fund/of000056/index.shtml" TargetMode="External"/><Relationship Id="rId1334" Type="http://schemas.openxmlformats.org/officeDocument/2006/relationships/hyperlink" Target="http://finance.ifeng.com/app/hq/fund/of004933/index.shtml" TargetMode="External"/><Relationship Id="rId1335" Type="http://schemas.openxmlformats.org/officeDocument/2006/relationships/hyperlink" Target="http://finance.ifeng.com/app/hq/fund/of004932/index.shtml" TargetMode="External"/><Relationship Id="rId1336" Type="http://schemas.openxmlformats.org/officeDocument/2006/relationships/hyperlink" Target="http://finance.ifeng.com/app/hq/fund/of003772/index.shtml" TargetMode="External"/><Relationship Id="rId1337" Type="http://schemas.openxmlformats.org/officeDocument/2006/relationships/hyperlink" Target="http://finance.ifeng.com/app/hq/fund/of005160/index.shtml" TargetMode="External"/><Relationship Id="rId1338" Type="http://schemas.openxmlformats.org/officeDocument/2006/relationships/hyperlink" Target="http://finance.ifeng.com/app/hq/fund/of005159/index.shtml" TargetMode="External"/><Relationship Id="rId1339" Type="http://schemas.openxmlformats.org/officeDocument/2006/relationships/hyperlink" Target="http://finance.ifeng.com/app/hq/fund/of519746/index.shtml" TargetMode="External"/><Relationship Id="rId4610" Type="http://schemas.openxmlformats.org/officeDocument/2006/relationships/hyperlink" Target="http://finance.ifeng.com/app/hq/fund/of003554/index.shtml" TargetMode="External"/><Relationship Id="rId4611" Type="http://schemas.openxmlformats.org/officeDocument/2006/relationships/hyperlink" Target="http://finance.ifeng.com/app/hq/fund/of005154/index.shtml" TargetMode="External"/><Relationship Id="rId4612" Type="http://schemas.openxmlformats.org/officeDocument/2006/relationships/hyperlink" Target="http://finance.ifeng.com/app/hq/fund/of005155/index.shtml" TargetMode="External"/><Relationship Id="rId4613" Type="http://schemas.openxmlformats.org/officeDocument/2006/relationships/hyperlink" Target="http://finance.ifeng.com/app/hq/fund/of002654/index.shtml" TargetMode="External"/><Relationship Id="rId4614" Type="http://schemas.openxmlformats.org/officeDocument/2006/relationships/hyperlink" Target="http://finance.ifeng.com/app/hq/fund/of001741/index.shtml" TargetMode="External"/><Relationship Id="rId4615" Type="http://schemas.openxmlformats.org/officeDocument/2006/relationships/hyperlink" Target="http://finance.ifeng.com/app/hq/fund/of590008/index.shtml" TargetMode="External"/><Relationship Id="rId4616" Type="http://schemas.openxmlformats.org/officeDocument/2006/relationships/hyperlink" Target="http://finance.ifeng.com/app/hq/fund/of090018/index.shtml" TargetMode="External"/><Relationship Id="rId4617" Type="http://schemas.openxmlformats.org/officeDocument/2006/relationships/hyperlink" Target="http://finance.ifeng.com/app/hq/fund/of002656/index.shtml" TargetMode="External"/><Relationship Id="rId4618" Type="http://schemas.openxmlformats.org/officeDocument/2006/relationships/hyperlink" Target="http://finance.ifeng.com/app/hq/fund/of001798/index.shtml" TargetMode="External"/><Relationship Id="rId4619" Type="http://schemas.openxmlformats.org/officeDocument/2006/relationships/hyperlink" Target="http://finance.ifeng.com/app/hq/fund/of320007/index.shtml" TargetMode="External"/><Relationship Id="rId3520" Type="http://schemas.openxmlformats.org/officeDocument/2006/relationships/hyperlink" Target="http://finance.ifeng.com/app/hq/fund/of004752/index.shtml" TargetMode="External"/><Relationship Id="rId3521" Type="http://schemas.openxmlformats.org/officeDocument/2006/relationships/hyperlink" Target="http://finance.ifeng.com/app/hq/fund/of004753/index.shtml" TargetMode="External"/><Relationship Id="rId3522" Type="http://schemas.openxmlformats.org/officeDocument/2006/relationships/hyperlink" Target="http://finance.ifeng.com/app/hq/fund/of270021/index.shtml" TargetMode="External"/><Relationship Id="rId3523" Type="http://schemas.openxmlformats.org/officeDocument/2006/relationships/hyperlink" Target="http://finance.ifeng.com/app/hq/fund/of004397/index.shtml" TargetMode="External"/><Relationship Id="rId3524" Type="http://schemas.openxmlformats.org/officeDocument/2006/relationships/hyperlink" Target="http://finance.ifeng.com/app/hq/fund/of000299/index.shtml" TargetMode="External"/><Relationship Id="rId3525" Type="http://schemas.openxmlformats.org/officeDocument/2006/relationships/hyperlink" Target="http://finance.ifeng.com/app/hq/fund/index.shtml" TargetMode="External"/><Relationship Id="rId3526" Type="http://schemas.openxmlformats.org/officeDocument/2006/relationships/hyperlink" Target="http://finance.ifeng.com/app/hq/fund/of004347/index.shtml" TargetMode="External"/><Relationship Id="rId3527" Type="http://schemas.openxmlformats.org/officeDocument/2006/relationships/hyperlink" Target="http://finance.ifeng.com/app/hq/fund/of673081/index.shtml" TargetMode="External"/><Relationship Id="rId3528" Type="http://schemas.openxmlformats.org/officeDocument/2006/relationships/hyperlink" Target="http://finance.ifeng.com/app/hq/fund/sh512580/index.shtml" TargetMode="External"/><Relationship Id="rId3529" Type="http://schemas.openxmlformats.org/officeDocument/2006/relationships/hyperlink" Target="http://finance.ifeng.com/app/hq/fund/sh512330/index.shtml" TargetMode="External"/><Relationship Id="rId820" Type="http://schemas.openxmlformats.org/officeDocument/2006/relationships/hyperlink" Target="http://finance.ifeng.com/app/hq/fund/of370026/index.shtml" TargetMode="External"/><Relationship Id="rId821" Type="http://schemas.openxmlformats.org/officeDocument/2006/relationships/hyperlink" Target="http://finance.ifeng.com/app/hq/fund/of000437/index.shtml" TargetMode="External"/><Relationship Id="rId822" Type="http://schemas.openxmlformats.org/officeDocument/2006/relationships/hyperlink" Target="http://finance.ifeng.com/app/hq/fund/of003491/index.shtml" TargetMode="External"/><Relationship Id="rId823" Type="http://schemas.openxmlformats.org/officeDocument/2006/relationships/hyperlink" Target="http://finance.ifeng.com/app/hq/fund/of379010/index.shtml" TargetMode="External"/><Relationship Id="rId824" Type="http://schemas.openxmlformats.org/officeDocument/2006/relationships/hyperlink" Target="http://finance.ifeng.com/app/hq/fund/of003490/index.shtml" TargetMode="External"/><Relationship Id="rId825" Type="http://schemas.openxmlformats.org/officeDocument/2006/relationships/hyperlink" Target="http://finance.ifeng.com/app/hq/fund/sz164808/index.shtml" TargetMode="External"/><Relationship Id="rId826" Type="http://schemas.openxmlformats.org/officeDocument/2006/relationships/hyperlink" Target="http://finance.ifeng.com/app/hq/fund/of370025/index.shtml" TargetMode="External"/><Relationship Id="rId827" Type="http://schemas.openxmlformats.org/officeDocument/2006/relationships/hyperlink" Target="http://finance.ifeng.com/app/hq/fund/sz164810/index.shtml" TargetMode="External"/><Relationship Id="rId828" Type="http://schemas.openxmlformats.org/officeDocument/2006/relationships/hyperlink" Target="http://finance.ifeng.com/app/hq/fund/of001492/index.shtml" TargetMode="External"/><Relationship Id="rId829" Type="http://schemas.openxmlformats.org/officeDocument/2006/relationships/hyperlink" Target="http://finance.ifeng.com/app/hq/fund/of002488/index.shtml" TargetMode="External"/><Relationship Id="rId2430" Type="http://schemas.openxmlformats.org/officeDocument/2006/relationships/hyperlink" Target="http://finance.ifeng.com/app/hq/fund/of000109/index.shtml" TargetMode="External"/><Relationship Id="rId2431" Type="http://schemas.openxmlformats.org/officeDocument/2006/relationships/hyperlink" Target="http://finance.ifeng.com/app/hq/fund/sz150317/index.shtml" TargetMode="External"/><Relationship Id="rId2432" Type="http://schemas.openxmlformats.org/officeDocument/2006/relationships/hyperlink" Target="http://finance.ifeng.com/app/hq/fund/of003844/index.shtml" TargetMode="External"/><Relationship Id="rId2433" Type="http://schemas.openxmlformats.org/officeDocument/2006/relationships/hyperlink" Target="http://finance.ifeng.com/app/hq/fund/of487016/index.shtml" TargetMode="External"/><Relationship Id="rId2434" Type="http://schemas.openxmlformats.org/officeDocument/2006/relationships/hyperlink" Target="http://finance.ifeng.com/app/hq/fund/of253020/index.shtml" TargetMode="External"/><Relationship Id="rId2435" Type="http://schemas.openxmlformats.org/officeDocument/2006/relationships/hyperlink" Target="http://finance.ifeng.com/app/hq/fund/of519729/index.shtml" TargetMode="External"/><Relationship Id="rId2436" Type="http://schemas.openxmlformats.org/officeDocument/2006/relationships/hyperlink" Target="http://finance.ifeng.com/app/hq/fund/of001645/index.shtml" TargetMode="External"/><Relationship Id="rId2437" Type="http://schemas.openxmlformats.org/officeDocument/2006/relationships/hyperlink" Target="http://finance.ifeng.com/app/hq/fund/of000334/index.shtml" TargetMode="External"/><Relationship Id="rId2438" Type="http://schemas.openxmlformats.org/officeDocument/2006/relationships/hyperlink" Target="http://finance.ifeng.com/app/hq/fund/of000191/index.shtml" TargetMode="External"/><Relationship Id="rId2439" Type="http://schemas.openxmlformats.org/officeDocument/2006/relationships/hyperlink" Target="http://finance.ifeng.com/app/hq/fund/of001613/index.shtml" TargetMode="External"/><Relationship Id="rId1340" Type="http://schemas.openxmlformats.org/officeDocument/2006/relationships/hyperlink" Target="http://finance.ifeng.com/app/hq/fund/of675083/index.shtml" TargetMode="External"/><Relationship Id="rId1341" Type="http://schemas.openxmlformats.org/officeDocument/2006/relationships/hyperlink" Target="http://finance.ifeng.com/app/hq/fund/of004855/index.shtml" TargetMode="External"/><Relationship Id="rId1342" Type="http://schemas.openxmlformats.org/officeDocument/2006/relationships/hyperlink" Target="http://finance.ifeng.com/app/hq/fund/of003412/index.shtml" TargetMode="External"/><Relationship Id="rId1343" Type="http://schemas.openxmlformats.org/officeDocument/2006/relationships/hyperlink" Target="http://finance.ifeng.com/app/hq/fund/of519632/index.shtml" TargetMode="External"/><Relationship Id="rId1344" Type="http://schemas.openxmlformats.org/officeDocument/2006/relationships/hyperlink" Target="http://finance.ifeng.com/app/hq/fund/of004591/index.shtml" TargetMode="External"/><Relationship Id="rId1345" Type="http://schemas.openxmlformats.org/officeDocument/2006/relationships/hyperlink" Target="http://finance.ifeng.com/app/hq/fund/of003773/index.shtml" TargetMode="External"/><Relationship Id="rId1346" Type="http://schemas.openxmlformats.org/officeDocument/2006/relationships/hyperlink" Target="http://finance.ifeng.com/app/hq/fund/of001914/index.shtml" TargetMode="External"/><Relationship Id="rId1347" Type="http://schemas.openxmlformats.org/officeDocument/2006/relationships/hyperlink" Target="http://finance.ifeng.com/app/hq/fund/of003024/index.shtml" TargetMode="External"/><Relationship Id="rId1348" Type="http://schemas.openxmlformats.org/officeDocument/2006/relationships/hyperlink" Target="http://finance.ifeng.com/app/hq/fund/of002455/index.shtml" TargetMode="External"/><Relationship Id="rId1349" Type="http://schemas.openxmlformats.org/officeDocument/2006/relationships/hyperlink" Target="http://finance.ifeng.com/app/hq/fund/of675113/index.shtml" TargetMode="External"/><Relationship Id="rId4620" Type="http://schemas.openxmlformats.org/officeDocument/2006/relationships/hyperlink" Target="http://finance.ifeng.com/app/hq/fund/sz160916/index.shtml" TargetMode="External"/><Relationship Id="rId4621" Type="http://schemas.openxmlformats.org/officeDocument/2006/relationships/hyperlink" Target="http://finance.ifeng.com/app/hq/fund/of000698/index.shtml" TargetMode="External"/><Relationship Id="rId4622" Type="http://schemas.openxmlformats.org/officeDocument/2006/relationships/hyperlink" Target="http://finance.ifeng.com/app/hq/fund/of002011/index.shtml" TargetMode="External"/><Relationship Id="rId4623" Type="http://schemas.openxmlformats.org/officeDocument/2006/relationships/hyperlink" Target="http://finance.ifeng.com/app/hq/fund/of162102/index.shtml" TargetMode="External"/><Relationship Id="rId4624" Type="http://schemas.openxmlformats.org/officeDocument/2006/relationships/hyperlink" Target="http://finance.ifeng.com/app/hq/fund/of519736/index.shtml" TargetMode="External"/><Relationship Id="rId4625" Type="http://schemas.openxmlformats.org/officeDocument/2006/relationships/hyperlink" Target="http://finance.ifeng.com/app/hq/fund/of000742/index.shtml" TargetMode="External"/><Relationship Id="rId4626" Type="http://schemas.openxmlformats.org/officeDocument/2006/relationships/hyperlink" Target="http://finance.ifeng.com/app/hq/fund/of001799/index.shtml" TargetMode="External"/><Relationship Id="rId4627" Type="http://schemas.openxmlformats.org/officeDocument/2006/relationships/hyperlink" Target="http://finance.ifeng.com/app/hq/fund/of001112/index.shtml" TargetMode="External"/><Relationship Id="rId4628" Type="http://schemas.openxmlformats.org/officeDocument/2006/relationships/hyperlink" Target="http://finance.ifeng.com/app/hq/fund/of580006/index.shtml" TargetMode="External"/><Relationship Id="rId4629" Type="http://schemas.openxmlformats.org/officeDocument/2006/relationships/hyperlink" Target="http://finance.ifeng.com/app/hq/fund/of000263/index.shtml" TargetMode="External"/><Relationship Id="rId3530" Type="http://schemas.openxmlformats.org/officeDocument/2006/relationships/hyperlink" Target="http://finance.ifeng.com/app/hq/fund/of001071/index.shtml" TargetMode="External"/><Relationship Id="rId3531" Type="http://schemas.openxmlformats.org/officeDocument/2006/relationships/hyperlink" Target="http://finance.ifeng.com/app/hq/fund/of002785/index.shtml" TargetMode="External"/><Relationship Id="rId3532" Type="http://schemas.openxmlformats.org/officeDocument/2006/relationships/hyperlink" Target="http://finance.ifeng.com/app/hq/fund/of002786/index.shtml" TargetMode="External"/><Relationship Id="rId3533" Type="http://schemas.openxmlformats.org/officeDocument/2006/relationships/hyperlink" Target="http://finance.ifeng.com/app/hq/fund/of003754/index.shtml" TargetMode="External"/><Relationship Id="rId3534" Type="http://schemas.openxmlformats.org/officeDocument/2006/relationships/hyperlink" Target="http://finance.ifeng.com/app/hq/fund/of004252/index.shtml" TargetMode="External"/><Relationship Id="rId3535" Type="http://schemas.openxmlformats.org/officeDocument/2006/relationships/hyperlink" Target="http://finance.ifeng.com/app/hq/fund/of090003/index.shtml" TargetMode="External"/><Relationship Id="rId3536" Type="http://schemas.openxmlformats.org/officeDocument/2006/relationships/hyperlink" Target="http://finance.ifeng.com/app/hq/fund/of001850/index.shtml" TargetMode="External"/><Relationship Id="rId3537" Type="http://schemas.openxmlformats.org/officeDocument/2006/relationships/hyperlink" Target="http://finance.ifeng.com/app/hq/fund/sz161036/index.shtml" TargetMode="External"/><Relationship Id="rId3538" Type="http://schemas.openxmlformats.org/officeDocument/2006/relationships/hyperlink" Target="http://finance.ifeng.com/app/hq/fund/of519975/index.shtml" TargetMode="External"/><Relationship Id="rId3539" Type="http://schemas.openxmlformats.org/officeDocument/2006/relationships/hyperlink" Target="http://finance.ifeng.com/app/hq/fund/of002863/index.shtml" TargetMode="External"/><Relationship Id="rId830" Type="http://schemas.openxmlformats.org/officeDocument/2006/relationships/hyperlink" Target="http://finance.ifeng.com/app/hq/fund/of003064/index.shtml" TargetMode="External"/><Relationship Id="rId831" Type="http://schemas.openxmlformats.org/officeDocument/2006/relationships/hyperlink" Target="http://finance.ifeng.com/app/hq/fund/of001863/index.shtml" TargetMode="External"/><Relationship Id="rId832" Type="http://schemas.openxmlformats.org/officeDocument/2006/relationships/hyperlink" Target="http://finance.ifeng.com/app/hq/fund/of002579/index.shtml" TargetMode="External"/><Relationship Id="rId833" Type="http://schemas.openxmlformats.org/officeDocument/2006/relationships/hyperlink" Target="http://finance.ifeng.com/app/hq/fund/index.shtml" TargetMode="External"/><Relationship Id="rId834" Type="http://schemas.openxmlformats.org/officeDocument/2006/relationships/hyperlink" Target="http://finance.ifeng.com/app/hq/fund/of161231/index.shtml" TargetMode="External"/><Relationship Id="rId835" Type="http://schemas.openxmlformats.org/officeDocument/2006/relationships/hyperlink" Target="http://finance.ifeng.com/app/hq/fund/of002945/index.shtml" TargetMode="External"/><Relationship Id="rId836" Type="http://schemas.openxmlformats.org/officeDocument/2006/relationships/hyperlink" Target="http://finance.ifeng.com/app/hq/fund/sz150064/index.shtml" TargetMode="External"/><Relationship Id="rId837" Type="http://schemas.openxmlformats.org/officeDocument/2006/relationships/hyperlink" Target="http://finance.ifeng.com/app/hq/fund/sz150030/index.shtml" TargetMode="External"/><Relationship Id="rId838" Type="http://schemas.openxmlformats.org/officeDocument/2006/relationships/hyperlink" Target="http://finance.ifeng.com/app/hq/fund/sz150073/index.shtml" TargetMode="External"/><Relationship Id="rId839" Type="http://schemas.openxmlformats.org/officeDocument/2006/relationships/hyperlink" Target="http://finance.ifeng.com/app/hq/fund/sz150152/index.shtml" TargetMode="External"/><Relationship Id="rId2440" Type="http://schemas.openxmlformats.org/officeDocument/2006/relationships/hyperlink" Target="http://finance.ifeng.com/app/hq/fund/index.shtml" TargetMode="External"/><Relationship Id="rId2441" Type="http://schemas.openxmlformats.org/officeDocument/2006/relationships/hyperlink" Target="http://finance.ifeng.com/app/hq/fund/of005294/index.shtml" TargetMode="External"/><Relationship Id="rId2442" Type="http://schemas.openxmlformats.org/officeDocument/2006/relationships/hyperlink" Target="http://finance.ifeng.com/app/hq/fund/of050006/index.shtml" TargetMode="External"/><Relationship Id="rId2443" Type="http://schemas.openxmlformats.org/officeDocument/2006/relationships/hyperlink" Target="http://finance.ifeng.com/app/hq/fund/index.shtml" TargetMode="External"/><Relationship Id="rId2444" Type="http://schemas.openxmlformats.org/officeDocument/2006/relationships/hyperlink" Target="http://finance.ifeng.com/app/hq/fund/of001739/index.shtml" TargetMode="External"/><Relationship Id="rId2445" Type="http://schemas.openxmlformats.org/officeDocument/2006/relationships/hyperlink" Target="http://finance.ifeng.com/app/hq/fund/of002217/index.shtml" TargetMode="External"/><Relationship Id="rId2446" Type="http://schemas.openxmlformats.org/officeDocument/2006/relationships/hyperlink" Target="http://finance.ifeng.com/app/hq/fund/of261001/index.shtml" TargetMode="External"/><Relationship Id="rId2447" Type="http://schemas.openxmlformats.org/officeDocument/2006/relationships/hyperlink" Target="http://finance.ifeng.com/app/hq/fund/of001055/index.shtml" TargetMode="External"/><Relationship Id="rId2448" Type="http://schemas.openxmlformats.org/officeDocument/2006/relationships/hyperlink" Target="http://finance.ifeng.com/app/hq/fund/index.shtml" TargetMode="External"/><Relationship Id="rId2449" Type="http://schemas.openxmlformats.org/officeDocument/2006/relationships/hyperlink" Target="http://finance.ifeng.com/app/hq/fund/sh501027/index.shtml" TargetMode="External"/><Relationship Id="rId100" Type="http://schemas.openxmlformats.org/officeDocument/2006/relationships/hyperlink" Target="http://finance.ifeng.com/app/hq/fund/sh510210/index.shtml" TargetMode="External"/><Relationship Id="rId101" Type="http://schemas.openxmlformats.org/officeDocument/2006/relationships/hyperlink" Target="http://finance.ifeng.com/app/hq/fund/sh502023/index.shtml" TargetMode="External"/><Relationship Id="rId102" Type="http://schemas.openxmlformats.org/officeDocument/2006/relationships/hyperlink" Target="http://finance.ifeng.com/app/hq/fund/of005142/index.shtml" TargetMode="External"/><Relationship Id="rId103" Type="http://schemas.openxmlformats.org/officeDocument/2006/relationships/hyperlink" Target="http://finance.ifeng.com/app/hq/fund/of005009/index.shtml" TargetMode="External"/><Relationship Id="rId104" Type="http://schemas.openxmlformats.org/officeDocument/2006/relationships/hyperlink" Target="http://finance.ifeng.com/app/hq/fund/of004468/index.shtml" TargetMode="External"/><Relationship Id="rId105" Type="http://schemas.openxmlformats.org/officeDocument/2006/relationships/hyperlink" Target="http://finance.ifeng.com/app/hq/fund/sh510710/index.shtml" TargetMode="External"/><Relationship Id="rId106" Type="http://schemas.openxmlformats.org/officeDocument/2006/relationships/hyperlink" Target="http://finance.ifeng.com/app/hq/fund/sh502048/index.shtml" TargetMode="External"/><Relationship Id="rId107" Type="http://schemas.openxmlformats.org/officeDocument/2006/relationships/hyperlink" Target="http://finance.ifeng.com/app/hq/fund/of399001/index.shtml" TargetMode="External"/><Relationship Id="rId108" Type="http://schemas.openxmlformats.org/officeDocument/2006/relationships/hyperlink" Target="http://finance.ifeng.com/app/hq/fund/sh512220/index.shtml" TargetMode="External"/><Relationship Id="rId109" Type="http://schemas.openxmlformats.org/officeDocument/2006/relationships/hyperlink" Target="http://finance.ifeng.com/app/hq/fund/of519212/index.shtml" TargetMode="External"/><Relationship Id="rId1350" Type="http://schemas.openxmlformats.org/officeDocument/2006/relationships/hyperlink" Target="http://finance.ifeng.com/app/hq/fund/of003142/index.shtml" TargetMode="External"/><Relationship Id="rId1351" Type="http://schemas.openxmlformats.org/officeDocument/2006/relationships/hyperlink" Target="http://finance.ifeng.com/app/hq/fund/of541005/index.shtml" TargetMode="External"/><Relationship Id="rId1352" Type="http://schemas.openxmlformats.org/officeDocument/2006/relationships/hyperlink" Target="http://finance.ifeng.com/app/hq/fund/of290003/index.shtml" TargetMode="External"/><Relationship Id="rId1353" Type="http://schemas.openxmlformats.org/officeDocument/2006/relationships/hyperlink" Target="http://finance.ifeng.com/app/hq/fund/of000320/index.shtml" TargetMode="External"/><Relationship Id="rId1354" Type="http://schemas.openxmlformats.org/officeDocument/2006/relationships/hyperlink" Target="http://finance.ifeng.com/app/hq/fund/of660001/index.shtml" TargetMode="External"/><Relationship Id="rId1355" Type="http://schemas.openxmlformats.org/officeDocument/2006/relationships/hyperlink" Target="http://finance.ifeng.com/app/hq/fund/of001889/index.shtml" TargetMode="External"/><Relationship Id="rId1356" Type="http://schemas.openxmlformats.org/officeDocument/2006/relationships/hyperlink" Target="http://finance.ifeng.com/app/hq/fund/of675081/index.shtml" TargetMode="External"/><Relationship Id="rId1357" Type="http://schemas.openxmlformats.org/officeDocument/2006/relationships/hyperlink" Target="http://finance.ifeng.com/app/hq/fund/sz166008/index.shtml" TargetMode="External"/><Relationship Id="rId1358" Type="http://schemas.openxmlformats.org/officeDocument/2006/relationships/hyperlink" Target="http://finance.ifeng.com/app/hq/fund/of000319/index.shtml" TargetMode="External"/><Relationship Id="rId1359" Type="http://schemas.openxmlformats.org/officeDocument/2006/relationships/hyperlink" Target="http://finance.ifeng.com/app/hq/fund/sz160512/index.shtml" TargetMode="External"/><Relationship Id="rId4630" Type="http://schemas.openxmlformats.org/officeDocument/2006/relationships/hyperlink" Target="http://finance.ifeng.com/app/hq/fund/of001482/index.shtml" TargetMode="External"/><Relationship Id="rId4631" Type="http://schemas.openxmlformats.org/officeDocument/2006/relationships/hyperlink" Target="http://finance.ifeng.com/app/hq/fund/of001681/index.shtml" TargetMode="External"/><Relationship Id="rId4632" Type="http://schemas.openxmlformats.org/officeDocument/2006/relationships/hyperlink" Target="http://finance.ifeng.com/app/hq/fund/of000994/index.shtml" TargetMode="External"/><Relationship Id="rId4633" Type="http://schemas.openxmlformats.org/officeDocument/2006/relationships/hyperlink" Target="http://finance.ifeng.com/app/hq/fund/of519029/index.shtml" TargetMode="External"/><Relationship Id="rId4634" Type="http://schemas.openxmlformats.org/officeDocument/2006/relationships/hyperlink" Target="http://finance.ifeng.com/app/hq/fund/index.shtml" TargetMode="External"/><Relationship Id="rId4635" Type="http://schemas.openxmlformats.org/officeDocument/2006/relationships/hyperlink" Target="http://finance.ifeng.com/app/hq/fund/of004343/index.shtml" TargetMode="External"/><Relationship Id="rId4636" Type="http://schemas.openxmlformats.org/officeDocument/2006/relationships/hyperlink" Target="http://finance.ifeng.com/app/hq/fund/index.shtml" TargetMode="External"/><Relationship Id="rId4637" Type="http://schemas.openxmlformats.org/officeDocument/2006/relationships/hyperlink" Target="http://finance.ifeng.com/app/hq/fund/of001576/index.shtml" TargetMode="External"/><Relationship Id="rId4638" Type="http://schemas.openxmlformats.org/officeDocument/2006/relationships/hyperlink" Target="http://finance.ifeng.com/app/hq/fund/of004573/index.shtml" TargetMode="External"/><Relationship Id="rId4639" Type="http://schemas.openxmlformats.org/officeDocument/2006/relationships/hyperlink" Target="http://finance.ifeng.com/app/hq/fund/sh510660/index.shtml" TargetMode="External"/><Relationship Id="rId3540" Type="http://schemas.openxmlformats.org/officeDocument/2006/relationships/hyperlink" Target="http://finance.ifeng.com/app/hq/fund/of001643/index.shtml" TargetMode="External"/><Relationship Id="rId3541" Type="http://schemas.openxmlformats.org/officeDocument/2006/relationships/hyperlink" Target="http://finance.ifeng.com/app/hq/fund/of003713/index.shtml" TargetMode="External"/><Relationship Id="rId3542" Type="http://schemas.openxmlformats.org/officeDocument/2006/relationships/hyperlink" Target="http://finance.ifeng.com/app/hq/fund/of582001/index.shtml" TargetMode="External"/><Relationship Id="rId3543" Type="http://schemas.openxmlformats.org/officeDocument/2006/relationships/hyperlink" Target="http://finance.ifeng.com/app/hq/fund/of003714/index.shtml" TargetMode="External"/><Relationship Id="rId3544" Type="http://schemas.openxmlformats.org/officeDocument/2006/relationships/hyperlink" Target="http://finance.ifeng.com/app/hq/fund/of001172/index.shtml" TargetMode="External"/><Relationship Id="rId3545" Type="http://schemas.openxmlformats.org/officeDocument/2006/relationships/hyperlink" Target="http://finance.ifeng.com/app/hq/fund/of001644/index.shtml" TargetMode="External"/><Relationship Id="rId3546" Type="http://schemas.openxmlformats.org/officeDocument/2006/relationships/hyperlink" Target="http://finance.ifeng.com/app/hq/fund/of161612/index.shtml" TargetMode="External"/><Relationship Id="rId3547" Type="http://schemas.openxmlformats.org/officeDocument/2006/relationships/hyperlink" Target="http://finance.ifeng.com/app/hq/fund/of004280/index.shtml" TargetMode="External"/><Relationship Id="rId3548" Type="http://schemas.openxmlformats.org/officeDocument/2006/relationships/hyperlink" Target="http://finance.ifeng.com/app/hq/fund/index.shtml" TargetMode="External"/><Relationship Id="rId3549" Type="http://schemas.openxmlformats.org/officeDocument/2006/relationships/hyperlink" Target="http://finance.ifeng.com/app/hq/fund/of004193/index.shtml" TargetMode="External"/><Relationship Id="rId840" Type="http://schemas.openxmlformats.org/officeDocument/2006/relationships/hyperlink" Target="http://finance.ifeng.com/app/hq/fund/of161230/index.shtml" TargetMode="External"/><Relationship Id="rId841" Type="http://schemas.openxmlformats.org/officeDocument/2006/relationships/hyperlink" Target="http://finance.ifeng.com/app/hq/fund/sz150094/index.shtml" TargetMode="External"/><Relationship Id="rId842" Type="http://schemas.openxmlformats.org/officeDocument/2006/relationships/hyperlink" Target="http://finance.ifeng.com/app/hq/fund/sz150213/index.shtml" TargetMode="External"/><Relationship Id="rId843" Type="http://schemas.openxmlformats.org/officeDocument/2006/relationships/hyperlink" Target="http://finance.ifeng.com/app/hq/fund/sz150059/index.shtml" TargetMode="External"/><Relationship Id="rId844" Type="http://schemas.openxmlformats.org/officeDocument/2006/relationships/hyperlink" Target="http://finance.ifeng.com/app/hq/fund/sz150036/index.shtml" TargetMode="External"/><Relationship Id="rId845" Type="http://schemas.openxmlformats.org/officeDocument/2006/relationships/hyperlink" Target="http://finance.ifeng.com/app/hq/fund/sz150135/index.shtml" TargetMode="External"/><Relationship Id="rId846" Type="http://schemas.openxmlformats.org/officeDocument/2006/relationships/hyperlink" Target="http://finance.ifeng.com/app/hq/fund/sz150121/index.shtml" TargetMode="External"/><Relationship Id="rId847" Type="http://schemas.openxmlformats.org/officeDocument/2006/relationships/hyperlink" Target="http://finance.ifeng.com/app/hq/fund/of001235/index.shtml" TargetMode="External"/><Relationship Id="rId848" Type="http://schemas.openxmlformats.org/officeDocument/2006/relationships/hyperlink" Target="http://finance.ifeng.com/app/hq/fund/of005384/index.shtml" TargetMode="External"/><Relationship Id="rId849" Type="http://schemas.openxmlformats.org/officeDocument/2006/relationships/hyperlink" Target="http://finance.ifeng.com/app/hq/fund/sz150157/index.shtml" TargetMode="External"/><Relationship Id="rId2450" Type="http://schemas.openxmlformats.org/officeDocument/2006/relationships/hyperlink" Target="http://finance.ifeng.com/app/hq/fund/of003892/index.shtml" TargetMode="External"/><Relationship Id="rId2451" Type="http://schemas.openxmlformats.org/officeDocument/2006/relationships/hyperlink" Target="http://finance.ifeng.com/app/hq/fund/of000069/index.shtml" TargetMode="External"/><Relationship Id="rId2452" Type="http://schemas.openxmlformats.org/officeDocument/2006/relationships/hyperlink" Target="http://finance.ifeng.com/app/hq/fund/of003184/index.shtml" TargetMode="External"/><Relationship Id="rId2453" Type="http://schemas.openxmlformats.org/officeDocument/2006/relationships/hyperlink" Target="http://finance.ifeng.com/app/hq/fund/sz150190/index.shtml" TargetMode="External"/><Relationship Id="rId2454" Type="http://schemas.openxmlformats.org/officeDocument/2006/relationships/hyperlink" Target="http://finance.ifeng.com/app/hq/fund/of003437/index.shtml" TargetMode="External"/><Relationship Id="rId2455" Type="http://schemas.openxmlformats.org/officeDocument/2006/relationships/hyperlink" Target="http://finance.ifeng.com/app/hq/fund/sz166016/index.shtml" TargetMode="External"/><Relationship Id="rId2456" Type="http://schemas.openxmlformats.org/officeDocument/2006/relationships/hyperlink" Target="http://finance.ifeng.com/app/hq/fund/of001290/index.shtml" TargetMode="External"/><Relationship Id="rId2457" Type="http://schemas.openxmlformats.org/officeDocument/2006/relationships/hyperlink" Target="http://finance.ifeng.com/app/hq/fund/of002754/index.shtml" TargetMode="External"/><Relationship Id="rId2458" Type="http://schemas.openxmlformats.org/officeDocument/2006/relationships/hyperlink" Target="http://finance.ifeng.com/app/hq/fund/of001868/index.shtml" TargetMode="External"/><Relationship Id="rId2459" Type="http://schemas.openxmlformats.org/officeDocument/2006/relationships/hyperlink" Target="http://finance.ifeng.com/app/hq/fund/of530008/index.shtml" TargetMode="External"/><Relationship Id="rId110" Type="http://schemas.openxmlformats.org/officeDocument/2006/relationships/hyperlink" Target="http://finance.ifeng.com/app/hq/fund/of003580/index.shtml" TargetMode="External"/><Relationship Id="rId111" Type="http://schemas.openxmlformats.org/officeDocument/2006/relationships/hyperlink" Target="http://finance.ifeng.com/app/hq/fund/sh502020/index.shtml" TargetMode="External"/><Relationship Id="rId112" Type="http://schemas.openxmlformats.org/officeDocument/2006/relationships/hyperlink" Target="http://finance.ifeng.com/app/hq/fund/of002424/index.shtml" TargetMode="External"/><Relationship Id="rId113" Type="http://schemas.openxmlformats.org/officeDocument/2006/relationships/hyperlink" Target="http://finance.ifeng.com/app/hq/fund/sz150037/index.shtml" TargetMode="External"/><Relationship Id="rId114" Type="http://schemas.openxmlformats.org/officeDocument/2006/relationships/hyperlink" Target="http://finance.ifeng.com/app/hq/fund/of003887/index.shtml" TargetMode="External"/><Relationship Id="rId115" Type="http://schemas.openxmlformats.org/officeDocument/2006/relationships/hyperlink" Target="http://finance.ifeng.com/app/hq/fund/of630001/index.shtml" TargetMode="External"/><Relationship Id="rId116" Type="http://schemas.openxmlformats.org/officeDocument/2006/relationships/hyperlink" Target="http://finance.ifeng.com/app/hq/fund/index.shtml" TargetMode="External"/><Relationship Id="rId117" Type="http://schemas.openxmlformats.org/officeDocument/2006/relationships/hyperlink" Target="http://finance.ifeng.com/app/hq/fund/sh510680/index.shtml" TargetMode="External"/><Relationship Id="rId118" Type="http://schemas.openxmlformats.org/officeDocument/2006/relationships/hyperlink" Target="http://finance.ifeng.com/app/hq/fund/of001270/index.shtml" TargetMode="External"/><Relationship Id="rId119" Type="http://schemas.openxmlformats.org/officeDocument/2006/relationships/hyperlink" Target="http://finance.ifeng.com/app/hq/fund/of002315/index.shtml" TargetMode="External"/><Relationship Id="rId1360" Type="http://schemas.openxmlformats.org/officeDocument/2006/relationships/hyperlink" Target="http://finance.ifeng.com/app/hq/fund/of002281/index.shtml" TargetMode="External"/><Relationship Id="rId1361" Type="http://schemas.openxmlformats.org/officeDocument/2006/relationships/hyperlink" Target="http://finance.ifeng.com/app/hq/fund/of003739/index.shtml" TargetMode="External"/><Relationship Id="rId1362" Type="http://schemas.openxmlformats.org/officeDocument/2006/relationships/hyperlink" Target="http://finance.ifeng.com/app/hq/fund/of001014/index.shtml" TargetMode="External"/><Relationship Id="rId1363" Type="http://schemas.openxmlformats.org/officeDocument/2006/relationships/hyperlink" Target="http://finance.ifeng.com/app/hq/fund/of003166/index.shtml" TargetMode="External"/><Relationship Id="rId1364" Type="http://schemas.openxmlformats.org/officeDocument/2006/relationships/hyperlink" Target="http://finance.ifeng.com/app/hq/fund/of003411/index.shtml" TargetMode="External"/><Relationship Id="rId1365" Type="http://schemas.openxmlformats.org/officeDocument/2006/relationships/hyperlink" Target="http://finance.ifeng.com/app/hq/fund/of003165/index.shtml" TargetMode="External"/><Relationship Id="rId1366" Type="http://schemas.openxmlformats.org/officeDocument/2006/relationships/hyperlink" Target="http://finance.ifeng.com/app/hq/fund/of004649/index.shtml" TargetMode="External"/><Relationship Id="rId1367" Type="http://schemas.openxmlformats.org/officeDocument/2006/relationships/hyperlink" Target="http://finance.ifeng.com/app/hq/fund/of004259/index.shtml" TargetMode="External"/><Relationship Id="rId1368" Type="http://schemas.openxmlformats.org/officeDocument/2006/relationships/hyperlink" Target="http://finance.ifeng.com/app/hq/fund/of004258/index.shtml" TargetMode="External"/><Relationship Id="rId1369" Type="http://schemas.openxmlformats.org/officeDocument/2006/relationships/hyperlink" Target="http://finance.ifeng.com/app/hq/fund/of003663/index.shtml" TargetMode="External"/><Relationship Id="rId4640" Type="http://schemas.openxmlformats.org/officeDocument/2006/relationships/hyperlink" Target="http://finance.ifeng.com/app/hq/fund/of000598/index.shtml" TargetMode="External"/><Relationship Id="rId4641" Type="http://schemas.openxmlformats.org/officeDocument/2006/relationships/hyperlink" Target="http://finance.ifeng.com/app/hq/fund/of519688/index.shtml" TargetMode="External"/><Relationship Id="rId4642" Type="http://schemas.openxmlformats.org/officeDocument/2006/relationships/hyperlink" Target="http://finance.ifeng.com/app/hq/fund/sz150054/index.shtml" TargetMode="External"/><Relationship Id="rId4643" Type="http://schemas.openxmlformats.org/officeDocument/2006/relationships/hyperlink" Target="http://finance.ifeng.com/app/hq/fund/of000619/index.shtml" TargetMode="External"/><Relationship Id="rId4644" Type="http://schemas.openxmlformats.org/officeDocument/2006/relationships/hyperlink" Target="http://finance.ifeng.com/app/hq/fund/of004666/index.shtml" TargetMode="External"/><Relationship Id="rId4645" Type="http://schemas.openxmlformats.org/officeDocument/2006/relationships/hyperlink" Target="http://finance.ifeng.com/app/hq/fund/of001388/index.shtml" TargetMode="External"/><Relationship Id="rId4646" Type="http://schemas.openxmlformats.org/officeDocument/2006/relationships/hyperlink" Target="http://finance.ifeng.com/app/hq/fund/of180001/index.shtml" TargetMode="External"/><Relationship Id="rId4647" Type="http://schemas.openxmlformats.org/officeDocument/2006/relationships/hyperlink" Target="http://finance.ifeng.com/app/hq/fund/of519961/index.shtml" TargetMode="External"/><Relationship Id="rId4648" Type="http://schemas.openxmlformats.org/officeDocument/2006/relationships/hyperlink" Target="http://finance.ifeng.com/app/hq/fund/of519099/index.shtml" TargetMode="External"/><Relationship Id="rId4649" Type="http://schemas.openxmlformats.org/officeDocument/2006/relationships/hyperlink" Target="http://finance.ifeng.com/app/hq/fund/sz159915/index.shtml" TargetMode="External"/><Relationship Id="rId5000" Type="http://schemas.openxmlformats.org/officeDocument/2006/relationships/hyperlink" Target="http://finance.ifeng.com/app/hq/fund/sz159928/index.shtml" TargetMode="External"/><Relationship Id="rId5001" Type="http://schemas.openxmlformats.org/officeDocument/2006/relationships/hyperlink" Target="http://finance.ifeng.com/app/hq/fund/of001042/index.shtml" TargetMode="External"/><Relationship Id="rId5002" Type="http://schemas.openxmlformats.org/officeDocument/2006/relationships/hyperlink" Target="http://finance.ifeng.com/app/hq/fund/of350008/index.shtml" TargetMode="External"/><Relationship Id="rId5003" Type="http://schemas.openxmlformats.org/officeDocument/2006/relationships/hyperlink" Target="http://finance.ifeng.com/app/hq/fund/of002851/index.shtml" TargetMode="External"/><Relationship Id="rId5004" Type="http://schemas.openxmlformats.org/officeDocument/2006/relationships/hyperlink" Target="http://finance.ifeng.com/app/hq/fund/of260103/index.shtml" TargetMode="External"/><Relationship Id="rId5005" Type="http://schemas.openxmlformats.org/officeDocument/2006/relationships/hyperlink" Target="http://finance.ifeng.com/app/hq/fund/of590005/index.shtml" TargetMode="External"/><Relationship Id="rId5006" Type="http://schemas.openxmlformats.org/officeDocument/2006/relationships/hyperlink" Target="http://finance.ifeng.com/app/hq/fund/sz150023/index.shtml" TargetMode="External"/><Relationship Id="rId5007" Type="http://schemas.openxmlformats.org/officeDocument/2006/relationships/hyperlink" Target="http://finance.ifeng.com/app/hq/fund/of001468/index.shtml" TargetMode="External"/><Relationship Id="rId5008" Type="http://schemas.openxmlformats.org/officeDocument/2006/relationships/hyperlink" Target="http://finance.ifeng.com/app/hq/fund/of519991/index.shtml" TargetMode="External"/><Relationship Id="rId5009" Type="http://schemas.openxmlformats.org/officeDocument/2006/relationships/hyperlink" Target="http://finance.ifeng.com/app/hq/fund/of570008/index.shtml" TargetMode="External"/><Relationship Id="rId3550" Type="http://schemas.openxmlformats.org/officeDocument/2006/relationships/hyperlink" Target="http://finance.ifeng.com/app/hq/fund/of960006/index.shtml" TargetMode="External"/><Relationship Id="rId3551" Type="http://schemas.openxmlformats.org/officeDocument/2006/relationships/hyperlink" Target="http://finance.ifeng.com/app/hq/fund/of213003/index.shtml" TargetMode="External"/><Relationship Id="rId3552" Type="http://schemas.openxmlformats.org/officeDocument/2006/relationships/hyperlink" Target="http://finance.ifeng.com/app/hq/fund/of002946/index.shtml" TargetMode="External"/><Relationship Id="rId3553" Type="http://schemas.openxmlformats.org/officeDocument/2006/relationships/hyperlink" Target="http://finance.ifeng.com/app/hq/fund/of004192/index.shtml" TargetMode="External"/><Relationship Id="rId3554" Type="http://schemas.openxmlformats.org/officeDocument/2006/relationships/hyperlink" Target="http://finance.ifeng.com/app/hq/fund/of002947/index.shtml" TargetMode="External"/><Relationship Id="rId3555" Type="http://schemas.openxmlformats.org/officeDocument/2006/relationships/hyperlink" Target="http://finance.ifeng.com/app/hq/fund/sz150330/index.shtml" TargetMode="External"/><Relationship Id="rId3556" Type="http://schemas.openxmlformats.org/officeDocument/2006/relationships/hyperlink" Target="http://finance.ifeng.com/app/hq/fund/of005246/index.shtml" TargetMode="External"/><Relationship Id="rId3557" Type="http://schemas.openxmlformats.org/officeDocument/2006/relationships/hyperlink" Target="http://finance.ifeng.com/app/hq/fund/sh501022/index.shtml" TargetMode="External"/><Relationship Id="rId3558" Type="http://schemas.openxmlformats.org/officeDocument/2006/relationships/hyperlink" Target="http://finance.ifeng.com/app/hq/fund/of001674/index.shtml" TargetMode="External"/><Relationship Id="rId3559" Type="http://schemas.openxmlformats.org/officeDocument/2006/relationships/hyperlink" Target="http://finance.ifeng.com/app/hq/fund/of162211/index.shtml" TargetMode="External"/><Relationship Id="rId850" Type="http://schemas.openxmlformats.org/officeDocument/2006/relationships/hyperlink" Target="http://finance.ifeng.com/app/hq/fund/sz150148/index.shtml" TargetMode="External"/><Relationship Id="rId851" Type="http://schemas.openxmlformats.org/officeDocument/2006/relationships/hyperlink" Target="http://finance.ifeng.com/app/hq/fund/sz150150/index.shtml" TargetMode="External"/><Relationship Id="rId852" Type="http://schemas.openxmlformats.org/officeDocument/2006/relationships/hyperlink" Target="http://finance.ifeng.com/app/hq/fund/sz150143/index.shtml" TargetMode="External"/><Relationship Id="rId853" Type="http://schemas.openxmlformats.org/officeDocument/2006/relationships/hyperlink" Target="http://finance.ifeng.com/app/hq/fund/sz150309/index.shtml" TargetMode="External"/><Relationship Id="rId854" Type="http://schemas.openxmlformats.org/officeDocument/2006/relationships/hyperlink" Target="http://finance.ifeng.com/app/hq/fund/of001356/index.shtml" TargetMode="External"/><Relationship Id="rId855" Type="http://schemas.openxmlformats.org/officeDocument/2006/relationships/hyperlink" Target="http://finance.ifeng.com/app/hq/fund/sz150223/index.shtml" TargetMode="External"/><Relationship Id="rId856" Type="http://schemas.openxmlformats.org/officeDocument/2006/relationships/hyperlink" Target="http://finance.ifeng.com/app/hq/fund/sz150311/index.shtml" TargetMode="External"/><Relationship Id="rId857" Type="http://schemas.openxmlformats.org/officeDocument/2006/relationships/hyperlink" Target="http://finance.ifeng.com/app/hq/fund/of000139/index.shtml" TargetMode="External"/><Relationship Id="rId858" Type="http://schemas.openxmlformats.org/officeDocument/2006/relationships/hyperlink" Target="http://finance.ifeng.com/app/hq/fund/of002587/index.shtml" TargetMode="External"/><Relationship Id="rId859" Type="http://schemas.openxmlformats.org/officeDocument/2006/relationships/hyperlink" Target="http://finance.ifeng.com/app/hq/fund/sz150335/index.shtml" TargetMode="External"/><Relationship Id="rId2460" Type="http://schemas.openxmlformats.org/officeDocument/2006/relationships/hyperlink" Target="http://finance.ifeng.com/app/hq/fund/of000327/index.shtml" TargetMode="External"/><Relationship Id="rId2461" Type="http://schemas.openxmlformats.org/officeDocument/2006/relationships/hyperlink" Target="http://finance.ifeng.com/app/hq/fund/of001580/index.shtml" TargetMode="External"/><Relationship Id="rId2462" Type="http://schemas.openxmlformats.org/officeDocument/2006/relationships/hyperlink" Target="http://finance.ifeng.com/app/hq/fund/of002293/index.shtml" TargetMode="External"/><Relationship Id="rId2463" Type="http://schemas.openxmlformats.org/officeDocument/2006/relationships/hyperlink" Target="http://finance.ifeng.com/app/hq/fund/sz150343/index.shtml" TargetMode="External"/><Relationship Id="rId2464" Type="http://schemas.openxmlformats.org/officeDocument/2006/relationships/hyperlink" Target="http://finance.ifeng.com/app/hq/fund/sz150100/index.shtml" TargetMode="External"/><Relationship Id="rId2465" Type="http://schemas.openxmlformats.org/officeDocument/2006/relationships/hyperlink" Target="http://finance.ifeng.com/app/hq/fund/of000669/index.shtml" TargetMode="External"/><Relationship Id="rId2466" Type="http://schemas.openxmlformats.org/officeDocument/2006/relationships/hyperlink" Target="http://finance.ifeng.com/app/hq/fund/of001299/index.shtml" TargetMode="External"/><Relationship Id="rId2467" Type="http://schemas.openxmlformats.org/officeDocument/2006/relationships/hyperlink" Target="http://finance.ifeng.com/app/hq/fund/sz150307/index.shtml" TargetMode="External"/><Relationship Id="rId2468" Type="http://schemas.openxmlformats.org/officeDocument/2006/relationships/hyperlink" Target="http://finance.ifeng.com/app/hq/fund/of004853/index.shtml" TargetMode="External"/><Relationship Id="rId2469" Type="http://schemas.openxmlformats.org/officeDocument/2006/relationships/hyperlink" Target="http://finance.ifeng.com/app/hq/fund/of002661/index.shtml" TargetMode="External"/><Relationship Id="rId120" Type="http://schemas.openxmlformats.org/officeDocument/2006/relationships/hyperlink" Target="http://finance.ifeng.com/app/hq/fund/of002370/index.shtml" TargetMode="External"/><Relationship Id="rId121" Type="http://schemas.openxmlformats.org/officeDocument/2006/relationships/hyperlink" Target="http://finance.ifeng.com/app/hq/fund/of001159/index.shtml" TargetMode="External"/><Relationship Id="rId122" Type="http://schemas.openxmlformats.org/officeDocument/2006/relationships/hyperlink" Target="http://finance.ifeng.com/app/hq/fund/of002653/index.shtml" TargetMode="External"/><Relationship Id="rId123" Type="http://schemas.openxmlformats.org/officeDocument/2006/relationships/hyperlink" Target="http://finance.ifeng.com/app/hq/fund/of290010/index.shtml" TargetMode="External"/><Relationship Id="rId124" Type="http://schemas.openxmlformats.org/officeDocument/2006/relationships/hyperlink" Target="http://finance.ifeng.com/app/hq/fund/of001392/index.shtml" TargetMode="External"/><Relationship Id="rId125" Type="http://schemas.openxmlformats.org/officeDocument/2006/relationships/hyperlink" Target="http://finance.ifeng.com/app/hq/fund/of004355/index.shtml" TargetMode="External"/><Relationship Id="rId126" Type="http://schemas.openxmlformats.org/officeDocument/2006/relationships/hyperlink" Target="http://finance.ifeng.com/app/hq/fund/of410003/index.shtml" TargetMode="External"/><Relationship Id="rId127" Type="http://schemas.openxmlformats.org/officeDocument/2006/relationships/hyperlink" Target="http://finance.ifeng.com/app/hq/fund/of001271/index.shtml" TargetMode="External"/><Relationship Id="rId128" Type="http://schemas.openxmlformats.org/officeDocument/2006/relationships/hyperlink" Target="http://finance.ifeng.com/app/hq/fund/of001773/index.shtml" TargetMode="External"/><Relationship Id="rId129" Type="http://schemas.openxmlformats.org/officeDocument/2006/relationships/hyperlink" Target="http://finance.ifeng.com/app/hq/fund/of003886/index.shtml" TargetMode="External"/><Relationship Id="rId1370" Type="http://schemas.openxmlformats.org/officeDocument/2006/relationships/hyperlink" Target="http://finance.ifeng.com/app/hq/fund/of004284/index.shtml" TargetMode="External"/><Relationship Id="rId1371" Type="http://schemas.openxmlformats.org/officeDocument/2006/relationships/hyperlink" Target="http://finance.ifeng.com/app/hq/fund/of002911/index.shtml" TargetMode="External"/><Relationship Id="rId1372" Type="http://schemas.openxmlformats.org/officeDocument/2006/relationships/hyperlink" Target="http://finance.ifeng.com/app/hq/fund/of003143/index.shtml" TargetMode="External"/><Relationship Id="rId1373" Type="http://schemas.openxmlformats.org/officeDocument/2006/relationships/hyperlink" Target="http://finance.ifeng.com/app/hq/fund/of202102/index.shtml" TargetMode="External"/><Relationship Id="rId1374" Type="http://schemas.openxmlformats.org/officeDocument/2006/relationships/hyperlink" Target="http://finance.ifeng.com/app/hq/fund/of202103/index.shtml" TargetMode="External"/><Relationship Id="rId1375" Type="http://schemas.openxmlformats.org/officeDocument/2006/relationships/hyperlink" Target="http://finance.ifeng.com/app/hq/fund/of004146/index.shtml" TargetMode="External"/><Relationship Id="rId1376" Type="http://schemas.openxmlformats.org/officeDocument/2006/relationships/hyperlink" Target="http://finance.ifeng.com/app/hq/fund/of003961/index.shtml" TargetMode="External"/><Relationship Id="rId1377" Type="http://schemas.openxmlformats.org/officeDocument/2006/relationships/hyperlink" Target="http://finance.ifeng.com/app/hq/fund/of162210/index.shtml" TargetMode="External"/><Relationship Id="rId1378" Type="http://schemas.openxmlformats.org/officeDocument/2006/relationships/hyperlink" Target="http://finance.ifeng.com/app/hq/fund/of002770/index.shtml" TargetMode="External"/><Relationship Id="rId1379" Type="http://schemas.openxmlformats.org/officeDocument/2006/relationships/hyperlink" Target="http://finance.ifeng.com/app/hq/fund/of001250/index.shtml" TargetMode="External"/><Relationship Id="rId4650" Type="http://schemas.openxmlformats.org/officeDocument/2006/relationships/hyperlink" Target="http://finance.ifeng.com/app/hq/fund/of001126/index.shtml" TargetMode="External"/><Relationship Id="rId4651" Type="http://schemas.openxmlformats.org/officeDocument/2006/relationships/hyperlink" Target="http://finance.ifeng.com/app/hq/fund/of001781/index.shtml" TargetMode="External"/><Relationship Id="rId4652" Type="http://schemas.openxmlformats.org/officeDocument/2006/relationships/hyperlink" Target="http://finance.ifeng.com/app/hq/fund/of000995/index.shtml" TargetMode="External"/><Relationship Id="rId4653" Type="http://schemas.openxmlformats.org/officeDocument/2006/relationships/hyperlink" Target="http://finance.ifeng.com/app/hq/fund/of002258/index.shtml" TargetMode="External"/><Relationship Id="rId4654" Type="http://schemas.openxmlformats.org/officeDocument/2006/relationships/hyperlink" Target="http://finance.ifeng.com/app/hq/fund/of001223/index.shtml" TargetMode="External"/><Relationship Id="rId4655" Type="http://schemas.openxmlformats.org/officeDocument/2006/relationships/hyperlink" Target="http://finance.ifeng.com/app/hq/fund/of002708/index.shtml" TargetMode="External"/><Relationship Id="rId4656" Type="http://schemas.openxmlformats.org/officeDocument/2006/relationships/hyperlink" Target="http://finance.ifeng.com/app/hq/fund/index.shtml" TargetMode="External"/><Relationship Id="rId4657" Type="http://schemas.openxmlformats.org/officeDocument/2006/relationships/hyperlink" Target="http://finance.ifeng.com/app/hq/fund/of690009/index.shtml" TargetMode="External"/><Relationship Id="rId4658" Type="http://schemas.openxmlformats.org/officeDocument/2006/relationships/hyperlink" Target="http://finance.ifeng.com/app/hq/fund/of460002/index.shtml" TargetMode="External"/><Relationship Id="rId4659" Type="http://schemas.openxmlformats.org/officeDocument/2006/relationships/hyperlink" Target="http://finance.ifeng.com/app/hq/fund/of090015/index.shtml" TargetMode="External"/><Relationship Id="rId5010" Type="http://schemas.openxmlformats.org/officeDocument/2006/relationships/hyperlink" Target="http://finance.ifeng.com/app/hq/fund/of720001/index.shtml" TargetMode="External"/><Relationship Id="rId5011" Type="http://schemas.openxmlformats.org/officeDocument/2006/relationships/hyperlink" Target="http://finance.ifeng.com/app/hq/fund/of000477/index.shtml" TargetMode="External"/><Relationship Id="rId5012" Type="http://schemas.openxmlformats.org/officeDocument/2006/relationships/hyperlink" Target="http://finance.ifeng.com/app/hq/fund/of400025/index.shtml" TargetMode="External"/><Relationship Id="rId5013" Type="http://schemas.openxmlformats.org/officeDocument/2006/relationships/hyperlink" Target="http://finance.ifeng.com/app/hq/fund/sz150193/index.shtml" TargetMode="External"/><Relationship Id="rId5014" Type="http://schemas.openxmlformats.org/officeDocument/2006/relationships/hyperlink" Target="http://finance.ifeng.com/app/hq/fund/of570001/index.shtml" TargetMode="External"/><Relationship Id="rId5015" Type="http://schemas.openxmlformats.org/officeDocument/2006/relationships/hyperlink" Target="http://finance.ifeng.com/app/hq/fund/of110022/index.shtml" TargetMode="External"/><Relationship Id="rId5016" Type="http://schemas.openxmlformats.org/officeDocument/2006/relationships/hyperlink" Target="http://finance.ifeng.com/app/hq/fund/index.shtml" TargetMode="External"/><Relationship Id="rId5017" Type="http://schemas.openxmlformats.org/officeDocument/2006/relationships/hyperlink" Target="http://finance.ifeng.com/app/hq/fund/of003940/index.shtml" TargetMode="External"/><Relationship Id="rId5018" Type="http://schemas.openxmlformats.org/officeDocument/2006/relationships/hyperlink" Target="http://finance.ifeng.com/app/hq/fund/of002662/index.shtml" TargetMode="External"/><Relationship Id="rId5019" Type="http://schemas.openxmlformats.org/officeDocument/2006/relationships/hyperlink" Target="http://finance.ifeng.com/app/hq/fund/of005236/index.shtml" TargetMode="External"/><Relationship Id="rId3560" Type="http://schemas.openxmlformats.org/officeDocument/2006/relationships/hyperlink" Target="http://finance.ifeng.com/app/hq/fund/of002080/index.shtml" TargetMode="External"/><Relationship Id="rId3561" Type="http://schemas.openxmlformats.org/officeDocument/2006/relationships/hyperlink" Target="http://finance.ifeng.com/app/hq/fund/of040035/index.shtml" TargetMode="External"/><Relationship Id="rId3562" Type="http://schemas.openxmlformats.org/officeDocument/2006/relationships/hyperlink" Target="http://finance.ifeng.com/app/hq/fund/of673083/index.shtml" TargetMode="External"/><Relationship Id="rId3563" Type="http://schemas.openxmlformats.org/officeDocument/2006/relationships/hyperlink" Target="http://finance.ifeng.com/app/hq/fund/of002913/index.shtml" TargetMode="External"/><Relationship Id="rId3564" Type="http://schemas.openxmlformats.org/officeDocument/2006/relationships/hyperlink" Target="http://finance.ifeng.com/app/hq/fund/of001244/index.shtml" TargetMode="External"/><Relationship Id="rId3565" Type="http://schemas.openxmlformats.org/officeDocument/2006/relationships/hyperlink" Target="http://finance.ifeng.com/app/hq/fund/of003884/index.shtml" TargetMode="External"/><Relationship Id="rId3566" Type="http://schemas.openxmlformats.org/officeDocument/2006/relationships/hyperlink" Target="http://finance.ifeng.com/app/hq/fund/of003755/index.shtml" TargetMode="External"/><Relationship Id="rId3567" Type="http://schemas.openxmlformats.org/officeDocument/2006/relationships/hyperlink" Target="http://finance.ifeng.com/app/hq/fund/of620001/index.shtml" TargetMode="External"/><Relationship Id="rId3568" Type="http://schemas.openxmlformats.org/officeDocument/2006/relationships/hyperlink" Target="http://finance.ifeng.com/app/hq/fund/of050004/index.shtml" TargetMode="External"/><Relationship Id="rId3569" Type="http://schemas.openxmlformats.org/officeDocument/2006/relationships/hyperlink" Target="http://finance.ifeng.com/app/hq/fund/of003516/index.shtml" TargetMode="External"/><Relationship Id="rId860" Type="http://schemas.openxmlformats.org/officeDocument/2006/relationships/hyperlink" Target="http://finance.ifeng.com/app/hq/fund/of001797/index.shtml" TargetMode="External"/><Relationship Id="rId861" Type="http://schemas.openxmlformats.org/officeDocument/2006/relationships/hyperlink" Target="http://finance.ifeng.com/app/hq/fund/of001520/index.shtml" TargetMode="External"/><Relationship Id="rId862" Type="http://schemas.openxmlformats.org/officeDocument/2006/relationships/hyperlink" Target="http://finance.ifeng.com/app/hq/fund/of002438/index.shtml" TargetMode="External"/><Relationship Id="rId863" Type="http://schemas.openxmlformats.org/officeDocument/2006/relationships/hyperlink" Target="http://finance.ifeng.com/app/hq/fund/of003846/index.shtml" TargetMode="External"/><Relationship Id="rId864" Type="http://schemas.openxmlformats.org/officeDocument/2006/relationships/hyperlink" Target="http://finance.ifeng.com/app/hq/fund/of002218/index.shtml" TargetMode="External"/><Relationship Id="rId865" Type="http://schemas.openxmlformats.org/officeDocument/2006/relationships/hyperlink" Target="http://finance.ifeng.com/app/hq/fund/of002219/index.shtml" TargetMode="External"/><Relationship Id="rId866" Type="http://schemas.openxmlformats.org/officeDocument/2006/relationships/hyperlink" Target="http://finance.ifeng.com/app/hq/fund/of002586/index.shtml" TargetMode="External"/><Relationship Id="rId867" Type="http://schemas.openxmlformats.org/officeDocument/2006/relationships/hyperlink" Target="http://finance.ifeng.com/app/hq/fund/index.shtml" TargetMode="External"/><Relationship Id="rId868" Type="http://schemas.openxmlformats.org/officeDocument/2006/relationships/hyperlink" Target="http://finance.ifeng.com/app/hq/fund/of000186/index.shtml" TargetMode="External"/><Relationship Id="rId869" Type="http://schemas.openxmlformats.org/officeDocument/2006/relationships/hyperlink" Target="http://finance.ifeng.com/app/hq/fund/index.shtml" TargetMode="External"/><Relationship Id="rId2470" Type="http://schemas.openxmlformats.org/officeDocument/2006/relationships/hyperlink" Target="http://finance.ifeng.com/app/hq/fund/index.shtml" TargetMode="External"/><Relationship Id="rId2471" Type="http://schemas.openxmlformats.org/officeDocument/2006/relationships/hyperlink" Target="http://finance.ifeng.com/app/hq/fund/sz150200/index.shtml" TargetMode="External"/><Relationship Id="rId2472" Type="http://schemas.openxmlformats.org/officeDocument/2006/relationships/hyperlink" Target="http://finance.ifeng.com/app/hq/fund/of002691/index.shtml" TargetMode="External"/><Relationship Id="rId2473" Type="http://schemas.openxmlformats.org/officeDocument/2006/relationships/hyperlink" Target="http://finance.ifeng.com/app/hq/fund/of000788/index.shtml" TargetMode="External"/><Relationship Id="rId2474" Type="http://schemas.openxmlformats.org/officeDocument/2006/relationships/hyperlink" Target="http://finance.ifeng.com/app/hq/fund/sz162717/index.shtml" TargetMode="External"/><Relationship Id="rId2475" Type="http://schemas.openxmlformats.org/officeDocument/2006/relationships/hyperlink" Target="http://finance.ifeng.com/app/hq/fund/of001377/index.shtml" TargetMode="External"/><Relationship Id="rId2476" Type="http://schemas.openxmlformats.org/officeDocument/2006/relationships/hyperlink" Target="http://finance.ifeng.com/app/hq/fund/of630103/index.shtml" TargetMode="External"/><Relationship Id="rId2477" Type="http://schemas.openxmlformats.org/officeDocument/2006/relationships/hyperlink" Target="http://finance.ifeng.com/app/hq/fund/of270030/index.shtml" TargetMode="External"/><Relationship Id="rId2478" Type="http://schemas.openxmlformats.org/officeDocument/2006/relationships/hyperlink" Target="http://finance.ifeng.com/app/hq/fund/of112002/index.shtml" TargetMode="External"/><Relationship Id="rId2479" Type="http://schemas.openxmlformats.org/officeDocument/2006/relationships/hyperlink" Target="http://finance.ifeng.com/app/hq/fund/of000131/index.shtml" TargetMode="External"/><Relationship Id="rId130" Type="http://schemas.openxmlformats.org/officeDocument/2006/relationships/hyperlink" Target="http://finance.ifeng.com/app/hq/fund/of001393/index.shtml" TargetMode="External"/><Relationship Id="rId131" Type="http://schemas.openxmlformats.org/officeDocument/2006/relationships/hyperlink" Target="http://finance.ifeng.com/app/hq/fund/sh510190/index.shtml" TargetMode="External"/><Relationship Id="rId132" Type="http://schemas.openxmlformats.org/officeDocument/2006/relationships/hyperlink" Target="http://finance.ifeng.com/app/hq/fund/sz160716/index.shtml" TargetMode="External"/><Relationship Id="rId133" Type="http://schemas.openxmlformats.org/officeDocument/2006/relationships/hyperlink" Target="http://finance.ifeng.com/app/hq/fund/of002310/index.shtml" TargetMode="External"/><Relationship Id="rId134" Type="http://schemas.openxmlformats.org/officeDocument/2006/relationships/hyperlink" Target="http://finance.ifeng.com/app/hq/fund/of003594/index.shtml" TargetMode="External"/><Relationship Id="rId135" Type="http://schemas.openxmlformats.org/officeDocument/2006/relationships/hyperlink" Target="http://finance.ifeng.com/app/hq/fund/of003595/index.shtml" TargetMode="External"/><Relationship Id="rId136" Type="http://schemas.openxmlformats.org/officeDocument/2006/relationships/hyperlink" Target="http://finance.ifeng.com/app/hq/fund/sh510050/index.shtml" TargetMode="External"/><Relationship Id="rId137" Type="http://schemas.openxmlformats.org/officeDocument/2006/relationships/hyperlink" Target="http://finance.ifeng.com/app/hq/fund/sz150013/index.shtml" TargetMode="External"/><Relationship Id="rId138" Type="http://schemas.openxmlformats.org/officeDocument/2006/relationships/hyperlink" Target="http://finance.ifeng.com/app/hq/fund/of003134/index.shtml" TargetMode="External"/><Relationship Id="rId139" Type="http://schemas.openxmlformats.org/officeDocument/2006/relationships/hyperlink" Target="http://finance.ifeng.com/app/hq/fund/of003567/index.shtml" TargetMode="External"/><Relationship Id="rId1380" Type="http://schemas.openxmlformats.org/officeDocument/2006/relationships/hyperlink" Target="http://finance.ifeng.com/app/hq/fund/of003687/index.shtml" TargetMode="External"/><Relationship Id="rId1381" Type="http://schemas.openxmlformats.org/officeDocument/2006/relationships/hyperlink" Target="http://finance.ifeng.com/app/hq/fund/of002385/index.shtml" TargetMode="External"/><Relationship Id="rId1382" Type="http://schemas.openxmlformats.org/officeDocument/2006/relationships/hyperlink" Target="http://finance.ifeng.com/app/hq/fund/of519190/index.shtml" TargetMode="External"/><Relationship Id="rId1383" Type="http://schemas.openxmlformats.org/officeDocument/2006/relationships/hyperlink" Target="http://finance.ifeng.com/app/hq/fund/of004529/index.shtml" TargetMode="External"/><Relationship Id="rId1384" Type="http://schemas.openxmlformats.org/officeDocument/2006/relationships/hyperlink" Target="http://finance.ifeng.com/app/hq/fund/sz164812/index.shtml" TargetMode="External"/><Relationship Id="rId1385" Type="http://schemas.openxmlformats.org/officeDocument/2006/relationships/hyperlink" Target="http://finance.ifeng.com/app/hq/fund/of160123/index.shtml" TargetMode="External"/><Relationship Id="rId1386" Type="http://schemas.openxmlformats.org/officeDocument/2006/relationships/hyperlink" Target="http://finance.ifeng.com/app/hq/fund/of000007/index.shtml" TargetMode="External"/><Relationship Id="rId1387" Type="http://schemas.openxmlformats.org/officeDocument/2006/relationships/hyperlink" Target="http://finance.ifeng.com/app/hq/fund/of004783/index.shtml" TargetMode="External"/><Relationship Id="rId1388" Type="http://schemas.openxmlformats.org/officeDocument/2006/relationships/hyperlink" Target="http://finance.ifeng.com/app/hq/fund/of002794/index.shtml" TargetMode="External"/><Relationship Id="rId1389" Type="http://schemas.openxmlformats.org/officeDocument/2006/relationships/hyperlink" Target="http://finance.ifeng.com/app/hq/fund/of003283/index.shtml" TargetMode="External"/><Relationship Id="rId4660" Type="http://schemas.openxmlformats.org/officeDocument/2006/relationships/hyperlink" Target="http://finance.ifeng.com/app/hq/fund/of960018/index.shtml" TargetMode="External"/><Relationship Id="rId4661" Type="http://schemas.openxmlformats.org/officeDocument/2006/relationships/hyperlink" Target="http://finance.ifeng.com/app/hq/fund/sz159958/index.shtml" TargetMode="External"/><Relationship Id="rId4662" Type="http://schemas.openxmlformats.org/officeDocument/2006/relationships/hyperlink" Target="http://finance.ifeng.com/app/hq/fund/of001955/index.shtml" TargetMode="External"/><Relationship Id="rId4663" Type="http://schemas.openxmlformats.org/officeDocument/2006/relationships/hyperlink" Target="http://finance.ifeng.com/app/hq/fund/of000524/index.shtml" TargetMode="External"/><Relationship Id="rId4664" Type="http://schemas.openxmlformats.org/officeDocument/2006/relationships/hyperlink" Target="http://finance.ifeng.com/app/hq/fund/sz159948/index.shtml" TargetMode="External"/><Relationship Id="rId4665" Type="http://schemas.openxmlformats.org/officeDocument/2006/relationships/hyperlink" Target="http://finance.ifeng.com/app/hq/fund/sz168106/index.shtml" TargetMode="External"/><Relationship Id="rId4666" Type="http://schemas.openxmlformats.org/officeDocument/2006/relationships/hyperlink" Target="http://finance.ifeng.com/app/hq/fund/of519960/index.shtml" TargetMode="External"/><Relationship Id="rId4667" Type="http://schemas.openxmlformats.org/officeDocument/2006/relationships/hyperlink" Target="http://finance.ifeng.com/app/hq/fund/of519165/index.shtml" TargetMode="External"/><Relationship Id="rId4668" Type="http://schemas.openxmlformats.org/officeDocument/2006/relationships/hyperlink" Target="http://finance.ifeng.com/app/hq/fund/of001373/index.shtml" TargetMode="External"/><Relationship Id="rId4669" Type="http://schemas.openxmlformats.org/officeDocument/2006/relationships/hyperlink" Target="http://finance.ifeng.com/app/hq/fund/sz160919/index.shtml" TargetMode="External"/><Relationship Id="rId5020" Type="http://schemas.openxmlformats.org/officeDocument/2006/relationships/hyperlink" Target="http://finance.ifeng.com/app/hq/fund/of005235/index.shtml" TargetMode="External"/><Relationship Id="rId5021" Type="http://schemas.openxmlformats.org/officeDocument/2006/relationships/hyperlink" Target="http://finance.ifeng.com/app/hq/fund/of002663/index.shtml" TargetMode="External"/><Relationship Id="rId5022" Type="http://schemas.openxmlformats.org/officeDocument/2006/relationships/hyperlink" Target="http://finance.ifeng.com/app/hq/fund/of110011/index.shtml" TargetMode="External"/><Relationship Id="rId5023" Type="http://schemas.openxmlformats.org/officeDocument/2006/relationships/hyperlink" Target="http://finance.ifeng.com/app/hq/fund/of003634/index.shtml" TargetMode="External"/><Relationship Id="rId5024" Type="http://schemas.openxmlformats.org/officeDocument/2006/relationships/hyperlink" Target="http://finance.ifeng.com/app/hq/fund/of519714/index.shtml" TargetMode="External"/><Relationship Id="rId5025" Type="http://schemas.openxmlformats.org/officeDocument/2006/relationships/hyperlink" Target="http://finance.ifeng.com/app/hq/fund/of270041/index.shtml" TargetMode="External"/><Relationship Id="rId5026" Type="http://schemas.openxmlformats.org/officeDocument/2006/relationships/hyperlink" Target="http://finance.ifeng.com/app/hq/fund/of004995/index.shtml" TargetMode="External"/><Relationship Id="rId5027" Type="http://schemas.openxmlformats.org/officeDocument/2006/relationships/hyperlink" Target="http://finance.ifeng.com/app/hq/fund/of530006/index.shtml" TargetMode="External"/><Relationship Id="rId5028" Type="http://schemas.openxmlformats.org/officeDocument/2006/relationships/hyperlink" Target="http://finance.ifeng.com/app/hq/fund/sh512210/index.shtml" TargetMode="External"/><Relationship Id="rId5029" Type="http://schemas.openxmlformats.org/officeDocument/2006/relationships/hyperlink" Target="http://finance.ifeng.com/app/hq/fund/sz150294/index.shtml" TargetMode="External"/><Relationship Id="rId3570" Type="http://schemas.openxmlformats.org/officeDocument/2006/relationships/hyperlink" Target="http://finance.ifeng.com/app/hq/fund/of510081/index.shtml" TargetMode="External"/><Relationship Id="rId3571" Type="http://schemas.openxmlformats.org/officeDocument/2006/relationships/hyperlink" Target="http://finance.ifeng.com/app/hq/fund/of003717/index.shtml" TargetMode="External"/><Relationship Id="rId3572" Type="http://schemas.openxmlformats.org/officeDocument/2006/relationships/hyperlink" Target="http://finance.ifeng.com/app/hq/fund/of040008/index.shtml" TargetMode="External"/><Relationship Id="rId3573" Type="http://schemas.openxmlformats.org/officeDocument/2006/relationships/hyperlink" Target="http://finance.ifeng.com/app/hq/fund/of004358/index.shtml" TargetMode="External"/><Relationship Id="rId3574" Type="http://schemas.openxmlformats.org/officeDocument/2006/relationships/hyperlink" Target="http://finance.ifeng.com/app/hq/fund/of004517/index.shtml" TargetMode="External"/><Relationship Id="rId3575" Type="http://schemas.openxmlformats.org/officeDocument/2006/relationships/hyperlink" Target="http://finance.ifeng.com/app/hq/fund/of004279/index.shtml" TargetMode="External"/><Relationship Id="rId3576" Type="http://schemas.openxmlformats.org/officeDocument/2006/relationships/hyperlink" Target="http://finance.ifeng.com/app/hq/fund/of001416/index.shtml" TargetMode="External"/><Relationship Id="rId3577" Type="http://schemas.openxmlformats.org/officeDocument/2006/relationships/hyperlink" Target="http://finance.ifeng.com/app/hq/fund/of000844/index.shtml" TargetMode="External"/><Relationship Id="rId3578" Type="http://schemas.openxmlformats.org/officeDocument/2006/relationships/hyperlink" Target="http://finance.ifeng.com/app/hq/fund/of002965/index.shtml" TargetMode="External"/><Relationship Id="rId3579" Type="http://schemas.openxmlformats.org/officeDocument/2006/relationships/hyperlink" Target="http://finance.ifeng.com/app/hq/fund/of001219/index.shtml" TargetMode="External"/><Relationship Id="rId870" Type="http://schemas.openxmlformats.org/officeDocument/2006/relationships/hyperlink" Target="http://finance.ifeng.com/app/hq/fund/of002550/index.shtml" TargetMode="External"/><Relationship Id="rId871" Type="http://schemas.openxmlformats.org/officeDocument/2006/relationships/hyperlink" Target="http://finance.ifeng.com/app/hq/fund/sz160617/index.shtml" TargetMode="External"/><Relationship Id="rId872" Type="http://schemas.openxmlformats.org/officeDocument/2006/relationships/hyperlink" Target="http://finance.ifeng.com/app/hq/fund/of003845/index.shtml" TargetMode="External"/><Relationship Id="rId873" Type="http://schemas.openxmlformats.org/officeDocument/2006/relationships/hyperlink" Target="http://finance.ifeng.com/app/hq/fund/of004914/index.shtml" TargetMode="External"/><Relationship Id="rId874" Type="http://schemas.openxmlformats.org/officeDocument/2006/relationships/hyperlink" Target="http://finance.ifeng.com/app/hq/fund/of001862/index.shtml" TargetMode="External"/><Relationship Id="rId875" Type="http://schemas.openxmlformats.org/officeDocument/2006/relationships/hyperlink" Target="http://finance.ifeng.com/app/hq/fund/of002931/index.shtml" TargetMode="External"/><Relationship Id="rId876" Type="http://schemas.openxmlformats.org/officeDocument/2006/relationships/hyperlink" Target="http://finance.ifeng.com/app/hq/fund/index.shtml" TargetMode="External"/><Relationship Id="rId877" Type="http://schemas.openxmlformats.org/officeDocument/2006/relationships/hyperlink" Target="http://finance.ifeng.com/app/hq/fund/of161627/index.shtml" TargetMode="External"/><Relationship Id="rId878" Type="http://schemas.openxmlformats.org/officeDocument/2006/relationships/hyperlink" Target="http://finance.ifeng.com/app/hq/fund/of004913/index.shtml" TargetMode="External"/><Relationship Id="rId879" Type="http://schemas.openxmlformats.org/officeDocument/2006/relationships/hyperlink" Target="http://finance.ifeng.com/app/hq/fund/of002569/index.shtml" TargetMode="External"/><Relationship Id="rId2480" Type="http://schemas.openxmlformats.org/officeDocument/2006/relationships/hyperlink" Target="http://finance.ifeng.com/app/hq/fund/of000840/index.shtml" TargetMode="External"/><Relationship Id="rId2481" Type="http://schemas.openxmlformats.org/officeDocument/2006/relationships/hyperlink" Target="http://finance.ifeng.com/app/hq/fund/of460108/index.shtml" TargetMode="External"/><Relationship Id="rId2482" Type="http://schemas.openxmlformats.org/officeDocument/2006/relationships/hyperlink" Target="http://finance.ifeng.com/app/hq/fund/of000403/index.shtml" TargetMode="External"/><Relationship Id="rId2483" Type="http://schemas.openxmlformats.org/officeDocument/2006/relationships/hyperlink" Target="http://finance.ifeng.com/app/hq/fund/of202211/index.shtml" TargetMode="External"/><Relationship Id="rId2484" Type="http://schemas.openxmlformats.org/officeDocument/2006/relationships/hyperlink" Target="http://finance.ifeng.com/app/hq/fund/of550004/index.shtml" TargetMode="External"/><Relationship Id="rId2485" Type="http://schemas.openxmlformats.org/officeDocument/2006/relationships/hyperlink" Target="http://finance.ifeng.com/app/hq/fund/of002596/index.shtml" TargetMode="External"/><Relationship Id="rId2486" Type="http://schemas.openxmlformats.org/officeDocument/2006/relationships/hyperlink" Target="http://finance.ifeng.com/app/hq/fund/index.shtml" TargetMode="External"/><Relationship Id="rId2487" Type="http://schemas.openxmlformats.org/officeDocument/2006/relationships/hyperlink" Target="http://finance.ifeng.com/app/hq/fund/of001720/index.shtml" TargetMode="External"/><Relationship Id="rId2488" Type="http://schemas.openxmlformats.org/officeDocument/2006/relationships/hyperlink" Target="http://finance.ifeng.com/app/hq/fund/of000142/index.shtml" TargetMode="External"/><Relationship Id="rId2489" Type="http://schemas.openxmlformats.org/officeDocument/2006/relationships/hyperlink" Target="http://finance.ifeng.com/app/hq/fund/of002682/index.shtml" TargetMode="External"/><Relationship Id="rId140" Type="http://schemas.openxmlformats.org/officeDocument/2006/relationships/hyperlink" Target="http://finance.ifeng.com/app/hq/fund/of002778/index.shtml" TargetMode="External"/><Relationship Id="rId141" Type="http://schemas.openxmlformats.org/officeDocument/2006/relationships/hyperlink" Target="http://finance.ifeng.com/app/hq/fund/of002118/index.shtml" TargetMode="External"/><Relationship Id="rId142" Type="http://schemas.openxmlformats.org/officeDocument/2006/relationships/hyperlink" Target="http://finance.ifeng.com/app/hq/fund/of003133/index.shtml" TargetMode="External"/><Relationship Id="rId143" Type="http://schemas.openxmlformats.org/officeDocument/2006/relationships/hyperlink" Target="http://finance.ifeng.com/app/hq/fund/of005176/index.shtml" TargetMode="External"/><Relationship Id="rId144" Type="http://schemas.openxmlformats.org/officeDocument/2006/relationships/hyperlink" Target="http://finance.ifeng.com/app/hq/fund/of000590/index.shtml" TargetMode="External"/><Relationship Id="rId145" Type="http://schemas.openxmlformats.org/officeDocument/2006/relationships/hyperlink" Target="http://finance.ifeng.com/app/hq/fund/sz150212/index.shtml" TargetMode="External"/><Relationship Id="rId146" Type="http://schemas.openxmlformats.org/officeDocument/2006/relationships/hyperlink" Target="http://finance.ifeng.com/app/hq/fund/sh510220/index.shtml" TargetMode="External"/><Relationship Id="rId147" Type="http://schemas.openxmlformats.org/officeDocument/2006/relationships/hyperlink" Target="http://finance.ifeng.com/app/hq/fund/of002192/index.shtml" TargetMode="External"/><Relationship Id="rId148" Type="http://schemas.openxmlformats.org/officeDocument/2006/relationships/hyperlink" Target="http://finance.ifeng.com/app/hq/fund/of000870/index.shtml" TargetMode="External"/><Relationship Id="rId149" Type="http://schemas.openxmlformats.org/officeDocument/2006/relationships/hyperlink" Target="http://finance.ifeng.com/app/hq/fund/sh510800/index.shtml" TargetMode="External"/><Relationship Id="rId1390" Type="http://schemas.openxmlformats.org/officeDocument/2006/relationships/hyperlink" Target="http://finance.ifeng.com/app/hq/fund/of519680/index.shtml" TargetMode="External"/><Relationship Id="rId1391" Type="http://schemas.openxmlformats.org/officeDocument/2006/relationships/hyperlink" Target="http://finance.ifeng.com/app/hq/fund/of003815/index.shtml" TargetMode="External"/><Relationship Id="rId1392" Type="http://schemas.openxmlformats.org/officeDocument/2006/relationships/hyperlink" Target="http://finance.ifeng.com/app/hq/fund/of003814/index.shtml" TargetMode="External"/><Relationship Id="rId1393" Type="http://schemas.openxmlformats.org/officeDocument/2006/relationships/hyperlink" Target="http://finance.ifeng.com/app/hq/fund/of001338/index.shtml" TargetMode="External"/><Relationship Id="rId1394" Type="http://schemas.openxmlformats.org/officeDocument/2006/relationships/hyperlink" Target="http://finance.ifeng.com/app/hq/fund/of660102/index.shtml" TargetMode="External"/><Relationship Id="rId1395" Type="http://schemas.openxmlformats.org/officeDocument/2006/relationships/hyperlink" Target="http://finance.ifeng.com/app/hq/fund/of100018/index.shtml" TargetMode="External"/><Relationship Id="rId1396" Type="http://schemas.openxmlformats.org/officeDocument/2006/relationships/hyperlink" Target="http://finance.ifeng.com/app/hq/fund/of519225/index.shtml" TargetMode="External"/><Relationship Id="rId1397" Type="http://schemas.openxmlformats.org/officeDocument/2006/relationships/hyperlink" Target="http://finance.ifeng.com/app/hq/fund/of003990/index.shtml" TargetMode="External"/><Relationship Id="rId1398" Type="http://schemas.openxmlformats.org/officeDocument/2006/relationships/hyperlink" Target="http://finance.ifeng.com/app/hq/fund/of003989/index.shtml" TargetMode="External"/><Relationship Id="rId1399" Type="http://schemas.openxmlformats.org/officeDocument/2006/relationships/hyperlink" Target="http://finance.ifeng.com/app/hq/fund/of003787/index.shtml" TargetMode="External"/><Relationship Id="rId4670" Type="http://schemas.openxmlformats.org/officeDocument/2006/relationships/hyperlink" Target="http://finance.ifeng.com/app/hq/fund/of000264/index.shtml" TargetMode="External"/><Relationship Id="rId4671" Type="http://schemas.openxmlformats.org/officeDocument/2006/relationships/hyperlink" Target="http://finance.ifeng.com/app/hq/fund/of001276/index.shtml" TargetMode="External"/><Relationship Id="rId4672" Type="http://schemas.openxmlformats.org/officeDocument/2006/relationships/hyperlink" Target="http://finance.ifeng.com/app/hq/fund/of163804/index.shtml" TargetMode="External"/><Relationship Id="rId4673" Type="http://schemas.openxmlformats.org/officeDocument/2006/relationships/hyperlink" Target="http://finance.ifeng.com/app/hq/fund/of162212/index.shtml" TargetMode="External"/><Relationship Id="rId4674" Type="http://schemas.openxmlformats.org/officeDocument/2006/relationships/hyperlink" Target="http://finance.ifeng.com/app/hq/fund/of002123/index.shtml" TargetMode="External"/><Relationship Id="rId4675" Type="http://schemas.openxmlformats.org/officeDocument/2006/relationships/hyperlink" Target="http://finance.ifeng.com/app/hq/fund/of217009/index.shtml" TargetMode="External"/><Relationship Id="rId4676" Type="http://schemas.openxmlformats.org/officeDocument/2006/relationships/hyperlink" Target="http://finance.ifeng.com/app/hq/fund/of960012/index.shtml" TargetMode="External"/><Relationship Id="rId4677" Type="http://schemas.openxmlformats.org/officeDocument/2006/relationships/hyperlink" Target="http://finance.ifeng.com/app/hq/fund/of002323/index.shtml" TargetMode="External"/><Relationship Id="rId4678" Type="http://schemas.openxmlformats.org/officeDocument/2006/relationships/hyperlink" Target="http://finance.ifeng.com/app/hq/fund/of001703/index.shtml" TargetMode="External"/><Relationship Id="rId4679" Type="http://schemas.openxmlformats.org/officeDocument/2006/relationships/hyperlink" Target="http://finance.ifeng.com/app/hq/fund/of001714/index.shtml" TargetMode="External"/><Relationship Id="rId5030" Type="http://schemas.openxmlformats.org/officeDocument/2006/relationships/hyperlink" Target="http://finance.ifeng.com/app/hq/fund/of200015/index.shtml" TargetMode="External"/><Relationship Id="rId5031" Type="http://schemas.openxmlformats.org/officeDocument/2006/relationships/hyperlink" Target="http://finance.ifeng.com/app/hq/fund/of310388/index.shtml" TargetMode="External"/><Relationship Id="rId5032" Type="http://schemas.openxmlformats.org/officeDocument/2006/relationships/hyperlink" Target="http://finance.ifeng.com/app/hq/fund/of004703/index.shtml" TargetMode="External"/><Relationship Id="rId5033" Type="http://schemas.openxmlformats.org/officeDocument/2006/relationships/hyperlink" Target="http://finance.ifeng.com/app/hq/fund/of001480/index.shtml" TargetMode="External"/><Relationship Id="rId5034" Type="http://schemas.openxmlformats.org/officeDocument/2006/relationships/hyperlink" Target="http://finance.ifeng.com/app/hq/fund/of005063/index.shtml" TargetMode="External"/><Relationship Id="rId5035" Type="http://schemas.openxmlformats.org/officeDocument/2006/relationships/hyperlink" Target="http://finance.ifeng.com/app/hq/fund/of005064/index.shtml" TargetMode="External"/><Relationship Id="rId5036" Type="http://schemas.openxmlformats.org/officeDocument/2006/relationships/hyperlink" Target="http://finance.ifeng.com/app/hq/fund/of002547/index.shtml" TargetMode="External"/><Relationship Id="rId5037" Type="http://schemas.openxmlformats.org/officeDocument/2006/relationships/hyperlink" Target="http://finance.ifeng.com/app/hq/fund/of001169/index.shtml" TargetMode="External"/><Relationship Id="rId5038" Type="http://schemas.openxmlformats.org/officeDocument/2006/relationships/hyperlink" Target="http://finance.ifeng.com/app/hq/fund/of519979/index.shtml" TargetMode="External"/><Relationship Id="rId5039" Type="http://schemas.openxmlformats.org/officeDocument/2006/relationships/hyperlink" Target="http://finance.ifeng.com/app/hq/fund/of000977/index.shtml" TargetMode="External"/><Relationship Id="rId3580" Type="http://schemas.openxmlformats.org/officeDocument/2006/relationships/hyperlink" Target="http://finance.ifeng.com/app/hq/fund/of001673/index.shtml" TargetMode="External"/><Relationship Id="rId3581" Type="http://schemas.openxmlformats.org/officeDocument/2006/relationships/hyperlink" Target="http://finance.ifeng.com/app/hq/fund/of398041/index.shtml" TargetMode="External"/><Relationship Id="rId3582" Type="http://schemas.openxmlformats.org/officeDocument/2006/relationships/hyperlink" Target="http://finance.ifeng.com/app/hq/fund/sh512980/index.shtml" TargetMode="External"/><Relationship Id="rId3583" Type="http://schemas.openxmlformats.org/officeDocument/2006/relationships/hyperlink" Target="http://finance.ifeng.com/app/hq/fund/of004550/index.shtml" TargetMode="External"/><Relationship Id="rId3584" Type="http://schemas.openxmlformats.org/officeDocument/2006/relationships/hyperlink" Target="http://finance.ifeng.com/app/hq/fund/of100035/index.shtml" TargetMode="External"/><Relationship Id="rId3585" Type="http://schemas.openxmlformats.org/officeDocument/2006/relationships/hyperlink" Target="http://finance.ifeng.com/app/hq/fund/of673071/index.shtml" TargetMode="External"/><Relationship Id="rId3586" Type="http://schemas.openxmlformats.org/officeDocument/2006/relationships/hyperlink" Target="http://finance.ifeng.com/app/hq/fund/of673073/index.shtml" TargetMode="External"/><Relationship Id="rId3587" Type="http://schemas.openxmlformats.org/officeDocument/2006/relationships/hyperlink" Target="http://finance.ifeng.com/app/hq/fund/of001209/index.shtml" TargetMode="External"/><Relationship Id="rId3588" Type="http://schemas.openxmlformats.org/officeDocument/2006/relationships/hyperlink" Target="http://finance.ifeng.com/app/hq/fund/of004340/index.shtml" TargetMode="External"/><Relationship Id="rId3589" Type="http://schemas.openxmlformats.org/officeDocument/2006/relationships/hyperlink" Target="http://finance.ifeng.com/app/hq/fund/of002112/index.shtml" TargetMode="External"/><Relationship Id="rId880" Type="http://schemas.openxmlformats.org/officeDocument/2006/relationships/hyperlink" Target="http://finance.ifeng.com/app/hq/fund/of004993/index.shtml" TargetMode="External"/><Relationship Id="rId881" Type="http://schemas.openxmlformats.org/officeDocument/2006/relationships/hyperlink" Target="http://finance.ifeng.com/app/hq/fund/sz161626/index.shtml" TargetMode="External"/><Relationship Id="rId882" Type="http://schemas.openxmlformats.org/officeDocument/2006/relationships/hyperlink" Target="http://finance.ifeng.com/app/hq/fund/of004555/index.shtml" TargetMode="External"/><Relationship Id="rId883" Type="http://schemas.openxmlformats.org/officeDocument/2006/relationships/hyperlink" Target="http://finance.ifeng.com/app/hq/fund/of002336/index.shtml" TargetMode="External"/><Relationship Id="rId884" Type="http://schemas.openxmlformats.org/officeDocument/2006/relationships/hyperlink" Target="http://finance.ifeng.com/app/hq/fund/of002412/index.shtml" TargetMode="External"/><Relationship Id="rId885" Type="http://schemas.openxmlformats.org/officeDocument/2006/relationships/hyperlink" Target="http://finance.ifeng.com/app/hq/fund/of002764/index.shtml" TargetMode="External"/><Relationship Id="rId886" Type="http://schemas.openxmlformats.org/officeDocument/2006/relationships/hyperlink" Target="http://finance.ifeng.com/app/hq/fund/of398051/index.shtml" TargetMode="External"/><Relationship Id="rId887" Type="http://schemas.openxmlformats.org/officeDocument/2006/relationships/hyperlink" Target="http://finance.ifeng.com/app/hq/fund/of003433/index.shtml" TargetMode="External"/><Relationship Id="rId888" Type="http://schemas.openxmlformats.org/officeDocument/2006/relationships/hyperlink" Target="http://finance.ifeng.com/app/hq/fund/of001946/index.shtml" TargetMode="External"/><Relationship Id="rId889" Type="http://schemas.openxmlformats.org/officeDocument/2006/relationships/hyperlink" Target="http://finance.ifeng.com/app/hq/fund/of003191/index.shtml" TargetMode="External"/><Relationship Id="rId2490" Type="http://schemas.openxmlformats.org/officeDocument/2006/relationships/hyperlink" Target="http://finance.ifeng.com/app/hq/fund/of040026/index.shtml" TargetMode="External"/><Relationship Id="rId2491" Type="http://schemas.openxmlformats.org/officeDocument/2006/relationships/hyperlink" Target="http://finance.ifeng.com/app/hq/fund/of005380/index.shtml" TargetMode="External"/><Relationship Id="rId2492" Type="http://schemas.openxmlformats.org/officeDocument/2006/relationships/hyperlink" Target="http://finance.ifeng.com/app/hq/fund/of002589/index.shtml" TargetMode="External"/><Relationship Id="rId2493" Type="http://schemas.openxmlformats.org/officeDocument/2006/relationships/hyperlink" Target="http://finance.ifeng.com/app/hq/fund/of001411/index.shtml" TargetMode="External"/><Relationship Id="rId2494" Type="http://schemas.openxmlformats.org/officeDocument/2006/relationships/hyperlink" Target="http://finance.ifeng.com/app/hq/fund/of002560/index.shtml" TargetMode="External"/><Relationship Id="rId2495" Type="http://schemas.openxmlformats.org/officeDocument/2006/relationships/hyperlink" Target="http://finance.ifeng.com/app/hq/fund/index.shtml" TargetMode="External"/><Relationship Id="rId2496" Type="http://schemas.openxmlformats.org/officeDocument/2006/relationships/hyperlink" Target="http://finance.ifeng.com/app/hq/fund/of100068/index.shtml" TargetMode="External"/><Relationship Id="rId2497" Type="http://schemas.openxmlformats.org/officeDocument/2006/relationships/hyperlink" Target="http://finance.ifeng.com/app/hq/fund/of485019/index.shtml" TargetMode="External"/><Relationship Id="rId2498" Type="http://schemas.openxmlformats.org/officeDocument/2006/relationships/hyperlink" Target="http://finance.ifeng.com/app/hq/fund/sz150235/index.shtml" TargetMode="External"/><Relationship Id="rId2499" Type="http://schemas.openxmlformats.org/officeDocument/2006/relationships/hyperlink" Target="http://finance.ifeng.com/app/hq/fund/of420009/index.shtml" TargetMode="External"/><Relationship Id="rId150" Type="http://schemas.openxmlformats.org/officeDocument/2006/relationships/hyperlink" Target="http://finance.ifeng.com/app/hq/fund/of004874/index.shtml" TargetMode="External"/><Relationship Id="rId151" Type="http://schemas.openxmlformats.org/officeDocument/2006/relationships/hyperlink" Target="http://finance.ifeng.com/app/hq/fund/sz162703/index.shtml" TargetMode="External"/><Relationship Id="rId152" Type="http://schemas.openxmlformats.org/officeDocument/2006/relationships/hyperlink" Target="http://finance.ifeng.com/app/hq/fund/of002168/index.shtml" TargetMode="External"/><Relationship Id="rId153" Type="http://schemas.openxmlformats.org/officeDocument/2006/relationships/hyperlink" Target="http://finance.ifeng.com/app/hq/fund/of000603/index.shtml" TargetMode="External"/><Relationship Id="rId154" Type="http://schemas.openxmlformats.org/officeDocument/2006/relationships/hyperlink" Target="http://finance.ifeng.com/app/hq/fund/of001237/index.shtml" TargetMode="External"/><Relationship Id="rId155" Type="http://schemas.openxmlformats.org/officeDocument/2006/relationships/hyperlink" Target="http://finance.ifeng.com/app/hq/fund/of003858/index.shtml" TargetMode="External"/><Relationship Id="rId156" Type="http://schemas.openxmlformats.org/officeDocument/2006/relationships/hyperlink" Target="http://finance.ifeng.com/app/hq/fund/of550006/index.shtml" TargetMode="External"/><Relationship Id="rId157" Type="http://schemas.openxmlformats.org/officeDocument/2006/relationships/hyperlink" Target="http://finance.ifeng.com/app/hq/fund/of360010/index.shtml" TargetMode="External"/><Relationship Id="rId158" Type="http://schemas.openxmlformats.org/officeDocument/2006/relationships/hyperlink" Target="http://finance.ifeng.com/app/hq/fund/of002024/index.shtml" TargetMode="External"/><Relationship Id="rId159" Type="http://schemas.openxmlformats.org/officeDocument/2006/relationships/hyperlink" Target="http://finance.ifeng.com/app/hq/fund/of003835/index.shtml" TargetMode="External"/><Relationship Id="rId4680" Type="http://schemas.openxmlformats.org/officeDocument/2006/relationships/hyperlink" Target="http://finance.ifeng.com/app/hq/fund/of571002/index.shtml" TargetMode="External"/><Relationship Id="rId4681" Type="http://schemas.openxmlformats.org/officeDocument/2006/relationships/hyperlink" Target="http://finance.ifeng.com/app/hq/fund/sz150304/index.shtml" TargetMode="External"/><Relationship Id="rId4682" Type="http://schemas.openxmlformats.org/officeDocument/2006/relationships/hyperlink" Target="http://finance.ifeng.com/app/hq/fund/of519935/index.shtml" TargetMode="External"/><Relationship Id="rId4683" Type="http://schemas.openxmlformats.org/officeDocument/2006/relationships/hyperlink" Target="http://finance.ifeng.com/app/hq/fund/of519066/index.shtml" TargetMode="External"/><Relationship Id="rId4684" Type="http://schemas.openxmlformats.org/officeDocument/2006/relationships/hyperlink" Target="http://finance.ifeng.com/app/hq/fund/of000612/index.shtml" TargetMode="External"/><Relationship Id="rId4685" Type="http://schemas.openxmlformats.org/officeDocument/2006/relationships/hyperlink" Target="http://finance.ifeng.com/app/hq/fund/of002124/index.shtml" TargetMode="External"/><Relationship Id="rId4686" Type="http://schemas.openxmlformats.org/officeDocument/2006/relationships/hyperlink" Target="http://finance.ifeng.com/app/hq/fund/sz160921/index.shtml" TargetMode="External"/><Relationship Id="rId4687" Type="http://schemas.openxmlformats.org/officeDocument/2006/relationships/hyperlink" Target="http://finance.ifeng.com/app/hq/fund/of050008/index.shtml" TargetMode="External"/><Relationship Id="rId4688" Type="http://schemas.openxmlformats.org/officeDocument/2006/relationships/hyperlink" Target="http://finance.ifeng.com/app/hq/fund/of700002/index.shtml" TargetMode="External"/><Relationship Id="rId4689" Type="http://schemas.openxmlformats.org/officeDocument/2006/relationships/hyperlink" Target="http://finance.ifeng.com/app/hq/fund/of730002/index.shtml" TargetMode="External"/><Relationship Id="rId5040" Type="http://schemas.openxmlformats.org/officeDocument/2006/relationships/hyperlink" Target="http://finance.ifeng.com/app/hq/fund/of000061/index.shtml" TargetMode="External"/><Relationship Id="rId5041" Type="http://schemas.openxmlformats.org/officeDocument/2006/relationships/hyperlink" Target="http://finance.ifeng.com/app/hq/fund/of690004/index.shtml" TargetMode="External"/><Relationship Id="rId5042" Type="http://schemas.openxmlformats.org/officeDocument/2006/relationships/hyperlink" Target="http://finance.ifeng.com/app/hq/fund/sz150326/index.shtml" TargetMode="External"/><Relationship Id="rId5043" Type="http://schemas.openxmlformats.org/officeDocument/2006/relationships/hyperlink" Target="http://finance.ifeng.com/app/hq/fund/index.shtml" TargetMode="External"/><Relationship Id="rId5044" Type="http://schemas.openxmlformats.org/officeDocument/2006/relationships/hyperlink" Target="http://finance.ifeng.com/app/hq/fund/of110003/index.shtml" TargetMode="External"/><Relationship Id="rId5045" Type="http://schemas.openxmlformats.org/officeDocument/2006/relationships/hyperlink" Target="http://finance.ifeng.com/app/hq/fund/of004746/index.shtml" TargetMode="External"/><Relationship Id="rId5046" Type="http://schemas.openxmlformats.org/officeDocument/2006/relationships/hyperlink" Target="http://finance.ifeng.com/app/hq/fund/sh502032/index.shtml" TargetMode="External"/><Relationship Id="rId5047" Type="http://schemas.openxmlformats.org/officeDocument/2006/relationships/hyperlink" Target="http://finance.ifeng.com/app/hq/fund/of160605/index.shtml" TargetMode="External"/><Relationship Id="rId5048" Type="http://schemas.openxmlformats.org/officeDocument/2006/relationships/hyperlink" Target="http://finance.ifeng.com/app/hq/fund/of002790/index.shtml" TargetMode="External"/><Relationship Id="rId5049" Type="http://schemas.openxmlformats.org/officeDocument/2006/relationships/hyperlink" Target="http://finance.ifeng.com/app/hq/fund/sz150075/index.shtml" TargetMode="External"/><Relationship Id="rId3590" Type="http://schemas.openxmlformats.org/officeDocument/2006/relationships/hyperlink" Target="http://finance.ifeng.com/app/hq/fund/of370023/index.shtml" TargetMode="External"/><Relationship Id="rId3591" Type="http://schemas.openxmlformats.org/officeDocument/2006/relationships/hyperlink" Target="http://finance.ifeng.com/app/hq/fund/of002986/index.shtml" TargetMode="External"/><Relationship Id="rId3592" Type="http://schemas.openxmlformats.org/officeDocument/2006/relationships/hyperlink" Target="http://finance.ifeng.com/app/hq/fund/of110019/index.shtml" TargetMode="External"/><Relationship Id="rId3593" Type="http://schemas.openxmlformats.org/officeDocument/2006/relationships/hyperlink" Target="http://finance.ifeng.com/app/hq/fund/of004742/index.shtml" TargetMode="External"/><Relationship Id="rId3594" Type="http://schemas.openxmlformats.org/officeDocument/2006/relationships/hyperlink" Target="http://finance.ifeng.com/app/hq/fund/of000534/index.shtml" TargetMode="External"/><Relationship Id="rId3595" Type="http://schemas.openxmlformats.org/officeDocument/2006/relationships/hyperlink" Target="http://finance.ifeng.com/app/hq/fund/of001837/index.shtml" TargetMode="External"/><Relationship Id="rId3596" Type="http://schemas.openxmlformats.org/officeDocument/2006/relationships/hyperlink" Target="http://finance.ifeng.com/app/hq/fund/of001366/index.shtml" TargetMode="External"/><Relationship Id="rId3597" Type="http://schemas.openxmlformats.org/officeDocument/2006/relationships/hyperlink" Target="http://finance.ifeng.com/app/hq/fund/of100037/index.shtml" TargetMode="External"/><Relationship Id="rId3598" Type="http://schemas.openxmlformats.org/officeDocument/2006/relationships/hyperlink" Target="http://finance.ifeng.com/app/hq/fund/index.shtml" TargetMode="External"/><Relationship Id="rId3599" Type="http://schemas.openxmlformats.org/officeDocument/2006/relationships/hyperlink" Target="http://finance.ifeng.com/app/hq/fund/of001275/index.shtml" TargetMode="External"/><Relationship Id="rId890" Type="http://schemas.openxmlformats.org/officeDocument/2006/relationships/hyperlink" Target="http://finance.ifeng.com/app/hq/fund/sz163827/index.shtml" TargetMode="External"/><Relationship Id="rId891" Type="http://schemas.openxmlformats.org/officeDocument/2006/relationships/hyperlink" Target="http://finance.ifeng.com/app/hq/fund/of550018/index.shtml" TargetMode="External"/><Relationship Id="rId892" Type="http://schemas.openxmlformats.org/officeDocument/2006/relationships/hyperlink" Target="http://finance.ifeng.com/app/hq/fund/of004618/index.shtml" TargetMode="External"/><Relationship Id="rId893" Type="http://schemas.openxmlformats.org/officeDocument/2006/relationships/hyperlink" Target="http://finance.ifeng.com/app/hq/fund/of003432/index.shtml" TargetMode="External"/><Relationship Id="rId894" Type="http://schemas.openxmlformats.org/officeDocument/2006/relationships/hyperlink" Target="http://finance.ifeng.com/app/hq/fund/of002814/index.shtml" TargetMode="External"/><Relationship Id="rId895" Type="http://schemas.openxmlformats.org/officeDocument/2006/relationships/hyperlink" Target="http://finance.ifeng.com/app/hq/fund/of000998/index.shtml" TargetMode="External"/><Relationship Id="rId896" Type="http://schemas.openxmlformats.org/officeDocument/2006/relationships/hyperlink" Target="http://finance.ifeng.com/app/hq/fund/of002763/index.shtml" TargetMode="External"/><Relationship Id="rId897" Type="http://schemas.openxmlformats.org/officeDocument/2006/relationships/hyperlink" Target="http://finance.ifeng.com/app/hq/fund/of002462/index.shtml" TargetMode="External"/><Relationship Id="rId898" Type="http://schemas.openxmlformats.org/officeDocument/2006/relationships/hyperlink" Target="http://finance.ifeng.com/app/hq/fund/of002658/index.shtml" TargetMode="External"/><Relationship Id="rId899" Type="http://schemas.openxmlformats.org/officeDocument/2006/relationships/hyperlink" Target="http://finance.ifeng.com/app/hq/fund/of002721/index.shtml" TargetMode="External"/><Relationship Id="rId160" Type="http://schemas.openxmlformats.org/officeDocument/2006/relationships/hyperlink" Target="http://finance.ifeng.com/app/hq/fund/of040190/index.shtml" TargetMode="External"/><Relationship Id="rId161" Type="http://schemas.openxmlformats.org/officeDocument/2006/relationships/hyperlink" Target="http://finance.ifeng.com/app/hq/fund/of003434/index.shtml" TargetMode="External"/><Relationship Id="rId162" Type="http://schemas.openxmlformats.org/officeDocument/2006/relationships/hyperlink" Target="http://finance.ifeng.com/app/hq/fund/of003435/index.shtml" TargetMode="External"/><Relationship Id="rId163" Type="http://schemas.openxmlformats.org/officeDocument/2006/relationships/hyperlink" Target="http://finance.ifeng.com/app/hq/fund/of001196/index.shtml" TargetMode="External"/><Relationship Id="rId164" Type="http://schemas.openxmlformats.org/officeDocument/2006/relationships/hyperlink" Target="http://finance.ifeng.com/app/hq/fund/of001500/index.shtml" TargetMode="External"/><Relationship Id="rId165" Type="http://schemas.openxmlformats.org/officeDocument/2006/relationships/hyperlink" Target="http://finance.ifeng.com/app/hq/fund/of003854/index.shtml" TargetMode="External"/><Relationship Id="rId166" Type="http://schemas.openxmlformats.org/officeDocument/2006/relationships/hyperlink" Target="http://finance.ifeng.com/app/hq/fund/of003855/index.shtml" TargetMode="External"/><Relationship Id="rId167" Type="http://schemas.openxmlformats.org/officeDocument/2006/relationships/hyperlink" Target="http://finance.ifeng.com/app/hq/fund/of004360/index.shtml" TargetMode="External"/><Relationship Id="rId168" Type="http://schemas.openxmlformats.org/officeDocument/2006/relationships/hyperlink" Target="http://finance.ifeng.com/app/hq/fund/of002715/index.shtml" TargetMode="External"/><Relationship Id="rId169" Type="http://schemas.openxmlformats.org/officeDocument/2006/relationships/hyperlink" Target="http://finance.ifeng.com/app/hq/fund/of002023/index.shtml" TargetMode="External"/><Relationship Id="rId4690" Type="http://schemas.openxmlformats.org/officeDocument/2006/relationships/hyperlink" Target="http://finance.ifeng.com/app/hq/fund/of001657/index.shtml" TargetMode="External"/><Relationship Id="rId4691" Type="http://schemas.openxmlformats.org/officeDocument/2006/relationships/hyperlink" Target="http://finance.ifeng.com/app/hq/fund/of070099/index.shtml" TargetMode="External"/><Relationship Id="rId4692" Type="http://schemas.openxmlformats.org/officeDocument/2006/relationships/hyperlink" Target="http://finance.ifeng.com/app/hq/fund/of000354/index.shtml" TargetMode="External"/><Relationship Id="rId4693" Type="http://schemas.openxmlformats.org/officeDocument/2006/relationships/hyperlink" Target="http://finance.ifeng.com/app/hq/fund/of002031/index.shtml" TargetMode="External"/><Relationship Id="rId4694" Type="http://schemas.openxmlformats.org/officeDocument/2006/relationships/hyperlink" Target="http://finance.ifeng.com/app/hq/fund/of004857/index.shtml" TargetMode="External"/><Relationship Id="rId4695" Type="http://schemas.openxmlformats.org/officeDocument/2006/relationships/hyperlink" Target="http://finance.ifeng.com/app/hq/fund/sz150139/index.shtml" TargetMode="External"/><Relationship Id="rId4696" Type="http://schemas.openxmlformats.org/officeDocument/2006/relationships/hyperlink" Target="http://finance.ifeng.com/app/hq/fund/of400003/index.shtml" TargetMode="External"/><Relationship Id="rId4697" Type="http://schemas.openxmlformats.org/officeDocument/2006/relationships/hyperlink" Target="http://finance.ifeng.com/app/hq/fund/of004856/index.shtml" TargetMode="External"/><Relationship Id="rId4698" Type="http://schemas.openxmlformats.org/officeDocument/2006/relationships/hyperlink" Target="http://finance.ifeng.com/app/hq/fund/of360016/index.shtml" TargetMode="External"/><Relationship Id="rId4699" Type="http://schemas.openxmlformats.org/officeDocument/2006/relationships/hyperlink" Target="http://finance.ifeng.com/app/hq/fund/of001303/index.shtml" TargetMode="External"/><Relationship Id="rId5050" Type="http://schemas.openxmlformats.org/officeDocument/2006/relationships/hyperlink" Target="http://finance.ifeng.com/app/hq/fund/of519915/index.shtml" TargetMode="External"/><Relationship Id="rId5051" Type="http://schemas.openxmlformats.org/officeDocument/2006/relationships/hyperlink" Target="http://finance.ifeng.com/app/hq/fund/sz150118/index.shtml" TargetMode="External"/><Relationship Id="rId5052" Type="http://schemas.openxmlformats.org/officeDocument/2006/relationships/hyperlink" Target="http://finance.ifeng.com/app/hq/fund/of519908/index.shtml" TargetMode="External"/><Relationship Id="rId5053" Type="http://schemas.openxmlformats.org/officeDocument/2006/relationships/hyperlink" Target="http://finance.ifeng.com/app/hq/fund/of960004/index.shtml" TargetMode="External"/><Relationship Id="rId5054" Type="http://schemas.openxmlformats.org/officeDocument/2006/relationships/hyperlink" Target="http://finance.ifeng.com/app/hq/fund/of004244/index.shtml" TargetMode="External"/><Relationship Id="rId5055" Type="http://schemas.openxmlformats.org/officeDocument/2006/relationships/hyperlink" Target="http://finance.ifeng.com/app/hq/fund/of000884/index.shtml" TargetMode="External"/><Relationship Id="rId5056" Type="http://schemas.openxmlformats.org/officeDocument/2006/relationships/hyperlink" Target="http://finance.ifeng.com/app/hq/fund/index.shtml" TargetMode="External"/><Relationship Id="rId5057" Type="http://schemas.openxmlformats.org/officeDocument/2006/relationships/hyperlink" Target="http://finance.ifeng.com/app/hq/fund/of376510/index.shtml" TargetMode="External"/><Relationship Id="rId5058" Type="http://schemas.openxmlformats.org/officeDocument/2006/relationships/hyperlink" Target="http://finance.ifeng.com/app/hq/fund/of570006/index.shtml" TargetMode="External"/><Relationship Id="rId5059" Type="http://schemas.openxmlformats.org/officeDocument/2006/relationships/hyperlink" Target="http://finance.ifeng.com/app/hq/fund/sz150220/index.shtml" TargetMode="External"/><Relationship Id="rId170" Type="http://schemas.openxmlformats.org/officeDocument/2006/relationships/hyperlink" Target="http://finance.ifeng.com/app/hq/fund/index.shtml" TargetMode="External"/><Relationship Id="rId171" Type="http://schemas.openxmlformats.org/officeDocument/2006/relationships/hyperlink" Target="http://finance.ifeng.com/app/hq/fund/of003262/index.shtml" TargetMode="External"/><Relationship Id="rId172" Type="http://schemas.openxmlformats.org/officeDocument/2006/relationships/hyperlink" Target="http://finance.ifeng.com/app/hq/fund/of004359/index.shtml" TargetMode="External"/><Relationship Id="rId173" Type="http://schemas.openxmlformats.org/officeDocument/2006/relationships/hyperlink" Target="http://finance.ifeng.com/app/hq/fund/sz159925/index.shtml" TargetMode="External"/><Relationship Id="rId174" Type="http://schemas.openxmlformats.org/officeDocument/2006/relationships/hyperlink" Target="http://finance.ifeng.com/app/hq/fund/of003261/index.shtml" TargetMode="External"/><Relationship Id="rId175" Type="http://schemas.openxmlformats.org/officeDocument/2006/relationships/hyperlink" Target="http://finance.ifeng.com/app/hq/fund/of257040/index.shtml" TargetMode="External"/><Relationship Id="rId176" Type="http://schemas.openxmlformats.org/officeDocument/2006/relationships/hyperlink" Target="http://finance.ifeng.com/app/hq/fund/of003857/index.shtml" TargetMode="External"/><Relationship Id="rId177" Type="http://schemas.openxmlformats.org/officeDocument/2006/relationships/hyperlink" Target="http://finance.ifeng.com/app/hq/fund/index.shtml" TargetMode="External"/><Relationship Id="rId178" Type="http://schemas.openxmlformats.org/officeDocument/2006/relationships/hyperlink" Target="http://finance.ifeng.com/app/hq/fund/of001361/index.shtml" TargetMode="External"/><Relationship Id="rId179" Type="http://schemas.openxmlformats.org/officeDocument/2006/relationships/hyperlink" Target="http://finance.ifeng.com/app/hq/fund/of070011/index.shtml" TargetMode="External"/><Relationship Id="rId5060" Type="http://schemas.openxmlformats.org/officeDocument/2006/relationships/hyperlink" Target="http://finance.ifeng.com/app/hq/fund/sz150199/index.shtml" TargetMode="External"/><Relationship Id="rId5061" Type="http://schemas.openxmlformats.org/officeDocument/2006/relationships/hyperlink" Target="http://finance.ifeng.com/app/hq/fund/of001152/index.shtml" TargetMode="External"/><Relationship Id="rId5062" Type="http://schemas.openxmlformats.org/officeDocument/2006/relationships/hyperlink" Target="http://finance.ifeng.com/app/hq/fund/sz150278/index.shtml" TargetMode="External"/><Relationship Id="rId5063" Type="http://schemas.openxmlformats.org/officeDocument/2006/relationships/hyperlink" Target="http://finance.ifeng.com/app/hq/fund/index.shtml" TargetMode="External"/><Relationship Id="rId5064" Type="http://schemas.openxmlformats.org/officeDocument/2006/relationships/hyperlink" Target="http://finance.ifeng.com/app/hq/fund/of100056/index.shtml" TargetMode="External"/><Relationship Id="rId5065" Type="http://schemas.openxmlformats.org/officeDocument/2006/relationships/hyperlink" Target="http://finance.ifeng.com/app/hq/fund/sz150153/index.shtml" TargetMode="External"/><Relationship Id="rId5066" Type="http://schemas.openxmlformats.org/officeDocument/2006/relationships/hyperlink" Target="http://finance.ifeng.com/app/hq/fund/of001048/index.shtml" TargetMode="External"/><Relationship Id="rId5067" Type="http://schemas.openxmlformats.org/officeDocument/2006/relationships/hyperlink" Target="http://finance.ifeng.com/app/hq/fund/sz150091/index.shtml" TargetMode="External"/><Relationship Id="rId5068" Type="http://schemas.openxmlformats.org/officeDocument/2006/relationships/hyperlink" Target="http://finance.ifeng.com/app/hq/fund/sz150244/index.shtml" TargetMode="External"/><Relationship Id="rId5069" Type="http://schemas.openxmlformats.org/officeDocument/2006/relationships/hyperlink" Target="http://finance.ifeng.com/app/hq/fund/of003745/index.shtml" TargetMode="External"/><Relationship Id="rId180" Type="http://schemas.openxmlformats.org/officeDocument/2006/relationships/hyperlink" Target="http://finance.ifeng.com/app/hq/fund/sz165309/index.shtml" TargetMode="External"/><Relationship Id="rId181" Type="http://schemas.openxmlformats.org/officeDocument/2006/relationships/hyperlink" Target="http://finance.ifeng.com/app/hq/fund/of004485/index.shtml" TargetMode="External"/><Relationship Id="rId182" Type="http://schemas.openxmlformats.org/officeDocument/2006/relationships/hyperlink" Target="http://finance.ifeng.com/app/hq/fund/of002372/index.shtml" TargetMode="External"/><Relationship Id="rId183" Type="http://schemas.openxmlformats.org/officeDocument/2006/relationships/hyperlink" Target="http://finance.ifeng.com/app/hq/fund/of004484/index.shtml" TargetMode="External"/><Relationship Id="rId184" Type="http://schemas.openxmlformats.org/officeDocument/2006/relationships/hyperlink" Target="http://finance.ifeng.com/app/hq/fund/sh510330/index.shtml" TargetMode="External"/><Relationship Id="rId185" Type="http://schemas.openxmlformats.org/officeDocument/2006/relationships/hyperlink" Target="http://finance.ifeng.com/app/hq/fund/of000208/index.shtml" TargetMode="External"/><Relationship Id="rId186" Type="http://schemas.openxmlformats.org/officeDocument/2006/relationships/hyperlink" Target="http://finance.ifeng.com/app/hq/fund/of002214/index.shtml" TargetMode="External"/><Relationship Id="rId187" Type="http://schemas.openxmlformats.org/officeDocument/2006/relationships/hyperlink" Target="http://finance.ifeng.com/app/hq/fund/of519008/index.shtml" TargetMode="External"/><Relationship Id="rId188" Type="http://schemas.openxmlformats.org/officeDocument/2006/relationships/hyperlink" Target="http://finance.ifeng.com/app/hq/fund/index.shtml" TargetMode="External"/><Relationship Id="rId189" Type="http://schemas.openxmlformats.org/officeDocument/2006/relationships/hyperlink" Target="http://finance.ifeng.com/app/hq/fund/index.shtml" TargetMode="External"/><Relationship Id="rId5070" Type="http://schemas.openxmlformats.org/officeDocument/2006/relationships/hyperlink" Target="http://finance.ifeng.com/app/hq/fund/of002345/index.shtml" TargetMode="External"/><Relationship Id="rId5071" Type="http://schemas.openxmlformats.org/officeDocument/2006/relationships/hyperlink" Target="http://finance.ifeng.com/app/hq/fund/of001192/index.shtml" TargetMode="External"/><Relationship Id="rId5072" Type="http://schemas.openxmlformats.org/officeDocument/2006/relationships/hyperlink" Target="http://finance.ifeng.com/app/hq/fund/of200010/index.shtml" TargetMode="External"/><Relationship Id="rId5073" Type="http://schemas.openxmlformats.org/officeDocument/2006/relationships/hyperlink" Target="http://finance.ifeng.com/app/hq/fund/index.shtml" TargetMode="External"/><Relationship Id="rId5074" Type="http://schemas.openxmlformats.org/officeDocument/2006/relationships/hyperlink" Target="http://finance.ifeng.com/app/hq/fund/of000117/index.shtml" TargetMode="External"/><Relationship Id="rId5075" Type="http://schemas.openxmlformats.org/officeDocument/2006/relationships/hyperlink" Target="http://finance.ifeng.com/app/hq/fund/sz150230/index.shtml" TargetMode="External"/><Relationship Id="rId5076" Type="http://schemas.openxmlformats.org/officeDocument/2006/relationships/hyperlink" Target="http://finance.ifeng.com/app/hq/fund/sz150270/index.shtml" TargetMode="External"/><Relationship Id="rId5077" Type="http://schemas.openxmlformats.org/officeDocument/2006/relationships/hyperlink" Target="http://finance.ifeng.com/app/hq/fund/index.shtml" TargetMode="External"/><Relationship Id="rId5078" Type="http://schemas.openxmlformats.org/officeDocument/2006/relationships/hyperlink" Target="http://finance.ifeng.com/app/hq/fund/of270008/index.shtml" TargetMode="External"/><Relationship Id="rId5079" Type="http://schemas.openxmlformats.org/officeDocument/2006/relationships/hyperlink" Target="http://finance.ifeng.com/app/hq/fund/of110029/index.shtml" TargetMode="External"/><Relationship Id="rId190" Type="http://schemas.openxmlformats.org/officeDocument/2006/relationships/hyperlink" Target="http://finance.ifeng.com/app/hq/fund/of519670/index.shtml" TargetMode="External"/><Relationship Id="rId191" Type="http://schemas.openxmlformats.org/officeDocument/2006/relationships/hyperlink" Target="http://finance.ifeng.com/app/hq/fund/of481009/index.shtml" TargetMode="External"/><Relationship Id="rId192" Type="http://schemas.openxmlformats.org/officeDocument/2006/relationships/hyperlink" Target="http://finance.ifeng.com/app/hq/fund/of460220/index.shtml" TargetMode="External"/><Relationship Id="rId193" Type="http://schemas.openxmlformats.org/officeDocument/2006/relationships/hyperlink" Target="http://finance.ifeng.com/app/hq/fund/sz159919/index.shtml" TargetMode="External"/><Relationship Id="rId194" Type="http://schemas.openxmlformats.org/officeDocument/2006/relationships/hyperlink" Target="http://finance.ifeng.com/app/hq/fund/sz150033/index.shtml" TargetMode="External"/><Relationship Id="rId195" Type="http://schemas.openxmlformats.org/officeDocument/2006/relationships/hyperlink" Target="http://finance.ifeng.com/app/hq/fund/of005310/index.shtml" TargetMode="External"/><Relationship Id="rId196" Type="http://schemas.openxmlformats.org/officeDocument/2006/relationships/hyperlink" Target="http://finance.ifeng.com/app/hq/fund/sz159927/index.shtml" TargetMode="External"/><Relationship Id="rId1900" Type="http://schemas.openxmlformats.org/officeDocument/2006/relationships/hyperlink" Target="http://finance.ifeng.com/app/hq/fund/of003325/index.shtml" TargetMode="External"/><Relationship Id="rId1901" Type="http://schemas.openxmlformats.org/officeDocument/2006/relationships/hyperlink" Target="http://finance.ifeng.com/app/hq/fund/of004109/index.shtml" TargetMode="External"/><Relationship Id="rId1902" Type="http://schemas.openxmlformats.org/officeDocument/2006/relationships/hyperlink" Target="http://finance.ifeng.com/app/hq/fund/of003878/index.shtml" TargetMode="External"/><Relationship Id="rId1903" Type="http://schemas.openxmlformats.org/officeDocument/2006/relationships/hyperlink" Target="http://finance.ifeng.com/app/hq/fund/of003500/index.shtml" TargetMode="External"/><Relationship Id="rId1904" Type="http://schemas.openxmlformats.org/officeDocument/2006/relationships/hyperlink" Target="http://finance.ifeng.com/app/hq/fund/of003744/index.shtml" TargetMode="External"/><Relationship Id="rId1905" Type="http://schemas.openxmlformats.org/officeDocument/2006/relationships/hyperlink" Target="http://finance.ifeng.com/app/hq/fund/of003963/index.shtml" TargetMode="External"/><Relationship Id="rId1906" Type="http://schemas.openxmlformats.org/officeDocument/2006/relationships/hyperlink" Target="http://finance.ifeng.com/app/hq/fund/of002994/index.shtml" TargetMode="External"/><Relationship Id="rId1907" Type="http://schemas.openxmlformats.org/officeDocument/2006/relationships/hyperlink" Target="http://finance.ifeng.com/app/hq/fund/of003345/index.shtml" TargetMode="External"/><Relationship Id="rId1908" Type="http://schemas.openxmlformats.org/officeDocument/2006/relationships/hyperlink" Target="http://finance.ifeng.com/app/hq/fund/of003615/index.shtml" TargetMode="External"/><Relationship Id="rId1909" Type="http://schemas.openxmlformats.org/officeDocument/2006/relationships/hyperlink" Target="http://finance.ifeng.com/app/hq/fund/sh502007/index.shtml" TargetMode="External"/><Relationship Id="rId197" Type="http://schemas.openxmlformats.org/officeDocument/2006/relationships/hyperlink" Target="http://finance.ifeng.com/app/hq/fund/of003750/index.shtml" TargetMode="External"/><Relationship Id="rId198" Type="http://schemas.openxmlformats.org/officeDocument/2006/relationships/hyperlink" Target="http://finance.ifeng.com/app/hq/fund/sh510300/index.shtml" TargetMode="External"/><Relationship Id="rId199" Type="http://schemas.openxmlformats.org/officeDocument/2006/relationships/hyperlink" Target="http://finance.ifeng.com/app/hq/fund/sh501045/index.shtml" TargetMode="External"/><Relationship Id="rId5080" Type="http://schemas.openxmlformats.org/officeDocument/2006/relationships/hyperlink" Target="http://finance.ifeng.com/app/hq/fund/of530005/index.shtml" TargetMode="External"/><Relationship Id="rId5081" Type="http://schemas.openxmlformats.org/officeDocument/2006/relationships/hyperlink" Target="http://finance.ifeng.com/app/hq/fund/sz150214/index.shtml" TargetMode="External"/><Relationship Id="rId5082" Type="http://schemas.openxmlformats.org/officeDocument/2006/relationships/hyperlink" Target="http://finance.ifeng.com/app/hq/fund/of519629/index.shtml" TargetMode="External"/><Relationship Id="rId5083" Type="http://schemas.openxmlformats.org/officeDocument/2006/relationships/hyperlink" Target="http://finance.ifeng.com/app/hq/fund/of519630/index.shtml" TargetMode="External"/><Relationship Id="rId5084" Type="http://schemas.openxmlformats.org/officeDocument/2006/relationships/hyperlink" Target="http://finance.ifeng.com/app/hq/fund/sz162605/index.shtml" TargetMode="External"/><Relationship Id="rId5085" Type="http://schemas.openxmlformats.org/officeDocument/2006/relationships/hyperlink" Target="http://finance.ifeng.com/app/hq/fund/of003964/index.shtml" TargetMode="External"/><Relationship Id="rId5086" Type="http://schemas.openxmlformats.org/officeDocument/2006/relationships/hyperlink" Target="http://finance.ifeng.com/app/hq/fund/of530011/index.shtml" TargetMode="External"/><Relationship Id="rId5087" Type="http://schemas.openxmlformats.org/officeDocument/2006/relationships/hyperlink" Target="http://finance.ifeng.com/app/hq/fund/of260109/index.shtml" TargetMode="External"/><Relationship Id="rId5088" Type="http://schemas.openxmlformats.org/officeDocument/2006/relationships/hyperlink" Target="http://finance.ifeng.com/app/hq/fund/sz162607/index.shtml" TargetMode="External"/><Relationship Id="rId5089" Type="http://schemas.openxmlformats.org/officeDocument/2006/relationships/hyperlink" Target="http://finance.ifeng.com/app/hq/fund/of260108/index.shtml" TargetMode="External"/><Relationship Id="rId1910" Type="http://schemas.openxmlformats.org/officeDocument/2006/relationships/hyperlink" Target="http://finance.ifeng.com/app/hq/fund/of003049/index.shtml" TargetMode="External"/><Relationship Id="rId1911" Type="http://schemas.openxmlformats.org/officeDocument/2006/relationships/hyperlink" Target="http://finance.ifeng.com/app/hq/fund/sz150112/index.shtml" TargetMode="External"/><Relationship Id="rId1912" Type="http://schemas.openxmlformats.org/officeDocument/2006/relationships/hyperlink" Target="http://finance.ifeng.com/app/hq/fund/of003063/index.shtml" TargetMode="External"/><Relationship Id="rId1913" Type="http://schemas.openxmlformats.org/officeDocument/2006/relationships/hyperlink" Target="http://finance.ifeng.com/app/hq/fund/of519519/index.shtml" TargetMode="External"/><Relationship Id="rId1914" Type="http://schemas.openxmlformats.org/officeDocument/2006/relationships/hyperlink" Target="http://finance.ifeng.com/app/hq/fund/of003383/index.shtml" TargetMode="External"/><Relationship Id="rId1915" Type="http://schemas.openxmlformats.org/officeDocument/2006/relationships/hyperlink" Target="http://finance.ifeng.com/app/hq/fund/of003357/index.shtml" TargetMode="External"/><Relationship Id="rId1916" Type="http://schemas.openxmlformats.org/officeDocument/2006/relationships/hyperlink" Target="http://finance.ifeng.com/app/hq/fund/sz150255/index.shtml" TargetMode="External"/><Relationship Id="rId1917" Type="http://schemas.openxmlformats.org/officeDocument/2006/relationships/hyperlink" Target="http://finance.ifeng.com/app/hq/fund/sz150257/index.shtml" TargetMode="External"/><Relationship Id="rId1918" Type="http://schemas.openxmlformats.org/officeDocument/2006/relationships/hyperlink" Target="http://finance.ifeng.com/app/hq/fund/sz150259/index.shtml" TargetMode="External"/><Relationship Id="rId1919" Type="http://schemas.openxmlformats.org/officeDocument/2006/relationships/hyperlink" Target="http://finance.ifeng.com/app/hq/fund/of003877/index.shtml" TargetMode="External"/><Relationship Id="rId5090" Type="http://schemas.openxmlformats.org/officeDocument/2006/relationships/hyperlink" Target="http://finance.ifeng.com/app/hq/fund/of260111/index.shtml" TargetMode="External"/><Relationship Id="rId5091" Type="http://schemas.openxmlformats.org/officeDocument/2006/relationships/hyperlink" Target="http://finance.ifeng.com/app/hq/fund/of260110/index.shtml" TargetMode="External"/><Relationship Id="rId5092" Type="http://schemas.openxmlformats.org/officeDocument/2006/relationships/printerSettings" Target="../printerSettings/printerSettings2.bin"/><Relationship Id="rId5093" Type="http://schemas.openxmlformats.org/officeDocument/2006/relationships/queryTable" Target="../queryTables/queryTable1.xml"/><Relationship Id="rId1920" Type="http://schemas.openxmlformats.org/officeDocument/2006/relationships/hyperlink" Target="http://finance.ifeng.com/app/hq/fund/sz150184/index.shtml" TargetMode="External"/><Relationship Id="rId1921" Type="http://schemas.openxmlformats.org/officeDocument/2006/relationships/hyperlink" Target="http://finance.ifeng.com/app/hq/fund/of003743/index.shtml" TargetMode="External"/><Relationship Id="rId1922" Type="http://schemas.openxmlformats.org/officeDocument/2006/relationships/hyperlink" Target="http://finance.ifeng.com/app/hq/fund/of003183/index.shtml" TargetMode="External"/><Relationship Id="rId1923" Type="http://schemas.openxmlformats.org/officeDocument/2006/relationships/hyperlink" Target="http://finance.ifeng.com/app/hq/fund/of003584/index.shtml" TargetMode="External"/><Relationship Id="rId1924" Type="http://schemas.openxmlformats.org/officeDocument/2006/relationships/hyperlink" Target="http://finance.ifeng.com/app/hq/fund/of003382/index.shtml" TargetMode="External"/><Relationship Id="rId1925" Type="http://schemas.openxmlformats.org/officeDocument/2006/relationships/hyperlink" Target="http://finance.ifeng.com/app/hq/fund/sz150231/index.shtml" TargetMode="External"/><Relationship Id="rId1926" Type="http://schemas.openxmlformats.org/officeDocument/2006/relationships/hyperlink" Target="http://finance.ifeng.com/app/hq/fund/of004238/index.shtml" TargetMode="External"/><Relationship Id="rId1927" Type="http://schemas.openxmlformats.org/officeDocument/2006/relationships/hyperlink" Target="http://finance.ifeng.com/app/hq/fund/of000804/index.shtml" TargetMode="External"/><Relationship Id="rId1928" Type="http://schemas.openxmlformats.org/officeDocument/2006/relationships/hyperlink" Target="http://finance.ifeng.com/app/hq/fund/index.shtml" TargetMode="External"/><Relationship Id="rId1929" Type="http://schemas.openxmlformats.org/officeDocument/2006/relationships/hyperlink" Target="http://finance.ifeng.com/app/hq/fund/of003048/index.shtml" TargetMode="External"/><Relationship Id="rId1930" Type="http://schemas.openxmlformats.org/officeDocument/2006/relationships/hyperlink" Target="http://finance.ifeng.com/app/hq/fund/of519323/index.shtml" TargetMode="External"/><Relationship Id="rId1931" Type="http://schemas.openxmlformats.org/officeDocument/2006/relationships/hyperlink" Target="http://finance.ifeng.com/app/hq/fund/of003182/index.shtml" TargetMode="External"/><Relationship Id="rId1932" Type="http://schemas.openxmlformats.org/officeDocument/2006/relationships/hyperlink" Target="http://finance.ifeng.com/app/hq/fund/of004033/index.shtml" TargetMode="External"/><Relationship Id="rId1933" Type="http://schemas.openxmlformats.org/officeDocument/2006/relationships/hyperlink" Target="http://finance.ifeng.com/app/hq/fund/of003583/index.shtml" TargetMode="External"/><Relationship Id="rId1934" Type="http://schemas.openxmlformats.org/officeDocument/2006/relationships/hyperlink" Target="http://finance.ifeng.com/app/hq/fund/of003408/index.shtml" TargetMode="External"/><Relationship Id="rId1935" Type="http://schemas.openxmlformats.org/officeDocument/2006/relationships/hyperlink" Target="http://finance.ifeng.com/app/hq/fund/of519322/index.shtml" TargetMode="External"/><Relationship Id="rId1936" Type="http://schemas.openxmlformats.org/officeDocument/2006/relationships/hyperlink" Target="http://finance.ifeng.com/app/hq/fund/of002988/index.shtml" TargetMode="External"/><Relationship Id="rId1937" Type="http://schemas.openxmlformats.org/officeDocument/2006/relationships/hyperlink" Target="http://finance.ifeng.com/app/hq/fund/of003681/index.shtml" TargetMode="External"/><Relationship Id="rId1938" Type="http://schemas.openxmlformats.org/officeDocument/2006/relationships/hyperlink" Target="http://finance.ifeng.com/app/hq/fund/sz150171/index.shtml" TargetMode="External"/><Relationship Id="rId1939" Type="http://schemas.openxmlformats.org/officeDocument/2006/relationships/hyperlink" Target="http://finance.ifeng.com/app/hq/fund/of675123/index.shtml" TargetMode="External"/><Relationship Id="rId1200" Type="http://schemas.openxmlformats.org/officeDocument/2006/relationships/hyperlink" Target="http://finance.ifeng.com/app/hq/fund/of001424/index.shtml" TargetMode="External"/><Relationship Id="rId1201" Type="http://schemas.openxmlformats.org/officeDocument/2006/relationships/hyperlink" Target="http://finance.ifeng.com/app/hq/fund/of001769/index.shtml" TargetMode="External"/><Relationship Id="rId1202" Type="http://schemas.openxmlformats.org/officeDocument/2006/relationships/hyperlink" Target="http://finance.ifeng.com/app/hq/fund/of001445/index.shtml" TargetMode="External"/><Relationship Id="rId1203" Type="http://schemas.openxmlformats.org/officeDocument/2006/relationships/hyperlink" Target="http://finance.ifeng.com/app/hq/fund/of004235/index.shtml" TargetMode="External"/><Relationship Id="rId1204" Type="http://schemas.openxmlformats.org/officeDocument/2006/relationships/hyperlink" Target="http://finance.ifeng.com/app/hq/fund/of001314/index.shtml" TargetMode="External"/><Relationship Id="rId1205" Type="http://schemas.openxmlformats.org/officeDocument/2006/relationships/hyperlink" Target="http://finance.ifeng.com/app/hq/fund/of000175/index.shtml" TargetMode="External"/><Relationship Id="rId1206" Type="http://schemas.openxmlformats.org/officeDocument/2006/relationships/hyperlink" Target="http://finance.ifeng.com/app/hq/fund/of410010/index.shtml" TargetMode="External"/><Relationship Id="rId1207" Type="http://schemas.openxmlformats.org/officeDocument/2006/relationships/hyperlink" Target="http://finance.ifeng.com/app/hq/fund/sz150266/index.shtml" TargetMode="External"/><Relationship Id="rId1208" Type="http://schemas.openxmlformats.org/officeDocument/2006/relationships/hyperlink" Target="http://finance.ifeng.com/app/hq/fund/of000692/index.shtml" TargetMode="External"/><Relationship Id="rId1209" Type="http://schemas.openxmlformats.org/officeDocument/2006/relationships/hyperlink" Target="http://finance.ifeng.com/app/hq/fund/of000574/index.shtml" TargetMode="External"/><Relationship Id="rId1940" Type="http://schemas.openxmlformats.org/officeDocument/2006/relationships/hyperlink" Target="http://finance.ifeng.com/app/hq/fund/index.shtml" TargetMode="External"/><Relationship Id="rId1941" Type="http://schemas.openxmlformats.org/officeDocument/2006/relationships/hyperlink" Target="http://finance.ifeng.com/app/hq/fund/of003407/index.shtml" TargetMode="External"/><Relationship Id="rId1942" Type="http://schemas.openxmlformats.org/officeDocument/2006/relationships/hyperlink" Target="http://finance.ifeng.com/app/hq/fund/of003838/index.shtml" TargetMode="External"/><Relationship Id="rId1943" Type="http://schemas.openxmlformats.org/officeDocument/2006/relationships/hyperlink" Target="http://finance.ifeng.com/app/hq/fund/of002882/index.shtml" TargetMode="External"/><Relationship Id="rId1944" Type="http://schemas.openxmlformats.org/officeDocument/2006/relationships/hyperlink" Target="http://finance.ifeng.com/app/hq/fund/sz150032/index.shtml" TargetMode="External"/><Relationship Id="rId1945" Type="http://schemas.openxmlformats.org/officeDocument/2006/relationships/hyperlink" Target="http://finance.ifeng.com/app/hq/fund/of003672/index.shtml" TargetMode="External"/><Relationship Id="rId1946" Type="http://schemas.openxmlformats.org/officeDocument/2006/relationships/hyperlink" Target="http://finance.ifeng.com/app/hq/fund/of002640/index.shtml" TargetMode="External"/><Relationship Id="rId1947" Type="http://schemas.openxmlformats.org/officeDocument/2006/relationships/hyperlink" Target="http://finance.ifeng.com/app/hq/fund/of003062/index.shtml" TargetMode="External"/><Relationship Id="rId1948" Type="http://schemas.openxmlformats.org/officeDocument/2006/relationships/hyperlink" Target="http://finance.ifeng.com/app/hq/fund/of070009/index.shtml" TargetMode="External"/><Relationship Id="rId1949" Type="http://schemas.openxmlformats.org/officeDocument/2006/relationships/hyperlink" Target="http://finance.ifeng.com/app/hq/fund/of002466/index.shtml" TargetMode="External"/><Relationship Id="rId2300" Type="http://schemas.openxmlformats.org/officeDocument/2006/relationships/hyperlink" Target="http://finance.ifeng.com/app/hq/fund/index.shtml" TargetMode="External"/><Relationship Id="rId2301" Type="http://schemas.openxmlformats.org/officeDocument/2006/relationships/hyperlink" Target="http://finance.ifeng.com/app/hq/fund/of001541/index.shtml" TargetMode="External"/><Relationship Id="rId2302" Type="http://schemas.openxmlformats.org/officeDocument/2006/relationships/hyperlink" Target="http://finance.ifeng.com/app/hq/fund/of002449/index.shtml" TargetMode="External"/><Relationship Id="rId2303" Type="http://schemas.openxmlformats.org/officeDocument/2006/relationships/hyperlink" Target="http://finance.ifeng.com/app/hq/fund/of004937/index.shtml" TargetMode="External"/><Relationship Id="rId2304" Type="http://schemas.openxmlformats.org/officeDocument/2006/relationships/hyperlink" Target="http://finance.ifeng.com/app/hq/fund/of090002/index.shtml" TargetMode="External"/><Relationship Id="rId2305" Type="http://schemas.openxmlformats.org/officeDocument/2006/relationships/hyperlink" Target="http://finance.ifeng.com/app/hq/fund/of002452/index.shtml" TargetMode="External"/><Relationship Id="rId2306" Type="http://schemas.openxmlformats.org/officeDocument/2006/relationships/hyperlink" Target="http://finance.ifeng.com/app/hq/fund/of002669/index.shtml" TargetMode="External"/><Relationship Id="rId2307" Type="http://schemas.openxmlformats.org/officeDocument/2006/relationships/hyperlink" Target="http://finance.ifeng.com/app/hq/fund/index.shtml" TargetMode="External"/><Relationship Id="rId2308" Type="http://schemas.openxmlformats.org/officeDocument/2006/relationships/hyperlink" Target="http://finance.ifeng.com/app/hq/fund/of002585/index.shtml" TargetMode="External"/><Relationship Id="rId2309" Type="http://schemas.openxmlformats.org/officeDocument/2006/relationships/hyperlink" Target="http://finance.ifeng.com/app/hq/fund/sz150217/index.shtml" TargetMode="External"/><Relationship Id="rId1210" Type="http://schemas.openxmlformats.org/officeDocument/2006/relationships/hyperlink" Target="http://finance.ifeng.com/app/hq/fund/of003300/index.shtml" TargetMode="External"/><Relationship Id="rId1211" Type="http://schemas.openxmlformats.org/officeDocument/2006/relationships/hyperlink" Target="http://finance.ifeng.com/app/hq/fund/sz160212/index.shtml" TargetMode="External"/><Relationship Id="rId1212" Type="http://schemas.openxmlformats.org/officeDocument/2006/relationships/hyperlink" Target="http://finance.ifeng.com/app/hq/fund/of001626/index.shtml" TargetMode="External"/><Relationship Id="rId1213" Type="http://schemas.openxmlformats.org/officeDocument/2006/relationships/hyperlink" Target="http://finance.ifeng.com/app/hq/fund/of371020/index.shtml" TargetMode="External"/><Relationship Id="rId1214" Type="http://schemas.openxmlformats.org/officeDocument/2006/relationships/hyperlink" Target="http://finance.ifeng.com/app/hq/fund/of070017/index.shtml" TargetMode="External"/><Relationship Id="rId1215" Type="http://schemas.openxmlformats.org/officeDocument/2006/relationships/hyperlink" Target="http://finance.ifeng.com/app/hq/fund/of005290/index.shtml" TargetMode="External"/><Relationship Id="rId1216" Type="http://schemas.openxmlformats.org/officeDocument/2006/relationships/hyperlink" Target="http://finance.ifeng.com/app/hq/fund/sz168105/index.shtml" TargetMode="External"/><Relationship Id="rId1217" Type="http://schemas.openxmlformats.org/officeDocument/2006/relationships/hyperlink" Target="http://finance.ifeng.com/app/hq/fund/of002405/index.shtml" TargetMode="External"/><Relationship Id="rId1218" Type="http://schemas.openxmlformats.org/officeDocument/2006/relationships/hyperlink" Target="http://finance.ifeng.com/app/hq/fund/of005170/index.shtml" TargetMode="External"/><Relationship Id="rId1219" Type="http://schemas.openxmlformats.org/officeDocument/2006/relationships/hyperlink" Target="http://finance.ifeng.com/app/hq/fund/of005169/index.shtml" TargetMode="External"/><Relationship Id="rId3400" Type="http://schemas.openxmlformats.org/officeDocument/2006/relationships/hyperlink" Target="http://finance.ifeng.com/app/hq/fund/of002237/index.shtml" TargetMode="External"/><Relationship Id="rId3401" Type="http://schemas.openxmlformats.org/officeDocument/2006/relationships/hyperlink" Target="http://finance.ifeng.com/app/hq/fund/of002290/index.shtml" TargetMode="External"/><Relationship Id="rId3402" Type="http://schemas.openxmlformats.org/officeDocument/2006/relationships/hyperlink" Target="http://finance.ifeng.com/app/hq/fund/of001582/index.shtml" TargetMode="External"/><Relationship Id="rId3403" Type="http://schemas.openxmlformats.org/officeDocument/2006/relationships/hyperlink" Target="http://finance.ifeng.com/app/hq/fund/of002081/index.shtml" TargetMode="External"/><Relationship Id="rId3404" Type="http://schemas.openxmlformats.org/officeDocument/2006/relationships/hyperlink" Target="http://finance.ifeng.com/app/hq/fund/of002221/index.shtml" TargetMode="External"/><Relationship Id="rId3405" Type="http://schemas.openxmlformats.org/officeDocument/2006/relationships/hyperlink" Target="http://finance.ifeng.com/app/hq/fund/of519770/index.shtml" TargetMode="External"/><Relationship Id="rId3406" Type="http://schemas.openxmlformats.org/officeDocument/2006/relationships/hyperlink" Target="http://finance.ifeng.com/app/hq/fund/of002420/index.shtml" TargetMode="External"/><Relationship Id="rId3407" Type="http://schemas.openxmlformats.org/officeDocument/2006/relationships/hyperlink" Target="http://finance.ifeng.com/app/hq/fund/sz150058/index.shtml" TargetMode="External"/><Relationship Id="rId3408" Type="http://schemas.openxmlformats.org/officeDocument/2006/relationships/hyperlink" Target="http://finance.ifeng.com/app/hq/fund/of002636/index.shtml" TargetMode="External"/><Relationship Id="rId3409" Type="http://schemas.openxmlformats.org/officeDocument/2006/relationships/hyperlink" Target="http://finance.ifeng.com/app/hq/fund/of519769/index.shtml" TargetMode="External"/><Relationship Id="rId700" Type="http://schemas.openxmlformats.org/officeDocument/2006/relationships/hyperlink" Target="http://finance.ifeng.com/app/hq/fund/of003415/index.shtml" TargetMode="External"/><Relationship Id="rId701" Type="http://schemas.openxmlformats.org/officeDocument/2006/relationships/hyperlink" Target="http://finance.ifeng.com/app/hq/fund/index.shtml" TargetMode="External"/><Relationship Id="rId702" Type="http://schemas.openxmlformats.org/officeDocument/2006/relationships/hyperlink" Target="http://finance.ifeng.com/app/hq/fund/of660109/index.shtml" TargetMode="External"/><Relationship Id="rId703" Type="http://schemas.openxmlformats.org/officeDocument/2006/relationships/hyperlink" Target="http://finance.ifeng.com/app/hq/fund/of410009/index.shtml" TargetMode="External"/><Relationship Id="rId704" Type="http://schemas.openxmlformats.org/officeDocument/2006/relationships/hyperlink" Target="http://finance.ifeng.com/app/hq/fund/of001558/index.shtml" TargetMode="External"/><Relationship Id="rId705" Type="http://schemas.openxmlformats.org/officeDocument/2006/relationships/hyperlink" Target="http://finance.ifeng.com/app/hq/fund/of005198/index.shtml" TargetMode="External"/><Relationship Id="rId706" Type="http://schemas.openxmlformats.org/officeDocument/2006/relationships/hyperlink" Target="http://finance.ifeng.com/app/hq/fund/of005197/index.shtml" TargetMode="External"/><Relationship Id="rId707" Type="http://schemas.openxmlformats.org/officeDocument/2006/relationships/hyperlink" Target="http://finance.ifeng.com/app/hq/fund/of001496/index.shtml" TargetMode="External"/><Relationship Id="rId708" Type="http://schemas.openxmlformats.org/officeDocument/2006/relationships/hyperlink" Target="http://finance.ifeng.com/app/hq/fund/of002187/index.shtml" TargetMode="External"/><Relationship Id="rId709" Type="http://schemas.openxmlformats.org/officeDocument/2006/relationships/hyperlink" Target="http://finance.ifeng.com/app/hq/fund/of519097/index.shtml" TargetMode="External"/><Relationship Id="rId1950" Type="http://schemas.openxmlformats.org/officeDocument/2006/relationships/hyperlink" Target="http://finance.ifeng.com/app/hq/fund/of000497/index.shtml" TargetMode="External"/><Relationship Id="rId1951" Type="http://schemas.openxmlformats.org/officeDocument/2006/relationships/hyperlink" Target="http://finance.ifeng.com/app/hq/fund/of003837/index.shtml" TargetMode="External"/><Relationship Id="rId1952" Type="http://schemas.openxmlformats.org/officeDocument/2006/relationships/hyperlink" Target="http://finance.ifeng.com/app/hq/fund/of003685/index.shtml" TargetMode="External"/><Relationship Id="rId1953" Type="http://schemas.openxmlformats.org/officeDocument/2006/relationships/hyperlink" Target="http://finance.ifeng.com/app/hq/fund/index.shtml" TargetMode="External"/><Relationship Id="rId1954" Type="http://schemas.openxmlformats.org/officeDocument/2006/relationships/hyperlink" Target="http://finance.ifeng.com/app/hq/fund/of003030/index.shtml" TargetMode="External"/><Relationship Id="rId1955" Type="http://schemas.openxmlformats.org/officeDocument/2006/relationships/hyperlink" Target="http://finance.ifeng.com/app/hq/fund/of003684/index.shtml" TargetMode="External"/><Relationship Id="rId1956" Type="http://schemas.openxmlformats.org/officeDocument/2006/relationships/hyperlink" Target="http://finance.ifeng.com/app/hq/fund/of002311/index.shtml" TargetMode="External"/><Relationship Id="rId1957" Type="http://schemas.openxmlformats.org/officeDocument/2006/relationships/hyperlink" Target="http://finance.ifeng.com/app/hq/fund/of003587/index.shtml" TargetMode="External"/><Relationship Id="rId1958" Type="http://schemas.openxmlformats.org/officeDocument/2006/relationships/hyperlink" Target="http://finance.ifeng.com/app/hq/fund/of002549/index.shtml" TargetMode="External"/><Relationship Id="rId1959" Type="http://schemas.openxmlformats.org/officeDocument/2006/relationships/hyperlink" Target="http://finance.ifeng.com/app/hq/fund/of003780/index.shtml" TargetMode="External"/><Relationship Id="rId2310" Type="http://schemas.openxmlformats.org/officeDocument/2006/relationships/hyperlink" Target="http://finance.ifeng.com/app/hq/fund/of320020/index.shtml" TargetMode="External"/><Relationship Id="rId2311" Type="http://schemas.openxmlformats.org/officeDocument/2006/relationships/hyperlink" Target="http://finance.ifeng.com/app/hq/fund/of004490/index.shtml" TargetMode="External"/><Relationship Id="rId2312" Type="http://schemas.openxmlformats.org/officeDocument/2006/relationships/hyperlink" Target="http://finance.ifeng.com/app/hq/fund/sz150243/index.shtml" TargetMode="External"/><Relationship Id="rId2313" Type="http://schemas.openxmlformats.org/officeDocument/2006/relationships/hyperlink" Target="http://finance.ifeng.com/app/hq/fund/of450003/index.shtml" TargetMode="External"/><Relationship Id="rId2314" Type="http://schemas.openxmlformats.org/officeDocument/2006/relationships/hyperlink" Target="http://finance.ifeng.com/app/hq/fund/of519335/index.shtml" TargetMode="External"/><Relationship Id="rId2315" Type="http://schemas.openxmlformats.org/officeDocument/2006/relationships/hyperlink" Target="http://finance.ifeng.com/app/hq/fund/of519726/index.shtml" TargetMode="External"/><Relationship Id="rId2316" Type="http://schemas.openxmlformats.org/officeDocument/2006/relationships/hyperlink" Target="http://finance.ifeng.com/app/hq/fund/index.shtml" TargetMode="External"/><Relationship Id="rId2317" Type="http://schemas.openxmlformats.org/officeDocument/2006/relationships/hyperlink" Target="http://finance.ifeng.com/app/hq/fund/of002265/index.shtml" TargetMode="External"/><Relationship Id="rId2318" Type="http://schemas.openxmlformats.org/officeDocument/2006/relationships/hyperlink" Target="http://finance.ifeng.com/app/hq/fund/of519753/index.shtml" TargetMode="External"/><Relationship Id="rId2319" Type="http://schemas.openxmlformats.org/officeDocument/2006/relationships/hyperlink" Target="http://finance.ifeng.com/app/hq/fund/sz161614/index.shtml" TargetMode="External"/><Relationship Id="rId1220" Type="http://schemas.openxmlformats.org/officeDocument/2006/relationships/hyperlink" Target="http://finance.ifeng.com/app/hq/fund/of003338/index.shtml" TargetMode="External"/><Relationship Id="rId1221" Type="http://schemas.openxmlformats.org/officeDocument/2006/relationships/hyperlink" Target="http://finance.ifeng.com/app/hq/fund/of003337/index.shtml" TargetMode="External"/><Relationship Id="rId1222" Type="http://schemas.openxmlformats.org/officeDocument/2006/relationships/hyperlink" Target="http://finance.ifeng.com/app/hq/fund/of519197/index.shtml" TargetMode="External"/><Relationship Id="rId1223" Type="http://schemas.openxmlformats.org/officeDocument/2006/relationships/hyperlink" Target="http://finance.ifeng.com/app/hq/fund/of000082/index.shtml" TargetMode="External"/><Relationship Id="rId1224" Type="http://schemas.openxmlformats.org/officeDocument/2006/relationships/hyperlink" Target="http://finance.ifeng.com/app/hq/fund/sz160211/index.shtml" TargetMode="External"/><Relationship Id="rId1225" Type="http://schemas.openxmlformats.org/officeDocument/2006/relationships/hyperlink" Target="http://finance.ifeng.com/app/hq/fund/of004498/index.shtml" TargetMode="External"/><Relationship Id="rId1226" Type="http://schemas.openxmlformats.org/officeDocument/2006/relationships/hyperlink" Target="http://finance.ifeng.com/app/hq/fund/of004565/index.shtml" TargetMode="External"/><Relationship Id="rId1227" Type="http://schemas.openxmlformats.org/officeDocument/2006/relationships/hyperlink" Target="http://finance.ifeng.com/app/hq/fund/of000065/index.shtml" TargetMode="External"/><Relationship Id="rId1228" Type="http://schemas.openxmlformats.org/officeDocument/2006/relationships/hyperlink" Target="http://finance.ifeng.com/app/hq/fund/of002366/index.shtml" TargetMode="External"/><Relationship Id="rId1229" Type="http://schemas.openxmlformats.org/officeDocument/2006/relationships/hyperlink" Target="http://finance.ifeng.com/app/hq/fund/of002472/index.shtml" TargetMode="External"/><Relationship Id="rId4500" Type="http://schemas.openxmlformats.org/officeDocument/2006/relationships/hyperlink" Target="http://finance.ifeng.com/app/hq/fund/of004905/index.shtml" TargetMode="External"/><Relationship Id="rId4501" Type="http://schemas.openxmlformats.org/officeDocument/2006/relationships/hyperlink" Target="http://finance.ifeng.com/app/hq/fund/sz163110/index.shtml" TargetMode="External"/><Relationship Id="rId4502" Type="http://schemas.openxmlformats.org/officeDocument/2006/relationships/hyperlink" Target="http://finance.ifeng.com/app/hq/fund/sz160105/index.shtml" TargetMode="External"/><Relationship Id="rId4503" Type="http://schemas.openxmlformats.org/officeDocument/2006/relationships/hyperlink" Target="http://finance.ifeng.com/app/hq/fund/of001606/index.shtml" TargetMode="External"/><Relationship Id="rId4504" Type="http://schemas.openxmlformats.org/officeDocument/2006/relationships/hyperlink" Target="http://finance.ifeng.com/app/hq/fund/of004634/index.shtml" TargetMode="External"/><Relationship Id="rId4505" Type="http://schemas.openxmlformats.org/officeDocument/2006/relationships/hyperlink" Target="http://finance.ifeng.com/app/hq/fund/of519679/index.shtml" TargetMode="External"/><Relationship Id="rId4506" Type="http://schemas.openxmlformats.org/officeDocument/2006/relationships/hyperlink" Target="http://finance.ifeng.com/app/hq/fund/of002803/index.shtml" TargetMode="External"/><Relationship Id="rId4507" Type="http://schemas.openxmlformats.org/officeDocument/2006/relationships/hyperlink" Target="http://finance.ifeng.com/app/hq/fund/of001852/index.shtml" TargetMode="External"/><Relationship Id="rId4508" Type="http://schemas.openxmlformats.org/officeDocument/2006/relationships/hyperlink" Target="http://finance.ifeng.com/app/hq/fund/of002300/index.shtml" TargetMode="External"/><Relationship Id="rId4509" Type="http://schemas.openxmlformats.org/officeDocument/2006/relationships/hyperlink" Target="http://finance.ifeng.com/app/hq/fund/of001542/index.shtml" TargetMode="External"/><Relationship Id="rId3410" Type="http://schemas.openxmlformats.org/officeDocument/2006/relationships/hyperlink" Target="http://finance.ifeng.com/app/hq/fund/of001933/index.shtml" TargetMode="External"/><Relationship Id="rId3411" Type="http://schemas.openxmlformats.org/officeDocument/2006/relationships/hyperlink" Target="http://finance.ifeng.com/app/hq/fund/of001400/index.shtml" TargetMode="External"/><Relationship Id="rId3412" Type="http://schemas.openxmlformats.org/officeDocument/2006/relationships/hyperlink" Target="http://finance.ifeng.com/app/hq/fund/sz159944/index.shtml" TargetMode="External"/><Relationship Id="rId3413" Type="http://schemas.openxmlformats.org/officeDocument/2006/relationships/hyperlink" Target="http://finance.ifeng.com/app/hq/fund/of002494/index.shtml" TargetMode="External"/><Relationship Id="rId3414" Type="http://schemas.openxmlformats.org/officeDocument/2006/relationships/hyperlink" Target="http://finance.ifeng.com/app/hq/fund/of000672/index.shtml" TargetMode="External"/><Relationship Id="rId3415" Type="http://schemas.openxmlformats.org/officeDocument/2006/relationships/hyperlink" Target="http://finance.ifeng.com/app/hq/fund/of002637/index.shtml" TargetMode="External"/><Relationship Id="rId3416" Type="http://schemas.openxmlformats.org/officeDocument/2006/relationships/hyperlink" Target="http://finance.ifeng.com/app/hq/fund/of002330/index.shtml" TargetMode="External"/><Relationship Id="rId3417" Type="http://schemas.openxmlformats.org/officeDocument/2006/relationships/hyperlink" Target="http://finance.ifeng.com/app/hq/fund/of002959/index.shtml" TargetMode="External"/><Relationship Id="rId3418" Type="http://schemas.openxmlformats.org/officeDocument/2006/relationships/hyperlink" Target="http://finance.ifeng.com/app/hq/fund/of001795/index.shtml" TargetMode="External"/><Relationship Id="rId3419" Type="http://schemas.openxmlformats.org/officeDocument/2006/relationships/hyperlink" Target="http://finance.ifeng.com/app/hq/fund/of001358/index.shtml" TargetMode="External"/><Relationship Id="rId710" Type="http://schemas.openxmlformats.org/officeDocument/2006/relationships/hyperlink" Target="http://finance.ifeng.com/app/hq/fund/of002630/index.shtml" TargetMode="External"/><Relationship Id="rId711" Type="http://schemas.openxmlformats.org/officeDocument/2006/relationships/hyperlink" Target="http://finance.ifeng.com/app/hq/fund/of450005/index.shtml" TargetMode="External"/><Relationship Id="rId712" Type="http://schemas.openxmlformats.org/officeDocument/2006/relationships/hyperlink" Target="http://finance.ifeng.com/app/hq/fund/of690006/index.shtml" TargetMode="External"/><Relationship Id="rId713" Type="http://schemas.openxmlformats.org/officeDocument/2006/relationships/hyperlink" Target="http://finance.ifeng.com/app/hq/fund/of001654/index.shtml" TargetMode="External"/><Relationship Id="rId714" Type="http://schemas.openxmlformats.org/officeDocument/2006/relationships/hyperlink" Target="http://finance.ifeng.com/app/hq/fund/of001121/index.shtml" TargetMode="External"/><Relationship Id="rId715" Type="http://schemas.openxmlformats.org/officeDocument/2006/relationships/hyperlink" Target="http://finance.ifeng.com/app/hq/fund/index.shtml" TargetMode="External"/><Relationship Id="rId716" Type="http://schemas.openxmlformats.org/officeDocument/2006/relationships/hyperlink" Target="http://finance.ifeng.com/app/hq/fund/of001125/index.shtml" TargetMode="External"/><Relationship Id="rId717" Type="http://schemas.openxmlformats.org/officeDocument/2006/relationships/hyperlink" Target="http://finance.ifeng.com/app/hq/fund/of000522/index.shtml" TargetMode="External"/><Relationship Id="rId718" Type="http://schemas.openxmlformats.org/officeDocument/2006/relationships/hyperlink" Target="http://finance.ifeng.com/app/hq/fund/of001429/index.shtml" TargetMode="External"/><Relationship Id="rId719" Type="http://schemas.openxmlformats.org/officeDocument/2006/relationships/hyperlink" Target="http://finance.ifeng.com/app/hq/fund/index.shtml" TargetMode="External"/><Relationship Id="rId1960" Type="http://schemas.openxmlformats.org/officeDocument/2006/relationships/hyperlink" Target="http://finance.ifeng.com/app/hq/fund/of002316/index.shtml" TargetMode="External"/><Relationship Id="rId1961" Type="http://schemas.openxmlformats.org/officeDocument/2006/relationships/hyperlink" Target="http://finance.ifeng.com/app/hq/fund/of001451/index.shtml" TargetMode="External"/><Relationship Id="rId1962" Type="http://schemas.openxmlformats.org/officeDocument/2006/relationships/hyperlink" Target="http://finance.ifeng.com/app/hq/fund/of004248/index.shtml" TargetMode="External"/><Relationship Id="rId1963" Type="http://schemas.openxmlformats.org/officeDocument/2006/relationships/hyperlink" Target="http://finance.ifeng.com/app/hq/fund/of003943/index.shtml" TargetMode="External"/><Relationship Id="rId1964" Type="http://schemas.openxmlformats.org/officeDocument/2006/relationships/hyperlink" Target="http://finance.ifeng.com/app/hq/fund/of003633/index.shtml" TargetMode="External"/><Relationship Id="rId1965" Type="http://schemas.openxmlformats.org/officeDocument/2006/relationships/hyperlink" Target="http://finance.ifeng.com/app/hq/fund/of002308/index.shtml" TargetMode="External"/><Relationship Id="rId1966" Type="http://schemas.openxmlformats.org/officeDocument/2006/relationships/hyperlink" Target="http://finance.ifeng.com/app/hq/fund/of004825/index.shtml" TargetMode="External"/><Relationship Id="rId1967" Type="http://schemas.openxmlformats.org/officeDocument/2006/relationships/hyperlink" Target="http://finance.ifeng.com/app/hq/fund/of003944/index.shtml" TargetMode="External"/><Relationship Id="rId1968" Type="http://schemas.openxmlformats.org/officeDocument/2006/relationships/hyperlink" Target="http://finance.ifeng.com/app/hq/fund/of003632/index.shtml" TargetMode="External"/><Relationship Id="rId1969" Type="http://schemas.openxmlformats.org/officeDocument/2006/relationships/hyperlink" Target="http://finance.ifeng.com/app/hq/fund/of000187/index.shtml" TargetMode="External"/><Relationship Id="rId2320" Type="http://schemas.openxmlformats.org/officeDocument/2006/relationships/hyperlink" Target="http://finance.ifeng.com/app/hq/fund/sz150012/index.shtml" TargetMode="External"/><Relationship Id="rId2321" Type="http://schemas.openxmlformats.org/officeDocument/2006/relationships/hyperlink" Target="http://finance.ifeng.com/app/hq/fund/of519771/index.shtml" TargetMode="External"/><Relationship Id="rId2322" Type="http://schemas.openxmlformats.org/officeDocument/2006/relationships/hyperlink" Target="http://finance.ifeng.com/app/hq/fund/of002703/index.shtml" TargetMode="External"/><Relationship Id="rId2323" Type="http://schemas.openxmlformats.org/officeDocument/2006/relationships/hyperlink" Target="http://finance.ifeng.com/app/hq/fund/of020018/index.shtml" TargetMode="External"/><Relationship Id="rId2324" Type="http://schemas.openxmlformats.org/officeDocument/2006/relationships/hyperlink" Target="http://finance.ifeng.com/app/hq/fund/sz150221/index.shtml" TargetMode="External"/><Relationship Id="rId2325" Type="http://schemas.openxmlformats.org/officeDocument/2006/relationships/hyperlink" Target="http://finance.ifeng.com/app/hq/fund/of002351/index.shtml" TargetMode="External"/><Relationship Id="rId2326" Type="http://schemas.openxmlformats.org/officeDocument/2006/relationships/hyperlink" Target="http://finance.ifeng.com/app/hq/fund/index.shtml" TargetMode="External"/><Relationship Id="rId2327" Type="http://schemas.openxmlformats.org/officeDocument/2006/relationships/hyperlink" Target="http://finance.ifeng.com/app/hq/fund/of360008/index.shtml" TargetMode="External"/><Relationship Id="rId2328" Type="http://schemas.openxmlformats.org/officeDocument/2006/relationships/hyperlink" Target="http://finance.ifeng.com/app/hq/fund/of003979/index.shtml" TargetMode="External"/><Relationship Id="rId2329" Type="http://schemas.openxmlformats.org/officeDocument/2006/relationships/hyperlink" Target="http://finance.ifeng.com/app/hq/fund/of001960/index.shtml" TargetMode="External"/><Relationship Id="rId1230" Type="http://schemas.openxmlformats.org/officeDocument/2006/relationships/hyperlink" Target="http://finance.ifeng.com/app/hq/fund/of163809/index.shtml" TargetMode="External"/><Relationship Id="rId1231" Type="http://schemas.openxmlformats.org/officeDocument/2006/relationships/hyperlink" Target="http://finance.ifeng.com/app/hq/fund/of000803/index.shtml" TargetMode="External"/><Relationship Id="rId1232" Type="http://schemas.openxmlformats.org/officeDocument/2006/relationships/hyperlink" Target="http://finance.ifeng.com/app/hq/fund/sz160323/index.shtml" TargetMode="External"/><Relationship Id="rId1233" Type="http://schemas.openxmlformats.org/officeDocument/2006/relationships/hyperlink" Target="http://finance.ifeng.com/app/hq/fund/sz166402/index.shtml" TargetMode="External"/><Relationship Id="rId1234" Type="http://schemas.openxmlformats.org/officeDocument/2006/relationships/hyperlink" Target="http://finance.ifeng.com/app/hq/fund/index.shtml" TargetMode="External"/><Relationship Id="rId1235" Type="http://schemas.openxmlformats.org/officeDocument/2006/relationships/hyperlink" Target="http://finance.ifeng.com/app/hq/fund/of001327/index.shtml" TargetMode="External"/><Relationship Id="rId1236" Type="http://schemas.openxmlformats.org/officeDocument/2006/relationships/hyperlink" Target="http://finance.ifeng.com/app/hq/fund/of675091/index.shtml" TargetMode="External"/><Relationship Id="rId1237" Type="http://schemas.openxmlformats.org/officeDocument/2006/relationships/hyperlink" Target="http://finance.ifeng.com/app/hq/fund/of004143/index.shtml" TargetMode="External"/><Relationship Id="rId1238" Type="http://schemas.openxmlformats.org/officeDocument/2006/relationships/hyperlink" Target="http://finance.ifeng.com/app/hq/fund/of004142/index.shtml" TargetMode="External"/><Relationship Id="rId1239" Type="http://schemas.openxmlformats.org/officeDocument/2006/relationships/hyperlink" Target="http://finance.ifeng.com/app/hq/fund/of380009/index.shtml" TargetMode="External"/><Relationship Id="rId4510" Type="http://schemas.openxmlformats.org/officeDocument/2006/relationships/hyperlink" Target="http://finance.ifeng.com/app/hq/fund/of001128/index.shtml" TargetMode="External"/><Relationship Id="rId4511" Type="http://schemas.openxmlformats.org/officeDocument/2006/relationships/hyperlink" Target="http://finance.ifeng.com/app/hq/fund/of519957/index.shtml" TargetMode="External"/><Relationship Id="rId4512" Type="http://schemas.openxmlformats.org/officeDocument/2006/relationships/hyperlink" Target="http://finance.ifeng.com/app/hq/fund/of050018/index.shtml" TargetMode="External"/><Relationship Id="rId4513" Type="http://schemas.openxmlformats.org/officeDocument/2006/relationships/hyperlink" Target="http://finance.ifeng.com/app/hq/fund/of001712/index.shtml" TargetMode="External"/><Relationship Id="rId4514" Type="http://schemas.openxmlformats.org/officeDocument/2006/relationships/hyperlink" Target="http://finance.ifeng.com/app/hq/fund/sh501007/index.shtml" TargetMode="External"/><Relationship Id="rId4515" Type="http://schemas.openxmlformats.org/officeDocument/2006/relationships/hyperlink" Target="http://finance.ifeng.com/app/hq/fund/of217020/index.shtml" TargetMode="External"/><Relationship Id="rId4516" Type="http://schemas.openxmlformats.org/officeDocument/2006/relationships/hyperlink" Target="http://finance.ifeng.com/app/hq/fund/of530015/index.shtml" TargetMode="External"/><Relationship Id="rId4517" Type="http://schemas.openxmlformats.org/officeDocument/2006/relationships/hyperlink" Target="http://finance.ifeng.com/app/hq/fund/of020010/index.shtml" TargetMode="External"/><Relationship Id="rId4518" Type="http://schemas.openxmlformats.org/officeDocument/2006/relationships/hyperlink" Target="http://finance.ifeng.com/app/hq/fund/of001133/index.shtml" TargetMode="External"/><Relationship Id="rId4519" Type="http://schemas.openxmlformats.org/officeDocument/2006/relationships/hyperlink" Target="http://finance.ifeng.com/app/hq/fund/of001210/index.shtml" TargetMode="External"/><Relationship Id="rId3420" Type="http://schemas.openxmlformats.org/officeDocument/2006/relationships/hyperlink" Target="http://finance.ifeng.com/app/hq/fund/index.shtml" TargetMode="External"/><Relationship Id="rId3421" Type="http://schemas.openxmlformats.org/officeDocument/2006/relationships/hyperlink" Target="http://finance.ifeng.com/app/hq/fund/of002407/index.shtml" TargetMode="External"/><Relationship Id="rId3422" Type="http://schemas.openxmlformats.org/officeDocument/2006/relationships/hyperlink" Target="http://finance.ifeng.com/app/hq/fund/of003106/index.shtml" TargetMode="External"/><Relationship Id="rId3423" Type="http://schemas.openxmlformats.org/officeDocument/2006/relationships/hyperlink" Target="http://finance.ifeng.com/app/hq/fund/of002295/index.shtml" TargetMode="External"/><Relationship Id="rId3424" Type="http://schemas.openxmlformats.org/officeDocument/2006/relationships/hyperlink" Target="http://finance.ifeng.com/app/hq/fund/of001517/index.shtml" TargetMode="External"/><Relationship Id="rId3425" Type="http://schemas.openxmlformats.org/officeDocument/2006/relationships/hyperlink" Target="http://finance.ifeng.com/app/hq/fund/of002375/index.shtml" TargetMode="External"/><Relationship Id="rId3426" Type="http://schemas.openxmlformats.org/officeDocument/2006/relationships/hyperlink" Target="http://finance.ifeng.com/app/hq/fund/index.shtml" TargetMode="External"/><Relationship Id="rId3427" Type="http://schemas.openxmlformats.org/officeDocument/2006/relationships/hyperlink" Target="http://finance.ifeng.com/app/hq/fund/of573003/index.shtml" TargetMode="External"/><Relationship Id="rId3428" Type="http://schemas.openxmlformats.org/officeDocument/2006/relationships/hyperlink" Target="http://finance.ifeng.com/app/hq/fund/of003493/index.shtml" TargetMode="External"/><Relationship Id="rId3429" Type="http://schemas.openxmlformats.org/officeDocument/2006/relationships/hyperlink" Target="http://finance.ifeng.com/app/hq/fund/of002540/index.shtml" TargetMode="External"/><Relationship Id="rId720" Type="http://schemas.openxmlformats.org/officeDocument/2006/relationships/hyperlink" Target="http://finance.ifeng.com/app/hq/fund/of450006/index.shtml" TargetMode="External"/><Relationship Id="rId721" Type="http://schemas.openxmlformats.org/officeDocument/2006/relationships/hyperlink" Target="http://finance.ifeng.com/app/hq/fund/of004289/index.shtml" TargetMode="External"/><Relationship Id="rId722" Type="http://schemas.openxmlformats.org/officeDocument/2006/relationships/hyperlink" Target="http://finance.ifeng.com/app/hq/fund/of080015/index.shtml" TargetMode="External"/><Relationship Id="rId723" Type="http://schemas.openxmlformats.org/officeDocument/2006/relationships/hyperlink" Target="http://finance.ifeng.com/app/hq/fund/of001359/index.shtml" TargetMode="External"/><Relationship Id="rId724" Type="http://schemas.openxmlformats.org/officeDocument/2006/relationships/hyperlink" Target="http://finance.ifeng.com/app/hq/fund/of233013/index.shtml" TargetMode="External"/><Relationship Id="rId725" Type="http://schemas.openxmlformats.org/officeDocument/2006/relationships/hyperlink" Target="http://finance.ifeng.com/app/hq/fund/of004131/index.shtml" TargetMode="External"/><Relationship Id="rId726" Type="http://schemas.openxmlformats.org/officeDocument/2006/relationships/hyperlink" Target="http://finance.ifeng.com/app/hq/fund/of002702/index.shtml" TargetMode="External"/><Relationship Id="rId727" Type="http://schemas.openxmlformats.org/officeDocument/2006/relationships/hyperlink" Target="http://finance.ifeng.com/app/hq/fund/of001120/index.shtml" TargetMode="External"/><Relationship Id="rId728" Type="http://schemas.openxmlformats.org/officeDocument/2006/relationships/hyperlink" Target="http://finance.ifeng.com/app/hq/fund/of180003/index.shtml" TargetMode="External"/><Relationship Id="rId729" Type="http://schemas.openxmlformats.org/officeDocument/2006/relationships/hyperlink" Target="http://finance.ifeng.com/app/hq/fund/of002701/index.shtml" TargetMode="External"/><Relationship Id="rId1970" Type="http://schemas.openxmlformats.org/officeDocument/2006/relationships/hyperlink" Target="http://finance.ifeng.com/app/hq/fund/of003170/index.shtml" TargetMode="External"/><Relationship Id="rId1971" Type="http://schemas.openxmlformats.org/officeDocument/2006/relationships/hyperlink" Target="http://finance.ifeng.com/app/hq/fund/of003831/index.shtml" TargetMode="External"/><Relationship Id="rId1972" Type="http://schemas.openxmlformats.org/officeDocument/2006/relationships/hyperlink" Target="http://finance.ifeng.com/app/hq/fund/of003821/index.shtml" TargetMode="External"/><Relationship Id="rId1973" Type="http://schemas.openxmlformats.org/officeDocument/2006/relationships/hyperlink" Target="http://finance.ifeng.com/app/hq/fund/of003169/index.shtml" TargetMode="External"/><Relationship Id="rId1974" Type="http://schemas.openxmlformats.org/officeDocument/2006/relationships/hyperlink" Target="http://finance.ifeng.com/app/hq/fund/of003820/index.shtml" TargetMode="External"/><Relationship Id="rId1975" Type="http://schemas.openxmlformats.org/officeDocument/2006/relationships/hyperlink" Target="http://finance.ifeng.com/app/hq/fund/of001336/index.shtml" TargetMode="External"/><Relationship Id="rId1976" Type="http://schemas.openxmlformats.org/officeDocument/2006/relationships/hyperlink" Target="http://finance.ifeng.com/app/hq/fund/of003839/index.shtml" TargetMode="External"/><Relationship Id="rId1977" Type="http://schemas.openxmlformats.org/officeDocument/2006/relationships/hyperlink" Target="http://finance.ifeng.com/app/hq/fund/sh501302/index.shtml" TargetMode="External"/><Relationship Id="rId1978" Type="http://schemas.openxmlformats.org/officeDocument/2006/relationships/hyperlink" Target="http://finance.ifeng.com/app/hq/fund/of000022/index.shtml" TargetMode="External"/><Relationship Id="rId1979" Type="http://schemas.openxmlformats.org/officeDocument/2006/relationships/hyperlink" Target="http://finance.ifeng.com/app/hq/fund/of206003/index.shtml" TargetMode="External"/><Relationship Id="rId2330" Type="http://schemas.openxmlformats.org/officeDocument/2006/relationships/hyperlink" Target="http://finance.ifeng.com/app/hq/fund/of002836/index.shtml" TargetMode="External"/><Relationship Id="rId2331" Type="http://schemas.openxmlformats.org/officeDocument/2006/relationships/hyperlink" Target="http://finance.ifeng.com/app/hq/fund/of519669/index.shtml" TargetMode="External"/><Relationship Id="rId2332" Type="http://schemas.openxmlformats.org/officeDocument/2006/relationships/hyperlink" Target="http://finance.ifeng.com/app/hq/fund/of004467/index.shtml" TargetMode="External"/><Relationship Id="rId2333" Type="http://schemas.openxmlformats.org/officeDocument/2006/relationships/hyperlink" Target="http://finance.ifeng.com/app/hq/fund/of000630/index.shtml" TargetMode="External"/><Relationship Id="rId2334" Type="http://schemas.openxmlformats.org/officeDocument/2006/relationships/hyperlink" Target="http://finance.ifeng.com/app/hq/fund/sh502041/index.shtml" TargetMode="External"/><Relationship Id="rId2335" Type="http://schemas.openxmlformats.org/officeDocument/2006/relationships/hyperlink" Target="http://finance.ifeng.com/app/hq/fund/of005083/index.shtml" TargetMode="External"/><Relationship Id="rId2336" Type="http://schemas.openxmlformats.org/officeDocument/2006/relationships/hyperlink" Target="http://finance.ifeng.com/app/hq/fund/of002568/index.shtml" TargetMode="External"/><Relationship Id="rId2337" Type="http://schemas.openxmlformats.org/officeDocument/2006/relationships/hyperlink" Target="http://finance.ifeng.com/app/hq/fund/of673100/index.shtml" TargetMode="External"/><Relationship Id="rId2338" Type="http://schemas.openxmlformats.org/officeDocument/2006/relationships/hyperlink" Target="http://finance.ifeng.com/app/hq/fund/of960023/index.shtml" TargetMode="External"/><Relationship Id="rId2339" Type="http://schemas.openxmlformats.org/officeDocument/2006/relationships/hyperlink" Target="http://finance.ifeng.com/app/hq/fund/of001206/index.shtml" TargetMode="External"/><Relationship Id="rId1240" Type="http://schemas.openxmlformats.org/officeDocument/2006/relationships/hyperlink" Target="http://finance.ifeng.com/app/hq/fund/of000849/index.shtml" TargetMode="External"/><Relationship Id="rId1241" Type="http://schemas.openxmlformats.org/officeDocument/2006/relationships/hyperlink" Target="http://finance.ifeng.com/app/hq/fund/of000850/index.shtml" TargetMode="External"/><Relationship Id="rId1242" Type="http://schemas.openxmlformats.org/officeDocument/2006/relationships/hyperlink" Target="http://finance.ifeng.com/app/hq/fund/of002242/index.shtml" TargetMode="External"/><Relationship Id="rId1243" Type="http://schemas.openxmlformats.org/officeDocument/2006/relationships/hyperlink" Target="http://finance.ifeng.com/app/hq/fund/of005052/index.shtml" TargetMode="External"/><Relationship Id="rId1244" Type="http://schemas.openxmlformats.org/officeDocument/2006/relationships/hyperlink" Target="http://finance.ifeng.com/app/hq/fund/of005051/index.shtml" TargetMode="External"/><Relationship Id="rId1245" Type="http://schemas.openxmlformats.org/officeDocument/2006/relationships/hyperlink" Target="http://finance.ifeng.com/app/hq/fund/of003135/index.shtml" TargetMode="External"/><Relationship Id="rId1246" Type="http://schemas.openxmlformats.org/officeDocument/2006/relationships/hyperlink" Target="http://finance.ifeng.com/app/hq/fund/of004748/index.shtml" TargetMode="External"/><Relationship Id="rId1247" Type="http://schemas.openxmlformats.org/officeDocument/2006/relationships/hyperlink" Target="http://finance.ifeng.com/app/hq/fund/sh510090/index.shtml" TargetMode="External"/><Relationship Id="rId1248" Type="http://schemas.openxmlformats.org/officeDocument/2006/relationships/hyperlink" Target="http://finance.ifeng.com/app/hq/fund/of001328/index.shtml" TargetMode="External"/><Relationship Id="rId1249" Type="http://schemas.openxmlformats.org/officeDocument/2006/relationships/hyperlink" Target="http://finance.ifeng.com/app/hq/fund/of003045/index.shtml" TargetMode="External"/><Relationship Id="rId4520" Type="http://schemas.openxmlformats.org/officeDocument/2006/relationships/hyperlink" Target="http://finance.ifeng.com/app/hq/fund/of004640/index.shtml" TargetMode="External"/><Relationship Id="rId4521" Type="http://schemas.openxmlformats.org/officeDocument/2006/relationships/hyperlink" Target="http://finance.ifeng.com/app/hq/fund/of001150/index.shtml" TargetMode="External"/><Relationship Id="rId4522" Type="http://schemas.openxmlformats.org/officeDocument/2006/relationships/hyperlink" Target="http://finance.ifeng.com/app/hq/fund/of000059/index.shtml" TargetMode="External"/><Relationship Id="rId4523" Type="http://schemas.openxmlformats.org/officeDocument/2006/relationships/hyperlink" Target="http://finance.ifeng.com/app/hq/fund/of001534/index.shtml" TargetMode="External"/><Relationship Id="rId4524" Type="http://schemas.openxmlformats.org/officeDocument/2006/relationships/hyperlink" Target="http://finance.ifeng.com/app/hq/fund/of001224/index.shtml" TargetMode="External"/><Relationship Id="rId4525" Type="http://schemas.openxmlformats.org/officeDocument/2006/relationships/hyperlink" Target="http://finance.ifeng.com/app/hq/fund/of001611/index.shtml" TargetMode="External"/><Relationship Id="rId4526" Type="http://schemas.openxmlformats.org/officeDocument/2006/relationships/hyperlink" Target="http://finance.ifeng.com/app/hq/fund/of020026/index.shtml" TargetMode="External"/><Relationship Id="rId4527" Type="http://schemas.openxmlformats.org/officeDocument/2006/relationships/hyperlink" Target="http://finance.ifeng.com/app/hq/fund/of001479/index.shtml" TargetMode="External"/><Relationship Id="rId4528" Type="http://schemas.openxmlformats.org/officeDocument/2006/relationships/hyperlink" Target="http://finance.ifeng.com/app/hq/fund/of002510/index.shtml" TargetMode="External"/><Relationship Id="rId4529" Type="http://schemas.openxmlformats.org/officeDocument/2006/relationships/hyperlink" Target="http://finance.ifeng.com/app/hq/fund/sz161226/index.shtml" TargetMode="External"/><Relationship Id="rId3430" Type="http://schemas.openxmlformats.org/officeDocument/2006/relationships/hyperlink" Target="http://finance.ifeng.com/app/hq/fund/of001746/index.shtml" TargetMode="External"/><Relationship Id="rId3431" Type="http://schemas.openxmlformats.org/officeDocument/2006/relationships/hyperlink" Target="http://finance.ifeng.com/app/hq/fund/sh502016/index.shtml" TargetMode="External"/><Relationship Id="rId3432" Type="http://schemas.openxmlformats.org/officeDocument/2006/relationships/hyperlink" Target="http://finance.ifeng.com/app/hq/fund/of004206/index.shtml" TargetMode="External"/><Relationship Id="rId3433" Type="http://schemas.openxmlformats.org/officeDocument/2006/relationships/hyperlink" Target="http://finance.ifeng.com/app/hq/fund/of002156/index.shtml" TargetMode="External"/><Relationship Id="rId3434" Type="http://schemas.openxmlformats.org/officeDocument/2006/relationships/hyperlink" Target="http://finance.ifeng.com/app/hq/fund/of001751/index.shtml" TargetMode="External"/><Relationship Id="rId3435" Type="http://schemas.openxmlformats.org/officeDocument/2006/relationships/hyperlink" Target="http://finance.ifeng.com/app/hq/fund/of002094/index.shtml" TargetMode="External"/><Relationship Id="rId3436" Type="http://schemas.openxmlformats.org/officeDocument/2006/relationships/hyperlink" Target="http://finance.ifeng.com/app/hq/fund/of004065/index.shtml" TargetMode="External"/><Relationship Id="rId3437" Type="http://schemas.openxmlformats.org/officeDocument/2006/relationships/hyperlink" Target="http://finance.ifeng.com/app/hq/fund/of004785/index.shtml" TargetMode="External"/><Relationship Id="rId3438" Type="http://schemas.openxmlformats.org/officeDocument/2006/relationships/hyperlink" Target="http://finance.ifeng.com/app/hq/fund/of162205/index.shtml" TargetMode="External"/><Relationship Id="rId3439" Type="http://schemas.openxmlformats.org/officeDocument/2006/relationships/hyperlink" Target="http://finance.ifeng.com/app/hq/fund/of001724/index.shtml" TargetMode="External"/><Relationship Id="rId730" Type="http://schemas.openxmlformats.org/officeDocument/2006/relationships/hyperlink" Target="http://finance.ifeng.com/app/hq/fund/of005008/index.shtml" TargetMode="External"/><Relationship Id="rId731" Type="http://schemas.openxmlformats.org/officeDocument/2006/relationships/hyperlink" Target="http://finance.ifeng.com/app/hq/fund/of400011/index.shtml" TargetMode="External"/><Relationship Id="rId732" Type="http://schemas.openxmlformats.org/officeDocument/2006/relationships/hyperlink" Target="http://finance.ifeng.com/app/hq/fund/index.shtml" TargetMode="External"/><Relationship Id="rId733" Type="http://schemas.openxmlformats.org/officeDocument/2006/relationships/hyperlink" Target="http://finance.ifeng.com/app/hq/fund/of003818/index.shtml" TargetMode="External"/><Relationship Id="rId734" Type="http://schemas.openxmlformats.org/officeDocument/2006/relationships/hyperlink" Target="http://finance.ifeng.com/app/hq/fund/sh512990/index.shtml" TargetMode="External"/><Relationship Id="rId735" Type="http://schemas.openxmlformats.org/officeDocument/2006/relationships/hyperlink" Target="http://finance.ifeng.com/app/hq/fund/of004391/index.shtml" TargetMode="External"/><Relationship Id="rId736" Type="http://schemas.openxmlformats.org/officeDocument/2006/relationships/hyperlink" Target="http://finance.ifeng.com/app/hq/fund/of003817/index.shtml" TargetMode="External"/><Relationship Id="rId737" Type="http://schemas.openxmlformats.org/officeDocument/2006/relationships/hyperlink" Target="http://finance.ifeng.com/app/hq/fund/of001559/index.shtml" TargetMode="External"/><Relationship Id="rId738" Type="http://schemas.openxmlformats.org/officeDocument/2006/relationships/hyperlink" Target="http://finance.ifeng.com/app/hq/fund/of004390/index.shtml" TargetMode="External"/><Relationship Id="rId739" Type="http://schemas.openxmlformats.org/officeDocument/2006/relationships/hyperlink" Target="http://finance.ifeng.com/app/hq/fund/of233012/index.shtml" TargetMode="External"/><Relationship Id="rId1980" Type="http://schemas.openxmlformats.org/officeDocument/2006/relationships/hyperlink" Target="http://finance.ifeng.com/app/hq/fund/of003869/index.shtml" TargetMode="External"/><Relationship Id="rId1981" Type="http://schemas.openxmlformats.org/officeDocument/2006/relationships/hyperlink" Target="http://finance.ifeng.com/app/hq/fund/of519195/index.shtml" TargetMode="External"/><Relationship Id="rId1982" Type="http://schemas.openxmlformats.org/officeDocument/2006/relationships/hyperlink" Target="http://finance.ifeng.com/app/hq/fund/of000948/index.shtml" TargetMode="External"/><Relationship Id="rId1983" Type="http://schemas.openxmlformats.org/officeDocument/2006/relationships/hyperlink" Target="http://finance.ifeng.com/app/hq/fund/of003836/index.shtml" TargetMode="External"/><Relationship Id="rId1984" Type="http://schemas.openxmlformats.org/officeDocument/2006/relationships/hyperlink" Target="http://finance.ifeng.com/app/hq/fund/of000119/index.shtml" TargetMode="External"/><Relationship Id="rId1985" Type="http://schemas.openxmlformats.org/officeDocument/2006/relationships/hyperlink" Target="http://finance.ifeng.com/app/hq/fund/of002404/index.shtml" TargetMode="External"/><Relationship Id="rId1986" Type="http://schemas.openxmlformats.org/officeDocument/2006/relationships/hyperlink" Target="http://finance.ifeng.com/app/hq/fund/of004168/index.shtml" TargetMode="External"/><Relationship Id="rId1987" Type="http://schemas.openxmlformats.org/officeDocument/2006/relationships/hyperlink" Target="http://finance.ifeng.com/app/hq/fund/of005269/index.shtml" TargetMode="External"/><Relationship Id="rId1988" Type="http://schemas.openxmlformats.org/officeDocument/2006/relationships/hyperlink" Target="http://finance.ifeng.com/app/hq/fund/of000563/index.shtml" TargetMode="External"/><Relationship Id="rId1989" Type="http://schemas.openxmlformats.org/officeDocument/2006/relationships/hyperlink" Target="http://finance.ifeng.com/app/hq/fund/of002120/index.shtml" TargetMode="External"/><Relationship Id="rId2340" Type="http://schemas.openxmlformats.org/officeDocument/2006/relationships/hyperlink" Target="http://finance.ifeng.com/app/hq/fund/of002578/index.shtml" TargetMode="External"/><Relationship Id="rId2341" Type="http://schemas.openxmlformats.org/officeDocument/2006/relationships/hyperlink" Target="http://finance.ifeng.com/app/hq/fund/of519060/index.shtml" TargetMode="External"/><Relationship Id="rId2342" Type="http://schemas.openxmlformats.org/officeDocument/2006/relationships/hyperlink" Target="http://finance.ifeng.com/app/hq/fund/index.shtml" TargetMode="External"/><Relationship Id="rId2343" Type="http://schemas.openxmlformats.org/officeDocument/2006/relationships/hyperlink" Target="http://finance.ifeng.com/app/hq/fund/of002130/index.shtml" TargetMode="External"/><Relationship Id="rId2344" Type="http://schemas.openxmlformats.org/officeDocument/2006/relationships/hyperlink" Target="http://finance.ifeng.com/app/hq/fund/sh502017/index.shtml" TargetMode="External"/><Relationship Id="rId2345" Type="http://schemas.openxmlformats.org/officeDocument/2006/relationships/hyperlink" Target="http://finance.ifeng.com/app/hq/fund/of001570/index.shtml" TargetMode="External"/><Relationship Id="rId2346" Type="http://schemas.openxmlformats.org/officeDocument/2006/relationships/hyperlink" Target="http://finance.ifeng.com/app/hq/fund/sz150273/index.shtml" TargetMode="External"/><Relationship Id="rId2347" Type="http://schemas.openxmlformats.org/officeDocument/2006/relationships/hyperlink" Target="http://finance.ifeng.com/app/hq/fund/of001494/index.shtml" TargetMode="External"/><Relationship Id="rId2348" Type="http://schemas.openxmlformats.org/officeDocument/2006/relationships/hyperlink" Target="http://finance.ifeng.com/app/hq/fund/sz150269/index.shtml" TargetMode="External"/><Relationship Id="rId2349" Type="http://schemas.openxmlformats.org/officeDocument/2006/relationships/hyperlink" Target="http://finance.ifeng.com/app/hq/fund/sz150194/index.shtml" TargetMode="External"/><Relationship Id="rId1250" Type="http://schemas.openxmlformats.org/officeDocument/2006/relationships/hyperlink" Target="http://finance.ifeng.com/app/hq/fund/of660010/index.shtml" TargetMode="External"/><Relationship Id="rId1251" Type="http://schemas.openxmlformats.org/officeDocument/2006/relationships/hyperlink" Target="http://finance.ifeng.com/app/hq/fund/of004281/index.shtml" TargetMode="External"/><Relationship Id="rId1252" Type="http://schemas.openxmlformats.org/officeDocument/2006/relationships/hyperlink" Target="http://finance.ifeng.com/app/hq/fund/of001015/index.shtml" TargetMode="External"/><Relationship Id="rId1253" Type="http://schemas.openxmlformats.org/officeDocument/2006/relationships/hyperlink" Target="http://finance.ifeng.com/app/hq/fund/of004130/index.shtml" TargetMode="External"/><Relationship Id="rId1254" Type="http://schemas.openxmlformats.org/officeDocument/2006/relationships/hyperlink" Target="http://finance.ifeng.com/app/hq/fund/of004129/index.shtml" TargetMode="External"/><Relationship Id="rId1255" Type="http://schemas.openxmlformats.org/officeDocument/2006/relationships/hyperlink" Target="http://finance.ifeng.com/app/hq/fund/of001397/index.shtml" TargetMode="External"/><Relationship Id="rId1256" Type="http://schemas.openxmlformats.org/officeDocument/2006/relationships/hyperlink" Target="http://finance.ifeng.com/app/hq/fund/sz160806/index.shtml" TargetMode="External"/><Relationship Id="rId1257" Type="http://schemas.openxmlformats.org/officeDocument/2006/relationships/hyperlink" Target="http://finance.ifeng.com/app/hq/fund/of690206/index.shtml" TargetMode="External"/><Relationship Id="rId1258" Type="http://schemas.openxmlformats.org/officeDocument/2006/relationships/hyperlink" Target="http://finance.ifeng.com/app/hq/fund/of001974/index.shtml" TargetMode="External"/><Relationship Id="rId1259" Type="http://schemas.openxmlformats.org/officeDocument/2006/relationships/hyperlink" Target="http://finance.ifeng.com/app/hq/fund/of003186/index.shtml" TargetMode="External"/><Relationship Id="rId4530" Type="http://schemas.openxmlformats.org/officeDocument/2006/relationships/hyperlink" Target="http://finance.ifeng.com/app/hq/fund/of001612/index.shtml" TargetMode="External"/><Relationship Id="rId4531" Type="http://schemas.openxmlformats.org/officeDocument/2006/relationships/hyperlink" Target="http://finance.ifeng.com/app/hq/fund/of000566/index.shtml" TargetMode="External"/><Relationship Id="rId4532" Type="http://schemas.openxmlformats.org/officeDocument/2006/relationships/hyperlink" Target="http://finance.ifeng.com/app/hq/fund/of004456/index.shtml" TargetMode="External"/><Relationship Id="rId4533" Type="http://schemas.openxmlformats.org/officeDocument/2006/relationships/hyperlink" Target="http://finance.ifeng.com/app/hq/fund/of100039/index.shtml" TargetMode="External"/><Relationship Id="rId4534" Type="http://schemas.openxmlformats.org/officeDocument/2006/relationships/hyperlink" Target="http://finance.ifeng.com/app/hq/fund/of002160/index.shtml" TargetMode="External"/><Relationship Id="rId4535" Type="http://schemas.openxmlformats.org/officeDocument/2006/relationships/hyperlink" Target="http://finance.ifeng.com/app/hq/fund/sz169103/index.shtml" TargetMode="External"/><Relationship Id="rId4536" Type="http://schemas.openxmlformats.org/officeDocument/2006/relationships/hyperlink" Target="http://finance.ifeng.com/app/hq/fund/of163411/index.shtml" TargetMode="External"/><Relationship Id="rId4537" Type="http://schemas.openxmlformats.org/officeDocument/2006/relationships/hyperlink" Target="http://finance.ifeng.com/app/hq/fund/of004935/index.shtml" TargetMode="External"/><Relationship Id="rId4538" Type="http://schemas.openxmlformats.org/officeDocument/2006/relationships/hyperlink" Target="http://finance.ifeng.com/app/hq/fund/of002411/index.shtml" TargetMode="External"/><Relationship Id="rId4539" Type="http://schemas.openxmlformats.org/officeDocument/2006/relationships/hyperlink" Target="http://finance.ifeng.com/app/hq/fund/sz159955/index.shtml" TargetMode="External"/><Relationship Id="rId3440" Type="http://schemas.openxmlformats.org/officeDocument/2006/relationships/hyperlink" Target="http://finance.ifeng.com/app/hq/fund/of002157/index.shtml" TargetMode="External"/><Relationship Id="rId3441" Type="http://schemas.openxmlformats.org/officeDocument/2006/relationships/hyperlink" Target="http://finance.ifeng.com/app/hq/fund/of001841/index.shtml" TargetMode="External"/><Relationship Id="rId3442" Type="http://schemas.openxmlformats.org/officeDocument/2006/relationships/hyperlink" Target="http://finance.ifeng.com/app/hq/fund/index.shtml" TargetMode="External"/><Relationship Id="rId3443" Type="http://schemas.openxmlformats.org/officeDocument/2006/relationships/hyperlink" Target="http://finance.ifeng.com/app/hq/fund/of001744/index.shtml" TargetMode="External"/><Relationship Id="rId3444" Type="http://schemas.openxmlformats.org/officeDocument/2006/relationships/hyperlink" Target="http://finance.ifeng.com/app/hq/fund/of002490/index.shtml" TargetMode="External"/><Relationship Id="rId3445" Type="http://schemas.openxmlformats.org/officeDocument/2006/relationships/hyperlink" Target="http://finance.ifeng.com/app/hq/fund/sz161727/index.shtml" TargetMode="External"/><Relationship Id="rId3446" Type="http://schemas.openxmlformats.org/officeDocument/2006/relationships/hyperlink" Target="http://finance.ifeng.com/app/hq/fund/of001692/index.shtml" TargetMode="External"/><Relationship Id="rId3447" Type="http://schemas.openxmlformats.org/officeDocument/2006/relationships/hyperlink" Target="http://finance.ifeng.com/app/hq/fund/of001752/index.shtml" TargetMode="External"/><Relationship Id="rId3448" Type="http://schemas.openxmlformats.org/officeDocument/2006/relationships/hyperlink" Target="http://finance.ifeng.com/app/hq/fund/of020033/index.shtml" TargetMode="External"/><Relationship Id="rId3449" Type="http://schemas.openxmlformats.org/officeDocument/2006/relationships/hyperlink" Target="http://finance.ifeng.com/app/hq/fund/of002749/index.shtml" TargetMode="External"/><Relationship Id="rId740" Type="http://schemas.openxmlformats.org/officeDocument/2006/relationships/hyperlink" Target="http://finance.ifeng.com/app/hq/fund/of270007/index.shtml" TargetMode="External"/><Relationship Id="rId741" Type="http://schemas.openxmlformats.org/officeDocument/2006/relationships/hyperlink" Target="http://finance.ifeng.com/app/hq/fund/sz164703/index.shtml" TargetMode="External"/><Relationship Id="rId742" Type="http://schemas.openxmlformats.org/officeDocument/2006/relationships/hyperlink" Target="http://finance.ifeng.com/app/hq/fund/of004713/index.shtml" TargetMode="External"/><Relationship Id="rId743" Type="http://schemas.openxmlformats.org/officeDocument/2006/relationships/hyperlink" Target="http://finance.ifeng.com/app/hq/fund/of485011/index.shtml" TargetMode="External"/><Relationship Id="rId744" Type="http://schemas.openxmlformats.org/officeDocument/2006/relationships/hyperlink" Target="http://finance.ifeng.com/app/hq/fund/of240004/index.shtml" TargetMode="External"/><Relationship Id="rId745" Type="http://schemas.openxmlformats.org/officeDocument/2006/relationships/hyperlink" Target="http://finance.ifeng.com/app/hq/fund/of004715/index.shtml" TargetMode="External"/><Relationship Id="rId746" Type="http://schemas.openxmlformats.org/officeDocument/2006/relationships/hyperlink" Target="http://finance.ifeng.com/app/hq/fund/of519117/index.shtml" TargetMode="External"/><Relationship Id="rId747" Type="http://schemas.openxmlformats.org/officeDocument/2006/relationships/hyperlink" Target="http://finance.ifeng.com/app/hq/fund/of004714/index.shtml" TargetMode="External"/><Relationship Id="rId748" Type="http://schemas.openxmlformats.org/officeDocument/2006/relationships/hyperlink" Target="http://finance.ifeng.com/app/hq/fund/of004712/index.shtml" TargetMode="External"/><Relationship Id="rId749" Type="http://schemas.openxmlformats.org/officeDocument/2006/relationships/hyperlink" Target="http://finance.ifeng.com/app/hq/fund/of000328/index.shtml" TargetMode="External"/><Relationship Id="rId1990" Type="http://schemas.openxmlformats.org/officeDocument/2006/relationships/hyperlink" Target="http://finance.ifeng.com/app/hq/fund/of002623/index.shtml" TargetMode="External"/><Relationship Id="rId1991" Type="http://schemas.openxmlformats.org/officeDocument/2006/relationships/hyperlink" Target="http://finance.ifeng.com/app/hq/fund/of002627/index.shtml" TargetMode="External"/><Relationship Id="rId1992" Type="http://schemas.openxmlformats.org/officeDocument/2006/relationships/hyperlink" Target="http://finance.ifeng.com/app/hq/fund/of001989/index.shtml" TargetMode="External"/><Relationship Id="rId1993" Type="http://schemas.openxmlformats.org/officeDocument/2006/relationships/hyperlink" Target="http://finance.ifeng.com/app/hq/fund/sz150179/index.shtml" TargetMode="External"/><Relationship Id="rId1994" Type="http://schemas.openxmlformats.org/officeDocument/2006/relationships/hyperlink" Target="http://finance.ifeng.com/app/hq/fund/of004027/index.shtml" TargetMode="External"/><Relationship Id="rId1995" Type="http://schemas.openxmlformats.org/officeDocument/2006/relationships/hyperlink" Target="http://finance.ifeng.com/app/hq/fund/of002445/index.shtml" TargetMode="External"/><Relationship Id="rId1996" Type="http://schemas.openxmlformats.org/officeDocument/2006/relationships/hyperlink" Target="http://finance.ifeng.com/app/hq/fund/of003795/index.shtml" TargetMode="External"/><Relationship Id="rId1997" Type="http://schemas.openxmlformats.org/officeDocument/2006/relationships/hyperlink" Target="http://finance.ifeng.com/app/hq/fund/of004705/index.shtml" TargetMode="External"/><Relationship Id="rId1998" Type="http://schemas.openxmlformats.org/officeDocument/2006/relationships/hyperlink" Target="http://finance.ifeng.com/app/hq/fund/sz150265/index.shtml" TargetMode="External"/><Relationship Id="rId1999" Type="http://schemas.openxmlformats.org/officeDocument/2006/relationships/hyperlink" Target="http://finance.ifeng.com/app/hq/fund/sz150188/index.shtml" TargetMode="External"/><Relationship Id="rId2350" Type="http://schemas.openxmlformats.org/officeDocument/2006/relationships/hyperlink" Target="http://finance.ifeng.com/app/hq/fund/index.shtml" TargetMode="External"/><Relationship Id="rId2351" Type="http://schemas.openxmlformats.org/officeDocument/2006/relationships/hyperlink" Target="http://finance.ifeng.com/app/hq/fund/sz150249/index.shtml" TargetMode="External"/><Relationship Id="rId2352" Type="http://schemas.openxmlformats.org/officeDocument/2006/relationships/hyperlink" Target="http://finance.ifeng.com/app/hq/fund/of519676/index.shtml" TargetMode="External"/><Relationship Id="rId2353" Type="http://schemas.openxmlformats.org/officeDocument/2006/relationships/hyperlink" Target="http://finance.ifeng.com/app/hq/fund/of004556/index.shtml" TargetMode="External"/><Relationship Id="rId2354" Type="http://schemas.openxmlformats.org/officeDocument/2006/relationships/hyperlink" Target="http://finance.ifeng.com/app/hq/fund/of000421/index.shtml" TargetMode="External"/><Relationship Id="rId2355" Type="http://schemas.openxmlformats.org/officeDocument/2006/relationships/hyperlink" Target="http://finance.ifeng.com/app/hq/fund/sz161713/index.shtml" TargetMode="External"/><Relationship Id="rId2356" Type="http://schemas.openxmlformats.org/officeDocument/2006/relationships/hyperlink" Target="http://finance.ifeng.com/app/hq/fund/sz168103/index.shtml" TargetMode="External"/><Relationship Id="rId2357" Type="http://schemas.openxmlformats.org/officeDocument/2006/relationships/hyperlink" Target="http://finance.ifeng.com/app/hq/fund/sz162715/index.shtml" TargetMode="External"/><Relationship Id="rId2358" Type="http://schemas.openxmlformats.org/officeDocument/2006/relationships/hyperlink" Target="http://finance.ifeng.com/app/hq/fund/of003728/index.shtml" TargetMode="External"/><Relationship Id="rId2359" Type="http://schemas.openxmlformats.org/officeDocument/2006/relationships/hyperlink" Target="http://finance.ifeng.com/app/hq/fund/of000286/index.shtml" TargetMode="External"/><Relationship Id="rId1260" Type="http://schemas.openxmlformats.org/officeDocument/2006/relationships/hyperlink" Target="http://finance.ifeng.com/app/hq/fund/of485005/index.shtml" TargetMode="External"/><Relationship Id="rId1261" Type="http://schemas.openxmlformats.org/officeDocument/2006/relationships/hyperlink" Target="http://finance.ifeng.com/app/hq/fund/of519112/index.shtml" TargetMode="External"/><Relationship Id="rId1262" Type="http://schemas.openxmlformats.org/officeDocument/2006/relationships/hyperlink" Target="http://finance.ifeng.com/app/hq/fund/of004156/index.shtml" TargetMode="External"/><Relationship Id="rId1263" Type="http://schemas.openxmlformats.org/officeDocument/2006/relationships/hyperlink" Target="http://finance.ifeng.com/app/hq/fund/of002121/index.shtml" TargetMode="External"/><Relationship Id="rId1264" Type="http://schemas.openxmlformats.org/officeDocument/2006/relationships/hyperlink" Target="http://finance.ifeng.com/app/hq/fund/of040007/index.shtml" TargetMode="External"/><Relationship Id="rId1265" Type="http://schemas.openxmlformats.org/officeDocument/2006/relationships/hyperlink" Target="http://finance.ifeng.com/app/hq/fund/of003734/index.shtml" TargetMode="External"/><Relationship Id="rId1266" Type="http://schemas.openxmlformats.org/officeDocument/2006/relationships/hyperlink" Target="http://finance.ifeng.com/app/hq/fund/of470018/index.shtml" TargetMode="External"/><Relationship Id="rId1267" Type="http://schemas.openxmlformats.org/officeDocument/2006/relationships/hyperlink" Target="http://finance.ifeng.com/app/hq/fund/of310328/index.shtml" TargetMode="External"/><Relationship Id="rId1268" Type="http://schemas.openxmlformats.org/officeDocument/2006/relationships/hyperlink" Target="http://finance.ifeng.com/app/hq/fund/of000936/index.shtml" TargetMode="External"/><Relationship Id="rId1269" Type="http://schemas.openxmlformats.org/officeDocument/2006/relationships/hyperlink" Target="http://finance.ifeng.com/app/hq/fund/of110012/index.shtml" TargetMode="External"/><Relationship Id="rId4540" Type="http://schemas.openxmlformats.org/officeDocument/2006/relationships/hyperlink" Target="http://finance.ifeng.com/app/hq/fund/of100026/index.shtml" TargetMode="External"/><Relationship Id="rId4541" Type="http://schemas.openxmlformats.org/officeDocument/2006/relationships/hyperlink" Target="http://finance.ifeng.com/app/hq/fund/of399011/index.shtml" TargetMode="External"/><Relationship Id="rId4542" Type="http://schemas.openxmlformats.org/officeDocument/2006/relationships/hyperlink" Target="http://finance.ifeng.com/app/hq/fund/of002977/index.shtml" TargetMode="External"/><Relationship Id="rId4543" Type="http://schemas.openxmlformats.org/officeDocument/2006/relationships/hyperlink" Target="http://finance.ifeng.com/app/hq/fund/of004205/index.shtml" TargetMode="External"/><Relationship Id="rId4544" Type="http://schemas.openxmlformats.org/officeDocument/2006/relationships/hyperlink" Target="http://finance.ifeng.com/app/hq/fund/of001030/index.shtml" TargetMode="External"/><Relationship Id="rId4545" Type="http://schemas.openxmlformats.org/officeDocument/2006/relationships/hyperlink" Target="http://finance.ifeng.com/app/hq/fund/of003292/index.shtml" TargetMode="External"/><Relationship Id="rId4546" Type="http://schemas.openxmlformats.org/officeDocument/2006/relationships/hyperlink" Target="http://finance.ifeng.com/app/hq/fund/of000462/index.shtml" TargetMode="External"/><Relationship Id="rId4547" Type="http://schemas.openxmlformats.org/officeDocument/2006/relationships/hyperlink" Target="http://finance.ifeng.com/app/hq/fund/of730001/index.shtml" TargetMode="External"/><Relationship Id="rId4548" Type="http://schemas.openxmlformats.org/officeDocument/2006/relationships/hyperlink" Target="http://finance.ifeng.com/app/hq/fund/of519956/index.shtml" TargetMode="External"/><Relationship Id="rId4549" Type="http://schemas.openxmlformats.org/officeDocument/2006/relationships/hyperlink" Target="http://finance.ifeng.com/app/hq/fund/of002182/index.shtml" TargetMode="External"/><Relationship Id="rId3450" Type="http://schemas.openxmlformats.org/officeDocument/2006/relationships/hyperlink" Target="http://finance.ifeng.com/app/hq/fund/of020034/index.shtml" TargetMode="External"/><Relationship Id="rId3451" Type="http://schemas.openxmlformats.org/officeDocument/2006/relationships/hyperlink" Target="http://finance.ifeng.com/app/hq/fund/sh510120/index.shtml" TargetMode="External"/><Relationship Id="rId3452" Type="http://schemas.openxmlformats.org/officeDocument/2006/relationships/hyperlink" Target="http://finance.ifeng.com/app/hq/fund/index.shtml" TargetMode="External"/><Relationship Id="rId3453" Type="http://schemas.openxmlformats.org/officeDocument/2006/relationships/hyperlink" Target="http://finance.ifeng.com/app/hq/fund/of004268/index.shtml" TargetMode="External"/><Relationship Id="rId3454" Type="http://schemas.openxmlformats.org/officeDocument/2006/relationships/hyperlink" Target="http://finance.ifeng.com/app/hq/fund/of002350/index.shtml" TargetMode="External"/><Relationship Id="rId3455" Type="http://schemas.openxmlformats.org/officeDocument/2006/relationships/hyperlink" Target="http://finance.ifeng.com/app/hq/fund/of004512/index.shtml" TargetMode="External"/><Relationship Id="rId3456" Type="http://schemas.openxmlformats.org/officeDocument/2006/relationships/hyperlink" Target="http://finance.ifeng.com/app/hq/fund/of004269/index.shtml" TargetMode="External"/><Relationship Id="rId3457" Type="http://schemas.openxmlformats.org/officeDocument/2006/relationships/hyperlink" Target="http://finance.ifeng.com/app/hq/fund/of002278/index.shtml" TargetMode="External"/><Relationship Id="rId3458" Type="http://schemas.openxmlformats.org/officeDocument/2006/relationships/hyperlink" Target="http://finance.ifeng.com/app/hq/fund/of519649/index.shtml" TargetMode="External"/><Relationship Id="rId3459" Type="http://schemas.openxmlformats.org/officeDocument/2006/relationships/hyperlink" Target="http://finance.ifeng.com/app/hq/fund/of002812/index.shtml" TargetMode="External"/><Relationship Id="rId750" Type="http://schemas.openxmlformats.org/officeDocument/2006/relationships/hyperlink" Target="http://finance.ifeng.com/app/hq/fund/of001143/index.shtml" TargetMode="External"/><Relationship Id="rId751" Type="http://schemas.openxmlformats.org/officeDocument/2006/relationships/hyperlink" Target="http://finance.ifeng.com/app/hq/fund/of000913/index.shtml" TargetMode="External"/><Relationship Id="rId752" Type="http://schemas.openxmlformats.org/officeDocument/2006/relationships/hyperlink" Target="http://finance.ifeng.com/app/hq/fund/of050010/index.shtml" TargetMode="External"/><Relationship Id="rId753" Type="http://schemas.openxmlformats.org/officeDocument/2006/relationships/hyperlink" Target="http://finance.ifeng.com/app/hq/fund/of004586/index.shtml" TargetMode="External"/><Relationship Id="rId754" Type="http://schemas.openxmlformats.org/officeDocument/2006/relationships/hyperlink" Target="http://finance.ifeng.com/app/hq/fund/of004585/index.shtml" TargetMode="External"/><Relationship Id="rId755" Type="http://schemas.openxmlformats.org/officeDocument/2006/relationships/hyperlink" Target="http://finance.ifeng.com/app/hq/fund/of485111/index.shtml" TargetMode="External"/><Relationship Id="rId756" Type="http://schemas.openxmlformats.org/officeDocument/2006/relationships/hyperlink" Target="http://finance.ifeng.com/app/hq/fund/of002029/index.shtml" TargetMode="External"/><Relationship Id="rId757" Type="http://schemas.openxmlformats.org/officeDocument/2006/relationships/hyperlink" Target="http://finance.ifeng.com/app/hq/fund/of002652/index.shtml" TargetMode="External"/><Relationship Id="rId758" Type="http://schemas.openxmlformats.org/officeDocument/2006/relationships/hyperlink" Target="http://finance.ifeng.com/app/hq/fund/of001277/index.shtml" TargetMode="External"/><Relationship Id="rId759" Type="http://schemas.openxmlformats.org/officeDocument/2006/relationships/hyperlink" Target="http://finance.ifeng.com/app/hq/fund/of001185/index.shtml" TargetMode="External"/><Relationship Id="rId2360" Type="http://schemas.openxmlformats.org/officeDocument/2006/relationships/hyperlink" Target="http://finance.ifeng.com/app/hq/fund/sz160128/index.shtml" TargetMode="External"/><Relationship Id="rId2361" Type="http://schemas.openxmlformats.org/officeDocument/2006/relationships/hyperlink" Target="http://finance.ifeng.com/app/hq/fund/of110038/index.shtml" TargetMode="External"/><Relationship Id="rId2362" Type="http://schemas.openxmlformats.org/officeDocument/2006/relationships/hyperlink" Target="http://finance.ifeng.com/app/hq/fund/of002322/index.shtml" TargetMode="External"/><Relationship Id="rId2363" Type="http://schemas.openxmlformats.org/officeDocument/2006/relationships/hyperlink" Target="http://finance.ifeng.com/app/hq/fund/sz160915/index.shtml" TargetMode="External"/><Relationship Id="rId2364" Type="http://schemas.openxmlformats.org/officeDocument/2006/relationships/hyperlink" Target="http://finance.ifeng.com/app/hq/fund/index.shtml" TargetMode="External"/><Relationship Id="rId2365" Type="http://schemas.openxmlformats.org/officeDocument/2006/relationships/hyperlink" Target="http://finance.ifeng.com/app/hq/fund/of460008/index.shtml" TargetMode="External"/><Relationship Id="rId2366" Type="http://schemas.openxmlformats.org/officeDocument/2006/relationships/hyperlink" Target="http://finance.ifeng.com/app/hq/fund/index.shtml" TargetMode="External"/><Relationship Id="rId2367" Type="http://schemas.openxmlformats.org/officeDocument/2006/relationships/hyperlink" Target="http://finance.ifeng.com/app/hq/fund/of002399/index.shtml" TargetMode="External"/><Relationship Id="rId2368" Type="http://schemas.openxmlformats.org/officeDocument/2006/relationships/hyperlink" Target="http://finance.ifeng.com/app/hq/fund/sz150138/index.shtml" TargetMode="External"/><Relationship Id="rId2369" Type="http://schemas.openxmlformats.org/officeDocument/2006/relationships/hyperlink" Target="http://finance.ifeng.com/app/hq/fund/of004225/index.shtml" TargetMode="External"/><Relationship Id="rId1270" Type="http://schemas.openxmlformats.org/officeDocument/2006/relationships/hyperlink" Target="http://finance.ifeng.com/app/hq/fund/of519111/index.shtml" TargetMode="External"/><Relationship Id="rId1271" Type="http://schemas.openxmlformats.org/officeDocument/2006/relationships/hyperlink" Target="http://finance.ifeng.com/app/hq/fund/of003110/index.shtml" TargetMode="External"/><Relationship Id="rId1272" Type="http://schemas.openxmlformats.org/officeDocument/2006/relationships/hyperlink" Target="http://finance.ifeng.com/app/hq/fund/index.shtml" TargetMode="External"/><Relationship Id="rId1273" Type="http://schemas.openxmlformats.org/officeDocument/2006/relationships/hyperlink" Target="http://finance.ifeng.com/app/hq/fund/of003109/index.shtml" TargetMode="External"/><Relationship Id="rId1274" Type="http://schemas.openxmlformats.org/officeDocument/2006/relationships/hyperlink" Target="http://finance.ifeng.com/app/hq/fund/of003647/index.shtml" TargetMode="External"/><Relationship Id="rId1275" Type="http://schemas.openxmlformats.org/officeDocument/2006/relationships/hyperlink" Target="http://finance.ifeng.com/app/hq/fund/of003646/index.shtml" TargetMode="External"/><Relationship Id="rId1276" Type="http://schemas.openxmlformats.org/officeDocument/2006/relationships/hyperlink" Target="http://finance.ifeng.com/app/hq/fund/index.shtml" TargetMode="External"/><Relationship Id="rId1277" Type="http://schemas.openxmlformats.org/officeDocument/2006/relationships/hyperlink" Target="http://finance.ifeng.com/app/hq/fund/of530010/index.shtml" TargetMode="External"/><Relationship Id="rId1278" Type="http://schemas.openxmlformats.org/officeDocument/2006/relationships/hyperlink" Target="http://finance.ifeng.com/app/hq/fund/of675093/index.shtml" TargetMode="External"/><Relationship Id="rId1279" Type="http://schemas.openxmlformats.org/officeDocument/2006/relationships/hyperlink" Target="http://finance.ifeng.com/app/hq/fund/index.shtml" TargetMode="External"/><Relationship Id="rId4550" Type="http://schemas.openxmlformats.org/officeDocument/2006/relationships/hyperlink" Target="http://finance.ifeng.com/app/hq/fund/of000215/index.shtml" TargetMode="External"/><Relationship Id="rId4551" Type="http://schemas.openxmlformats.org/officeDocument/2006/relationships/hyperlink" Target="http://finance.ifeng.com/app/hq/fund/of001990/index.shtml" TargetMode="External"/><Relationship Id="rId4552" Type="http://schemas.openxmlformats.org/officeDocument/2006/relationships/hyperlink" Target="http://finance.ifeng.com/app/hq/fund/of288001/index.shtml" TargetMode="External"/><Relationship Id="rId4553" Type="http://schemas.openxmlformats.org/officeDocument/2006/relationships/hyperlink" Target="http://finance.ifeng.com/app/hq/fund/of001300/index.shtml" TargetMode="External"/><Relationship Id="rId4554" Type="http://schemas.openxmlformats.org/officeDocument/2006/relationships/hyperlink" Target="http://finance.ifeng.com/app/hq/fund/of000967/index.shtml" TargetMode="External"/><Relationship Id="rId4555" Type="http://schemas.openxmlformats.org/officeDocument/2006/relationships/hyperlink" Target="http://finance.ifeng.com/app/hq/fund/of004234/index.shtml" TargetMode="External"/><Relationship Id="rId4556" Type="http://schemas.openxmlformats.org/officeDocument/2006/relationships/hyperlink" Target="http://finance.ifeng.com/app/hq/fund/of163810/index.shtml" TargetMode="External"/><Relationship Id="rId4557" Type="http://schemas.openxmlformats.org/officeDocument/2006/relationships/hyperlink" Target="http://finance.ifeng.com/app/hq/fund/of004166/index.shtml" TargetMode="External"/><Relationship Id="rId4558" Type="http://schemas.openxmlformats.org/officeDocument/2006/relationships/hyperlink" Target="http://finance.ifeng.com/app/hq/fund/of460001/index.shtml" TargetMode="External"/><Relationship Id="rId4559" Type="http://schemas.openxmlformats.org/officeDocument/2006/relationships/hyperlink" Target="http://finance.ifeng.com/app/hq/fund/of000256/index.shtml" TargetMode="External"/><Relationship Id="rId3460" Type="http://schemas.openxmlformats.org/officeDocument/2006/relationships/hyperlink" Target="http://finance.ifeng.com/app/hq/fund/of610103/index.shtml" TargetMode="External"/><Relationship Id="rId3461" Type="http://schemas.openxmlformats.org/officeDocument/2006/relationships/hyperlink" Target="http://finance.ifeng.com/app/hq/fund/of002306/index.shtml" TargetMode="External"/><Relationship Id="rId3462" Type="http://schemas.openxmlformats.org/officeDocument/2006/relationships/hyperlink" Target="http://finance.ifeng.com/app/hq/fund/of003293/index.shtml" TargetMode="External"/><Relationship Id="rId3463" Type="http://schemas.openxmlformats.org/officeDocument/2006/relationships/hyperlink" Target="http://finance.ifeng.com/app/hq/fund/of004510/index.shtml" TargetMode="External"/><Relationship Id="rId3464" Type="http://schemas.openxmlformats.org/officeDocument/2006/relationships/hyperlink" Target="http://finance.ifeng.com/app/hq/fund/of004454/index.shtml" TargetMode="External"/><Relationship Id="rId3465" Type="http://schemas.openxmlformats.org/officeDocument/2006/relationships/hyperlink" Target="http://finance.ifeng.com/app/hq/fund/of002501/index.shtml" TargetMode="External"/><Relationship Id="rId3466" Type="http://schemas.openxmlformats.org/officeDocument/2006/relationships/hyperlink" Target="http://finance.ifeng.com/app/hq/fund/of001897/index.shtml" TargetMode="External"/><Relationship Id="rId3467" Type="http://schemas.openxmlformats.org/officeDocument/2006/relationships/hyperlink" Target="http://finance.ifeng.com/app/hq/fund/of003496/index.shtml" TargetMode="External"/><Relationship Id="rId3468" Type="http://schemas.openxmlformats.org/officeDocument/2006/relationships/hyperlink" Target="http://finance.ifeng.com/app/hq/fund/of000958/index.shtml" TargetMode="External"/><Relationship Id="rId3469" Type="http://schemas.openxmlformats.org/officeDocument/2006/relationships/hyperlink" Target="http://finance.ifeng.com/app/hq/fund/index.shtml" TargetMode="External"/><Relationship Id="rId760" Type="http://schemas.openxmlformats.org/officeDocument/2006/relationships/hyperlink" Target="http://finance.ifeng.com/app/hq/fund/of002631/index.shtml" TargetMode="External"/><Relationship Id="rId761" Type="http://schemas.openxmlformats.org/officeDocument/2006/relationships/hyperlink" Target="http://finance.ifeng.com/app/hq/fund/of229002/index.shtml" TargetMode="External"/><Relationship Id="rId762" Type="http://schemas.openxmlformats.org/officeDocument/2006/relationships/hyperlink" Target="http://finance.ifeng.com/app/hq/fund/of002651/index.shtml" TargetMode="External"/><Relationship Id="rId763" Type="http://schemas.openxmlformats.org/officeDocument/2006/relationships/hyperlink" Target="http://finance.ifeng.com/app/hq/fund/of162208/index.shtml" TargetMode="External"/><Relationship Id="rId764" Type="http://schemas.openxmlformats.org/officeDocument/2006/relationships/hyperlink" Target="http://finance.ifeng.com/app/hq/fund/of217018/index.shtml" TargetMode="External"/><Relationship Id="rId765" Type="http://schemas.openxmlformats.org/officeDocument/2006/relationships/hyperlink" Target="http://finance.ifeng.com/app/hq/fund/of519677/index.shtml" TargetMode="External"/><Relationship Id="rId766" Type="http://schemas.openxmlformats.org/officeDocument/2006/relationships/hyperlink" Target="http://finance.ifeng.com/app/hq/fund/of004403/index.shtml" TargetMode="External"/><Relationship Id="rId767" Type="http://schemas.openxmlformats.org/officeDocument/2006/relationships/hyperlink" Target="http://finance.ifeng.com/app/hq/fund/of001659/index.shtml" TargetMode="External"/><Relationship Id="rId768" Type="http://schemas.openxmlformats.org/officeDocument/2006/relationships/hyperlink" Target="http://finance.ifeng.com/app/hq/fund/of004641/index.shtml" TargetMode="External"/><Relationship Id="rId769" Type="http://schemas.openxmlformats.org/officeDocument/2006/relationships/hyperlink" Target="http://finance.ifeng.com/app/hq/fund/of003642/index.shtml" TargetMode="External"/><Relationship Id="rId2370" Type="http://schemas.openxmlformats.org/officeDocument/2006/relationships/hyperlink" Target="http://finance.ifeng.com/app/hq/fund/index.shtml" TargetMode="External"/><Relationship Id="rId2371" Type="http://schemas.openxmlformats.org/officeDocument/2006/relationships/hyperlink" Target="http://finance.ifeng.com/app/hq/fund/of002869/index.shtml" TargetMode="External"/><Relationship Id="rId2372" Type="http://schemas.openxmlformats.org/officeDocument/2006/relationships/hyperlink" Target="http://finance.ifeng.com/app/hq/fund/index.shtml" TargetMode="External"/><Relationship Id="rId2373" Type="http://schemas.openxmlformats.org/officeDocument/2006/relationships/hyperlink" Target="http://finance.ifeng.com/app/hq/fund/of002283/index.shtml" TargetMode="External"/><Relationship Id="rId2374" Type="http://schemas.openxmlformats.org/officeDocument/2006/relationships/hyperlink" Target="http://finance.ifeng.com/app/hq/fund/of001407/index.shtml" TargetMode="External"/><Relationship Id="rId2375" Type="http://schemas.openxmlformats.org/officeDocument/2006/relationships/hyperlink" Target="http://finance.ifeng.com/app/hq/fund/of004111/index.shtml" TargetMode="External"/><Relationship Id="rId2376" Type="http://schemas.openxmlformats.org/officeDocument/2006/relationships/hyperlink" Target="http://finance.ifeng.com/app/hq/fund/of002291/index.shtml" TargetMode="External"/><Relationship Id="rId2377" Type="http://schemas.openxmlformats.org/officeDocument/2006/relationships/hyperlink" Target="http://finance.ifeng.com/app/hq/fund/index.shtml" TargetMode="External"/><Relationship Id="rId2378" Type="http://schemas.openxmlformats.org/officeDocument/2006/relationships/hyperlink" Target="http://finance.ifeng.com/app/hq/fund/index.shtml" TargetMode="External"/><Relationship Id="rId2379" Type="http://schemas.openxmlformats.org/officeDocument/2006/relationships/hyperlink" Target="http://finance.ifeng.com/app/hq/fund/of519002/index.shtml" TargetMode="External"/><Relationship Id="rId1280" Type="http://schemas.openxmlformats.org/officeDocument/2006/relationships/hyperlink" Target="http://finance.ifeng.com/app/hq/fund/of675043/index.shtml" TargetMode="External"/><Relationship Id="rId1281" Type="http://schemas.openxmlformats.org/officeDocument/2006/relationships/hyperlink" Target="http://finance.ifeng.com/app/hq/fund/of004155/index.shtml" TargetMode="External"/><Relationship Id="rId1282" Type="http://schemas.openxmlformats.org/officeDocument/2006/relationships/hyperlink" Target="http://finance.ifeng.com/app/hq/fund/of003928/index.shtml" TargetMode="External"/><Relationship Id="rId1283" Type="http://schemas.openxmlformats.org/officeDocument/2006/relationships/hyperlink" Target="http://finance.ifeng.com/app/hq/fund/of004854/index.shtml" TargetMode="External"/><Relationship Id="rId1284" Type="http://schemas.openxmlformats.org/officeDocument/2006/relationships/hyperlink" Target="http://finance.ifeng.com/app/hq/fund/of121009/index.shtml" TargetMode="External"/><Relationship Id="rId1285" Type="http://schemas.openxmlformats.org/officeDocument/2006/relationships/hyperlink" Target="http://finance.ifeng.com/app/hq/fund/of675041/index.shtml" TargetMode="External"/><Relationship Id="rId1286" Type="http://schemas.openxmlformats.org/officeDocument/2006/relationships/hyperlink" Target="http://finance.ifeng.com/app/hq/fund/of004481/index.shtml" TargetMode="External"/><Relationship Id="rId1287" Type="http://schemas.openxmlformats.org/officeDocument/2006/relationships/hyperlink" Target="http://finance.ifeng.com/app/hq/fund/of004352/index.shtml" TargetMode="External"/><Relationship Id="rId1288" Type="http://schemas.openxmlformats.org/officeDocument/2006/relationships/hyperlink" Target="http://finance.ifeng.com/app/hq/fund/of001881/index.shtml" TargetMode="External"/><Relationship Id="rId1289" Type="http://schemas.openxmlformats.org/officeDocument/2006/relationships/hyperlink" Target="http://finance.ifeng.com/app/hq/fund/of675111/index.shtml" TargetMode="External"/><Relationship Id="rId4560" Type="http://schemas.openxmlformats.org/officeDocument/2006/relationships/hyperlink" Target="http://finance.ifeng.com/app/hq/fund/of530019/index.shtml" TargetMode="External"/><Relationship Id="rId4561" Type="http://schemas.openxmlformats.org/officeDocument/2006/relationships/hyperlink" Target="http://finance.ifeng.com/app/hq/fund/of001403/index.shtml" TargetMode="External"/><Relationship Id="rId4562" Type="http://schemas.openxmlformats.org/officeDocument/2006/relationships/hyperlink" Target="http://finance.ifeng.com/app/hq/fund/of000755/index.shtml" TargetMode="External"/><Relationship Id="rId4563" Type="http://schemas.openxmlformats.org/officeDocument/2006/relationships/hyperlink" Target="http://finance.ifeng.com/app/hq/fund/sz163402/index.shtml" TargetMode="External"/><Relationship Id="rId4564" Type="http://schemas.openxmlformats.org/officeDocument/2006/relationships/hyperlink" Target="http://finance.ifeng.com/app/hq/fund/of161613/index.shtml" TargetMode="External"/><Relationship Id="rId4565" Type="http://schemas.openxmlformats.org/officeDocument/2006/relationships/hyperlink" Target="http://finance.ifeng.com/app/hq/fund/of270002/index.shtml" TargetMode="External"/><Relationship Id="rId4566" Type="http://schemas.openxmlformats.org/officeDocument/2006/relationships/hyperlink" Target="http://finance.ifeng.com/app/hq/fund/sz159916/index.shtml" TargetMode="External"/><Relationship Id="rId4567" Type="http://schemas.openxmlformats.org/officeDocument/2006/relationships/hyperlink" Target="http://finance.ifeng.com/app/hq/fund/of001009/index.shtml" TargetMode="External"/><Relationship Id="rId4568" Type="http://schemas.openxmlformats.org/officeDocument/2006/relationships/hyperlink" Target="http://finance.ifeng.com/app/hq/fund/of004870/index.shtml" TargetMode="External"/><Relationship Id="rId4569" Type="http://schemas.openxmlformats.org/officeDocument/2006/relationships/hyperlink" Target="http://finance.ifeng.com/app/hq/fund/of002181/index.shtml" TargetMode="External"/><Relationship Id="rId3470" Type="http://schemas.openxmlformats.org/officeDocument/2006/relationships/hyperlink" Target="http://finance.ifeng.com/app/hq/fund/of000512/index.shtml" TargetMode="External"/><Relationship Id="rId3471" Type="http://schemas.openxmlformats.org/officeDocument/2006/relationships/hyperlink" Target="http://finance.ifeng.com/app/hq/fund/of003670/index.shtml" TargetMode="External"/><Relationship Id="rId3472" Type="http://schemas.openxmlformats.org/officeDocument/2006/relationships/hyperlink" Target="http://finance.ifeng.com/app/hq/fund/of002197/index.shtml" TargetMode="External"/><Relationship Id="rId3473" Type="http://schemas.openxmlformats.org/officeDocument/2006/relationships/hyperlink" Target="http://finance.ifeng.com/app/hq/fund/of002768/index.shtml" TargetMode="External"/><Relationship Id="rId3474" Type="http://schemas.openxmlformats.org/officeDocument/2006/relationships/hyperlink" Target="http://finance.ifeng.com/app/hq/fund/of001367/index.shtml" TargetMode="External"/><Relationship Id="rId3475" Type="http://schemas.openxmlformats.org/officeDocument/2006/relationships/hyperlink" Target="http://finance.ifeng.com/app/hq/fund/of004453/index.shtml" TargetMode="External"/><Relationship Id="rId3476" Type="http://schemas.openxmlformats.org/officeDocument/2006/relationships/hyperlink" Target="http://finance.ifeng.com/app/hq/fund/of519612/index.shtml" TargetMode="External"/><Relationship Id="rId3477" Type="http://schemas.openxmlformats.org/officeDocument/2006/relationships/hyperlink" Target="http://finance.ifeng.com/app/hq/fund/of002831/index.shtml" TargetMode="External"/><Relationship Id="rId3478" Type="http://schemas.openxmlformats.org/officeDocument/2006/relationships/hyperlink" Target="http://finance.ifeng.com/app/hq/fund/of003458/index.shtml" TargetMode="External"/><Relationship Id="rId3479" Type="http://schemas.openxmlformats.org/officeDocument/2006/relationships/hyperlink" Target="http://finance.ifeng.com/app/hq/fund/of002489/index.shtml" TargetMode="External"/><Relationship Id="rId770" Type="http://schemas.openxmlformats.org/officeDocument/2006/relationships/hyperlink" Target="http://finance.ifeng.com/app/hq/fund/of001164/index.shtml" TargetMode="External"/><Relationship Id="rId771" Type="http://schemas.openxmlformats.org/officeDocument/2006/relationships/hyperlink" Target="http://finance.ifeng.com/app/hq/fund/index.shtml" TargetMode="External"/><Relationship Id="rId772" Type="http://schemas.openxmlformats.org/officeDocument/2006/relationships/hyperlink" Target="http://finance.ifeng.com/app/hq/fund/of003917/index.shtml" TargetMode="External"/><Relationship Id="rId773" Type="http://schemas.openxmlformats.org/officeDocument/2006/relationships/hyperlink" Target="http://finance.ifeng.com/app/hq/fund/of001779/index.shtml" TargetMode="External"/><Relationship Id="rId774" Type="http://schemas.openxmlformats.org/officeDocument/2006/relationships/hyperlink" Target="http://finance.ifeng.com/app/hq/fund/of003916/index.shtml" TargetMode="External"/><Relationship Id="rId775" Type="http://schemas.openxmlformats.org/officeDocument/2006/relationships/hyperlink" Target="http://finance.ifeng.com/app/hq/fund/of003851/index.shtml" TargetMode="External"/><Relationship Id="rId776" Type="http://schemas.openxmlformats.org/officeDocument/2006/relationships/hyperlink" Target="http://finance.ifeng.com/app/hq/fund/of003850/index.shtml" TargetMode="External"/><Relationship Id="rId777" Type="http://schemas.openxmlformats.org/officeDocument/2006/relationships/hyperlink" Target="http://finance.ifeng.com/app/hq/fund/of004488/index.shtml" TargetMode="External"/><Relationship Id="rId778" Type="http://schemas.openxmlformats.org/officeDocument/2006/relationships/hyperlink" Target="http://finance.ifeng.com/app/hq/fund/index.shtml" TargetMode="External"/><Relationship Id="rId779" Type="http://schemas.openxmlformats.org/officeDocument/2006/relationships/hyperlink" Target="http://finance.ifeng.com/app/hq/fund/of004617/index.shtml" TargetMode="External"/><Relationship Id="rId2380" Type="http://schemas.openxmlformats.org/officeDocument/2006/relationships/hyperlink" Target="http://finance.ifeng.com/app/hq/fund/of005111/index.shtml" TargetMode="External"/><Relationship Id="rId2381" Type="http://schemas.openxmlformats.org/officeDocument/2006/relationships/hyperlink" Target="http://finance.ifeng.com/app/hq/fund/of519127/index.shtml" TargetMode="External"/><Relationship Id="rId2382" Type="http://schemas.openxmlformats.org/officeDocument/2006/relationships/hyperlink" Target="http://finance.ifeng.com/app/hq/fund/sz150227/index.shtml" TargetMode="External"/><Relationship Id="rId2383" Type="http://schemas.openxmlformats.org/officeDocument/2006/relationships/hyperlink" Target="http://finance.ifeng.com/app/hq/fund/of700005/index.shtml" TargetMode="External"/><Relationship Id="rId2384" Type="http://schemas.openxmlformats.org/officeDocument/2006/relationships/hyperlink" Target="http://finance.ifeng.com/app/hq/fund/of002138/index.shtml" TargetMode="External"/><Relationship Id="rId2385" Type="http://schemas.openxmlformats.org/officeDocument/2006/relationships/hyperlink" Target="http://finance.ifeng.com/app/hq/fund/of002801/index.shtml" TargetMode="External"/><Relationship Id="rId2386" Type="http://schemas.openxmlformats.org/officeDocument/2006/relationships/hyperlink" Target="http://finance.ifeng.com/app/hq/fund/of001363/index.shtml" TargetMode="External"/><Relationship Id="rId2387" Type="http://schemas.openxmlformats.org/officeDocument/2006/relationships/hyperlink" Target="http://finance.ifeng.com/app/hq/fund/of002523/index.shtml" TargetMode="External"/><Relationship Id="rId2388" Type="http://schemas.openxmlformats.org/officeDocument/2006/relationships/hyperlink" Target="http://finance.ifeng.com/app/hq/fund/of110017/index.shtml" TargetMode="External"/><Relationship Id="rId2389" Type="http://schemas.openxmlformats.org/officeDocument/2006/relationships/hyperlink" Target="http://finance.ifeng.com/app/hq/fund/index.shtml" TargetMode="External"/><Relationship Id="rId1290" Type="http://schemas.openxmlformats.org/officeDocument/2006/relationships/hyperlink" Target="http://finance.ifeng.com/app/hq/fund/of540005/index.shtml" TargetMode="External"/><Relationship Id="rId1291" Type="http://schemas.openxmlformats.org/officeDocument/2006/relationships/hyperlink" Target="http://finance.ifeng.com/app/hq/fund/of003662/index.shtml" TargetMode="External"/><Relationship Id="rId1292" Type="http://schemas.openxmlformats.org/officeDocument/2006/relationships/hyperlink" Target="http://finance.ifeng.com/app/hq/fund/of675100/index.shtml" TargetMode="External"/><Relationship Id="rId1293" Type="http://schemas.openxmlformats.org/officeDocument/2006/relationships/hyperlink" Target="http://finance.ifeng.com/app/hq/fund/of004775/index.shtml" TargetMode="External"/><Relationship Id="rId1294" Type="http://schemas.openxmlformats.org/officeDocument/2006/relationships/hyperlink" Target="http://finance.ifeng.com/app/hq/fund/of519671/index.shtml" TargetMode="External"/><Relationship Id="rId1295" Type="http://schemas.openxmlformats.org/officeDocument/2006/relationships/hyperlink" Target="http://finance.ifeng.com/app/hq/fund/of470008/index.shtml" TargetMode="External"/><Relationship Id="rId1296" Type="http://schemas.openxmlformats.org/officeDocument/2006/relationships/hyperlink" Target="http://finance.ifeng.com/app/hq/fund/of110008/index.shtml" TargetMode="External"/><Relationship Id="rId1297" Type="http://schemas.openxmlformats.org/officeDocument/2006/relationships/hyperlink" Target="http://finance.ifeng.com/app/hq/fund/of005006/index.shtml" TargetMode="External"/><Relationship Id="rId1298" Type="http://schemas.openxmlformats.org/officeDocument/2006/relationships/hyperlink" Target="http://finance.ifeng.com/app/hq/fund/of002591/index.shtml" TargetMode="External"/><Relationship Id="rId1299" Type="http://schemas.openxmlformats.org/officeDocument/2006/relationships/hyperlink" Target="http://finance.ifeng.com/app/hq/fund/of005005/index.shtml" TargetMode="External"/><Relationship Id="rId4570" Type="http://schemas.openxmlformats.org/officeDocument/2006/relationships/hyperlink" Target="http://finance.ifeng.com/app/hq/fund/of217021/index.shtml" TargetMode="External"/><Relationship Id="rId4571" Type="http://schemas.openxmlformats.org/officeDocument/2006/relationships/hyperlink" Target="http://finance.ifeng.com/app/hq/fund/of001301/index.shtml" TargetMode="External"/><Relationship Id="rId4572" Type="http://schemas.openxmlformats.org/officeDocument/2006/relationships/hyperlink" Target="http://finance.ifeng.com/app/hq/fund/of000826/index.shtml" TargetMode="External"/><Relationship Id="rId4573" Type="http://schemas.openxmlformats.org/officeDocument/2006/relationships/hyperlink" Target="http://finance.ifeng.com/app/hq/fund/of350007/index.shtml" TargetMode="External"/><Relationship Id="rId4574" Type="http://schemas.openxmlformats.org/officeDocument/2006/relationships/hyperlink" Target="http://finance.ifeng.com/app/hq/fund/of002802/index.shtml" TargetMode="External"/><Relationship Id="rId4575" Type="http://schemas.openxmlformats.org/officeDocument/2006/relationships/hyperlink" Target="http://finance.ifeng.com/app/hq/fund/of001105/index.shtml" TargetMode="External"/><Relationship Id="rId4576" Type="http://schemas.openxmlformats.org/officeDocument/2006/relationships/hyperlink" Target="http://finance.ifeng.com/app/hq/fund/of005049/index.shtml" TargetMode="External"/><Relationship Id="rId4577" Type="http://schemas.openxmlformats.org/officeDocument/2006/relationships/hyperlink" Target="http://finance.ifeng.com/app/hq/fund/sz159936/index.shtml" TargetMode="External"/><Relationship Id="rId4578" Type="http://schemas.openxmlformats.org/officeDocument/2006/relationships/hyperlink" Target="http://finance.ifeng.com/app/hq/fund/of001592/index.shtml" TargetMode="External"/><Relationship Id="rId4579" Type="http://schemas.openxmlformats.org/officeDocument/2006/relationships/hyperlink" Target="http://finance.ifeng.com/app/hq/fund/of005050/index.shtml" TargetMode="External"/><Relationship Id="rId3480" Type="http://schemas.openxmlformats.org/officeDocument/2006/relationships/hyperlink" Target="http://finance.ifeng.com/app/hq/fund/of002819/index.shtml" TargetMode="External"/><Relationship Id="rId3481" Type="http://schemas.openxmlformats.org/officeDocument/2006/relationships/hyperlink" Target="http://finance.ifeng.com/app/hq/fund/of002820/index.shtml" TargetMode="External"/><Relationship Id="rId3482" Type="http://schemas.openxmlformats.org/officeDocument/2006/relationships/hyperlink" Target="http://finance.ifeng.com/app/hq/fund/of001304/index.shtml" TargetMode="External"/><Relationship Id="rId3483" Type="http://schemas.openxmlformats.org/officeDocument/2006/relationships/hyperlink" Target="http://finance.ifeng.com/app/hq/fund/of090012/index.shtml" TargetMode="External"/><Relationship Id="rId3484" Type="http://schemas.openxmlformats.org/officeDocument/2006/relationships/hyperlink" Target="http://finance.ifeng.com/app/hq/fund/of002430/index.shtml" TargetMode="External"/><Relationship Id="rId3485" Type="http://schemas.openxmlformats.org/officeDocument/2006/relationships/hyperlink" Target="http://finance.ifeng.com/app/hq/fund/of003459/index.shtml" TargetMode="External"/><Relationship Id="rId3486" Type="http://schemas.openxmlformats.org/officeDocument/2006/relationships/hyperlink" Target="http://finance.ifeng.com/app/hq/fund/of000126/index.shtml" TargetMode="External"/><Relationship Id="rId3487" Type="http://schemas.openxmlformats.org/officeDocument/2006/relationships/hyperlink" Target="http://finance.ifeng.com/app/hq/fund/of002737/index.shtml" TargetMode="External"/><Relationship Id="rId3488" Type="http://schemas.openxmlformats.org/officeDocument/2006/relationships/hyperlink" Target="http://finance.ifeng.com/app/hq/fund/of002431/index.shtml" TargetMode="External"/><Relationship Id="rId3489" Type="http://schemas.openxmlformats.org/officeDocument/2006/relationships/hyperlink" Target="http://finance.ifeng.com/app/hq/fund/of001205/index.shtml" TargetMode="External"/><Relationship Id="rId780" Type="http://schemas.openxmlformats.org/officeDocument/2006/relationships/hyperlink" Target="http://finance.ifeng.com/app/hq/fund/sh501020/index.shtml" TargetMode="External"/><Relationship Id="rId781" Type="http://schemas.openxmlformats.org/officeDocument/2006/relationships/hyperlink" Target="http://finance.ifeng.com/app/hq/fund/sz161834/index.shtml" TargetMode="External"/><Relationship Id="rId782" Type="http://schemas.openxmlformats.org/officeDocument/2006/relationships/hyperlink" Target="http://finance.ifeng.com/app/hq/fund/of003641/index.shtml" TargetMode="External"/><Relationship Id="rId783" Type="http://schemas.openxmlformats.org/officeDocument/2006/relationships/hyperlink" Target="http://finance.ifeng.com/app/hq/fund/of003830/index.shtml" TargetMode="External"/><Relationship Id="rId784" Type="http://schemas.openxmlformats.org/officeDocument/2006/relationships/hyperlink" Target="http://finance.ifeng.com/app/hq/fund/of690002/index.shtml" TargetMode="External"/><Relationship Id="rId785" Type="http://schemas.openxmlformats.org/officeDocument/2006/relationships/hyperlink" Target="http://finance.ifeng.com/app/hq/fund/of233005/index.shtml" TargetMode="External"/><Relationship Id="rId786" Type="http://schemas.openxmlformats.org/officeDocument/2006/relationships/hyperlink" Target="http://finance.ifeng.com/app/hq/fund/index.shtml" TargetMode="External"/><Relationship Id="rId787" Type="http://schemas.openxmlformats.org/officeDocument/2006/relationships/hyperlink" Target="http://finance.ifeng.com/app/hq/fund/of020035/index.shtml" TargetMode="External"/><Relationship Id="rId788" Type="http://schemas.openxmlformats.org/officeDocument/2006/relationships/hyperlink" Target="http://finance.ifeng.com/app/hq/fund/of001607/index.shtml" TargetMode="External"/><Relationship Id="rId789" Type="http://schemas.openxmlformats.org/officeDocument/2006/relationships/hyperlink" Target="http://finance.ifeng.com/app/hq/fund/of004082/index.shtml" TargetMode="External"/><Relationship Id="rId2390" Type="http://schemas.openxmlformats.org/officeDocument/2006/relationships/hyperlink" Target="http://finance.ifeng.com/app/hq/fund/sz161117/index.shtml" TargetMode="External"/><Relationship Id="rId2391" Type="http://schemas.openxmlformats.org/officeDocument/2006/relationships/hyperlink" Target="http://finance.ifeng.com/app/hq/fund/of003173/index.shtml" TargetMode="External"/><Relationship Id="rId2392" Type="http://schemas.openxmlformats.org/officeDocument/2006/relationships/hyperlink" Target="http://finance.ifeng.com/app/hq/fund/of000085/index.shtml" TargetMode="External"/><Relationship Id="rId2393" Type="http://schemas.openxmlformats.org/officeDocument/2006/relationships/hyperlink" Target="http://finance.ifeng.com/app/hq/fund/of519661/index.shtml" TargetMode="External"/><Relationship Id="rId2394" Type="http://schemas.openxmlformats.org/officeDocument/2006/relationships/hyperlink" Target="http://finance.ifeng.com/app/hq/fund/of002274/index.shtml" TargetMode="External"/><Relationship Id="rId2395" Type="http://schemas.openxmlformats.org/officeDocument/2006/relationships/hyperlink" Target="http://finance.ifeng.com/app/hq/fund/of002261/index.shtml" TargetMode="External"/><Relationship Id="rId2396" Type="http://schemas.openxmlformats.org/officeDocument/2006/relationships/hyperlink" Target="http://finance.ifeng.com/app/hq/fund/of002175/index.shtml" TargetMode="External"/><Relationship Id="rId2397" Type="http://schemas.openxmlformats.org/officeDocument/2006/relationships/hyperlink" Target="http://finance.ifeng.com/app/hq/fund/of001902/index.shtml" TargetMode="External"/><Relationship Id="rId2398" Type="http://schemas.openxmlformats.org/officeDocument/2006/relationships/hyperlink" Target="http://finance.ifeng.com/app/hq/fund/of000118/index.shtml" TargetMode="External"/><Relationship Id="rId2399" Type="http://schemas.openxmlformats.org/officeDocument/2006/relationships/hyperlink" Target="http://finance.ifeng.com/app/hq/fund/of050027/index.shtml" TargetMode="External"/><Relationship Id="rId4580" Type="http://schemas.openxmlformats.org/officeDocument/2006/relationships/hyperlink" Target="http://finance.ifeng.com/app/hq/fund/sz166023/index.shtml" TargetMode="External"/><Relationship Id="rId4581" Type="http://schemas.openxmlformats.org/officeDocument/2006/relationships/hyperlink" Target="http://finance.ifeng.com/app/hq/fund/of001593/index.shtml" TargetMode="External"/><Relationship Id="rId4582" Type="http://schemas.openxmlformats.org/officeDocument/2006/relationships/hyperlink" Target="http://finance.ifeng.com/app/hq/fund/of003766/index.shtml" TargetMode="External"/><Relationship Id="rId4583" Type="http://schemas.openxmlformats.org/officeDocument/2006/relationships/hyperlink" Target="http://finance.ifeng.com/app/hq/fund/of001809/index.shtml" TargetMode="External"/><Relationship Id="rId4584" Type="http://schemas.openxmlformats.org/officeDocument/2006/relationships/hyperlink" Target="http://finance.ifeng.com/app/hq/fund/of004148/index.shtml" TargetMode="External"/><Relationship Id="rId4585" Type="http://schemas.openxmlformats.org/officeDocument/2006/relationships/hyperlink" Target="http://finance.ifeng.com/app/hq/fund/of240017/index.shtml" TargetMode="External"/><Relationship Id="rId4586" Type="http://schemas.openxmlformats.org/officeDocument/2006/relationships/hyperlink" Target="http://finance.ifeng.com/app/hq/fund/of180010/index.shtml" TargetMode="External"/><Relationship Id="rId4587" Type="http://schemas.openxmlformats.org/officeDocument/2006/relationships/hyperlink" Target="http://finance.ifeng.com/app/hq/fund/of000567/index.shtml" TargetMode="External"/><Relationship Id="rId4588" Type="http://schemas.openxmlformats.org/officeDocument/2006/relationships/hyperlink" Target="http://finance.ifeng.com/app/hq/fund/of001178/index.shtml" TargetMode="External"/><Relationship Id="rId4589" Type="http://schemas.openxmlformats.org/officeDocument/2006/relationships/hyperlink" Target="http://finance.ifeng.com/app/hq/fund/of202001/index.shtml" TargetMode="External"/><Relationship Id="rId3490" Type="http://schemas.openxmlformats.org/officeDocument/2006/relationships/hyperlink" Target="http://finance.ifeng.com/app/hq/fund/of000030/index.shtml" TargetMode="External"/><Relationship Id="rId3491" Type="http://schemas.openxmlformats.org/officeDocument/2006/relationships/hyperlink" Target="http://finance.ifeng.com/app/hq/fund/of002458/index.shtml" TargetMode="External"/><Relationship Id="rId3492" Type="http://schemas.openxmlformats.org/officeDocument/2006/relationships/hyperlink" Target="http://finance.ifeng.com/app/hq/fund/of003495/index.shtml" TargetMode="External"/><Relationship Id="rId3493" Type="http://schemas.openxmlformats.org/officeDocument/2006/relationships/hyperlink" Target="http://finance.ifeng.com/app/hq/fund/of002051/index.shtml" TargetMode="External"/><Relationship Id="rId3494" Type="http://schemas.openxmlformats.org/officeDocument/2006/relationships/hyperlink" Target="http://finance.ifeng.com/app/hq/fund/of519640/index.shtml" TargetMode="External"/><Relationship Id="rId3495" Type="http://schemas.openxmlformats.org/officeDocument/2006/relationships/hyperlink" Target="http://finance.ifeng.com/app/hq/fund/of002520/index.shtml" TargetMode="External"/><Relationship Id="rId3496" Type="http://schemas.openxmlformats.org/officeDocument/2006/relationships/hyperlink" Target="http://finance.ifeng.com/app/hq/fund/of519641/index.shtml" TargetMode="External"/><Relationship Id="rId3497" Type="http://schemas.openxmlformats.org/officeDocument/2006/relationships/hyperlink" Target="http://finance.ifeng.com/app/hq/fund/of003602/index.shtml" TargetMode="External"/><Relationship Id="rId3498" Type="http://schemas.openxmlformats.org/officeDocument/2006/relationships/hyperlink" Target="http://finance.ifeng.com/app/hq/fund/of377020/index.shtml" TargetMode="External"/><Relationship Id="rId3499" Type="http://schemas.openxmlformats.org/officeDocument/2006/relationships/hyperlink" Target="http://finance.ifeng.com/app/hq/fund/sz159906/index.shtml" TargetMode="External"/><Relationship Id="rId790" Type="http://schemas.openxmlformats.org/officeDocument/2006/relationships/hyperlink" Target="http://finance.ifeng.com/app/hq/fund/of004081/index.shtml" TargetMode="External"/><Relationship Id="rId791" Type="http://schemas.openxmlformats.org/officeDocument/2006/relationships/hyperlink" Target="http://finance.ifeng.com/app/hq/fund/of001763/index.shtml" TargetMode="External"/><Relationship Id="rId792" Type="http://schemas.openxmlformats.org/officeDocument/2006/relationships/hyperlink" Target="http://finance.ifeng.com/app/hq/fund/of002397/index.shtml" TargetMode="External"/><Relationship Id="rId793" Type="http://schemas.openxmlformats.org/officeDocument/2006/relationships/hyperlink" Target="http://finance.ifeng.com/app/hq/fund/of000053/index.shtml" TargetMode="External"/><Relationship Id="rId794" Type="http://schemas.openxmlformats.org/officeDocument/2006/relationships/hyperlink" Target="http://finance.ifeng.com/app/hq/fund/of001165/index.shtml" TargetMode="External"/><Relationship Id="rId795" Type="http://schemas.openxmlformats.org/officeDocument/2006/relationships/hyperlink" Target="http://finance.ifeng.com/app/hq/fund/of003447/index.shtml" TargetMode="External"/><Relationship Id="rId796" Type="http://schemas.openxmlformats.org/officeDocument/2006/relationships/hyperlink" Target="http://finance.ifeng.com/app/hq/fund/of020036/index.shtml" TargetMode="External"/><Relationship Id="rId797" Type="http://schemas.openxmlformats.org/officeDocument/2006/relationships/hyperlink" Target="http://finance.ifeng.com/app/hq/fund/of004404/index.shtml" TargetMode="External"/><Relationship Id="rId798" Type="http://schemas.openxmlformats.org/officeDocument/2006/relationships/hyperlink" Target="http://finance.ifeng.com/app/hq/fund/of004357/index.shtml" TargetMode="External"/><Relationship Id="rId799" Type="http://schemas.openxmlformats.org/officeDocument/2006/relationships/hyperlink" Target="http://finance.ifeng.com/app/hq/fund/of000835/index.shtml" TargetMode="External"/><Relationship Id="rId4590" Type="http://schemas.openxmlformats.org/officeDocument/2006/relationships/hyperlink" Target="http://finance.ifeng.com/app/hq/fund/of000756/index.shtml" TargetMode="External"/><Relationship Id="rId4591" Type="http://schemas.openxmlformats.org/officeDocument/2006/relationships/hyperlink" Target="http://finance.ifeng.com/app/hq/fund/of519987/index.shtml" TargetMode="External"/><Relationship Id="rId4592" Type="http://schemas.openxmlformats.org/officeDocument/2006/relationships/hyperlink" Target="http://finance.ifeng.com/app/hq/fund/index.shtml" TargetMode="External"/><Relationship Id="rId4593" Type="http://schemas.openxmlformats.org/officeDocument/2006/relationships/hyperlink" Target="http://finance.ifeng.com/app/hq/fund/of004744/index.shtml" TargetMode="External"/><Relationship Id="rId4594" Type="http://schemas.openxmlformats.org/officeDocument/2006/relationships/hyperlink" Target="http://finance.ifeng.com/app/hq/fund/of110026/index.shtml" TargetMode="External"/><Relationship Id="rId4595" Type="http://schemas.openxmlformats.org/officeDocument/2006/relationships/hyperlink" Target="http://finance.ifeng.com/app/hq/fund/of004260/index.shtml" TargetMode="External"/><Relationship Id="rId4596" Type="http://schemas.openxmlformats.org/officeDocument/2006/relationships/hyperlink" Target="http://finance.ifeng.com/app/hq/fund/of519993/index.shtml" TargetMode="External"/><Relationship Id="rId4597" Type="http://schemas.openxmlformats.org/officeDocument/2006/relationships/hyperlink" Target="http://finance.ifeng.com/app/hq/fund/sz166006/index.shtml" TargetMode="External"/><Relationship Id="rId4598" Type="http://schemas.openxmlformats.org/officeDocument/2006/relationships/hyperlink" Target="http://finance.ifeng.com/app/hq/fund/of001387/index.shtml" TargetMode="External"/><Relationship Id="rId4599" Type="http://schemas.openxmlformats.org/officeDocument/2006/relationships/hyperlink" Target="http://finance.ifeng.com/app/hq/fund/of202002/index.shtml" TargetMode="External"/><Relationship Id="rId1800" Type="http://schemas.openxmlformats.org/officeDocument/2006/relationships/hyperlink" Target="http://finance.ifeng.com/app/hq/fund/of003124/index.shtml" TargetMode="External"/><Relationship Id="rId1801" Type="http://schemas.openxmlformats.org/officeDocument/2006/relationships/hyperlink" Target="http://finance.ifeng.com/app/hq/fund/of003329/index.shtml" TargetMode="External"/><Relationship Id="rId1802" Type="http://schemas.openxmlformats.org/officeDocument/2006/relationships/hyperlink" Target="http://finance.ifeng.com/app/hq/fund/of003384/index.shtml" TargetMode="External"/><Relationship Id="rId1803" Type="http://schemas.openxmlformats.org/officeDocument/2006/relationships/hyperlink" Target="http://finance.ifeng.com/app/hq/fund/of004107/index.shtml" TargetMode="External"/><Relationship Id="rId1804" Type="http://schemas.openxmlformats.org/officeDocument/2006/relationships/hyperlink" Target="http://finance.ifeng.com/app/hq/fund/of004923/index.shtml" TargetMode="External"/><Relationship Id="rId1805" Type="http://schemas.openxmlformats.org/officeDocument/2006/relationships/hyperlink" Target="http://finance.ifeng.com/app/hq/fund/of004919/index.shtml" TargetMode="External"/><Relationship Id="rId1806" Type="http://schemas.openxmlformats.org/officeDocument/2006/relationships/hyperlink" Target="http://finance.ifeng.com/app/hq/fund/of003227/index.shtml" TargetMode="External"/><Relationship Id="rId1807" Type="http://schemas.openxmlformats.org/officeDocument/2006/relationships/hyperlink" Target="http://finance.ifeng.com/app/hq/fund/of002633/index.shtml" TargetMode="External"/><Relationship Id="rId1808" Type="http://schemas.openxmlformats.org/officeDocument/2006/relationships/hyperlink" Target="http://finance.ifeng.com/app/hq/fund/of003527/index.shtml" TargetMode="External"/><Relationship Id="rId1809" Type="http://schemas.openxmlformats.org/officeDocument/2006/relationships/hyperlink" Target="http://finance.ifeng.com/app/hq/fund/of003891/index.shtml" TargetMode="External"/><Relationship Id="rId2900" Type="http://schemas.openxmlformats.org/officeDocument/2006/relationships/hyperlink" Target="http://finance.ifeng.com/app/hq/fund/of001470/index.shtml" TargetMode="External"/><Relationship Id="rId2901" Type="http://schemas.openxmlformats.org/officeDocument/2006/relationships/hyperlink" Target="http://finance.ifeng.com/app/hq/fund/of004030/index.shtml" TargetMode="External"/><Relationship Id="rId2902" Type="http://schemas.openxmlformats.org/officeDocument/2006/relationships/hyperlink" Target="http://finance.ifeng.com/app/hq/fund/sz164702/index.shtml" TargetMode="External"/><Relationship Id="rId2903" Type="http://schemas.openxmlformats.org/officeDocument/2006/relationships/hyperlink" Target="http://finance.ifeng.com/app/hq/fund/of002518/index.shtml" TargetMode="External"/><Relationship Id="rId2904" Type="http://schemas.openxmlformats.org/officeDocument/2006/relationships/hyperlink" Target="http://finance.ifeng.com/app/hq/fund/of001834/index.shtml" TargetMode="External"/><Relationship Id="rId2905" Type="http://schemas.openxmlformats.org/officeDocument/2006/relationships/hyperlink" Target="http://finance.ifeng.com/app/hq/fund/of002292/index.shtml" TargetMode="External"/><Relationship Id="rId2906" Type="http://schemas.openxmlformats.org/officeDocument/2006/relationships/hyperlink" Target="http://finance.ifeng.com/app/hq/fund/of519030/index.shtml" TargetMode="External"/><Relationship Id="rId2907" Type="http://schemas.openxmlformats.org/officeDocument/2006/relationships/hyperlink" Target="http://finance.ifeng.com/app/hq/fund/of005000/index.shtml" TargetMode="External"/><Relationship Id="rId2908" Type="http://schemas.openxmlformats.org/officeDocument/2006/relationships/hyperlink" Target="http://finance.ifeng.com/app/hq/fund/of003487/index.shtml" TargetMode="External"/><Relationship Id="rId2909" Type="http://schemas.openxmlformats.org/officeDocument/2006/relationships/hyperlink" Target="http://finance.ifeng.com/app/hq/fund/of290014/index.shtml" TargetMode="External"/><Relationship Id="rId1810" Type="http://schemas.openxmlformats.org/officeDocument/2006/relationships/hyperlink" Target="http://finance.ifeng.com/app/hq/fund/of003569/index.shtml" TargetMode="External"/><Relationship Id="rId1811" Type="http://schemas.openxmlformats.org/officeDocument/2006/relationships/hyperlink" Target="http://finance.ifeng.com/app/hq/fund/of004106/index.shtml" TargetMode="External"/><Relationship Id="rId1812" Type="http://schemas.openxmlformats.org/officeDocument/2006/relationships/hyperlink" Target="http://finance.ifeng.com/app/hq/fund/of005378/index.shtml" TargetMode="External"/><Relationship Id="rId1813" Type="http://schemas.openxmlformats.org/officeDocument/2006/relationships/hyperlink" Target="http://finance.ifeng.com/app/hq/fund/of005073/index.shtml" TargetMode="External"/><Relationship Id="rId1814" Type="http://schemas.openxmlformats.org/officeDocument/2006/relationships/hyperlink" Target="http://finance.ifeng.com/app/hq/fund/of005074/index.shtml" TargetMode="External"/><Relationship Id="rId1815" Type="http://schemas.openxmlformats.org/officeDocument/2006/relationships/hyperlink" Target="http://finance.ifeng.com/app/hq/fund/of002442/index.shtml" TargetMode="External"/><Relationship Id="rId1816" Type="http://schemas.openxmlformats.org/officeDocument/2006/relationships/hyperlink" Target="http://finance.ifeng.com/app/hq/fund/sz150295/index.shtml" TargetMode="External"/><Relationship Id="rId1817" Type="http://schemas.openxmlformats.org/officeDocument/2006/relationships/hyperlink" Target="http://finance.ifeng.com/app/hq/fund/sz150225/index.shtml" TargetMode="External"/><Relationship Id="rId1818" Type="http://schemas.openxmlformats.org/officeDocument/2006/relationships/hyperlink" Target="http://finance.ifeng.com/app/hq/fund/sz150267/index.shtml" TargetMode="External"/><Relationship Id="rId1819" Type="http://schemas.openxmlformats.org/officeDocument/2006/relationships/hyperlink" Target="http://finance.ifeng.com/app/hq/fund/sz150175/index.shtml" TargetMode="External"/><Relationship Id="rId2910" Type="http://schemas.openxmlformats.org/officeDocument/2006/relationships/hyperlink" Target="http://finance.ifeng.com/app/hq/fund/of700006/index.shtml" TargetMode="External"/><Relationship Id="rId2911" Type="http://schemas.openxmlformats.org/officeDocument/2006/relationships/hyperlink" Target="http://finance.ifeng.com/app/hq/fund/of002361/index.shtml" TargetMode="External"/><Relationship Id="rId2912" Type="http://schemas.openxmlformats.org/officeDocument/2006/relationships/hyperlink" Target="http://finance.ifeng.com/app/hq/fund/of519740/index.shtml" TargetMode="External"/><Relationship Id="rId2913" Type="http://schemas.openxmlformats.org/officeDocument/2006/relationships/hyperlink" Target="http://finance.ifeng.com/app/hq/fund/of003888/index.shtml" TargetMode="External"/><Relationship Id="rId2914" Type="http://schemas.openxmlformats.org/officeDocument/2006/relationships/hyperlink" Target="http://finance.ifeng.com/app/hq/fund/of519765/index.shtml" TargetMode="External"/><Relationship Id="rId2915" Type="http://schemas.openxmlformats.org/officeDocument/2006/relationships/hyperlink" Target="http://finance.ifeng.com/app/hq/fund/of002798/index.shtml" TargetMode="External"/><Relationship Id="rId2916" Type="http://schemas.openxmlformats.org/officeDocument/2006/relationships/hyperlink" Target="http://finance.ifeng.com/app/hq/fund/of519782/index.shtml" TargetMode="External"/><Relationship Id="rId2917" Type="http://schemas.openxmlformats.org/officeDocument/2006/relationships/hyperlink" Target="http://finance.ifeng.com/app/hq/fund/sz165705/index.shtml" TargetMode="External"/><Relationship Id="rId2918" Type="http://schemas.openxmlformats.org/officeDocument/2006/relationships/hyperlink" Target="http://finance.ifeng.com/app/hq/fund/of110018/index.shtml" TargetMode="External"/><Relationship Id="rId2919" Type="http://schemas.openxmlformats.org/officeDocument/2006/relationships/hyperlink" Target="http://finance.ifeng.com/app/hq/fund/of003505/index.shtml" TargetMode="External"/><Relationship Id="rId1820" Type="http://schemas.openxmlformats.org/officeDocument/2006/relationships/hyperlink" Target="http://finance.ifeng.com/app/hq/fund/of003078/index.shtml" TargetMode="External"/><Relationship Id="rId1821" Type="http://schemas.openxmlformats.org/officeDocument/2006/relationships/hyperlink" Target="http://finance.ifeng.com/app/hq/fund/of003223/index.shtml" TargetMode="External"/><Relationship Id="rId1822" Type="http://schemas.openxmlformats.org/officeDocument/2006/relationships/hyperlink" Target="http://finance.ifeng.com/app/hq/fund/of003461/index.shtml" TargetMode="External"/><Relationship Id="rId1823" Type="http://schemas.openxmlformats.org/officeDocument/2006/relationships/hyperlink" Target="http://finance.ifeng.com/app/hq/fund/index.shtml" TargetMode="External"/><Relationship Id="rId1824" Type="http://schemas.openxmlformats.org/officeDocument/2006/relationships/hyperlink" Target="http://finance.ifeng.com/app/hq/fund/of003793/index.shtml" TargetMode="External"/><Relationship Id="rId1825" Type="http://schemas.openxmlformats.org/officeDocument/2006/relationships/hyperlink" Target="http://finance.ifeng.com/app/hq/fund/of004104/index.shtml" TargetMode="External"/><Relationship Id="rId1826" Type="http://schemas.openxmlformats.org/officeDocument/2006/relationships/hyperlink" Target="http://finance.ifeng.com/app/hq/fund/of004105/index.shtml" TargetMode="External"/><Relationship Id="rId1827" Type="http://schemas.openxmlformats.org/officeDocument/2006/relationships/hyperlink" Target="http://finance.ifeng.com/app/hq/fund/of005367/index.shtml" TargetMode="External"/><Relationship Id="rId1828" Type="http://schemas.openxmlformats.org/officeDocument/2006/relationships/hyperlink" Target="http://finance.ifeng.com/app/hq/fund/of005366/index.shtml" TargetMode="External"/><Relationship Id="rId1829" Type="http://schemas.openxmlformats.org/officeDocument/2006/relationships/hyperlink" Target="http://finance.ifeng.com/app/hq/fund/of003796/index.shtml" TargetMode="External"/><Relationship Id="rId2920" Type="http://schemas.openxmlformats.org/officeDocument/2006/relationships/hyperlink" Target="http://finance.ifeng.com/app/hq/fund/of003903/index.shtml" TargetMode="External"/><Relationship Id="rId2921" Type="http://schemas.openxmlformats.org/officeDocument/2006/relationships/hyperlink" Target="http://finance.ifeng.com/app/hq/fund/of003079/index.shtml" TargetMode="External"/><Relationship Id="rId2922" Type="http://schemas.openxmlformats.org/officeDocument/2006/relationships/hyperlink" Target="http://finance.ifeng.com/app/hq/fund/of001021/index.shtml" TargetMode="External"/><Relationship Id="rId2923" Type="http://schemas.openxmlformats.org/officeDocument/2006/relationships/hyperlink" Target="http://finance.ifeng.com/app/hq/fund/of001875/index.shtml" TargetMode="External"/><Relationship Id="rId2924" Type="http://schemas.openxmlformats.org/officeDocument/2006/relationships/hyperlink" Target="http://finance.ifeng.com/app/hq/fund/of002275/index.shtml" TargetMode="External"/><Relationship Id="rId2925" Type="http://schemas.openxmlformats.org/officeDocument/2006/relationships/hyperlink" Target="http://finance.ifeng.com/app/hq/fund/of002570/index.shtml" TargetMode="External"/><Relationship Id="rId2926" Type="http://schemas.openxmlformats.org/officeDocument/2006/relationships/hyperlink" Target="http://finance.ifeng.com/app/hq/fund/of003520/index.shtml" TargetMode="External"/><Relationship Id="rId2927" Type="http://schemas.openxmlformats.org/officeDocument/2006/relationships/hyperlink" Target="http://finance.ifeng.com/app/hq/fund/of002837/index.shtml" TargetMode="External"/><Relationship Id="rId2928" Type="http://schemas.openxmlformats.org/officeDocument/2006/relationships/hyperlink" Target="http://finance.ifeng.com/app/hq/fund/of002040/index.shtml" TargetMode="External"/><Relationship Id="rId2929" Type="http://schemas.openxmlformats.org/officeDocument/2006/relationships/hyperlink" Target="http://finance.ifeng.com/app/hq/fund/of400009/index.shtml" TargetMode="External"/><Relationship Id="rId1830" Type="http://schemas.openxmlformats.org/officeDocument/2006/relationships/hyperlink" Target="http://finance.ifeng.com/app/hq/fund/of004200/index.shtml" TargetMode="External"/><Relationship Id="rId1831" Type="http://schemas.openxmlformats.org/officeDocument/2006/relationships/hyperlink" Target="http://finance.ifeng.com/app/hq/fund/of000606/index.shtml" TargetMode="External"/><Relationship Id="rId1832" Type="http://schemas.openxmlformats.org/officeDocument/2006/relationships/hyperlink" Target="http://finance.ifeng.com/app/hq/fund/sz150331/index.shtml" TargetMode="External"/><Relationship Id="rId1833" Type="http://schemas.openxmlformats.org/officeDocument/2006/relationships/hyperlink" Target="http://finance.ifeng.com/app/hq/fund/index.shtml" TargetMode="External"/><Relationship Id="rId1834" Type="http://schemas.openxmlformats.org/officeDocument/2006/relationships/hyperlink" Target="http://finance.ifeng.com/app/hq/fund/of005171/index.shtml" TargetMode="External"/><Relationship Id="rId1835" Type="http://schemas.openxmlformats.org/officeDocument/2006/relationships/hyperlink" Target="http://finance.ifeng.com/app/hq/fund/of004463/index.shtml" TargetMode="External"/><Relationship Id="rId1836" Type="http://schemas.openxmlformats.org/officeDocument/2006/relationships/hyperlink" Target="http://finance.ifeng.com/app/hq/fund/of003590/index.shtml" TargetMode="External"/><Relationship Id="rId1837" Type="http://schemas.openxmlformats.org/officeDocument/2006/relationships/hyperlink" Target="http://finance.ifeng.com/app/hq/fund/of003214/index.shtml" TargetMode="External"/><Relationship Id="rId1838" Type="http://schemas.openxmlformats.org/officeDocument/2006/relationships/hyperlink" Target="http://finance.ifeng.com/app/hq/fund/of003427/index.shtml" TargetMode="External"/><Relationship Id="rId1839" Type="http://schemas.openxmlformats.org/officeDocument/2006/relationships/hyperlink" Target="http://finance.ifeng.com/app/hq/fund/of004090/index.shtml" TargetMode="External"/><Relationship Id="rId1100" Type="http://schemas.openxmlformats.org/officeDocument/2006/relationships/hyperlink" Target="http://finance.ifeng.com/app/hq/fund/of001449/index.shtml" TargetMode="External"/><Relationship Id="rId1101" Type="http://schemas.openxmlformats.org/officeDocument/2006/relationships/hyperlink" Target="http://finance.ifeng.com/app/hq/fund/of070016/index.shtml" TargetMode="External"/><Relationship Id="rId1102" Type="http://schemas.openxmlformats.org/officeDocument/2006/relationships/hyperlink" Target="http://finance.ifeng.com/app/hq/fund/of001343/index.shtml" TargetMode="External"/><Relationship Id="rId1103" Type="http://schemas.openxmlformats.org/officeDocument/2006/relationships/hyperlink" Target="http://finance.ifeng.com/app/hq/fund/of003237/index.shtml" TargetMode="External"/><Relationship Id="rId1104" Type="http://schemas.openxmlformats.org/officeDocument/2006/relationships/hyperlink" Target="http://finance.ifeng.com/app/hq/fund/of001029/index.shtml" TargetMode="External"/><Relationship Id="rId1105" Type="http://schemas.openxmlformats.org/officeDocument/2006/relationships/hyperlink" Target="http://finance.ifeng.com/app/hq/fund/of003236/index.shtml" TargetMode="External"/><Relationship Id="rId1106" Type="http://schemas.openxmlformats.org/officeDocument/2006/relationships/hyperlink" Target="http://finance.ifeng.com/app/hq/fund/of673030/index.shtml" TargetMode="External"/><Relationship Id="rId1107" Type="http://schemas.openxmlformats.org/officeDocument/2006/relationships/hyperlink" Target="http://finance.ifeng.com/app/hq/fund/of620007/index.shtml" TargetMode="External"/><Relationship Id="rId1108" Type="http://schemas.openxmlformats.org/officeDocument/2006/relationships/hyperlink" Target="http://finance.ifeng.com/app/hq/fund/of001665/index.shtml" TargetMode="External"/><Relationship Id="rId1109" Type="http://schemas.openxmlformats.org/officeDocument/2006/relationships/hyperlink" Target="http://finance.ifeng.com/app/hq/fund/of070015/index.shtml" TargetMode="External"/><Relationship Id="rId2930" Type="http://schemas.openxmlformats.org/officeDocument/2006/relationships/hyperlink" Target="http://finance.ifeng.com/app/hq/fund/of400027/index.shtml" TargetMode="External"/><Relationship Id="rId2931" Type="http://schemas.openxmlformats.org/officeDocument/2006/relationships/hyperlink" Target="http://finance.ifeng.com/app/hq/fund/of400029/index.shtml" TargetMode="External"/><Relationship Id="rId2932" Type="http://schemas.openxmlformats.org/officeDocument/2006/relationships/hyperlink" Target="http://finance.ifeng.com/app/hq/fund/sh511260/index.shtml" TargetMode="External"/><Relationship Id="rId2933" Type="http://schemas.openxmlformats.org/officeDocument/2006/relationships/hyperlink" Target="http://finance.ifeng.com/app/hq/fund/of340009/index.shtml" TargetMode="External"/><Relationship Id="rId1" Type="http://schemas.openxmlformats.org/officeDocument/2006/relationships/hyperlink" Target="http://finance.ifeng.com/app/hq/fund/sh510270/index.shtml" TargetMode="External"/><Relationship Id="rId2" Type="http://schemas.openxmlformats.org/officeDocument/2006/relationships/hyperlink" Target="http://finance.ifeng.com/app/hq/fund/of400013/index.shtml" TargetMode="External"/><Relationship Id="rId3" Type="http://schemas.openxmlformats.org/officeDocument/2006/relationships/hyperlink" Target="http://finance.ifeng.com/app/hq/fund/of310318/index.shtml" TargetMode="External"/><Relationship Id="rId4" Type="http://schemas.openxmlformats.org/officeDocument/2006/relationships/hyperlink" Target="http://finance.ifeng.com/app/hq/fund/of004092/index.shtml" TargetMode="External"/><Relationship Id="rId5" Type="http://schemas.openxmlformats.org/officeDocument/2006/relationships/hyperlink" Target="http://finance.ifeng.com/app/hq/fund/sz150328/index.shtml" TargetMode="External"/><Relationship Id="rId6" Type="http://schemas.openxmlformats.org/officeDocument/2006/relationships/hyperlink" Target="http://finance.ifeng.com/app/hq/fund/of004091/index.shtml" TargetMode="External"/><Relationship Id="rId7" Type="http://schemas.openxmlformats.org/officeDocument/2006/relationships/hyperlink" Target="http://finance.ifeng.com/app/hq/fund/index.shtml" TargetMode="External"/><Relationship Id="rId8" Type="http://schemas.openxmlformats.org/officeDocument/2006/relationships/hyperlink" Target="http://finance.ifeng.com/app/hq/fund/sh510170/index.shtml" TargetMode="External"/><Relationship Id="rId9" Type="http://schemas.openxmlformats.org/officeDocument/2006/relationships/hyperlink" Target="http://finance.ifeng.com/app/hq/fund/index.shtml" TargetMode="External"/><Relationship Id="rId2934" Type="http://schemas.openxmlformats.org/officeDocument/2006/relationships/hyperlink" Target="http://finance.ifeng.com/app/hq/fund/sz161119/index.shtml" TargetMode="External"/><Relationship Id="rId2935" Type="http://schemas.openxmlformats.org/officeDocument/2006/relationships/hyperlink" Target="http://finance.ifeng.com/app/hq/fund/sz164208/index.shtml" TargetMode="External"/><Relationship Id="rId2936" Type="http://schemas.openxmlformats.org/officeDocument/2006/relationships/hyperlink" Target="http://finance.ifeng.com/app/hq/fund/of001533/index.shtml" TargetMode="External"/><Relationship Id="rId2937" Type="http://schemas.openxmlformats.org/officeDocument/2006/relationships/hyperlink" Target="http://finance.ifeng.com/app/hq/fund/of519985/index.shtml" TargetMode="External"/><Relationship Id="rId2938" Type="http://schemas.openxmlformats.org/officeDocument/2006/relationships/hyperlink" Target="http://finance.ifeng.com/app/hq/fund/of001191/index.shtml" TargetMode="External"/><Relationship Id="rId2939" Type="http://schemas.openxmlformats.org/officeDocument/2006/relationships/hyperlink" Target="http://finance.ifeng.com/app/hq/fund/of002220/index.shtml" TargetMode="External"/><Relationship Id="rId1840" Type="http://schemas.openxmlformats.org/officeDocument/2006/relationships/hyperlink" Target="http://finance.ifeng.com/app/hq/fund/of001776/index.shtml" TargetMode="External"/><Relationship Id="rId1841" Type="http://schemas.openxmlformats.org/officeDocument/2006/relationships/hyperlink" Target="http://finance.ifeng.com/app/hq/fund/of002775/index.shtml" TargetMode="External"/><Relationship Id="rId1842" Type="http://schemas.openxmlformats.org/officeDocument/2006/relationships/hyperlink" Target="http://finance.ifeng.com/app/hq/fund/of003123/index.shtml" TargetMode="External"/><Relationship Id="rId1843" Type="http://schemas.openxmlformats.org/officeDocument/2006/relationships/hyperlink" Target="http://finance.ifeng.com/app/hq/fund/of004469/index.shtml" TargetMode="External"/><Relationship Id="rId1844" Type="http://schemas.openxmlformats.org/officeDocument/2006/relationships/hyperlink" Target="http://finance.ifeng.com/app/hq/fund/of003370/index.shtml" TargetMode="External"/><Relationship Id="rId1845" Type="http://schemas.openxmlformats.org/officeDocument/2006/relationships/hyperlink" Target="http://finance.ifeng.com/app/hq/fund/of003369/index.shtml" TargetMode="External"/><Relationship Id="rId1846" Type="http://schemas.openxmlformats.org/officeDocument/2006/relationships/hyperlink" Target="http://finance.ifeng.com/app/hq/fund/of003867/index.shtml" TargetMode="External"/><Relationship Id="rId1847" Type="http://schemas.openxmlformats.org/officeDocument/2006/relationships/hyperlink" Target="http://finance.ifeng.com/app/hq/fund/of002632/index.shtml" TargetMode="External"/><Relationship Id="rId1848" Type="http://schemas.openxmlformats.org/officeDocument/2006/relationships/hyperlink" Target="http://finance.ifeng.com/app/hq/fund/index.shtml" TargetMode="External"/><Relationship Id="rId1849" Type="http://schemas.openxmlformats.org/officeDocument/2006/relationships/hyperlink" Target="http://finance.ifeng.com/app/hq/fund/of003949/index.shtml" TargetMode="External"/><Relationship Id="rId2200" Type="http://schemas.openxmlformats.org/officeDocument/2006/relationships/hyperlink" Target="http://finance.ifeng.com/app/hq/fund/of200113/index.shtml" TargetMode="External"/><Relationship Id="rId2201" Type="http://schemas.openxmlformats.org/officeDocument/2006/relationships/hyperlink" Target="http://finance.ifeng.com/app/hq/fund/of519723/index.shtml" TargetMode="External"/><Relationship Id="rId2202" Type="http://schemas.openxmlformats.org/officeDocument/2006/relationships/hyperlink" Target="http://finance.ifeng.com/app/hq/fund/of002296/index.shtml" TargetMode="External"/><Relationship Id="rId2203" Type="http://schemas.openxmlformats.org/officeDocument/2006/relationships/hyperlink" Target="http://finance.ifeng.com/app/hq/fund/of240003/index.shtml" TargetMode="External"/><Relationship Id="rId2204" Type="http://schemas.openxmlformats.org/officeDocument/2006/relationships/hyperlink" Target="http://finance.ifeng.com/app/hq/fund/of519748/index.shtml" TargetMode="External"/><Relationship Id="rId2205" Type="http://schemas.openxmlformats.org/officeDocument/2006/relationships/hyperlink" Target="http://finance.ifeng.com/app/hq/fund/of002743/index.shtml" TargetMode="External"/><Relationship Id="rId2206" Type="http://schemas.openxmlformats.org/officeDocument/2006/relationships/hyperlink" Target="http://finance.ifeng.com/app/hq/fund/of001212/index.shtml" TargetMode="External"/><Relationship Id="rId2207" Type="http://schemas.openxmlformats.org/officeDocument/2006/relationships/hyperlink" Target="http://finance.ifeng.com/app/hq/fund/sz150219/index.shtml" TargetMode="External"/><Relationship Id="rId2208" Type="http://schemas.openxmlformats.org/officeDocument/2006/relationships/hyperlink" Target="http://finance.ifeng.com/app/hq/fund/of003840/index.shtml" TargetMode="External"/><Relationship Id="rId2209" Type="http://schemas.openxmlformats.org/officeDocument/2006/relationships/hyperlink" Target="http://finance.ifeng.com/app/hq/fund/of003547/index.shtml" TargetMode="External"/><Relationship Id="rId1110" Type="http://schemas.openxmlformats.org/officeDocument/2006/relationships/hyperlink" Target="http://finance.ifeng.com/app/hq/fund/of161606/index.shtml" TargetMode="External"/><Relationship Id="rId1111" Type="http://schemas.openxmlformats.org/officeDocument/2006/relationships/hyperlink" Target="http://finance.ifeng.com/app/hq/fund/of202110/index.shtml" TargetMode="External"/><Relationship Id="rId1112" Type="http://schemas.openxmlformats.org/officeDocument/2006/relationships/hyperlink" Target="http://finance.ifeng.com/app/hq/fund/of003421/index.shtml" TargetMode="External"/><Relationship Id="rId1113" Type="http://schemas.openxmlformats.org/officeDocument/2006/relationships/hyperlink" Target="http://finance.ifeng.com/app/hq/fund/of090017/index.shtml" TargetMode="External"/><Relationship Id="rId1114" Type="http://schemas.openxmlformats.org/officeDocument/2006/relationships/hyperlink" Target="http://finance.ifeng.com/app/hq/fund/of003420/index.shtml" TargetMode="External"/><Relationship Id="rId1115" Type="http://schemas.openxmlformats.org/officeDocument/2006/relationships/hyperlink" Target="http://finance.ifeng.com/app/hq/fund/of001352/index.shtml" TargetMode="External"/><Relationship Id="rId1116" Type="http://schemas.openxmlformats.org/officeDocument/2006/relationships/hyperlink" Target="http://finance.ifeng.com/app/hq/fund/index.shtml" TargetMode="External"/><Relationship Id="rId1117" Type="http://schemas.openxmlformats.org/officeDocument/2006/relationships/hyperlink" Target="http://finance.ifeng.com/app/hq/fund/of001664/index.shtml" TargetMode="External"/><Relationship Id="rId1118" Type="http://schemas.openxmlformats.org/officeDocument/2006/relationships/hyperlink" Target="http://finance.ifeng.com/app/hq/fund/of002228/index.shtml" TargetMode="External"/><Relationship Id="rId1119" Type="http://schemas.openxmlformats.org/officeDocument/2006/relationships/hyperlink" Target="http://finance.ifeng.com/app/hq/fund/of000932/index.shtml" TargetMode="External"/><Relationship Id="rId2940" Type="http://schemas.openxmlformats.org/officeDocument/2006/relationships/hyperlink" Target="http://finance.ifeng.com/app/hq/fund/of001405/index.shtml" TargetMode="External"/><Relationship Id="rId2941" Type="http://schemas.openxmlformats.org/officeDocument/2006/relationships/hyperlink" Target="http://finance.ifeng.com/app/hq/fund/index.shtml" TargetMode="External"/><Relationship Id="rId2942" Type="http://schemas.openxmlformats.org/officeDocument/2006/relationships/hyperlink" Target="http://finance.ifeng.com/app/hq/fund/of004012/index.shtml" TargetMode="External"/><Relationship Id="rId2943" Type="http://schemas.openxmlformats.org/officeDocument/2006/relationships/hyperlink" Target="http://finance.ifeng.com/app/hq/fund/of004013/index.shtml" TargetMode="External"/><Relationship Id="rId2944" Type="http://schemas.openxmlformats.org/officeDocument/2006/relationships/hyperlink" Target="http://finance.ifeng.com/app/hq/fund/of000338/index.shtml" TargetMode="External"/><Relationship Id="rId2945" Type="http://schemas.openxmlformats.org/officeDocument/2006/relationships/hyperlink" Target="http://finance.ifeng.com/app/hq/fund/of003667/index.shtml" TargetMode="External"/><Relationship Id="rId2946" Type="http://schemas.openxmlformats.org/officeDocument/2006/relationships/hyperlink" Target="http://finance.ifeng.com/app/hq/fund/of004442/index.shtml" TargetMode="External"/><Relationship Id="rId2947" Type="http://schemas.openxmlformats.org/officeDocument/2006/relationships/hyperlink" Target="http://finance.ifeng.com/app/hq/fund/of004455/index.shtml" TargetMode="External"/><Relationship Id="rId2948" Type="http://schemas.openxmlformats.org/officeDocument/2006/relationships/hyperlink" Target="http://finance.ifeng.com/app/hq/fund/of003251/index.shtml" TargetMode="External"/><Relationship Id="rId2949" Type="http://schemas.openxmlformats.org/officeDocument/2006/relationships/hyperlink" Target="http://finance.ifeng.com/app/hq/fund/of001406/index.shtml" TargetMode="External"/><Relationship Id="rId3300" Type="http://schemas.openxmlformats.org/officeDocument/2006/relationships/hyperlink" Target="http://finance.ifeng.com/app/hq/fund/of002595/index.shtml" TargetMode="External"/><Relationship Id="rId3301" Type="http://schemas.openxmlformats.org/officeDocument/2006/relationships/hyperlink" Target="http://finance.ifeng.com/app/hq/fund/of004676/index.shtml" TargetMode="External"/><Relationship Id="rId3302" Type="http://schemas.openxmlformats.org/officeDocument/2006/relationships/hyperlink" Target="http://finance.ifeng.com/app/hq/fund/of180030/index.shtml" TargetMode="External"/><Relationship Id="rId3303" Type="http://schemas.openxmlformats.org/officeDocument/2006/relationships/hyperlink" Target="http://finance.ifeng.com/app/hq/fund/of519050/index.shtml" TargetMode="External"/><Relationship Id="rId3304" Type="http://schemas.openxmlformats.org/officeDocument/2006/relationships/hyperlink" Target="http://finance.ifeng.com/app/hq/fund/of400020/index.shtml" TargetMode="External"/><Relationship Id="rId3305" Type="http://schemas.openxmlformats.org/officeDocument/2006/relationships/hyperlink" Target="http://finance.ifeng.com/app/hq/fund/of000965/index.shtml" TargetMode="External"/><Relationship Id="rId3306" Type="http://schemas.openxmlformats.org/officeDocument/2006/relationships/hyperlink" Target="http://finance.ifeng.com/app/hq/fund/of020027/index.shtml" TargetMode="External"/><Relationship Id="rId3307" Type="http://schemas.openxmlformats.org/officeDocument/2006/relationships/hyperlink" Target="http://finance.ifeng.com/app/hq/fund/of519759/index.shtml" TargetMode="External"/><Relationship Id="rId3308" Type="http://schemas.openxmlformats.org/officeDocument/2006/relationships/hyperlink" Target="http://finance.ifeng.com/app/hq/fund/of000892/index.shtml" TargetMode="External"/><Relationship Id="rId3309" Type="http://schemas.openxmlformats.org/officeDocument/2006/relationships/hyperlink" Target="http://finance.ifeng.com/app/hq/fund/sz160220/index.shtml" TargetMode="External"/><Relationship Id="rId600" Type="http://schemas.openxmlformats.org/officeDocument/2006/relationships/hyperlink" Target="http://finance.ifeng.com/app/hq/fund/of001321/index.shtml" TargetMode="External"/><Relationship Id="rId601" Type="http://schemas.openxmlformats.org/officeDocument/2006/relationships/hyperlink" Target="http://finance.ifeng.com/app/hq/fund/of001588/index.shtml" TargetMode="External"/><Relationship Id="rId602" Type="http://schemas.openxmlformats.org/officeDocument/2006/relationships/hyperlink" Target="http://finance.ifeng.com/app/hq/fund/of003913/index.shtml" TargetMode="External"/><Relationship Id="rId603" Type="http://schemas.openxmlformats.org/officeDocument/2006/relationships/hyperlink" Target="http://finance.ifeng.com/app/hq/fund/of004311/index.shtml" TargetMode="External"/><Relationship Id="rId604" Type="http://schemas.openxmlformats.org/officeDocument/2006/relationships/hyperlink" Target="http://finance.ifeng.com/app/hq/fund/of004310/index.shtml" TargetMode="External"/><Relationship Id="rId605" Type="http://schemas.openxmlformats.org/officeDocument/2006/relationships/hyperlink" Target="http://finance.ifeng.com/app/hq/fund/of003954/index.shtml" TargetMode="External"/><Relationship Id="rId606" Type="http://schemas.openxmlformats.org/officeDocument/2006/relationships/hyperlink" Target="http://finance.ifeng.com/app/hq/fund/of004084/index.shtml" TargetMode="External"/><Relationship Id="rId607" Type="http://schemas.openxmlformats.org/officeDocument/2006/relationships/hyperlink" Target="http://finance.ifeng.com/app/hq/fund/of519692/index.shtml" TargetMode="External"/><Relationship Id="rId608" Type="http://schemas.openxmlformats.org/officeDocument/2006/relationships/hyperlink" Target="http://finance.ifeng.com/app/hq/fund/of004083/index.shtml" TargetMode="External"/><Relationship Id="rId609" Type="http://schemas.openxmlformats.org/officeDocument/2006/relationships/hyperlink" Target="http://finance.ifeng.com/app/hq/fund/of003416/index.shtml" TargetMode="External"/><Relationship Id="rId1850" Type="http://schemas.openxmlformats.org/officeDocument/2006/relationships/hyperlink" Target="http://finance.ifeng.com/app/hq/fund/of003400/index.shtml" TargetMode="External"/><Relationship Id="rId1851" Type="http://schemas.openxmlformats.org/officeDocument/2006/relationships/hyperlink" Target="http://finance.ifeng.com/app/hq/fund/of003518/index.shtml" TargetMode="External"/><Relationship Id="rId1852" Type="http://schemas.openxmlformats.org/officeDocument/2006/relationships/hyperlink" Target="http://finance.ifeng.com/app/hq/fund/of003982/index.shtml" TargetMode="External"/><Relationship Id="rId1853" Type="http://schemas.openxmlformats.org/officeDocument/2006/relationships/hyperlink" Target="http://finance.ifeng.com/app/hq/fund/of003328/index.shtml" TargetMode="External"/><Relationship Id="rId1854" Type="http://schemas.openxmlformats.org/officeDocument/2006/relationships/hyperlink" Target="http://finance.ifeng.com/app/hq/fund/of161835/index.shtml" TargetMode="External"/><Relationship Id="rId1855" Type="http://schemas.openxmlformats.org/officeDocument/2006/relationships/hyperlink" Target="http://finance.ifeng.com/app/hq/fund/of003327/index.shtml" TargetMode="External"/><Relationship Id="rId1856" Type="http://schemas.openxmlformats.org/officeDocument/2006/relationships/hyperlink" Target="http://finance.ifeng.com/app/hq/fund/of004291/index.shtml" TargetMode="External"/><Relationship Id="rId1857" Type="http://schemas.openxmlformats.org/officeDocument/2006/relationships/hyperlink" Target="http://finance.ifeng.com/app/hq/fund/index.shtml" TargetMode="External"/><Relationship Id="rId1858" Type="http://schemas.openxmlformats.org/officeDocument/2006/relationships/hyperlink" Target="http://finance.ifeng.com/app/hq/fund/of004780/index.shtml" TargetMode="External"/><Relationship Id="rId1859" Type="http://schemas.openxmlformats.org/officeDocument/2006/relationships/hyperlink" Target="http://finance.ifeng.com/app/hq/fund/of003286/index.shtml" TargetMode="External"/><Relationship Id="rId2210" Type="http://schemas.openxmlformats.org/officeDocument/2006/relationships/hyperlink" Target="http://finance.ifeng.com/app/hq/fund/of001807/index.shtml" TargetMode="External"/><Relationship Id="rId2211" Type="http://schemas.openxmlformats.org/officeDocument/2006/relationships/hyperlink" Target="http://finance.ifeng.com/app/hq/fund/of003306/index.shtml" TargetMode="External"/><Relationship Id="rId2212" Type="http://schemas.openxmlformats.org/officeDocument/2006/relationships/hyperlink" Target="http://finance.ifeng.com/app/hq/fund/of002700/index.shtml" TargetMode="External"/><Relationship Id="rId2213" Type="http://schemas.openxmlformats.org/officeDocument/2006/relationships/hyperlink" Target="http://finance.ifeng.com/app/hq/fund/of128112/index.shtml" TargetMode="External"/><Relationship Id="rId2214" Type="http://schemas.openxmlformats.org/officeDocument/2006/relationships/hyperlink" Target="http://finance.ifeng.com/app/hq/fund/of001225/index.shtml" TargetMode="External"/><Relationship Id="rId2215" Type="http://schemas.openxmlformats.org/officeDocument/2006/relationships/hyperlink" Target="http://finance.ifeng.com/app/hq/fund/of003013/index.shtml" TargetMode="External"/><Relationship Id="rId2216" Type="http://schemas.openxmlformats.org/officeDocument/2006/relationships/hyperlink" Target="http://finance.ifeng.com/app/hq/fund/of002840/index.shtml" TargetMode="External"/><Relationship Id="rId2217" Type="http://schemas.openxmlformats.org/officeDocument/2006/relationships/hyperlink" Target="http://finance.ifeng.com/app/hq/fund/of400016/index.shtml" TargetMode="External"/><Relationship Id="rId2218" Type="http://schemas.openxmlformats.org/officeDocument/2006/relationships/hyperlink" Target="http://finance.ifeng.com/app/hq/fund/of000058/index.shtml" TargetMode="External"/><Relationship Id="rId2219" Type="http://schemas.openxmlformats.org/officeDocument/2006/relationships/hyperlink" Target="http://finance.ifeng.com/app/hq/fund/of002609/index.shtml" TargetMode="External"/><Relationship Id="rId1120" Type="http://schemas.openxmlformats.org/officeDocument/2006/relationships/hyperlink" Target="http://finance.ifeng.com/app/hq/fund/of206008/index.shtml" TargetMode="External"/><Relationship Id="rId1121" Type="http://schemas.openxmlformats.org/officeDocument/2006/relationships/hyperlink" Target="http://finance.ifeng.com/app/hq/fund/of002090/index.shtml" TargetMode="External"/><Relationship Id="rId1122" Type="http://schemas.openxmlformats.org/officeDocument/2006/relationships/hyperlink" Target="http://finance.ifeng.com/app/hq/fund/index.shtml" TargetMode="External"/><Relationship Id="rId1123" Type="http://schemas.openxmlformats.org/officeDocument/2006/relationships/hyperlink" Target="http://finance.ifeng.com/app/hq/fund/index.shtml" TargetMode="External"/><Relationship Id="rId1124" Type="http://schemas.openxmlformats.org/officeDocument/2006/relationships/hyperlink" Target="http://finance.ifeng.com/app/hq/fund/of000474/index.shtml" TargetMode="External"/><Relationship Id="rId4400" Type="http://schemas.openxmlformats.org/officeDocument/2006/relationships/hyperlink" Target="http://finance.ifeng.com/app/hq/fund/of002303/index.shtml" TargetMode="External"/><Relationship Id="rId4401" Type="http://schemas.openxmlformats.org/officeDocument/2006/relationships/hyperlink" Target="http://finance.ifeng.com/app/hq/fund/of002003/index.shtml" TargetMode="External"/><Relationship Id="rId4402" Type="http://schemas.openxmlformats.org/officeDocument/2006/relationships/hyperlink" Target="http://finance.ifeng.com/app/hq/fund/of000550/index.shtml" TargetMode="External"/><Relationship Id="rId4403" Type="http://schemas.openxmlformats.org/officeDocument/2006/relationships/hyperlink" Target="http://finance.ifeng.com/app/hq/fund/of001186/index.shtml" TargetMode="External"/><Relationship Id="rId4404" Type="http://schemas.openxmlformats.org/officeDocument/2006/relationships/hyperlink" Target="http://finance.ifeng.com/app/hq/fund/of000423/index.shtml" TargetMode="External"/><Relationship Id="rId4405" Type="http://schemas.openxmlformats.org/officeDocument/2006/relationships/hyperlink" Target="http://finance.ifeng.com/app/hq/fund/of213001/index.shtml" TargetMode="External"/><Relationship Id="rId4406" Type="http://schemas.openxmlformats.org/officeDocument/2006/relationships/hyperlink" Target="http://finance.ifeng.com/app/hq/fund/of002436/index.shtml" TargetMode="External"/><Relationship Id="rId4407" Type="http://schemas.openxmlformats.org/officeDocument/2006/relationships/hyperlink" Target="http://finance.ifeng.com/app/hq/fund/of001986/index.shtml" TargetMode="External"/><Relationship Id="rId4408" Type="http://schemas.openxmlformats.org/officeDocument/2006/relationships/hyperlink" Target="http://finance.ifeng.com/app/hq/fund/of000827/index.shtml" TargetMode="External"/><Relationship Id="rId4409" Type="http://schemas.openxmlformats.org/officeDocument/2006/relationships/hyperlink" Target="http://finance.ifeng.com/app/hq/fund/of450004/index.shtml" TargetMode="External"/><Relationship Id="rId1125" Type="http://schemas.openxmlformats.org/officeDocument/2006/relationships/hyperlink" Target="http://finance.ifeng.com/app/hq/fund/sz159926/index.shtml" TargetMode="External"/><Relationship Id="rId1126" Type="http://schemas.openxmlformats.org/officeDocument/2006/relationships/hyperlink" Target="http://finance.ifeng.com/app/hq/fund/of070005/index.shtml" TargetMode="External"/><Relationship Id="rId1127" Type="http://schemas.openxmlformats.org/officeDocument/2006/relationships/hyperlink" Target="http://finance.ifeng.com/app/hq/fund/of160602/index.shtml" TargetMode="External"/><Relationship Id="rId1128" Type="http://schemas.openxmlformats.org/officeDocument/2006/relationships/hyperlink" Target="http://finance.ifeng.com/app/hq/fund/index.shtml" TargetMode="External"/><Relationship Id="rId1129" Type="http://schemas.openxmlformats.org/officeDocument/2006/relationships/hyperlink" Target="http://finance.ifeng.com/app/hq/fund/of519078/index.shtml" TargetMode="External"/><Relationship Id="rId2950" Type="http://schemas.openxmlformats.org/officeDocument/2006/relationships/hyperlink" Target="http://finance.ifeng.com/app/hq/fund/sz160721/index.shtml" TargetMode="External"/><Relationship Id="rId2951" Type="http://schemas.openxmlformats.org/officeDocument/2006/relationships/hyperlink" Target="http://finance.ifeng.com/app/hq/fund/of003295/index.shtml" TargetMode="External"/><Relationship Id="rId2952" Type="http://schemas.openxmlformats.org/officeDocument/2006/relationships/hyperlink" Target="http://finance.ifeng.com/app/hq/fund/of003235/index.shtml" TargetMode="External"/><Relationship Id="rId2953" Type="http://schemas.openxmlformats.org/officeDocument/2006/relationships/hyperlink" Target="http://finance.ifeng.com/app/hq/fund/of003215/index.shtml" TargetMode="External"/><Relationship Id="rId2954" Type="http://schemas.openxmlformats.org/officeDocument/2006/relationships/hyperlink" Target="http://finance.ifeng.com/app/hq/fund/of240013/index.shtml" TargetMode="External"/><Relationship Id="rId2955" Type="http://schemas.openxmlformats.org/officeDocument/2006/relationships/hyperlink" Target="http://finance.ifeng.com/app/hq/fund/of003216/index.shtml" TargetMode="External"/><Relationship Id="rId2956" Type="http://schemas.openxmlformats.org/officeDocument/2006/relationships/hyperlink" Target="http://finance.ifeng.com/app/hq/fund/of003603/index.shtml" TargetMode="External"/><Relationship Id="rId2957" Type="http://schemas.openxmlformats.org/officeDocument/2006/relationships/hyperlink" Target="http://finance.ifeng.com/app/hq/fund/of003604/index.shtml" TargetMode="External"/><Relationship Id="rId2958" Type="http://schemas.openxmlformats.org/officeDocument/2006/relationships/hyperlink" Target="http://finance.ifeng.com/app/hq/fund/of001686/index.shtml" TargetMode="External"/><Relationship Id="rId2959" Type="http://schemas.openxmlformats.org/officeDocument/2006/relationships/hyperlink" Target="http://finance.ifeng.com/app/hq/fund/of004220/index.shtml" TargetMode="External"/><Relationship Id="rId3310" Type="http://schemas.openxmlformats.org/officeDocument/2006/relationships/hyperlink" Target="http://finance.ifeng.com/app/hq/fund/of001547/index.shtml" TargetMode="External"/><Relationship Id="rId3311" Type="http://schemas.openxmlformats.org/officeDocument/2006/relationships/hyperlink" Target="http://finance.ifeng.com/app/hq/fund/of519177/index.shtml" TargetMode="External"/><Relationship Id="rId3312" Type="http://schemas.openxmlformats.org/officeDocument/2006/relationships/hyperlink" Target="http://finance.ifeng.com/app/hq/fund/of000973/index.shtml" TargetMode="External"/><Relationship Id="rId3313" Type="http://schemas.openxmlformats.org/officeDocument/2006/relationships/hyperlink" Target="http://finance.ifeng.com/app/hq/fund/of002028/index.shtml" TargetMode="External"/><Relationship Id="rId3314" Type="http://schemas.openxmlformats.org/officeDocument/2006/relationships/hyperlink" Target="http://finance.ifeng.com/app/hq/fund/of000955/index.shtml" TargetMode="External"/><Relationship Id="rId3315" Type="http://schemas.openxmlformats.org/officeDocument/2006/relationships/hyperlink" Target="http://finance.ifeng.com/app/hq/fund/of720002/index.shtml" TargetMode="External"/><Relationship Id="rId3316" Type="http://schemas.openxmlformats.org/officeDocument/2006/relationships/hyperlink" Target="http://finance.ifeng.com/app/hq/fund/of002822/index.shtml" TargetMode="External"/><Relationship Id="rId3317" Type="http://schemas.openxmlformats.org/officeDocument/2006/relationships/hyperlink" Target="http://finance.ifeng.com/app/hq/fund/of001869/index.shtml" TargetMode="External"/><Relationship Id="rId3318" Type="http://schemas.openxmlformats.org/officeDocument/2006/relationships/hyperlink" Target="http://finance.ifeng.com/app/hq/fund/of090008/index.shtml" TargetMode="External"/><Relationship Id="rId3319" Type="http://schemas.openxmlformats.org/officeDocument/2006/relationships/hyperlink" Target="http://finance.ifeng.com/app/hq/fund/of519738/index.shtml" TargetMode="External"/><Relationship Id="rId610" Type="http://schemas.openxmlformats.org/officeDocument/2006/relationships/hyperlink" Target="http://finance.ifeng.com/app/hq/fund/of004000/index.shtml" TargetMode="External"/><Relationship Id="rId611" Type="http://schemas.openxmlformats.org/officeDocument/2006/relationships/hyperlink" Target="http://finance.ifeng.com/app/hq/fund/of217008/index.shtml" TargetMode="External"/><Relationship Id="rId612" Type="http://schemas.openxmlformats.org/officeDocument/2006/relationships/hyperlink" Target="http://finance.ifeng.com/app/hq/fund/of000259/index.shtml" TargetMode="External"/><Relationship Id="rId613" Type="http://schemas.openxmlformats.org/officeDocument/2006/relationships/hyperlink" Target="http://finance.ifeng.com/app/hq/fund/of004588/index.shtml" TargetMode="External"/><Relationship Id="rId614" Type="http://schemas.openxmlformats.org/officeDocument/2006/relationships/hyperlink" Target="http://finance.ifeng.com/app/hq/fund/sz164105/index.shtml" TargetMode="External"/><Relationship Id="rId615" Type="http://schemas.openxmlformats.org/officeDocument/2006/relationships/hyperlink" Target="http://finance.ifeng.com/app/hq/fund/of003175/index.shtml" TargetMode="External"/><Relationship Id="rId616" Type="http://schemas.openxmlformats.org/officeDocument/2006/relationships/hyperlink" Target="http://finance.ifeng.com/app/hq/fund/of240019/index.shtml" TargetMode="External"/><Relationship Id="rId617" Type="http://schemas.openxmlformats.org/officeDocument/2006/relationships/hyperlink" Target="http://finance.ifeng.com/app/hq/fund/of004560/index.shtml" TargetMode="External"/><Relationship Id="rId618" Type="http://schemas.openxmlformats.org/officeDocument/2006/relationships/hyperlink" Target="http://finance.ifeng.com/app/hq/fund/of004561/index.shtml" TargetMode="External"/><Relationship Id="rId619" Type="http://schemas.openxmlformats.org/officeDocument/2006/relationships/hyperlink" Target="http://finance.ifeng.com/app/hq/fund/of001700/index.shtml" TargetMode="External"/><Relationship Id="rId1860" Type="http://schemas.openxmlformats.org/officeDocument/2006/relationships/hyperlink" Target="http://finance.ifeng.com/app/hq/fund/index.shtml" TargetMode="External"/><Relationship Id="rId1861" Type="http://schemas.openxmlformats.org/officeDocument/2006/relationships/hyperlink" Target="http://finance.ifeng.com/app/hq/fund/of092002/index.shtml" TargetMode="External"/><Relationship Id="rId1862" Type="http://schemas.openxmlformats.org/officeDocument/2006/relationships/hyperlink" Target="http://finance.ifeng.com/app/hq/fund/of004366/index.shtml" TargetMode="External"/><Relationship Id="rId1863" Type="http://schemas.openxmlformats.org/officeDocument/2006/relationships/hyperlink" Target="http://finance.ifeng.com/app/hq/fund/of004290/index.shtml" TargetMode="External"/><Relationship Id="rId1864" Type="http://schemas.openxmlformats.org/officeDocument/2006/relationships/hyperlink" Target="http://finance.ifeng.com/app/hq/fund/of005011/index.shtml" TargetMode="External"/><Relationship Id="rId1865" Type="http://schemas.openxmlformats.org/officeDocument/2006/relationships/hyperlink" Target="http://finance.ifeng.com/app/hq/fund/of003531/index.shtml" TargetMode="External"/><Relationship Id="rId1866" Type="http://schemas.openxmlformats.org/officeDocument/2006/relationships/hyperlink" Target="http://finance.ifeng.com/app/hq/fund/of003619/index.shtml" TargetMode="External"/><Relationship Id="rId1867" Type="http://schemas.openxmlformats.org/officeDocument/2006/relationships/hyperlink" Target="http://finance.ifeng.com/app/hq/fund/of003926/index.shtml" TargetMode="External"/><Relationship Id="rId1868" Type="http://schemas.openxmlformats.org/officeDocument/2006/relationships/hyperlink" Target="http://finance.ifeng.com/app/hq/fund/of003086/index.shtml" TargetMode="External"/><Relationship Id="rId1869" Type="http://schemas.openxmlformats.org/officeDocument/2006/relationships/hyperlink" Target="http://finance.ifeng.com/app/hq/fund/of003533/index.shtml" TargetMode="External"/><Relationship Id="rId2220" Type="http://schemas.openxmlformats.org/officeDocument/2006/relationships/hyperlink" Target="http://finance.ifeng.com/app/hq/fund/of002698/index.shtml" TargetMode="External"/><Relationship Id="rId2221" Type="http://schemas.openxmlformats.org/officeDocument/2006/relationships/hyperlink" Target="http://finance.ifeng.com/app/hq/fund/index.shtml" TargetMode="External"/><Relationship Id="rId2222" Type="http://schemas.openxmlformats.org/officeDocument/2006/relationships/hyperlink" Target="http://finance.ifeng.com/app/hq/fund/index.shtml" TargetMode="External"/><Relationship Id="rId2223" Type="http://schemas.openxmlformats.org/officeDocument/2006/relationships/hyperlink" Target="http://finance.ifeng.com/app/hq/fund/of002128/index.shtml" TargetMode="External"/><Relationship Id="rId2224" Type="http://schemas.openxmlformats.org/officeDocument/2006/relationships/hyperlink" Target="http://finance.ifeng.com/app/hq/fund/sz150274/index.shtml" TargetMode="External"/><Relationship Id="rId2225" Type="http://schemas.openxmlformats.org/officeDocument/2006/relationships/hyperlink" Target="http://finance.ifeng.com/app/hq/fund/of003371/index.shtml" TargetMode="External"/><Relationship Id="rId2226" Type="http://schemas.openxmlformats.org/officeDocument/2006/relationships/hyperlink" Target="http://finance.ifeng.com/app/hq/fund/of080008/index.shtml" TargetMode="External"/><Relationship Id="rId2227" Type="http://schemas.openxmlformats.org/officeDocument/2006/relationships/hyperlink" Target="http://finance.ifeng.com/app/hq/fund/of003212/index.shtml" TargetMode="External"/><Relationship Id="rId2228" Type="http://schemas.openxmlformats.org/officeDocument/2006/relationships/hyperlink" Target="http://finance.ifeng.com/app/hq/fund/index.shtml" TargetMode="External"/><Relationship Id="rId2229" Type="http://schemas.openxmlformats.org/officeDocument/2006/relationships/hyperlink" Target="http://finance.ifeng.com/app/hq/fund/of002453/index.shtml" TargetMode="External"/><Relationship Id="rId1130" Type="http://schemas.openxmlformats.org/officeDocument/2006/relationships/hyperlink" Target="http://finance.ifeng.com/app/hq/fund/of000875/index.shtml" TargetMode="External"/><Relationship Id="rId1131" Type="http://schemas.openxmlformats.org/officeDocument/2006/relationships/hyperlink" Target="http://finance.ifeng.com/app/hq/fund/of003798/index.shtml" TargetMode="External"/><Relationship Id="rId1132" Type="http://schemas.openxmlformats.org/officeDocument/2006/relationships/hyperlink" Target="http://finance.ifeng.com/app/hq/fund/of003797/index.shtml" TargetMode="External"/><Relationship Id="rId1133" Type="http://schemas.openxmlformats.org/officeDocument/2006/relationships/hyperlink" Target="http://finance.ifeng.com/app/hq/fund/of001146/index.shtml" TargetMode="External"/><Relationship Id="rId1134" Type="http://schemas.openxmlformats.org/officeDocument/2006/relationships/hyperlink" Target="http://finance.ifeng.com/app/hq/fund/index.shtml" TargetMode="External"/><Relationship Id="rId4410" Type="http://schemas.openxmlformats.org/officeDocument/2006/relationships/hyperlink" Target="http://finance.ifeng.com/app/hq/fund/of350002/index.shtml" TargetMode="External"/><Relationship Id="rId4411" Type="http://schemas.openxmlformats.org/officeDocument/2006/relationships/hyperlink" Target="http://finance.ifeng.com/app/hq/fund/of519171/index.shtml" TargetMode="External"/><Relationship Id="rId4412" Type="http://schemas.openxmlformats.org/officeDocument/2006/relationships/hyperlink" Target="http://finance.ifeng.com/app/hq/fund/of001179/index.shtml" TargetMode="External"/><Relationship Id="rId4413" Type="http://schemas.openxmlformats.org/officeDocument/2006/relationships/hyperlink" Target="http://finance.ifeng.com/app/hq/fund/of161609/index.shtml" TargetMode="External"/><Relationship Id="rId4414" Type="http://schemas.openxmlformats.org/officeDocument/2006/relationships/hyperlink" Target="http://finance.ifeng.com/app/hq/fund/of001564/index.shtml" TargetMode="External"/><Relationship Id="rId4415" Type="http://schemas.openxmlformats.org/officeDocument/2006/relationships/hyperlink" Target="http://finance.ifeng.com/app/hq/fund/of004394/index.shtml" TargetMode="External"/><Relationship Id="rId4416" Type="http://schemas.openxmlformats.org/officeDocument/2006/relationships/hyperlink" Target="http://finance.ifeng.com/app/hq/fund/sz160518/index.shtml" TargetMode="External"/><Relationship Id="rId4417" Type="http://schemas.openxmlformats.org/officeDocument/2006/relationships/hyperlink" Target="http://finance.ifeng.com/app/hq/fund/of000780/index.shtml" TargetMode="External"/><Relationship Id="rId4418" Type="http://schemas.openxmlformats.org/officeDocument/2006/relationships/hyperlink" Target="http://finance.ifeng.com/app/hq/fund/of001127/index.shtml" TargetMode="External"/><Relationship Id="rId4419" Type="http://schemas.openxmlformats.org/officeDocument/2006/relationships/hyperlink" Target="http://finance.ifeng.com/app/hq/fund/sh512230/index.shtml" TargetMode="External"/><Relationship Id="rId1135" Type="http://schemas.openxmlformats.org/officeDocument/2006/relationships/hyperlink" Target="http://finance.ifeng.com/app/hq/fund/of004385/index.shtml" TargetMode="External"/><Relationship Id="rId1136" Type="http://schemas.openxmlformats.org/officeDocument/2006/relationships/hyperlink" Target="http://finance.ifeng.com/app/hq/fund/of161693/index.shtml" TargetMode="External"/><Relationship Id="rId1137" Type="http://schemas.openxmlformats.org/officeDocument/2006/relationships/hyperlink" Target="http://finance.ifeng.com/app/hq/fund/of253021/index.shtml" TargetMode="External"/><Relationship Id="rId1138" Type="http://schemas.openxmlformats.org/officeDocument/2006/relationships/hyperlink" Target="http://finance.ifeng.com/app/hq/fund/of519024/index.shtml" TargetMode="External"/><Relationship Id="rId1139" Type="http://schemas.openxmlformats.org/officeDocument/2006/relationships/hyperlink" Target="http://finance.ifeng.com/app/hq/fund/of002042/index.shtml" TargetMode="External"/><Relationship Id="rId2960" Type="http://schemas.openxmlformats.org/officeDocument/2006/relationships/hyperlink" Target="http://finance.ifeng.com/app/hq/fund/of675051/index.shtml" TargetMode="External"/><Relationship Id="rId2961" Type="http://schemas.openxmlformats.org/officeDocument/2006/relationships/hyperlink" Target="http://finance.ifeng.com/app/hq/fund/of002809/index.shtml" TargetMode="External"/><Relationship Id="rId2962" Type="http://schemas.openxmlformats.org/officeDocument/2006/relationships/hyperlink" Target="http://finance.ifeng.com/app/hq/fund/of004595/index.shtml" TargetMode="External"/><Relationship Id="rId2963" Type="http://schemas.openxmlformats.org/officeDocument/2006/relationships/hyperlink" Target="http://finance.ifeng.com/app/hq/fund/of003762/index.shtml" TargetMode="External"/><Relationship Id="rId2964" Type="http://schemas.openxmlformats.org/officeDocument/2006/relationships/hyperlink" Target="http://finance.ifeng.com/app/hq/fund/of040045/index.shtml" TargetMode="External"/><Relationship Id="rId2965" Type="http://schemas.openxmlformats.org/officeDocument/2006/relationships/hyperlink" Target="http://finance.ifeng.com/app/hq/fund/of003763/index.shtml" TargetMode="External"/><Relationship Id="rId2966" Type="http://schemas.openxmlformats.org/officeDocument/2006/relationships/hyperlink" Target="http://finance.ifeng.com/app/hq/fund/of519783/index.shtml" TargetMode="External"/><Relationship Id="rId2967" Type="http://schemas.openxmlformats.org/officeDocument/2006/relationships/hyperlink" Target="http://finance.ifeng.com/app/hq/fund/of003671/index.shtml" TargetMode="External"/><Relationship Id="rId2968" Type="http://schemas.openxmlformats.org/officeDocument/2006/relationships/hyperlink" Target="http://finance.ifeng.com/app/hq/fund/of003372/index.shtml" TargetMode="External"/><Relationship Id="rId2969" Type="http://schemas.openxmlformats.org/officeDocument/2006/relationships/hyperlink" Target="http://finance.ifeng.com/app/hq/fund/of003014/index.shtml" TargetMode="External"/><Relationship Id="rId3320" Type="http://schemas.openxmlformats.org/officeDocument/2006/relationships/hyperlink" Target="http://finance.ifeng.com/app/hq/fund/of519664/index.shtml" TargetMode="External"/><Relationship Id="rId3321" Type="http://schemas.openxmlformats.org/officeDocument/2006/relationships/hyperlink" Target="http://finance.ifeng.com/app/hq/fund/of470010/index.shtml" TargetMode="External"/><Relationship Id="rId3322" Type="http://schemas.openxmlformats.org/officeDocument/2006/relationships/hyperlink" Target="http://finance.ifeng.com/app/hq/fund/sh501005/index.shtml" TargetMode="External"/><Relationship Id="rId3323" Type="http://schemas.openxmlformats.org/officeDocument/2006/relationships/hyperlink" Target="http://finance.ifeng.com/app/hq/fund/of206001/index.shtml" TargetMode="External"/><Relationship Id="rId3324" Type="http://schemas.openxmlformats.org/officeDocument/2006/relationships/hyperlink" Target="http://finance.ifeng.com/app/hq/fund/of004401/index.shtml" TargetMode="External"/><Relationship Id="rId3325" Type="http://schemas.openxmlformats.org/officeDocument/2006/relationships/hyperlink" Target="http://finance.ifeng.com/app/hq/fund/of040012/index.shtml" TargetMode="External"/><Relationship Id="rId3326" Type="http://schemas.openxmlformats.org/officeDocument/2006/relationships/hyperlink" Target="http://finance.ifeng.com/app/hq/fund/of470011/index.shtml" TargetMode="External"/><Relationship Id="rId3327" Type="http://schemas.openxmlformats.org/officeDocument/2006/relationships/hyperlink" Target="http://finance.ifeng.com/app/hq/fund/of002535/index.shtml" TargetMode="External"/><Relationship Id="rId3328" Type="http://schemas.openxmlformats.org/officeDocument/2006/relationships/hyperlink" Target="http://finance.ifeng.com/app/hq/fund/index.shtml" TargetMode="External"/><Relationship Id="rId3329" Type="http://schemas.openxmlformats.org/officeDocument/2006/relationships/hyperlink" Target="http://finance.ifeng.com/app/hq/fund/of001675/index.shtml" TargetMode="External"/><Relationship Id="rId620" Type="http://schemas.openxmlformats.org/officeDocument/2006/relationships/hyperlink" Target="http://finance.ifeng.com/app/hq/fund/sh510010/index.shtml" TargetMode="External"/><Relationship Id="rId621" Type="http://schemas.openxmlformats.org/officeDocument/2006/relationships/hyperlink" Target="http://finance.ifeng.com/app/hq/fund/sh510280/index.shtml" TargetMode="External"/><Relationship Id="rId622" Type="http://schemas.openxmlformats.org/officeDocument/2006/relationships/hyperlink" Target="http://finance.ifeng.com/app/hq/fund/of002174/index.shtml" TargetMode="External"/><Relationship Id="rId623" Type="http://schemas.openxmlformats.org/officeDocument/2006/relationships/hyperlink" Target="http://finance.ifeng.com/app/hq/fund/of210010/index.shtml" TargetMode="External"/><Relationship Id="rId624" Type="http://schemas.openxmlformats.org/officeDocument/2006/relationships/hyperlink" Target="http://finance.ifeng.com/app/hq/fund/of020003/index.shtml" TargetMode="External"/><Relationship Id="rId625" Type="http://schemas.openxmlformats.org/officeDocument/2006/relationships/hyperlink" Target="http://finance.ifeng.com/app/hq/fund/of370027/index.shtml" TargetMode="External"/><Relationship Id="rId626" Type="http://schemas.openxmlformats.org/officeDocument/2006/relationships/hyperlink" Target="http://finance.ifeng.com/app/hq/fund/of004011/index.shtml" TargetMode="External"/><Relationship Id="rId627" Type="http://schemas.openxmlformats.org/officeDocument/2006/relationships/hyperlink" Target="http://finance.ifeng.com/app/hq/fund/of004010/index.shtml" TargetMode="External"/><Relationship Id="rId628" Type="http://schemas.openxmlformats.org/officeDocument/2006/relationships/hyperlink" Target="http://finance.ifeng.com/app/hq/fund/sh501000/index.shtml" TargetMode="External"/><Relationship Id="rId629" Type="http://schemas.openxmlformats.org/officeDocument/2006/relationships/hyperlink" Target="http://finance.ifeng.com/app/hq/fund/sz160225/index.shtml" TargetMode="External"/><Relationship Id="rId1870" Type="http://schemas.openxmlformats.org/officeDocument/2006/relationships/hyperlink" Target="http://finance.ifeng.com/app/hq/fund/of004852/index.shtml" TargetMode="External"/><Relationship Id="rId1871" Type="http://schemas.openxmlformats.org/officeDocument/2006/relationships/hyperlink" Target="http://finance.ifeng.com/app/hq/fund/of005010/index.shtml" TargetMode="External"/><Relationship Id="rId1872" Type="http://schemas.openxmlformats.org/officeDocument/2006/relationships/hyperlink" Target="http://finance.ifeng.com/app/hq/fund/of004367/index.shtml" TargetMode="External"/><Relationship Id="rId1873" Type="http://schemas.openxmlformats.org/officeDocument/2006/relationships/hyperlink" Target="http://finance.ifeng.com/app/hq/fund/of003084/index.shtml" TargetMode="External"/><Relationship Id="rId1874" Type="http://schemas.openxmlformats.org/officeDocument/2006/relationships/hyperlink" Target="http://finance.ifeng.com/app/hq/fund/of004028/index.shtml" TargetMode="External"/><Relationship Id="rId1875" Type="http://schemas.openxmlformats.org/officeDocument/2006/relationships/hyperlink" Target="http://finance.ifeng.com/app/hq/fund/of002929/index.shtml" TargetMode="External"/><Relationship Id="rId1876" Type="http://schemas.openxmlformats.org/officeDocument/2006/relationships/hyperlink" Target="http://finance.ifeng.com/app/hq/fund/of003381/index.shtml" TargetMode="External"/><Relationship Id="rId1877" Type="http://schemas.openxmlformats.org/officeDocument/2006/relationships/hyperlink" Target="http://finance.ifeng.com/app/hq/fund/of519334/index.shtml" TargetMode="External"/><Relationship Id="rId1878" Type="http://schemas.openxmlformats.org/officeDocument/2006/relationships/hyperlink" Target="http://finance.ifeng.com/app/hq/fund/of004685/index.shtml" TargetMode="External"/><Relationship Id="rId1879" Type="http://schemas.openxmlformats.org/officeDocument/2006/relationships/hyperlink" Target="http://finance.ifeng.com/app/hq/fund/of003618/index.shtml" TargetMode="External"/><Relationship Id="rId2230" Type="http://schemas.openxmlformats.org/officeDocument/2006/relationships/hyperlink" Target="http://finance.ifeng.com/app/hq/fund/sz150047/index.shtml" TargetMode="External"/><Relationship Id="rId2231" Type="http://schemas.openxmlformats.org/officeDocument/2006/relationships/hyperlink" Target="http://finance.ifeng.com/app/hq/fund/of002074/index.shtml" TargetMode="External"/><Relationship Id="rId2232" Type="http://schemas.openxmlformats.org/officeDocument/2006/relationships/hyperlink" Target="http://finance.ifeng.com/app/hq/fund/sz162712/index.shtml" TargetMode="External"/><Relationship Id="rId2233" Type="http://schemas.openxmlformats.org/officeDocument/2006/relationships/hyperlink" Target="http://finance.ifeng.com/app/hq/fund/of000727/index.shtml" TargetMode="External"/><Relationship Id="rId2234" Type="http://schemas.openxmlformats.org/officeDocument/2006/relationships/hyperlink" Target="http://finance.ifeng.com/app/hq/fund/of002222/index.shtml" TargetMode="External"/><Relationship Id="rId2235" Type="http://schemas.openxmlformats.org/officeDocument/2006/relationships/hyperlink" Target="http://finance.ifeng.com/app/hq/fund/of000617/index.shtml" TargetMode="External"/><Relationship Id="rId2236" Type="http://schemas.openxmlformats.org/officeDocument/2006/relationships/hyperlink" Target="http://finance.ifeng.com/app/hq/fund/index.shtml" TargetMode="External"/><Relationship Id="rId2237" Type="http://schemas.openxmlformats.org/officeDocument/2006/relationships/hyperlink" Target="http://finance.ifeng.com/app/hq/fund/of202107/index.shtml" TargetMode="External"/><Relationship Id="rId2238" Type="http://schemas.openxmlformats.org/officeDocument/2006/relationships/hyperlink" Target="http://finance.ifeng.com/app/hq/fund/of002047/index.shtml" TargetMode="External"/><Relationship Id="rId2239" Type="http://schemas.openxmlformats.org/officeDocument/2006/relationships/hyperlink" Target="http://finance.ifeng.com/app/hq/fund/of002364/index.shtml" TargetMode="External"/><Relationship Id="rId1140" Type="http://schemas.openxmlformats.org/officeDocument/2006/relationships/hyperlink" Target="http://finance.ifeng.com/app/hq/fund/of002670/index.shtml" TargetMode="External"/><Relationship Id="rId1141" Type="http://schemas.openxmlformats.org/officeDocument/2006/relationships/hyperlink" Target="http://finance.ifeng.com/app/hq/fund/of002581/index.shtml" TargetMode="External"/><Relationship Id="rId1142" Type="http://schemas.openxmlformats.org/officeDocument/2006/relationships/hyperlink" Target="http://finance.ifeng.com/app/hq/fund/of002732/index.shtml" TargetMode="External"/><Relationship Id="rId1143" Type="http://schemas.openxmlformats.org/officeDocument/2006/relationships/hyperlink" Target="http://finance.ifeng.com/app/hq/fund/of002388/index.shtml" TargetMode="External"/><Relationship Id="rId1144" Type="http://schemas.openxmlformats.org/officeDocument/2006/relationships/hyperlink" Target="http://finance.ifeng.com/app/hq/fund/of161603/index.shtml" TargetMode="External"/><Relationship Id="rId4420" Type="http://schemas.openxmlformats.org/officeDocument/2006/relationships/hyperlink" Target="http://finance.ifeng.com/app/hq/fund/of001915/index.shtml" TargetMode="External"/><Relationship Id="rId4421" Type="http://schemas.openxmlformats.org/officeDocument/2006/relationships/hyperlink" Target="http://finance.ifeng.com/app/hq/fund/of000409/index.shtml" TargetMode="External"/><Relationship Id="rId4422" Type="http://schemas.openxmlformats.org/officeDocument/2006/relationships/hyperlink" Target="http://finance.ifeng.com/app/hq/fund/of163803/index.shtml" TargetMode="External"/><Relationship Id="rId4423" Type="http://schemas.openxmlformats.org/officeDocument/2006/relationships/hyperlink" Target="http://finance.ifeng.com/app/hq/fund/of960011/index.shtml" TargetMode="External"/><Relationship Id="rId4424" Type="http://schemas.openxmlformats.org/officeDocument/2006/relationships/hyperlink" Target="http://finance.ifeng.com/app/hq/fund/of340007/index.shtml" TargetMode="External"/><Relationship Id="rId4425" Type="http://schemas.openxmlformats.org/officeDocument/2006/relationships/hyperlink" Target="http://finance.ifeng.com/app/hq/fund/sz159911/index.shtml" TargetMode="External"/><Relationship Id="rId4426" Type="http://schemas.openxmlformats.org/officeDocument/2006/relationships/hyperlink" Target="http://finance.ifeng.com/app/hq/fund/of002093/index.shtml" TargetMode="External"/><Relationship Id="rId4427" Type="http://schemas.openxmlformats.org/officeDocument/2006/relationships/hyperlink" Target="http://finance.ifeng.com/app/hq/fund/of290008/index.shtml" TargetMode="External"/><Relationship Id="rId4428" Type="http://schemas.openxmlformats.org/officeDocument/2006/relationships/hyperlink" Target="http://finance.ifeng.com/app/hq/fund/sh502002/index.shtml" TargetMode="External"/><Relationship Id="rId4429" Type="http://schemas.openxmlformats.org/officeDocument/2006/relationships/hyperlink" Target="http://finance.ifeng.com/app/hq/fund/sh501031/index.shtml" TargetMode="External"/><Relationship Id="rId1145" Type="http://schemas.openxmlformats.org/officeDocument/2006/relationships/hyperlink" Target="http://finance.ifeng.com/app/hq/fund/of002041/index.shtml" TargetMode="External"/><Relationship Id="rId1146" Type="http://schemas.openxmlformats.org/officeDocument/2006/relationships/hyperlink" Target="http://finance.ifeng.com/app/hq/fund/of004048/index.shtml" TargetMode="External"/><Relationship Id="rId1147" Type="http://schemas.openxmlformats.org/officeDocument/2006/relationships/hyperlink" Target="http://finance.ifeng.com/app/hq/fund/of000812/index.shtml" TargetMode="External"/><Relationship Id="rId1148" Type="http://schemas.openxmlformats.org/officeDocument/2006/relationships/hyperlink" Target="http://finance.ifeng.com/app/hq/fund/of002246/index.shtml" TargetMode="External"/><Relationship Id="rId1149" Type="http://schemas.openxmlformats.org/officeDocument/2006/relationships/hyperlink" Target="http://finance.ifeng.com/app/hq/fund/of000572/index.shtml" TargetMode="External"/><Relationship Id="rId2970" Type="http://schemas.openxmlformats.org/officeDocument/2006/relationships/hyperlink" Target="http://finance.ifeng.com/app/hq/fund/of003522/index.shtml" TargetMode="External"/><Relationship Id="rId2971" Type="http://schemas.openxmlformats.org/officeDocument/2006/relationships/hyperlink" Target="http://finance.ifeng.com/app/hq/fund/of003778/index.shtml" TargetMode="External"/><Relationship Id="rId2972" Type="http://schemas.openxmlformats.org/officeDocument/2006/relationships/hyperlink" Target="http://finance.ifeng.com/app/hq/fund/of003301/index.shtml" TargetMode="External"/><Relationship Id="rId2973" Type="http://schemas.openxmlformats.org/officeDocument/2006/relationships/hyperlink" Target="http://finance.ifeng.com/app/hq/fund/of003290/index.shtml" TargetMode="External"/><Relationship Id="rId2974" Type="http://schemas.openxmlformats.org/officeDocument/2006/relationships/hyperlink" Target="http://finance.ifeng.com/app/hq/fund/of000910/index.shtml" TargetMode="External"/><Relationship Id="rId2975" Type="http://schemas.openxmlformats.org/officeDocument/2006/relationships/hyperlink" Target="http://finance.ifeng.com/app/hq/fund/of004266/index.shtml" TargetMode="External"/><Relationship Id="rId2976" Type="http://schemas.openxmlformats.org/officeDocument/2006/relationships/hyperlink" Target="http://finance.ifeng.com/app/hq/fund/of003568/index.shtml" TargetMode="External"/><Relationship Id="rId2977" Type="http://schemas.openxmlformats.org/officeDocument/2006/relationships/hyperlink" Target="http://finance.ifeng.com/app/hq/fund/of003640/index.shtml" TargetMode="External"/><Relationship Id="rId2978" Type="http://schemas.openxmlformats.org/officeDocument/2006/relationships/hyperlink" Target="http://finance.ifeng.com/app/hq/fund/of003265/index.shtml" TargetMode="External"/><Relationship Id="rId2979" Type="http://schemas.openxmlformats.org/officeDocument/2006/relationships/hyperlink" Target="http://finance.ifeng.com/app/hq/fund/of003966/index.shtml" TargetMode="External"/><Relationship Id="rId3330" Type="http://schemas.openxmlformats.org/officeDocument/2006/relationships/hyperlink" Target="http://finance.ifeng.com/app/hq/fund/of001421/index.shtml" TargetMode="External"/><Relationship Id="rId3331" Type="http://schemas.openxmlformats.org/officeDocument/2006/relationships/hyperlink" Target="http://finance.ifeng.com/app/hq/fund/of001231/index.shtml" TargetMode="External"/><Relationship Id="rId3332" Type="http://schemas.openxmlformats.org/officeDocument/2006/relationships/hyperlink" Target="http://finance.ifeng.com/app/hq/fund/of002823/index.shtml" TargetMode="External"/><Relationship Id="rId3333" Type="http://schemas.openxmlformats.org/officeDocument/2006/relationships/hyperlink" Target="http://finance.ifeng.com/app/hq/fund/of002932/index.shtml" TargetMode="External"/><Relationship Id="rId3334" Type="http://schemas.openxmlformats.org/officeDocument/2006/relationships/hyperlink" Target="http://finance.ifeng.com/app/hq/fund/index.shtml" TargetMode="External"/><Relationship Id="rId3335" Type="http://schemas.openxmlformats.org/officeDocument/2006/relationships/hyperlink" Target="http://finance.ifeng.com/app/hq/fund/of002328/index.shtml" TargetMode="External"/><Relationship Id="rId3336" Type="http://schemas.openxmlformats.org/officeDocument/2006/relationships/hyperlink" Target="http://finance.ifeng.com/app/hq/fund/of040013/index.shtml" TargetMode="External"/><Relationship Id="rId3337" Type="http://schemas.openxmlformats.org/officeDocument/2006/relationships/hyperlink" Target="http://finance.ifeng.com/app/hq/fund/of020028/index.shtml" TargetMode="External"/><Relationship Id="rId3338" Type="http://schemas.openxmlformats.org/officeDocument/2006/relationships/hyperlink" Target="http://finance.ifeng.com/app/hq/fund/of000865/index.shtml" TargetMode="External"/><Relationship Id="rId3339" Type="http://schemas.openxmlformats.org/officeDocument/2006/relationships/hyperlink" Target="http://finance.ifeng.com/app/hq/fund/of000926/index.shtml" TargetMode="External"/><Relationship Id="rId630" Type="http://schemas.openxmlformats.org/officeDocument/2006/relationships/hyperlink" Target="http://finance.ifeng.com/app/hq/fund/index.shtml" TargetMode="External"/><Relationship Id="rId631" Type="http://schemas.openxmlformats.org/officeDocument/2006/relationships/hyperlink" Target="http://finance.ifeng.com/app/hq/fund/of000694/index.shtml" TargetMode="External"/><Relationship Id="rId632" Type="http://schemas.openxmlformats.org/officeDocument/2006/relationships/hyperlink" Target="http://finance.ifeng.com/app/hq/fund/of000557/index.shtml" TargetMode="External"/><Relationship Id="rId633" Type="http://schemas.openxmlformats.org/officeDocument/2006/relationships/hyperlink" Target="http://finance.ifeng.com/app/hq/fund/of610002/index.shtml" TargetMode="External"/><Relationship Id="rId634" Type="http://schemas.openxmlformats.org/officeDocument/2006/relationships/hyperlink" Target="http://finance.ifeng.com/app/hq/fund/of519779/index.shtml" TargetMode="External"/><Relationship Id="rId635" Type="http://schemas.openxmlformats.org/officeDocument/2006/relationships/hyperlink" Target="http://finance.ifeng.com/app/hq/fund/of002297/index.shtml" TargetMode="External"/><Relationship Id="rId636" Type="http://schemas.openxmlformats.org/officeDocument/2006/relationships/hyperlink" Target="http://finance.ifeng.com/app/hq/fund/of005270/index.shtml" TargetMode="External"/><Relationship Id="rId637" Type="http://schemas.openxmlformats.org/officeDocument/2006/relationships/hyperlink" Target="http://finance.ifeng.com/app/hq/fund/sz163111/index.shtml" TargetMode="External"/><Relationship Id="rId638" Type="http://schemas.openxmlformats.org/officeDocument/2006/relationships/hyperlink" Target="http://finance.ifeng.com/app/hq/fund/of004651/index.shtml" TargetMode="External"/><Relationship Id="rId639" Type="http://schemas.openxmlformats.org/officeDocument/2006/relationships/hyperlink" Target="http://finance.ifeng.com/app/hq/fund/of485014/index.shtml" TargetMode="External"/><Relationship Id="rId1880" Type="http://schemas.openxmlformats.org/officeDocument/2006/relationships/hyperlink" Target="http://finance.ifeng.com/app/hq/fund/of004066/index.shtml" TargetMode="External"/><Relationship Id="rId1881" Type="http://schemas.openxmlformats.org/officeDocument/2006/relationships/hyperlink" Target="http://finance.ifeng.com/app/hq/fund/of003902/index.shtml" TargetMode="External"/><Relationship Id="rId1882" Type="http://schemas.openxmlformats.org/officeDocument/2006/relationships/hyperlink" Target="http://finance.ifeng.com/app/hq/fund/of003081/index.shtml" TargetMode="External"/><Relationship Id="rId1883" Type="http://schemas.openxmlformats.org/officeDocument/2006/relationships/hyperlink" Target="http://finance.ifeng.com/app/hq/fund/of003361/index.shtml" TargetMode="External"/><Relationship Id="rId1884" Type="http://schemas.openxmlformats.org/officeDocument/2006/relationships/hyperlink" Target="http://finance.ifeng.com/app/hq/fund/of003085/index.shtml" TargetMode="External"/><Relationship Id="rId1885" Type="http://schemas.openxmlformats.org/officeDocument/2006/relationships/hyperlink" Target="http://finance.ifeng.com/app/hq/fund/of519199/index.shtml" TargetMode="External"/><Relationship Id="rId1886" Type="http://schemas.openxmlformats.org/officeDocument/2006/relationships/hyperlink" Target="http://finance.ifeng.com/app/hq/fund/of003530/index.shtml" TargetMode="External"/><Relationship Id="rId1887" Type="http://schemas.openxmlformats.org/officeDocument/2006/relationships/hyperlink" Target="http://finance.ifeng.com/app/hq/fund/of003220/index.shtml" TargetMode="External"/><Relationship Id="rId1888" Type="http://schemas.openxmlformats.org/officeDocument/2006/relationships/hyperlink" Target="http://finance.ifeng.com/app/hq/fund/of003532/index.shtml" TargetMode="External"/><Relationship Id="rId1889" Type="http://schemas.openxmlformats.org/officeDocument/2006/relationships/hyperlink" Target="http://finance.ifeng.com/app/hq/fund/of002664/index.shtml" TargetMode="External"/><Relationship Id="rId2240" Type="http://schemas.openxmlformats.org/officeDocument/2006/relationships/hyperlink" Target="http://finance.ifeng.com/app/hq/fund/of000052/index.shtml" TargetMode="External"/><Relationship Id="rId2241" Type="http://schemas.openxmlformats.org/officeDocument/2006/relationships/hyperlink" Target="http://finance.ifeng.com/app/hq/fund/of001362/index.shtml" TargetMode="External"/><Relationship Id="rId2242" Type="http://schemas.openxmlformats.org/officeDocument/2006/relationships/hyperlink" Target="http://finance.ifeng.com/app/hq/fund/of002607/index.shtml" TargetMode="External"/><Relationship Id="rId2243" Type="http://schemas.openxmlformats.org/officeDocument/2006/relationships/hyperlink" Target="http://finance.ifeng.com/app/hq/fund/of004544/index.shtml" TargetMode="External"/><Relationship Id="rId2244" Type="http://schemas.openxmlformats.org/officeDocument/2006/relationships/hyperlink" Target="http://finance.ifeng.com/app/hq/fund/of040020/index.shtml" TargetMode="External"/><Relationship Id="rId2245" Type="http://schemas.openxmlformats.org/officeDocument/2006/relationships/hyperlink" Target="http://finance.ifeng.com/app/hq/fund/of001273/index.shtml" TargetMode="External"/><Relationship Id="rId2246" Type="http://schemas.openxmlformats.org/officeDocument/2006/relationships/hyperlink" Target="http://finance.ifeng.com/app/hq/fund/of090019/index.shtml" TargetMode="External"/><Relationship Id="rId2247" Type="http://schemas.openxmlformats.org/officeDocument/2006/relationships/hyperlink" Target="http://finance.ifeng.com/app/hq/fund/of000737/index.shtml" TargetMode="External"/><Relationship Id="rId2248" Type="http://schemas.openxmlformats.org/officeDocument/2006/relationships/hyperlink" Target="http://finance.ifeng.com/app/hq/fund/of000435/index.shtml" TargetMode="External"/><Relationship Id="rId2249" Type="http://schemas.openxmlformats.org/officeDocument/2006/relationships/hyperlink" Target="http://finance.ifeng.com/app/hq/fund/of320008/index.shtml" TargetMode="External"/><Relationship Id="rId1150" Type="http://schemas.openxmlformats.org/officeDocument/2006/relationships/hyperlink" Target="http://finance.ifeng.com/app/hq/fund/of001764/index.shtml" TargetMode="External"/><Relationship Id="rId1151" Type="http://schemas.openxmlformats.org/officeDocument/2006/relationships/hyperlink" Target="http://finance.ifeng.com/app/hq/fund/index.shtml" TargetMode="External"/><Relationship Id="rId1152" Type="http://schemas.openxmlformats.org/officeDocument/2006/relationships/hyperlink" Target="http://finance.ifeng.com/app/hq/fund/of530021/index.shtml" TargetMode="External"/><Relationship Id="rId1153" Type="http://schemas.openxmlformats.org/officeDocument/2006/relationships/hyperlink" Target="http://finance.ifeng.com/app/hq/fund/of002671/index.shtml" TargetMode="External"/><Relationship Id="rId1154" Type="http://schemas.openxmlformats.org/officeDocument/2006/relationships/hyperlink" Target="http://finance.ifeng.com/app/hq/fund/of001147/index.shtml" TargetMode="External"/><Relationship Id="rId4430" Type="http://schemas.openxmlformats.org/officeDocument/2006/relationships/hyperlink" Target="http://finance.ifeng.com/app/hq/fund/sh501030/index.shtml" TargetMode="External"/><Relationship Id="rId4431" Type="http://schemas.openxmlformats.org/officeDocument/2006/relationships/hyperlink" Target="http://finance.ifeng.com/app/hq/fund/of003578/index.shtml" TargetMode="External"/><Relationship Id="rId4432" Type="http://schemas.openxmlformats.org/officeDocument/2006/relationships/hyperlink" Target="http://finance.ifeng.com/app/hq/fund/of001777/index.shtml" TargetMode="External"/><Relationship Id="rId4433" Type="http://schemas.openxmlformats.org/officeDocument/2006/relationships/hyperlink" Target="http://finance.ifeng.com/app/hq/fund/of002092/index.shtml" TargetMode="External"/><Relationship Id="rId4434" Type="http://schemas.openxmlformats.org/officeDocument/2006/relationships/hyperlink" Target="http://finance.ifeng.com/app/hq/fund/of003890/index.shtml" TargetMode="External"/><Relationship Id="rId4435" Type="http://schemas.openxmlformats.org/officeDocument/2006/relationships/hyperlink" Target="http://finance.ifeng.com/app/hq/fund/of003016/index.shtml" TargetMode="External"/><Relationship Id="rId4436" Type="http://schemas.openxmlformats.org/officeDocument/2006/relationships/hyperlink" Target="http://finance.ifeng.com/app/hq/fund/of001267/index.shtml" TargetMode="External"/><Relationship Id="rId4437" Type="http://schemas.openxmlformats.org/officeDocument/2006/relationships/hyperlink" Target="http://finance.ifeng.com/app/hq/fund/of001778/index.shtml" TargetMode="External"/><Relationship Id="rId4438" Type="http://schemas.openxmlformats.org/officeDocument/2006/relationships/hyperlink" Target="http://finance.ifeng.com/app/hq/fund/sh501001/index.shtml" TargetMode="External"/><Relationship Id="rId4439" Type="http://schemas.openxmlformats.org/officeDocument/2006/relationships/hyperlink" Target="http://finance.ifeng.com/app/hq/fund/of040004/index.shtml" TargetMode="External"/><Relationship Id="rId1155" Type="http://schemas.openxmlformats.org/officeDocument/2006/relationships/hyperlink" Target="http://finance.ifeng.com/app/hq/fund/of000794/index.shtml" TargetMode="External"/><Relationship Id="rId1156" Type="http://schemas.openxmlformats.org/officeDocument/2006/relationships/hyperlink" Target="http://finance.ifeng.com/app/hq/fund/of001217/index.shtml" TargetMode="External"/><Relationship Id="rId1157" Type="http://schemas.openxmlformats.org/officeDocument/2006/relationships/hyperlink" Target="http://finance.ifeng.com/app/hq/fund/of001609/index.shtml" TargetMode="External"/><Relationship Id="rId1158" Type="http://schemas.openxmlformats.org/officeDocument/2006/relationships/hyperlink" Target="http://finance.ifeng.com/app/hq/fund/of001033/index.shtml" TargetMode="External"/><Relationship Id="rId1159" Type="http://schemas.openxmlformats.org/officeDocument/2006/relationships/hyperlink" Target="http://finance.ifeng.com/app/hq/fund/of001610/index.shtml" TargetMode="External"/><Relationship Id="rId2980" Type="http://schemas.openxmlformats.org/officeDocument/2006/relationships/hyperlink" Target="http://finance.ifeng.com/app/hq/fund/of004323/index.shtml" TargetMode="External"/><Relationship Id="rId2981" Type="http://schemas.openxmlformats.org/officeDocument/2006/relationships/hyperlink" Target="http://finance.ifeng.com/app/hq/fund/of003156/index.shtml" TargetMode="External"/><Relationship Id="rId2982" Type="http://schemas.openxmlformats.org/officeDocument/2006/relationships/hyperlink" Target="http://finance.ifeng.com/app/hq/fund/of003454/index.shtml" TargetMode="External"/><Relationship Id="rId2983" Type="http://schemas.openxmlformats.org/officeDocument/2006/relationships/hyperlink" Target="http://finance.ifeng.com/app/hq/fund/of003716/index.shtml" TargetMode="External"/><Relationship Id="rId2984" Type="http://schemas.openxmlformats.org/officeDocument/2006/relationships/hyperlink" Target="http://finance.ifeng.com/app/hq/fund/of003157/index.shtml" TargetMode="External"/><Relationship Id="rId2985" Type="http://schemas.openxmlformats.org/officeDocument/2006/relationships/hyperlink" Target="http://finance.ifeng.com/app/hq/fund/of675053/index.shtml" TargetMode="External"/><Relationship Id="rId2986" Type="http://schemas.openxmlformats.org/officeDocument/2006/relationships/hyperlink" Target="http://finance.ifeng.com/app/hq/fund/of004601/index.shtml" TargetMode="External"/><Relationship Id="rId2987" Type="http://schemas.openxmlformats.org/officeDocument/2006/relationships/hyperlink" Target="http://finance.ifeng.com/app/hq/fund/of003576/index.shtml" TargetMode="External"/><Relationship Id="rId2988" Type="http://schemas.openxmlformats.org/officeDocument/2006/relationships/hyperlink" Target="http://finance.ifeng.com/app/hq/fund/of003266/index.shtml" TargetMode="External"/><Relationship Id="rId2989" Type="http://schemas.openxmlformats.org/officeDocument/2006/relationships/hyperlink" Target="http://finance.ifeng.com/app/hq/fund/index.shtml" TargetMode="External"/><Relationship Id="rId3340" Type="http://schemas.openxmlformats.org/officeDocument/2006/relationships/hyperlink" Target="http://finance.ifeng.com/app/hq/fund/of519089/index.shtml" TargetMode="External"/><Relationship Id="rId3341" Type="http://schemas.openxmlformats.org/officeDocument/2006/relationships/hyperlink" Target="http://finance.ifeng.com/app/hq/fund/of002933/index.shtml" TargetMode="External"/><Relationship Id="rId3342" Type="http://schemas.openxmlformats.org/officeDocument/2006/relationships/hyperlink" Target="http://finance.ifeng.com/app/hq/fund/of001676/index.shtml" TargetMode="External"/><Relationship Id="rId3343" Type="http://schemas.openxmlformats.org/officeDocument/2006/relationships/hyperlink" Target="http://finance.ifeng.com/app/hq/fund/of180026/index.shtml" TargetMode="External"/><Relationship Id="rId3344" Type="http://schemas.openxmlformats.org/officeDocument/2006/relationships/hyperlink" Target="http://finance.ifeng.com/app/hq/fund/of001320/index.shtml" TargetMode="External"/><Relationship Id="rId3345" Type="http://schemas.openxmlformats.org/officeDocument/2006/relationships/hyperlink" Target="http://finance.ifeng.com/app/hq/fund/of519665/index.shtml" TargetMode="External"/><Relationship Id="rId3346" Type="http://schemas.openxmlformats.org/officeDocument/2006/relationships/hyperlink" Target="http://finance.ifeng.com/app/hq/fund/index.shtml" TargetMode="External"/><Relationship Id="rId3347" Type="http://schemas.openxmlformats.org/officeDocument/2006/relationships/hyperlink" Target="http://finance.ifeng.com/app/hq/fund/sz160106/index.shtml" TargetMode="External"/><Relationship Id="rId3348" Type="http://schemas.openxmlformats.org/officeDocument/2006/relationships/hyperlink" Target="http://finance.ifeng.com/app/hq/fund/of002025/index.shtml" TargetMode="External"/><Relationship Id="rId3349" Type="http://schemas.openxmlformats.org/officeDocument/2006/relationships/hyperlink" Target="http://finance.ifeng.com/app/hq/fund/of003951/index.shtml" TargetMode="External"/><Relationship Id="rId640" Type="http://schemas.openxmlformats.org/officeDocument/2006/relationships/hyperlink" Target="http://finance.ifeng.com/app/hq/fund/of000556/index.shtml" TargetMode="External"/><Relationship Id="rId641" Type="http://schemas.openxmlformats.org/officeDocument/2006/relationships/hyperlink" Target="http://finance.ifeng.com/app/hq/fund/of210011/index.shtml" TargetMode="External"/><Relationship Id="rId642" Type="http://schemas.openxmlformats.org/officeDocument/2006/relationships/hyperlink" Target="http://finance.ifeng.com/app/hq/fund/of003279/index.shtml" TargetMode="External"/><Relationship Id="rId643" Type="http://schemas.openxmlformats.org/officeDocument/2006/relationships/hyperlink" Target="http://finance.ifeng.com/app/hq/fund/sh512550/index.shtml" TargetMode="External"/><Relationship Id="rId644" Type="http://schemas.openxmlformats.org/officeDocument/2006/relationships/hyperlink" Target="http://finance.ifeng.com/app/hq/fund/of003957/index.shtml" TargetMode="External"/><Relationship Id="rId645" Type="http://schemas.openxmlformats.org/officeDocument/2006/relationships/hyperlink" Target="http://finance.ifeng.com/app/hq/fund/of040011/index.shtml" TargetMode="External"/><Relationship Id="rId646" Type="http://schemas.openxmlformats.org/officeDocument/2006/relationships/hyperlink" Target="http://finance.ifeng.com/app/hq/fund/index.shtml" TargetMode="External"/><Relationship Id="rId647" Type="http://schemas.openxmlformats.org/officeDocument/2006/relationships/hyperlink" Target="http://finance.ifeng.com/app/hq/fund/of001636/index.shtml" TargetMode="External"/><Relationship Id="rId648" Type="http://schemas.openxmlformats.org/officeDocument/2006/relationships/hyperlink" Target="http://finance.ifeng.com/app/hq/fund/of003181/index.shtml" TargetMode="External"/><Relationship Id="rId649" Type="http://schemas.openxmlformats.org/officeDocument/2006/relationships/hyperlink" Target="http://finance.ifeng.com/app/hq/fund/of003628/index.shtml" TargetMode="External"/><Relationship Id="rId1890" Type="http://schemas.openxmlformats.org/officeDocument/2006/relationships/hyperlink" Target="http://finance.ifeng.com/app/hq/fund/of003080/index.shtml" TargetMode="External"/><Relationship Id="rId1891" Type="http://schemas.openxmlformats.org/officeDocument/2006/relationships/hyperlink" Target="http://finance.ifeng.com/app/hq/fund/of003259/index.shtml" TargetMode="External"/><Relationship Id="rId1892" Type="http://schemas.openxmlformats.org/officeDocument/2006/relationships/hyperlink" Target="http://finance.ifeng.com/app/hq/fund/sz150186/index.shtml" TargetMode="External"/><Relationship Id="rId1893" Type="http://schemas.openxmlformats.org/officeDocument/2006/relationships/hyperlink" Target="http://finance.ifeng.com/app/hq/fund/of003083/index.shtml" TargetMode="External"/><Relationship Id="rId1894" Type="http://schemas.openxmlformats.org/officeDocument/2006/relationships/hyperlink" Target="http://finance.ifeng.com/app/hq/fund/of004388/index.shtml" TargetMode="External"/><Relationship Id="rId1895" Type="http://schemas.openxmlformats.org/officeDocument/2006/relationships/hyperlink" Target="http://finance.ifeng.com/app/hq/fund/sz150233/index.shtml" TargetMode="External"/><Relationship Id="rId1896" Type="http://schemas.openxmlformats.org/officeDocument/2006/relationships/hyperlink" Target="http://finance.ifeng.com/app/hq/fund/of004203/index.shtml" TargetMode="External"/><Relationship Id="rId1897" Type="http://schemas.openxmlformats.org/officeDocument/2006/relationships/hyperlink" Target="http://finance.ifeng.com/app/hq/fund/of003346/index.shtml" TargetMode="External"/><Relationship Id="rId1898" Type="http://schemas.openxmlformats.org/officeDocument/2006/relationships/hyperlink" Target="http://finance.ifeng.com/app/hq/fund/of004127/index.shtml" TargetMode="External"/><Relationship Id="rId1899" Type="http://schemas.openxmlformats.org/officeDocument/2006/relationships/hyperlink" Target="http://finance.ifeng.com/app/hq/fund/of004108/index.shtml" TargetMode="External"/><Relationship Id="rId2250" Type="http://schemas.openxmlformats.org/officeDocument/2006/relationships/hyperlink" Target="http://finance.ifeng.com/app/hq/fund/of002279/index.shtml" TargetMode="External"/><Relationship Id="rId2251" Type="http://schemas.openxmlformats.org/officeDocument/2006/relationships/hyperlink" Target="http://finance.ifeng.com/app/hq/fund/of002795/index.shtml" TargetMode="External"/><Relationship Id="rId2252" Type="http://schemas.openxmlformats.org/officeDocument/2006/relationships/hyperlink" Target="http://finance.ifeng.com/app/hq/fund/sz150245/index.shtml" TargetMode="External"/><Relationship Id="rId2253" Type="http://schemas.openxmlformats.org/officeDocument/2006/relationships/hyperlink" Target="http://finance.ifeng.com/app/hq/fund/of003551/index.shtml" TargetMode="External"/><Relationship Id="rId2254" Type="http://schemas.openxmlformats.org/officeDocument/2006/relationships/hyperlink" Target="http://finance.ifeng.com/app/hq/fund/of519325/index.shtml" TargetMode="External"/><Relationship Id="rId2255" Type="http://schemas.openxmlformats.org/officeDocument/2006/relationships/hyperlink" Target="http://finance.ifeng.com/app/hq/fund/of001296/index.shtml" TargetMode="External"/><Relationship Id="rId2256" Type="http://schemas.openxmlformats.org/officeDocument/2006/relationships/hyperlink" Target="http://finance.ifeng.com/app/hq/fund/index.shtml" TargetMode="External"/><Relationship Id="rId2257" Type="http://schemas.openxmlformats.org/officeDocument/2006/relationships/hyperlink" Target="http://finance.ifeng.com/app/hq/fund/sz164206/index.shtml" TargetMode="External"/><Relationship Id="rId2258" Type="http://schemas.openxmlformats.org/officeDocument/2006/relationships/hyperlink" Target="http://finance.ifeng.com/app/hq/fund/of519762/index.shtml" TargetMode="External"/><Relationship Id="rId2259" Type="http://schemas.openxmlformats.org/officeDocument/2006/relationships/hyperlink" Target="http://finance.ifeng.com/app/hq/fund/index.shtml" TargetMode="External"/><Relationship Id="rId1160" Type="http://schemas.openxmlformats.org/officeDocument/2006/relationships/hyperlink" Target="http://finance.ifeng.com/app/hq/fund/of001761/index.shtml" TargetMode="External"/><Relationship Id="rId1161" Type="http://schemas.openxmlformats.org/officeDocument/2006/relationships/hyperlink" Target="http://finance.ifeng.com/app/hq/fund/of001142/index.shtml" TargetMode="External"/><Relationship Id="rId1162" Type="http://schemas.openxmlformats.org/officeDocument/2006/relationships/hyperlink" Target="http://finance.ifeng.com/app/hq/fund/of001216/index.shtml" TargetMode="External"/><Relationship Id="rId1163" Type="http://schemas.openxmlformats.org/officeDocument/2006/relationships/hyperlink" Target="http://finance.ifeng.com/app/hq/fund/of002406/index.shtml" TargetMode="External"/><Relationship Id="rId1164" Type="http://schemas.openxmlformats.org/officeDocument/2006/relationships/hyperlink" Target="http://finance.ifeng.com/app/hq/fund/of110036/index.shtml" TargetMode="External"/><Relationship Id="rId4440" Type="http://schemas.openxmlformats.org/officeDocument/2006/relationships/hyperlink" Target="http://finance.ifeng.com/app/hq/fund/sz161213/index.shtml" TargetMode="External"/><Relationship Id="rId4441" Type="http://schemas.openxmlformats.org/officeDocument/2006/relationships/hyperlink" Target="http://finance.ifeng.com/app/hq/fund/of000966/index.shtml" TargetMode="External"/><Relationship Id="rId4442" Type="http://schemas.openxmlformats.org/officeDocument/2006/relationships/hyperlink" Target="http://finance.ifeng.com/app/hq/fund/of487021/index.shtml" TargetMode="External"/><Relationship Id="rId4443" Type="http://schemas.openxmlformats.org/officeDocument/2006/relationships/hyperlink" Target="http://finance.ifeng.com/app/hq/fund/of003889/index.shtml" TargetMode="External"/><Relationship Id="rId4444" Type="http://schemas.openxmlformats.org/officeDocument/2006/relationships/hyperlink" Target="http://finance.ifeng.com/app/hq/fund/sh510150/index.shtml" TargetMode="External"/><Relationship Id="rId4445" Type="http://schemas.openxmlformats.org/officeDocument/2006/relationships/hyperlink" Target="http://finance.ifeng.com/app/hq/fund/of202023/index.shtml" TargetMode="External"/><Relationship Id="rId4446" Type="http://schemas.openxmlformats.org/officeDocument/2006/relationships/hyperlink" Target="http://finance.ifeng.com/app/hq/fund/index.shtml" TargetMode="External"/><Relationship Id="rId4447" Type="http://schemas.openxmlformats.org/officeDocument/2006/relationships/hyperlink" Target="http://finance.ifeng.com/app/hq/fund/sz163801/index.shtml" TargetMode="External"/><Relationship Id="rId4448" Type="http://schemas.openxmlformats.org/officeDocument/2006/relationships/hyperlink" Target="http://finance.ifeng.com/app/hq/fund/of217005/index.shtml" TargetMode="External"/><Relationship Id="rId4449" Type="http://schemas.openxmlformats.org/officeDocument/2006/relationships/hyperlink" Target="http://finance.ifeng.com/app/hq/fund/of001000/index.shtml" TargetMode="External"/><Relationship Id="rId1165" Type="http://schemas.openxmlformats.org/officeDocument/2006/relationships/hyperlink" Target="http://finance.ifeng.com/app/hq/fund/of005126/index.shtml" TargetMode="External"/><Relationship Id="rId1166" Type="http://schemas.openxmlformats.org/officeDocument/2006/relationships/hyperlink" Target="http://finance.ifeng.com/app/hq/fund/of001738/index.shtml" TargetMode="External"/><Relationship Id="rId1167" Type="http://schemas.openxmlformats.org/officeDocument/2006/relationships/hyperlink" Target="http://finance.ifeng.com/app/hq/fund/of002142/index.shtml" TargetMode="External"/><Relationship Id="rId1168" Type="http://schemas.openxmlformats.org/officeDocument/2006/relationships/hyperlink" Target="http://finance.ifeng.com/app/hq/fund/of003395/index.shtml" TargetMode="External"/><Relationship Id="rId1169" Type="http://schemas.openxmlformats.org/officeDocument/2006/relationships/hyperlink" Target="http://finance.ifeng.com/app/hq/fund/of270045/index.shtml" TargetMode="External"/><Relationship Id="rId2990" Type="http://schemas.openxmlformats.org/officeDocument/2006/relationships/hyperlink" Target="http://finance.ifeng.com/app/hq/fund/of004045/index.shtml" TargetMode="External"/><Relationship Id="rId2991" Type="http://schemas.openxmlformats.org/officeDocument/2006/relationships/hyperlink" Target="http://finance.ifeng.com/app/hq/fund/of005262/index.shtml" TargetMode="External"/><Relationship Id="rId2992" Type="http://schemas.openxmlformats.org/officeDocument/2006/relationships/hyperlink" Target="http://finance.ifeng.com/app/hq/fund/of005121/index.shtml" TargetMode="External"/><Relationship Id="rId2993" Type="http://schemas.openxmlformats.org/officeDocument/2006/relationships/hyperlink" Target="http://finance.ifeng.com/app/hq/fund/of004988/index.shtml" TargetMode="External"/><Relationship Id="rId2994" Type="http://schemas.openxmlformats.org/officeDocument/2006/relationships/hyperlink" Target="http://finance.ifeng.com/app/hq/fund/of004989/index.shtml" TargetMode="External"/><Relationship Id="rId2995" Type="http://schemas.openxmlformats.org/officeDocument/2006/relationships/hyperlink" Target="http://finance.ifeng.com/app/hq/fund/of003929/index.shtml" TargetMode="External"/><Relationship Id="rId2996" Type="http://schemas.openxmlformats.org/officeDocument/2006/relationships/hyperlink" Target="http://finance.ifeng.com/app/hq/fund/of003930/index.shtml" TargetMode="External"/><Relationship Id="rId2997" Type="http://schemas.openxmlformats.org/officeDocument/2006/relationships/hyperlink" Target="http://finance.ifeng.com/app/hq/fund/of003976/index.shtml" TargetMode="External"/><Relationship Id="rId2998" Type="http://schemas.openxmlformats.org/officeDocument/2006/relationships/hyperlink" Target="http://finance.ifeng.com/app/hq/fund/index.shtml" TargetMode="External"/><Relationship Id="rId2999" Type="http://schemas.openxmlformats.org/officeDocument/2006/relationships/hyperlink" Target="http://finance.ifeng.com/app/hq/fund/of003977/index.shtml" TargetMode="External"/><Relationship Id="rId3350" Type="http://schemas.openxmlformats.org/officeDocument/2006/relationships/hyperlink" Target="http://finance.ifeng.com/app/hq/fund/of001427/index.shtml" TargetMode="External"/><Relationship Id="rId3351" Type="http://schemas.openxmlformats.org/officeDocument/2006/relationships/hyperlink" Target="http://finance.ifeng.com/app/hq/fund/of001201/index.shtml" TargetMode="External"/><Relationship Id="rId3352" Type="http://schemas.openxmlformats.org/officeDocument/2006/relationships/hyperlink" Target="http://finance.ifeng.com/app/hq/fund/of001727/index.shtml" TargetMode="External"/><Relationship Id="rId3353" Type="http://schemas.openxmlformats.org/officeDocument/2006/relationships/hyperlink" Target="http://finance.ifeng.com/app/hq/fund/of004671/index.shtml" TargetMode="External"/><Relationship Id="rId3354" Type="http://schemas.openxmlformats.org/officeDocument/2006/relationships/hyperlink" Target="http://finance.ifeng.com/app/hq/fund/of002161/index.shtml" TargetMode="External"/><Relationship Id="rId3355" Type="http://schemas.openxmlformats.org/officeDocument/2006/relationships/hyperlink" Target="http://finance.ifeng.com/app/hq/fund/of750001/index.shtml" TargetMode="External"/><Relationship Id="rId3356" Type="http://schemas.openxmlformats.org/officeDocument/2006/relationships/hyperlink" Target="http://finance.ifeng.com/app/hq/fund/of001043/index.shtml" TargetMode="External"/><Relationship Id="rId3357" Type="http://schemas.openxmlformats.org/officeDocument/2006/relationships/hyperlink" Target="http://finance.ifeng.com/app/hq/fund/of002129/index.shtml" TargetMode="External"/><Relationship Id="rId3358" Type="http://schemas.openxmlformats.org/officeDocument/2006/relationships/hyperlink" Target="http://finance.ifeng.com/app/hq/fund/of001459/index.shtml" TargetMode="External"/><Relationship Id="rId3359" Type="http://schemas.openxmlformats.org/officeDocument/2006/relationships/hyperlink" Target="http://finance.ifeng.com/app/hq/fund/of002975/index.shtml" TargetMode="External"/><Relationship Id="rId650" Type="http://schemas.openxmlformats.org/officeDocument/2006/relationships/hyperlink" Target="http://finance.ifeng.com/app/hq/fund/of450002/index.shtml" TargetMode="External"/><Relationship Id="rId651" Type="http://schemas.openxmlformats.org/officeDocument/2006/relationships/hyperlink" Target="http://finance.ifeng.com/app/hq/fund/of003180/index.shtml" TargetMode="External"/><Relationship Id="rId652" Type="http://schemas.openxmlformats.org/officeDocument/2006/relationships/hyperlink" Target="http://finance.ifeng.com/app/hq/fund/sz160505/index.shtml" TargetMode="External"/><Relationship Id="rId653" Type="http://schemas.openxmlformats.org/officeDocument/2006/relationships/hyperlink" Target="http://finance.ifeng.com/app/hq/fund/of004327/index.shtml" TargetMode="External"/><Relationship Id="rId654" Type="http://schemas.openxmlformats.org/officeDocument/2006/relationships/hyperlink" Target="http://finance.ifeng.com/app/hq/fund/of001635/index.shtml" TargetMode="External"/><Relationship Id="rId655" Type="http://schemas.openxmlformats.org/officeDocument/2006/relationships/hyperlink" Target="http://finance.ifeng.com/app/hq/fund/of004326/index.shtml" TargetMode="External"/><Relationship Id="rId656" Type="http://schemas.openxmlformats.org/officeDocument/2006/relationships/hyperlink" Target="http://finance.ifeng.com/app/hq/fund/of410007/index.shtml" TargetMode="External"/><Relationship Id="rId657" Type="http://schemas.openxmlformats.org/officeDocument/2006/relationships/hyperlink" Target="http://finance.ifeng.com/app/hq/fund/sz164902/index.shtml" TargetMode="External"/><Relationship Id="rId658" Type="http://schemas.openxmlformats.org/officeDocument/2006/relationships/hyperlink" Target="http://finance.ifeng.com/app/hq/fund/of001702/index.shtml" TargetMode="External"/><Relationship Id="rId659" Type="http://schemas.openxmlformats.org/officeDocument/2006/relationships/hyperlink" Target="http://finance.ifeng.com/app/hq/fund/of163807/index.shtml" TargetMode="External"/><Relationship Id="rId2260" Type="http://schemas.openxmlformats.org/officeDocument/2006/relationships/hyperlink" Target="http://finance.ifeng.com/app/hq/fund/of002544/index.shtml" TargetMode="External"/><Relationship Id="rId2261" Type="http://schemas.openxmlformats.org/officeDocument/2006/relationships/hyperlink" Target="http://finance.ifeng.com/app/hq/fund/index.shtml" TargetMode="External"/><Relationship Id="rId2262" Type="http://schemas.openxmlformats.org/officeDocument/2006/relationships/hyperlink" Target="http://finance.ifeng.com/app/hq/fund/of002229/index.shtml" TargetMode="External"/><Relationship Id="rId2263" Type="http://schemas.openxmlformats.org/officeDocument/2006/relationships/hyperlink" Target="http://finance.ifeng.com/app/hq/fund/of000032/index.shtml" TargetMode="External"/><Relationship Id="rId2264" Type="http://schemas.openxmlformats.org/officeDocument/2006/relationships/hyperlink" Target="http://finance.ifeng.com/app/hq/fund/of003195/index.shtml" TargetMode="External"/><Relationship Id="rId2265" Type="http://schemas.openxmlformats.org/officeDocument/2006/relationships/hyperlink" Target="http://finance.ifeng.com/app/hq/fund/of001803/index.shtml" TargetMode="External"/><Relationship Id="rId2266" Type="http://schemas.openxmlformats.org/officeDocument/2006/relationships/hyperlink" Target="http://finance.ifeng.com/app/hq/fund/of380006/index.shtml" TargetMode="External"/><Relationship Id="rId2267" Type="http://schemas.openxmlformats.org/officeDocument/2006/relationships/hyperlink" Target="http://finance.ifeng.com/app/hq/fund/of000084/index.shtml" TargetMode="External"/><Relationship Id="rId2268" Type="http://schemas.openxmlformats.org/officeDocument/2006/relationships/hyperlink" Target="http://finance.ifeng.com/app/hq/fund/of519672/index.shtml" TargetMode="External"/><Relationship Id="rId2269" Type="http://schemas.openxmlformats.org/officeDocument/2006/relationships/hyperlink" Target="http://finance.ifeng.com/app/hq/fund/of590010/index.shtml" TargetMode="External"/><Relationship Id="rId1170" Type="http://schemas.openxmlformats.org/officeDocument/2006/relationships/hyperlink" Target="http://finance.ifeng.com/app/hq/fund/of002365/index.shtml" TargetMode="External"/><Relationship Id="rId1171" Type="http://schemas.openxmlformats.org/officeDocument/2006/relationships/hyperlink" Target="http://finance.ifeng.com/app/hq/fund/of163812/index.shtml" TargetMode="External"/><Relationship Id="rId1172" Type="http://schemas.openxmlformats.org/officeDocument/2006/relationships/hyperlink" Target="http://finance.ifeng.com/app/hq/fund/index.shtml" TargetMode="External"/><Relationship Id="rId1173" Type="http://schemas.openxmlformats.org/officeDocument/2006/relationships/hyperlink" Target="http://finance.ifeng.com/app/hq/fund/of003849/index.shtml" TargetMode="External"/><Relationship Id="rId1174" Type="http://schemas.openxmlformats.org/officeDocument/2006/relationships/hyperlink" Target="http://finance.ifeng.com/app/hq/fund/of004648/index.shtml" TargetMode="External"/><Relationship Id="rId1175" Type="http://schemas.openxmlformats.org/officeDocument/2006/relationships/hyperlink" Target="http://finance.ifeng.com/app/hq/fund/of003848/index.shtml" TargetMode="External"/><Relationship Id="rId1176" Type="http://schemas.openxmlformats.org/officeDocument/2006/relationships/hyperlink" Target="http://finance.ifeng.com/app/hq/fund/of003689/index.shtml" TargetMode="External"/><Relationship Id="rId1177" Type="http://schemas.openxmlformats.org/officeDocument/2006/relationships/hyperlink" Target="http://finance.ifeng.com/app/hq/fund/of001141/index.shtml" TargetMode="External"/><Relationship Id="rId1178" Type="http://schemas.openxmlformats.org/officeDocument/2006/relationships/hyperlink" Target="http://finance.ifeng.com/app/hq/fund/of270044/index.shtml" TargetMode="External"/><Relationship Id="rId1179" Type="http://schemas.openxmlformats.org/officeDocument/2006/relationships/hyperlink" Target="http://finance.ifeng.com/app/hq/fund/of166019/index.shtml" TargetMode="External"/><Relationship Id="rId4450" Type="http://schemas.openxmlformats.org/officeDocument/2006/relationships/hyperlink" Target="http://finance.ifeng.com/app/hq/fund/of150103/index.shtml" TargetMode="External"/><Relationship Id="rId4451" Type="http://schemas.openxmlformats.org/officeDocument/2006/relationships/hyperlink" Target="http://finance.ifeng.com/app/hq/fund/sz159957/index.shtml" TargetMode="External"/><Relationship Id="rId4452" Type="http://schemas.openxmlformats.org/officeDocument/2006/relationships/hyperlink" Target="http://finance.ifeng.com/app/hq/fund/of000363/index.shtml" TargetMode="External"/><Relationship Id="rId4453" Type="http://schemas.openxmlformats.org/officeDocument/2006/relationships/hyperlink" Target="http://finance.ifeng.com/app/hq/fund/of000592/index.shtml" TargetMode="External"/><Relationship Id="rId4454" Type="http://schemas.openxmlformats.org/officeDocument/2006/relationships/hyperlink" Target="http://finance.ifeng.com/app/hq/fund/of960020/index.shtml" TargetMode="External"/><Relationship Id="rId4455" Type="http://schemas.openxmlformats.org/officeDocument/2006/relationships/hyperlink" Target="http://finance.ifeng.com/app/hq/fund/of202011/index.shtml" TargetMode="External"/><Relationship Id="rId4456" Type="http://schemas.openxmlformats.org/officeDocument/2006/relationships/hyperlink" Target="http://finance.ifeng.com/app/hq/fund/of000805/index.shtml" TargetMode="External"/><Relationship Id="rId4457" Type="http://schemas.openxmlformats.org/officeDocument/2006/relationships/hyperlink" Target="http://finance.ifeng.com/app/hq/fund/of001579/index.shtml" TargetMode="External"/><Relationship Id="rId4458" Type="http://schemas.openxmlformats.org/officeDocument/2006/relationships/hyperlink" Target="http://finance.ifeng.com/app/hq/fund/of213008/index.shtml" TargetMode="External"/><Relationship Id="rId4459" Type="http://schemas.openxmlformats.org/officeDocument/2006/relationships/hyperlink" Target="http://finance.ifeng.com/app/hq/fund/sz169104/index.shtml" TargetMode="External"/><Relationship Id="rId3360" Type="http://schemas.openxmlformats.org/officeDocument/2006/relationships/hyperlink" Target="http://finance.ifeng.com/app/hq/fund/of001874/index.shtml" TargetMode="External"/><Relationship Id="rId3361" Type="http://schemas.openxmlformats.org/officeDocument/2006/relationships/hyperlink" Target="http://finance.ifeng.com/app/hq/fund/of001257/index.shtml" TargetMode="External"/><Relationship Id="rId3362" Type="http://schemas.openxmlformats.org/officeDocument/2006/relationships/hyperlink" Target="http://finance.ifeng.com/app/hq/fund/of519752/index.shtml" TargetMode="External"/><Relationship Id="rId3363" Type="http://schemas.openxmlformats.org/officeDocument/2006/relationships/hyperlink" Target="http://finance.ifeng.com/app/hq/fund/of002563/index.shtml" TargetMode="External"/><Relationship Id="rId3364" Type="http://schemas.openxmlformats.org/officeDocument/2006/relationships/hyperlink" Target="http://finance.ifeng.com/app/hq/fund/of002942/index.shtml" TargetMode="External"/><Relationship Id="rId3365" Type="http://schemas.openxmlformats.org/officeDocument/2006/relationships/hyperlink" Target="http://finance.ifeng.com/app/hq/fund/of004653/index.shtml" TargetMode="External"/><Relationship Id="rId3366" Type="http://schemas.openxmlformats.org/officeDocument/2006/relationships/hyperlink" Target="http://finance.ifeng.com/app/hq/fund/of001339/index.shtml" TargetMode="External"/><Relationship Id="rId3367" Type="http://schemas.openxmlformats.org/officeDocument/2006/relationships/hyperlink" Target="http://finance.ifeng.com/app/hq/fund/of395012/index.shtml" TargetMode="External"/><Relationship Id="rId3368" Type="http://schemas.openxmlformats.org/officeDocument/2006/relationships/hyperlink" Target="http://finance.ifeng.com/app/hq/fund/of001602/index.shtml" TargetMode="External"/><Relationship Id="rId3369" Type="http://schemas.openxmlformats.org/officeDocument/2006/relationships/hyperlink" Target="http://finance.ifeng.com/app/hq/fund/of002006/index.shtml" TargetMode="External"/><Relationship Id="rId660" Type="http://schemas.openxmlformats.org/officeDocument/2006/relationships/hyperlink" Target="http://finance.ifeng.com/app/hq/fund/of001530/index.shtml" TargetMode="External"/><Relationship Id="rId661" Type="http://schemas.openxmlformats.org/officeDocument/2006/relationships/hyperlink" Target="http://finance.ifeng.com/app/hq/fund/of004916/index.shtml" TargetMode="External"/><Relationship Id="rId662" Type="http://schemas.openxmlformats.org/officeDocument/2006/relationships/hyperlink" Target="http://finance.ifeng.com/app/hq/fund/of003414/index.shtml" TargetMode="External"/><Relationship Id="rId663" Type="http://schemas.openxmlformats.org/officeDocument/2006/relationships/hyperlink" Target="http://finance.ifeng.com/app/hq/fund/of000174/index.shtml" TargetMode="External"/><Relationship Id="rId664" Type="http://schemas.openxmlformats.org/officeDocument/2006/relationships/hyperlink" Target="http://finance.ifeng.com/app/hq/fund/of485114/index.shtml" TargetMode="External"/><Relationship Id="rId665" Type="http://schemas.openxmlformats.org/officeDocument/2006/relationships/hyperlink" Target="http://finance.ifeng.com/app/hq/fund/of519686/index.shtml" TargetMode="External"/><Relationship Id="rId666" Type="http://schemas.openxmlformats.org/officeDocument/2006/relationships/hyperlink" Target="http://finance.ifeng.com/app/hq/fund/of519704/index.shtml" TargetMode="External"/><Relationship Id="rId667" Type="http://schemas.openxmlformats.org/officeDocument/2006/relationships/hyperlink" Target="http://finance.ifeng.com/app/hq/fund/of001717/index.shtml" TargetMode="External"/><Relationship Id="rId668" Type="http://schemas.openxmlformats.org/officeDocument/2006/relationships/hyperlink" Target="http://finance.ifeng.com/app/hq/fund/of003958/index.shtml" TargetMode="External"/><Relationship Id="rId669" Type="http://schemas.openxmlformats.org/officeDocument/2006/relationships/hyperlink" Target="http://finance.ifeng.com/app/hq/fund/of001221/index.shtml" TargetMode="External"/><Relationship Id="rId2270" Type="http://schemas.openxmlformats.org/officeDocument/2006/relationships/hyperlink" Target="http://finance.ifeng.com/app/hq/fund/index.shtml" TargetMode="External"/><Relationship Id="rId2271" Type="http://schemas.openxmlformats.org/officeDocument/2006/relationships/hyperlink" Target="http://finance.ifeng.com/app/hq/fund/of002558/index.shtml" TargetMode="External"/><Relationship Id="rId2272" Type="http://schemas.openxmlformats.org/officeDocument/2006/relationships/hyperlink" Target="http://finance.ifeng.com/app/hq/fund/of002039/index.shtml" TargetMode="External"/><Relationship Id="rId2273" Type="http://schemas.openxmlformats.org/officeDocument/2006/relationships/hyperlink" Target="http://finance.ifeng.com/app/hq/fund/of002674/index.shtml" TargetMode="External"/><Relationship Id="rId2274" Type="http://schemas.openxmlformats.org/officeDocument/2006/relationships/hyperlink" Target="http://finance.ifeng.com/app/hq/fund/of002495/index.shtml" TargetMode="External"/><Relationship Id="rId2275" Type="http://schemas.openxmlformats.org/officeDocument/2006/relationships/hyperlink" Target="http://finance.ifeng.com/app/hq/fund/sh502014/index.shtml" TargetMode="External"/><Relationship Id="rId2276" Type="http://schemas.openxmlformats.org/officeDocument/2006/relationships/hyperlink" Target="http://finance.ifeng.com/app/hq/fund/of673060/index.shtml" TargetMode="External"/><Relationship Id="rId2277" Type="http://schemas.openxmlformats.org/officeDocument/2006/relationships/hyperlink" Target="http://finance.ifeng.com/app/hq/fund/of002530/index.shtml" TargetMode="External"/><Relationship Id="rId2278" Type="http://schemas.openxmlformats.org/officeDocument/2006/relationships/hyperlink" Target="http://finance.ifeng.com/app/hq/fund/of002608/index.shtml" TargetMode="External"/><Relationship Id="rId2279" Type="http://schemas.openxmlformats.org/officeDocument/2006/relationships/hyperlink" Target="http://finance.ifeng.com/app/hq/fund/of002940/index.shtml" TargetMode="External"/><Relationship Id="rId1180" Type="http://schemas.openxmlformats.org/officeDocument/2006/relationships/hyperlink" Target="http://finance.ifeng.com/app/hq/fund/of240002/index.shtml" TargetMode="External"/><Relationship Id="rId1181" Type="http://schemas.openxmlformats.org/officeDocument/2006/relationships/hyperlink" Target="http://finance.ifeng.com/app/hq/fund/of110035/index.shtml" TargetMode="External"/><Relationship Id="rId1182" Type="http://schemas.openxmlformats.org/officeDocument/2006/relationships/hyperlink" Target="http://finance.ifeng.com/app/hq/fund/index.shtml" TargetMode="External"/><Relationship Id="rId1183" Type="http://schemas.openxmlformats.org/officeDocument/2006/relationships/hyperlink" Target="http://finance.ifeng.com/app/hq/fund/of163811/index.shtml" TargetMode="External"/><Relationship Id="rId1184" Type="http://schemas.openxmlformats.org/officeDocument/2006/relationships/hyperlink" Target="http://finance.ifeng.com/app/hq/fund/of000088/index.shtml" TargetMode="External"/><Relationship Id="rId1185" Type="http://schemas.openxmlformats.org/officeDocument/2006/relationships/hyperlink" Target="http://finance.ifeng.com/app/hq/fund/of003248/index.shtml" TargetMode="External"/><Relationship Id="rId1186" Type="http://schemas.openxmlformats.org/officeDocument/2006/relationships/hyperlink" Target="http://finance.ifeng.com/app/hq/fund/of000087/index.shtml" TargetMode="External"/><Relationship Id="rId1187" Type="http://schemas.openxmlformats.org/officeDocument/2006/relationships/hyperlink" Target="http://finance.ifeng.com/app/hq/fund/of002245/index.shtml" TargetMode="External"/><Relationship Id="rId1188" Type="http://schemas.openxmlformats.org/officeDocument/2006/relationships/hyperlink" Target="http://finance.ifeng.com/app/hq/fund/of003247/index.shtml" TargetMode="External"/><Relationship Id="rId1189" Type="http://schemas.openxmlformats.org/officeDocument/2006/relationships/hyperlink" Target="http://finance.ifeng.com/app/hq/fund/of004694/index.shtml" TargetMode="External"/><Relationship Id="rId4460" Type="http://schemas.openxmlformats.org/officeDocument/2006/relationships/hyperlink" Target="http://finance.ifeng.com/app/hq/fund/of519642/index.shtml" TargetMode="External"/><Relationship Id="rId4461" Type="http://schemas.openxmlformats.org/officeDocument/2006/relationships/hyperlink" Target="http://finance.ifeng.com/app/hq/fund/sz159929/index.shtml" TargetMode="External"/><Relationship Id="rId4462" Type="http://schemas.openxmlformats.org/officeDocument/2006/relationships/hyperlink" Target="http://finance.ifeng.com/app/hq/fund/sz165806/index.shtml" TargetMode="External"/><Relationship Id="rId4463" Type="http://schemas.openxmlformats.org/officeDocument/2006/relationships/hyperlink" Target="http://finance.ifeng.com/app/hq/fund/of700001/index.shtml" TargetMode="External"/><Relationship Id="rId4464" Type="http://schemas.openxmlformats.org/officeDocument/2006/relationships/hyperlink" Target="http://finance.ifeng.com/app/hq/fund/of519767/index.shtml" TargetMode="External"/><Relationship Id="rId4465" Type="http://schemas.openxmlformats.org/officeDocument/2006/relationships/hyperlink" Target="http://finance.ifeng.com/app/hq/fund/of270001/index.shtml" TargetMode="External"/><Relationship Id="rId4466" Type="http://schemas.openxmlformats.org/officeDocument/2006/relationships/hyperlink" Target="http://finance.ifeng.com/app/hq/fund/of000362/index.shtml" TargetMode="External"/><Relationship Id="rId4467" Type="http://schemas.openxmlformats.org/officeDocument/2006/relationships/hyperlink" Target="http://finance.ifeng.com/app/hq/fund/sh512610/index.shtml" TargetMode="External"/><Relationship Id="rId4468" Type="http://schemas.openxmlformats.org/officeDocument/2006/relationships/hyperlink" Target="http://finance.ifeng.com/app/hq/fund/of001097/index.shtml" TargetMode="External"/><Relationship Id="rId4469" Type="http://schemas.openxmlformats.org/officeDocument/2006/relationships/hyperlink" Target="http://finance.ifeng.com/app/hq/fund/of090007/index.shtml" TargetMode="External"/><Relationship Id="rId3370" Type="http://schemas.openxmlformats.org/officeDocument/2006/relationships/hyperlink" Target="http://finance.ifeng.com/app/hq/fund/of519781/index.shtml" TargetMode="External"/><Relationship Id="rId3371" Type="http://schemas.openxmlformats.org/officeDocument/2006/relationships/hyperlink" Target="http://finance.ifeng.com/app/hq/fund/of519760/index.shtml" TargetMode="External"/><Relationship Id="rId3372" Type="http://schemas.openxmlformats.org/officeDocument/2006/relationships/hyperlink" Target="http://finance.ifeng.com/app/hq/fund/of001430/index.shtml" TargetMode="External"/><Relationship Id="rId3373" Type="http://schemas.openxmlformats.org/officeDocument/2006/relationships/hyperlink" Target="http://finance.ifeng.com/app/hq/fund/of001438/index.shtml" TargetMode="External"/><Relationship Id="rId3374" Type="http://schemas.openxmlformats.org/officeDocument/2006/relationships/hyperlink" Target="http://finance.ifeng.com/app/hq/fund/of002376/index.shtml" TargetMode="External"/><Relationship Id="rId3375" Type="http://schemas.openxmlformats.org/officeDocument/2006/relationships/hyperlink" Target="http://finance.ifeng.com/app/hq/fund/of000667/index.shtml" TargetMode="External"/><Relationship Id="rId3376" Type="http://schemas.openxmlformats.org/officeDocument/2006/relationships/hyperlink" Target="http://finance.ifeng.com/app/hq/fund/of002660/index.shtml" TargetMode="External"/><Relationship Id="rId3377" Type="http://schemas.openxmlformats.org/officeDocument/2006/relationships/hyperlink" Target="http://finance.ifeng.com/app/hq/fund/of002659/index.shtml" TargetMode="External"/><Relationship Id="rId3378" Type="http://schemas.openxmlformats.org/officeDocument/2006/relationships/hyperlink" Target="http://finance.ifeng.com/app/hq/fund/of002941/index.shtml" TargetMode="External"/><Relationship Id="rId3379" Type="http://schemas.openxmlformats.org/officeDocument/2006/relationships/hyperlink" Target="http://finance.ifeng.com/app/hq/fund/of002164/index.shtml" TargetMode="External"/><Relationship Id="rId670" Type="http://schemas.openxmlformats.org/officeDocument/2006/relationships/hyperlink" Target="http://finance.ifeng.com/app/hq/fund/of620004/index.shtml" TargetMode="External"/><Relationship Id="rId671" Type="http://schemas.openxmlformats.org/officeDocument/2006/relationships/hyperlink" Target="http://finance.ifeng.com/app/hq/fund/of003556/index.shtml" TargetMode="External"/><Relationship Id="rId672" Type="http://schemas.openxmlformats.org/officeDocument/2006/relationships/hyperlink" Target="http://finance.ifeng.com/app/hq/fund/of004673/index.shtml" TargetMode="External"/><Relationship Id="rId673" Type="http://schemas.openxmlformats.org/officeDocument/2006/relationships/hyperlink" Target="http://finance.ifeng.com/app/hq/fund/of004672/index.shtml" TargetMode="External"/><Relationship Id="rId674" Type="http://schemas.openxmlformats.org/officeDocument/2006/relationships/hyperlink" Target="http://finance.ifeng.com/app/hq/fund/of375010/index.shtml" TargetMode="External"/><Relationship Id="rId675" Type="http://schemas.openxmlformats.org/officeDocument/2006/relationships/hyperlink" Target="http://finance.ifeng.com/app/hq/fund/of003555/index.shtml" TargetMode="External"/><Relationship Id="rId676" Type="http://schemas.openxmlformats.org/officeDocument/2006/relationships/hyperlink" Target="http://finance.ifeng.com/app/hq/fund/of040009/index.shtml" TargetMode="External"/><Relationship Id="rId677" Type="http://schemas.openxmlformats.org/officeDocument/2006/relationships/hyperlink" Target="http://finance.ifeng.com/app/hq/fund/of040010/index.shtml" TargetMode="External"/><Relationship Id="rId678" Type="http://schemas.openxmlformats.org/officeDocument/2006/relationships/hyperlink" Target="http://finance.ifeng.com/app/hq/fund/of005036/index.shtml" TargetMode="External"/><Relationship Id="rId679" Type="http://schemas.openxmlformats.org/officeDocument/2006/relationships/hyperlink" Target="http://finance.ifeng.com/app/hq/fund/of002189/index.shtml" TargetMode="External"/><Relationship Id="rId2280" Type="http://schemas.openxmlformats.org/officeDocument/2006/relationships/hyperlink" Target="http://finance.ifeng.com/app/hq/fund/of002354/index.shtml" TargetMode="External"/><Relationship Id="rId2281" Type="http://schemas.openxmlformats.org/officeDocument/2006/relationships/hyperlink" Target="http://finance.ifeng.com/app/hq/fund/index.shtml" TargetMode="External"/><Relationship Id="rId2282" Type="http://schemas.openxmlformats.org/officeDocument/2006/relationships/hyperlink" Target="http://finance.ifeng.com/app/hq/fund/of531021/index.shtml" TargetMode="External"/><Relationship Id="rId2283" Type="http://schemas.openxmlformats.org/officeDocument/2006/relationships/hyperlink" Target="http://finance.ifeng.com/app/hq/fund/of002117/index.shtml" TargetMode="External"/><Relationship Id="rId2284" Type="http://schemas.openxmlformats.org/officeDocument/2006/relationships/hyperlink" Target="http://finance.ifeng.com/app/hq/fund/of002727/index.shtml" TargetMode="External"/><Relationship Id="rId2285" Type="http://schemas.openxmlformats.org/officeDocument/2006/relationships/hyperlink" Target="http://finance.ifeng.com/app/hq/fund/of002776/index.shtml" TargetMode="External"/><Relationship Id="rId2286" Type="http://schemas.openxmlformats.org/officeDocument/2006/relationships/hyperlink" Target="http://finance.ifeng.com/app/hq/fund/of002777/index.shtml" TargetMode="External"/><Relationship Id="rId2287" Type="http://schemas.openxmlformats.org/officeDocument/2006/relationships/hyperlink" Target="http://finance.ifeng.com/app/hq/fund/of002301/index.shtml" TargetMode="External"/><Relationship Id="rId2288" Type="http://schemas.openxmlformats.org/officeDocument/2006/relationships/hyperlink" Target="http://finance.ifeng.com/app/hq/fund/sz150308/index.shtml" TargetMode="External"/><Relationship Id="rId2289" Type="http://schemas.openxmlformats.org/officeDocument/2006/relationships/hyperlink" Target="http://finance.ifeng.com/app/hq/fund/of000104/index.shtml" TargetMode="External"/><Relationship Id="rId1190" Type="http://schemas.openxmlformats.org/officeDocument/2006/relationships/hyperlink" Target="http://finance.ifeng.com/app/hq/fund/of004115/index.shtml" TargetMode="External"/><Relationship Id="rId1191" Type="http://schemas.openxmlformats.org/officeDocument/2006/relationships/hyperlink" Target="http://finance.ifeng.com/app/hq/fund/of001887/index.shtml" TargetMode="External"/><Relationship Id="rId1192" Type="http://schemas.openxmlformats.org/officeDocument/2006/relationships/hyperlink" Target="http://finance.ifeng.com/app/hq/fund/of000668/index.shtml" TargetMode="External"/><Relationship Id="rId1193" Type="http://schemas.openxmlformats.org/officeDocument/2006/relationships/hyperlink" Target="http://finance.ifeng.com/app/hq/fund/of519931/index.shtml" TargetMode="External"/><Relationship Id="rId1194" Type="http://schemas.openxmlformats.org/officeDocument/2006/relationships/hyperlink" Target="http://finance.ifeng.com/app/hq/fund/of003044/index.shtml" TargetMode="External"/><Relationship Id="rId1195" Type="http://schemas.openxmlformats.org/officeDocument/2006/relationships/hyperlink" Target="http://finance.ifeng.com/app/hq/fund/of001425/index.shtml" TargetMode="External"/><Relationship Id="rId1196" Type="http://schemas.openxmlformats.org/officeDocument/2006/relationships/hyperlink" Target="http://finance.ifeng.com/app/hq/fund/of001474/index.shtml" TargetMode="External"/><Relationship Id="rId1197" Type="http://schemas.openxmlformats.org/officeDocument/2006/relationships/hyperlink" Target="http://finance.ifeng.com/app/hq/fund/sz161115/index.shtml" TargetMode="External"/><Relationship Id="rId1198" Type="http://schemas.openxmlformats.org/officeDocument/2006/relationships/hyperlink" Target="http://finance.ifeng.com/app/hq/fund/of121012/index.shtml" TargetMode="External"/><Relationship Id="rId1199" Type="http://schemas.openxmlformats.org/officeDocument/2006/relationships/hyperlink" Target="http://finance.ifeng.com/app/hq/fund/index.shtml" TargetMode="External"/><Relationship Id="rId4470" Type="http://schemas.openxmlformats.org/officeDocument/2006/relationships/hyperlink" Target="http://finance.ifeng.com/app/hq/fund/of257010/index.shtml" TargetMode="External"/><Relationship Id="rId4471" Type="http://schemas.openxmlformats.org/officeDocument/2006/relationships/hyperlink" Target="http://finance.ifeng.com/app/hq/fund/of002020/index.shtml" TargetMode="External"/><Relationship Id="rId4472" Type="http://schemas.openxmlformats.org/officeDocument/2006/relationships/hyperlink" Target="http://finance.ifeng.com/app/hq/fund/of481013/index.shtml" TargetMode="External"/><Relationship Id="rId4473" Type="http://schemas.openxmlformats.org/officeDocument/2006/relationships/hyperlink" Target="http://finance.ifeng.com/app/hq/fund/of004393/index.shtml" TargetMode="External"/><Relationship Id="rId4474" Type="http://schemas.openxmlformats.org/officeDocument/2006/relationships/hyperlink" Target="http://finance.ifeng.com/app/hq/fund/of310368/index.shtml" TargetMode="External"/><Relationship Id="rId4475" Type="http://schemas.openxmlformats.org/officeDocument/2006/relationships/hyperlink" Target="http://finance.ifeng.com/app/hq/fund/of350001/index.shtml" TargetMode="External"/><Relationship Id="rId4476" Type="http://schemas.openxmlformats.org/officeDocument/2006/relationships/hyperlink" Target="http://finance.ifeng.com/app/hq/fund/index.shtml" TargetMode="External"/><Relationship Id="rId4477" Type="http://schemas.openxmlformats.org/officeDocument/2006/relationships/hyperlink" Target="http://finance.ifeng.com/app/hq/fund/sz163302/index.shtml" TargetMode="External"/><Relationship Id="rId4478" Type="http://schemas.openxmlformats.org/officeDocument/2006/relationships/hyperlink" Target="http://finance.ifeng.com/app/hq/fund/of000124/index.shtml" TargetMode="External"/><Relationship Id="rId4479" Type="http://schemas.openxmlformats.org/officeDocument/2006/relationships/hyperlink" Target="http://finance.ifeng.com/app/hq/fund/of002810/index.shtml" TargetMode="External"/><Relationship Id="rId3380" Type="http://schemas.openxmlformats.org/officeDocument/2006/relationships/hyperlink" Target="http://finance.ifeng.com/app/hq/fund/of003559/index.shtml" TargetMode="External"/><Relationship Id="rId3381" Type="http://schemas.openxmlformats.org/officeDocument/2006/relationships/hyperlink" Target="http://finance.ifeng.com/app/hq/fund/of001856/index.shtml" TargetMode="External"/><Relationship Id="rId3382" Type="http://schemas.openxmlformats.org/officeDocument/2006/relationships/hyperlink" Target="http://finance.ifeng.com/app/hq/fund/of002900/index.shtml" TargetMode="External"/><Relationship Id="rId3383" Type="http://schemas.openxmlformats.org/officeDocument/2006/relationships/hyperlink" Target="http://finance.ifeng.com/app/hq/fund/of519653/index.shtml" TargetMode="External"/><Relationship Id="rId3384" Type="http://schemas.openxmlformats.org/officeDocument/2006/relationships/hyperlink" Target="http://finance.ifeng.com/app/hq/fund/of002907/index.shtml" TargetMode="External"/><Relationship Id="rId3385" Type="http://schemas.openxmlformats.org/officeDocument/2006/relationships/hyperlink" Target="http://finance.ifeng.com/app/hq/fund/of675013/index.shtml" TargetMode="External"/><Relationship Id="rId3386" Type="http://schemas.openxmlformats.org/officeDocument/2006/relationships/hyperlink" Target="http://finance.ifeng.com/app/hq/fund/of005265/index.shtml" TargetMode="External"/><Relationship Id="rId3387" Type="http://schemas.openxmlformats.org/officeDocument/2006/relationships/hyperlink" Target="http://finance.ifeng.com/app/hq/fund/of519222/index.shtml" TargetMode="External"/><Relationship Id="rId3388" Type="http://schemas.openxmlformats.org/officeDocument/2006/relationships/hyperlink" Target="http://finance.ifeng.com/app/hq/fund/of001901/index.shtml" TargetMode="External"/><Relationship Id="rId3389" Type="http://schemas.openxmlformats.org/officeDocument/2006/relationships/hyperlink" Target="http://finance.ifeng.com/app/hq/fund/of005266/index.shtml" TargetMode="External"/><Relationship Id="rId680" Type="http://schemas.openxmlformats.org/officeDocument/2006/relationships/hyperlink" Target="http://finance.ifeng.com/app/hq/fund/of005035/index.shtml" TargetMode="External"/><Relationship Id="rId681" Type="http://schemas.openxmlformats.org/officeDocument/2006/relationships/hyperlink" Target="http://finance.ifeng.com/app/hq/fund/of540003/index.shtml" TargetMode="External"/><Relationship Id="rId682" Type="http://schemas.openxmlformats.org/officeDocument/2006/relationships/hyperlink" Target="http://finance.ifeng.com/app/hq/fund/of519191/index.shtml" TargetMode="External"/><Relationship Id="rId683" Type="http://schemas.openxmlformats.org/officeDocument/2006/relationships/hyperlink" Target="http://finance.ifeng.com/app/hq/fund/of001074/index.shtml" TargetMode="External"/><Relationship Id="rId684" Type="http://schemas.openxmlformats.org/officeDocument/2006/relationships/hyperlink" Target="http://finance.ifeng.com/app/hq/fund/of660009/index.shtml" TargetMode="External"/><Relationship Id="rId685" Type="http://schemas.openxmlformats.org/officeDocument/2006/relationships/hyperlink" Target="http://finance.ifeng.com/app/hq/fund/sz159902/index.shtml" TargetMode="External"/><Relationship Id="rId686" Type="http://schemas.openxmlformats.org/officeDocument/2006/relationships/hyperlink" Target="http://finance.ifeng.com/app/hq/fund/index.shtml" TargetMode="External"/><Relationship Id="rId687" Type="http://schemas.openxmlformats.org/officeDocument/2006/relationships/hyperlink" Target="http://finance.ifeng.com/app/hq/fund/of960003/index.shtml" TargetMode="External"/><Relationship Id="rId688" Type="http://schemas.openxmlformats.org/officeDocument/2006/relationships/hyperlink" Target="http://finance.ifeng.com/app/hq/fund/of002223/index.shtml" TargetMode="External"/><Relationship Id="rId689" Type="http://schemas.openxmlformats.org/officeDocument/2006/relationships/hyperlink" Target="http://finance.ifeng.com/app/hq/fund/of540006/index.shtml" TargetMode="External"/><Relationship Id="rId2290" Type="http://schemas.openxmlformats.org/officeDocument/2006/relationships/hyperlink" Target="http://finance.ifeng.com/app/hq/fund/of003601/index.shtml" TargetMode="External"/><Relationship Id="rId2291" Type="http://schemas.openxmlformats.org/officeDocument/2006/relationships/hyperlink" Target="http://finance.ifeng.com/app/hq/fund/sz150289/index.shtml" TargetMode="External"/><Relationship Id="rId2292" Type="http://schemas.openxmlformats.org/officeDocument/2006/relationships/hyperlink" Target="http://finance.ifeng.com/app/hq/fund/of121005/index.shtml" TargetMode="External"/><Relationship Id="rId2293" Type="http://schemas.openxmlformats.org/officeDocument/2006/relationships/hyperlink" Target="http://finance.ifeng.com/app/hq/fund/of217011/index.shtml" TargetMode="External"/><Relationship Id="rId2294" Type="http://schemas.openxmlformats.org/officeDocument/2006/relationships/hyperlink" Target="http://finance.ifeng.com/app/hq/fund/of000420/index.shtml" TargetMode="External"/><Relationship Id="rId2295" Type="http://schemas.openxmlformats.org/officeDocument/2006/relationships/hyperlink" Target="http://finance.ifeng.com/app/hq/fund/of270049/index.shtml" TargetMode="External"/><Relationship Id="rId2296" Type="http://schemas.openxmlformats.org/officeDocument/2006/relationships/hyperlink" Target="http://finance.ifeng.com/app/hq/fund/index.shtml" TargetMode="External"/><Relationship Id="rId2297" Type="http://schemas.openxmlformats.org/officeDocument/2006/relationships/hyperlink" Target="http://finance.ifeng.com/app/hq/fund/of001796/index.shtml" TargetMode="External"/><Relationship Id="rId2298" Type="http://schemas.openxmlformats.org/officeDocument/2006/relationships/hyperlink" Target="http://finance.ifeng.com/app/hq/fund/of003234/index.shtml" TargetMode="External"/><Relationship Id="rId2299" Type="http://schemas.openxmlformats.org/officeDocument/2006/relationships/hyperlink" Target="http://finance.ifeng.com/app/hq/fund/index.shtml" TargetMode="External"/><Relationship Id="rId4480" Type="http://schemas.openxmlformats.org/officeDocument/2006/relationships/hyperlink" Target="http://finance.ifeng.com/app/hq/fund/of001550/index.shtml" TargetMode="External"/><Relationship Id="rId4481" Type="http://schemas.openxmlformats.org/officeDocument/2006/relationships/hyperlink" Target="http://finance.ifeng.com/app/hq/fund/of519062/index.shtml" TargetMode="External"/><Relationship Id="rId4482" Type="http://schemas.openxmlformats.org/officeDocument/2006/relationships/hyperlink" Target="http://finance.ifeng.com/app/hq/fund/of519997/index.shtml" TargetMode="External"/><Relationship Id="rId4483" Type="http://schemas.openxmlformats.org/officeDocument/2006/relationships/hyperlink" Target="http://finance.ifeng.com/app/hq/fund/of001708/index.shtml" TargetMode="External"/><Relationship Id="rId4484" Type="http://schemas.openxmlformats.org/officeDocument/2006/relationships/hyperlink" Target="http://finance.ifeng.com/app/hq/fund/of001551/index.shtml" TargetMode="External"/><Relationship Id="rId4485" Type="http://schemas.openxmlformats.org/officeDocument/2006/relationships/hyperlink" Target="http://finance.ifeng.com/app/hq/fund/of001726/index.shtml" TargetMode="External"/><Relationship Id="rId4486" Type="http://schemas.openxmlformats.org/officeDocument/2006/relationships/hyperlink" Target="http://finance.ifeng.com/app/hq/fund/of001715/index.shtml" TargetMode="External"/><Relationship Id="rId4487" Type="http://schemas.openxmlformats.org/officeDocument/2006/relationships/hyperlink" Target="http://finance.ifeng.com/app/hq/fund/of519606/index.shtml" TargetMode="External"/><Relationship Id="rId4488" Type="http://schemas.openxmlformats.org/officeDocument/2006/relationships/hyperlink" Target="http://finance.ifeng.com/app/hq/fund/of002099/index.shtml" TargetMode="External"/><Relationship Id="rId4489" Type="http://schemas.openxmlformats.org/officeDocument/2006/relationships/hyperlink" Target="http://finance.ifeng.com/app/hq/fund/of200012/index.shtml" TargetMode="External"/><Relationship Id="rId3390" Type="http://schemas.openxmlformats.org/officeDocument/2006/relationships/hyperlink" Target="http://finance.ifeng.com/app/hq/fund/of001535/index.shtml" TargetMode="External"/><Relationship Id="rId3391" Type="http://schemas.openxmlformats.org/officeDocument/2006/relationships/hyperlink" Target="http://finance.ifeng.com/app/hq/fund/of002005/index.shtml" TargetMode="External"/><Relationship Id="rId3392" Type="http://schemas.openxmlformats.org/officeDocument/2006/relationships/hyperlink" Target="http://finance.ifeng.com/app/hq/fund/of002026/index.shtml" TargetMode="External"/><Relationship Id="rId3393" Type="http://schemas.openxmlformats.org/officeDocument/2006/relationships/hyperlink" Target="http://finance.ifeng.com/app/hq/fund/of673040/index.shtml" TargetMode="External"/><Relationship Id="rId3394" Type="http://schemas.openxmlformats.org/officeDocument/2006/relationships/hyperlink" Target="http://finance.ifeng.com/app/hq/fund/of001816/index.shtml" TargetMode="External"/><Relationship Id="rId3395" Type="http://schemas.openxmlformats.org/officeDocument/2006/relationships/hyperlink" Target="http://finance.ifeng.com/app/hq/fund/of001775/index.shtml" TargetMode="External"/><Relationship Id="rId3396" Type="http://schemas.openxmlformats.org/officeDocument/2006/relationships/hyperlink" Target="http://finance.ifeng.com/app/hq/fund/of001399/index.shtml" TargetMode="External"/><Relationship Id="rId3397" Type="http://schemas.openxmlformats.org/officeDocument/2006/relationships/hyperlink" Target="http://finance.ifeng.com/app/hq/fund/of001390/index.shtml" TargetMode="External"/><Relationship Id="rId3398" Type="http://schemas.openxmlformats.org/officeDocument/2006/relationships/hyperlink" Target="http://finance.ifeng.com/app/hq/fund/of070020/index.shtml" TargetMode="External"/><Relationship Id="rId3399" Type="http://schemas.openxmlformats.org/officeDocument/2006/relationships/hyperlink" Target="http://finance.ifeng.com/app/hq/fund/of001202/index.shtml" TargetMode="External"/><Relationship Id="rId690" Type="http://schemas.openxmlformats.org/officeDocument/2006/relationships/hyperlink" Target="http://finance.ifeng.com/app/hq/fund/of001198/index.shtml" TargetMode="External"/><Relationship Id="rId691" Type="http://schemas.openxmlformats.org/officeDocument/2006/relationships/hyperlink" Target="http://finance.ifeng.com/app/hq/fund/of004768/index.shtml" TargetMode="External"/><Relationship Id="rId692" Type="http://schemas.openxmlformats.org/officeDocument/2006/relationships/hyperlink" Target="http://finance.ifeng.com/app/hq/fund/of002163/index.shtml" TargetMode="External"/><Relationship Id="rId693" Type="http://schemas.openxmlformats.org/officeDocument/2006/relationships/hyperlink" Target="http://finance.ifeng.com/app/hq/fund/of005183/index.shtml" TargetMode="External"/><Relationship Id="rId694" Type="http://schemas.openxmlformats.org/officeDocument/2006/relationships/hyperlink" Target="http://finance.ifeng.com/app/hq/fund/of960000/index.shtml" TargetMode="External"/><Relationship Id="rId695" Type="http://schemas.openxmlformats.org/officeDocument/2006/relationships/hyperlink" Target="http://finance.ifeng.com/app/hq/fund/of000209/index.shtml" TargetMode="External"/><Relationship Id="rId696" Type="http://schemas.openxmlformats.org/officeDocument/2006/relationships/hyperlink" Target="http://finance.ifeng.com/app/hq/fund/index.shtml" TargetMode="External"/><Relationship Id="rId697" Type="http://schemas.openxmlformats.org/officeDocument/2006/relationships/hyperlink" Target="http://finance.ifeng.com/app/hq/fund/of001016/index.shtml" TargetMode="External"/><Relationship Id="rId698" Type="http://schemas.openxmlformats.org/officeDocument/2006/relationships/hyperlink" Target="http://finance.ifeng.com/app/hq/fund/of000311/index.shtml" TargetMode="External"/><Relationship Id="rId699" Type="http://schemas.openxmlformats.org/officeDocument/2006/relationships/hyperlink" Target="http://finance.ifeng.com/app/hq/fund/of004132/index.shtml" TargetMode="External"/><Relationship Id="rId4490" Type="http://schemas.openxmlformats.org/officeDocument/2006/relationships/hyperlink" Target="http://finance.ifeng.com/app/hq/fund/of001998/index.shtml" TargetMode="External"/><Relationship Id="rId4491" Type="http://schemas.openxmlformats.org/officeDocument/2006/relationships/hyperlink" Target="http://finance.ifeng.com/app/hq/fund/index.shtml" TargetMode="External"/><Relationship Id="rId4492" Type="http://schemas.openxmlformats.org/officeDocument/2006/relationships/hyperlink" Target="http://finance.ifeng.com/app/hq/fund/of002593/index.shtml" TargetMode="External"/><Relationship Id="rId4493" Type="http://schemas.openxmlformats.org/officeDocument/2006/relationships/hyperlink" Target="http://finance.ifeng.com/app/hq/fund/of002100/index.shtml" TargetMode="External"/><Relationship Id="rId4494" Type="http://schemas.openxmlformats.org/officeDocument/2006/relationships/hyperlink" Target="http://finance.ifeng.com/app/hq/fund/sz169101/index.shtml" TargetMode="External"/><Relationship Id="rId4495" Type="http://schemas.openxmlformats.org/officeDocument/2006/relationships/hyperlink" Target="http://finance.ifeng.com/app/hq/fund/of202003/index.shtml" TargetMode="External"/><Relationship Id="rId4496" Type="http://schemas.openxmlformats.org/officeDocument/2006/relationships/hyperlink" Target="http://finance.ifeng.com/app/hq/fund/of090016/index.shtml" TargetMode="External"/><Relationship Id="rId4497" Type="http://schemas.openxmlformats.org/officeDocument/2006/relationships/hyperlink" Target="http://finance.ifeng.com/app/hq/fund/sh501008/index.shtml" TargetMode="External"/><Relationship Id="rId4498" Type="http://schemas.openxmlformats.org/officeDocument/2006/relationships/hyperlink" Target="http://finance.ifeng.com/app/hq/fund/of002272/index.shtml" TargetMode="External"/><Relationship Id="rId4499" Type="http://schemas.openxmlformats.org/officeDocument/2006/relationships/hyperlink" Target="http://finance.ifeng.com/app/hq/fund/of400032/index.shtml" TargetMode="External"/><Relationship Id="rId1700" Type="http://schemas.openxmlformats.org/officeDocument/2006/relationships/hyperlink" Target="http://finance.ifeng.com/app/hq/fund/of003677/index.shtml" TargetMode="External"/><Relationship Id="rId1701" Type="http://schemas.openxmlformats.org/officeDocument/2006/relationships/hyperlink" Target="http://finance.ifeng.com/app/hq/fund/of002019/index.shtml" TargetMode="External"/><Relationship Id="rId1702" Type="http://schemas.openxmlformats.org/officeDocument/2006/relationships/hyperlink" Target="http://finance.ifeng.com/app/hq/fund/of002109/index.shtml" TargetMode="External"/><Relationship Id="rId1703" Type="http://schemas.openxmlformats.org/officeDocument/2006/relationships/hyperlink" Target="http://finance.ifeng.com/app/hq/fund/of002926/index.shtml" TargetMode="External"/><Relationship Id="rId1704" Type="http://schemas.openxmlformats.org/officeDocument/2006/relationships/hyperlink" Target="http://finance.ifeng.com/app/hq/fund/of519787/index.shtml" TargetMode="External"/><Relationship Id="rId1705" Type="http://schemas.openxmlformats.org/officeDocument/2006/relationships/hyperlink" Target="http://finance.ifeng.com/app/hq/fund/of002925/index.shtml" TargetMode="External"/><Relationship Id="rId1706" Type="http://schemas.openxmlformats.org/officeDocument/2006/relationships/hyperlink" Target="http://finance.ifeng.com/app/hq/fund/of003254/index.shtml" TargetMode="External"/><Relationship Id="rId1707" Type="http://schemas.openxmlformats.org/officeDocument/2006/relationships/hyperlink" Target="http://finance.ifeng.com/app/hq/fund/of001961/index.shtml" TargetMode="External"/><Relationship Id="rId1708" Type="http://schemas.openxmlformats.org/officeDocument/2006/relationships/hyperlink" Target="http://finance.ifeng.com/app/hq/fund/of040041/index.shtml" TargetMode="External"/><Relationship Id="rId1709" Type="http://schemas.openxmlformats.org/officeDocument/2006/relationships/hyperlink" Target="http://finance.ifeng.com/app/hq/fund/index.shtml" TargetMode="External"/><Relationship Id="rId2800" Type="http://schemas.openxmlformats.org/officeDocument/2006/relationships/hyperlink" Target="http://finance.ifeng.com/app/hq/fund/of002738/index.shtml" TargetMode="External"/><Relationship Id="rId2801" Type="http://schemas.openxmlformats.org/officeDocument/2006/relationships/hyperlink" Target="http://finance.ifeng.com/app/hq/fund/index.shtml" TargetMode="External"/><Relationship Id="rId2802" Type="http://schemas.openxmlformats.org/officeDocument/2006/relationships/hyperlink" Target="http://finance.ifeng.com/app/hq/fund/of000033/index.shtml" TargetMode="External"/><Relationship Id="rId2803" Type="http://schemas.openxmlformats.org/officeDocument/2006/relationships/hyperlink" Target="http://finance.ifeng.com/app/hq/fund/sz165807/index.shtml" TargetMode="External"/><Relationship Id="rId2804" Type="http://schemas.openxmlformats.org/officeDocument/2006/relationships/hyperlink" Target="http://finance.ifeng.com/app/hq/fund/of003196/index.shtml" TargetMode="External"/><Relationship Id="rId2805" Type="http://schemas.openxmlformats.org/officeDocument/2006/relationships/hyperlink" Target="http://finance.ifeng.com/app/hq/fund/of000189/index.shtml" TargetMode="External"/><Relationship Id="rId2806" Type="http://schemas.openxmlformats.org/officeDocument/2006/relationships/hyperlink" Target="http://finance.ifeng.com/app/hq/fund/of000305/index.shtml" TargetMode="External"/><Relationship Id="rId2807" Type="http://schemas.openxmlformats.org/officeDocument/2006/relationships/hyperlink" Target="http://finance.ifeng.com/app/hq/fund/of000178/index.shtml" TargetMode="External"/><Relationship Id="rId2808" Type="http://schemas.openxmlformats.org/officeDocument/2006/relationships/hyperlink" Target="http://finance.ifeng.com/app/hq/fund/of519660/index.shtml" TargetMode="External"/><Relationship Id="rId2809" Type="http://schemas.openxmlformats.org/officeDocument/2006/relationships/hyperlink" Target="http://finance.ifeng.com/app/hq/fund/of002620/index.shtml" TargetMode="External"/><Relationship Id="rId1710" Type="http://schemas.openxmlformats.org/officeDocument/2006/relationships/hyperlink" Target="http://finance.ifeng.com/app/hq/fund/of003847/index.shtml" TargetMode="External"/><Relationship Id="rId1711" Type="http://schemas.openxmlformats.org/officeDocument/2006/relationships/hyperlink" Target="http://finance.ifeng.com/app/hq/fund/of040040/index.shtml" TargetMode="External"/><Relationship Id="rId1712" Type="http://schemas.openxmlformats.org/officeDocument/2006/relationships/hyperlink" Target="http://finance.ifeng.com/app/hq/fund/of004096/index.shtml" TargetMode="External"/><Relationship Id="rId1713" Type="http://schemas.openxmlformats.org/officeDocument/2006/relationships/hyperlink" Target="http://finance.ifeng.com/app/hq/fund/of001483/index.shtml" TargetMode="External"/><Relationship Id="rId1714" Type="http://schemas.openxmlformats.org/officeDocument/2006/relationships/hyperlink" Target="http://finance.ifeng.com/app/hq/fund/of004094/index.shtml" TargetMode="External"/><Relationship Id="rId1715" Type="http://schemas.openxmlformats.org/officeDocument/2006/relationships/hyperlink" Target="http://finance.ifeng.com/app/hq/fund/of001450/index.shtml" TargetMode="External"/><Relationship Id="rId1716" Type="http://schemas.openxmlformats.org/officeDocument/2006/relationships/hyperlink" Target="http://finance.ifeng.com/app/hq/fund/of003255/index.shtml" TargetMode="External"/><Relationship Id="rId1717" Type="http://schemas.openxmlformats.org/officeDocument/2006/relationships/hyperlink" Target="http://finance.ifeng.com/app/hq/fund/of001413/index.shtml" TargetMode="External"/><Relationship Id="rId1718" Type="http://schemas.openxmlformats.org/officeDocument/2006/relationships/hyperlink" Target="http://finance.ifeng.com/app/hq/fund/of000188/index.shtml" TargetMode="External"/><Relationship Id="rId1719" Type="http://schemas.openxmlformats.org/officeDocument/2006/relationships/hyperlink" Target="http://finance.ifeng.com/app/hq/fund/of001332/index.shtml" TargetMode="External"/><Relationship Id="rId3900" Type="http://schemas.openxmlformats.org/officeDocument/2006/relationships/hyperlink" Target="http://finance.ifeng.com/app/hq/fund/of002179/index.shtml" TargetMode="External"/><Relationship Id="rId3901" Type="http://schemas.openxmlformats.org/officeDocument/2006/relationships/hyperlink" Target="http://finance.ifeng.com/app/hq/fund/of004100/index.shtml" TargetMode="External"/><Relationship Id="rId3902" Type="http://schemas.openxmlformats.org/officeDocument/2006/relationships/hyperlink" Target="http://finance.ifeng.com/app/hq/fund/of000377/index.shtml" TargetMode="External"/><Relationship Id="rId3903" Type="http://schemas.openxmlformats.org/officeDocument/2006/relationships/hyperlink" Target="http://finance.ifeng.com/app/hq/fund/sh502000/index.shtml" TargetMode="External"/><Relationship Id="rId3904" Type="http://schemas.openxmlformats.org/officeDocument/2006/relationships/hyperlink" Target="http://finance.ifeng.com/app/hq/fund/of003861/index.shtml" TargetMode="External"/><Relationship Id="rId3905" Type="http://schemas.openxmlformats.org/officeDocument/2006/relationships/hyperlink" Target="http://finance.ifeng.com/app/hq/fund/of003862/index.shtml" TargetMode="External"/><Relationship Id="rId3906" Type="http://schemas.openxmlformats.org/officeDocument/2006/relationships/hyperlink" Target="http://finance.ifeng.com/app/hq/fund/of002692/index.shtml" TargetMode="External"/><Relationship Id="rId3907" Type="http://schemas.openxmlformats.org/officeDocument/2006/relationships/hyperlink" Target="http://finance.ifeng.com/app/hq/fund/of004221/index.shtml" TargetMode="External"/><Relationship Id="rId3908" Type="http://schemas.openxmlformats.org/officeDocument/2006/relationships/hyperlink" Target="http://finance.ifeng.com/app/hq/fund/of000378/index.shtml" TargetMode="External"/><Relationship Id="rId3909" Type="http://schemas.openxmlformats.org/officeDocument/2006/relationships/hyperlink" Target="http://finance.ifeng.com/app/hq/fund/of001780/index.shtml" TargetMode="External"/><Relationship Id="rId2810" Type="http://schemas.openxmlformats.org/officeDocument/2006/relationships/hyperlink" Target="http://finance.ifeng.com/app/hq/fund/of002435/index.shtml" TargetMode="External"/><Relationship Id="rId2811" Type="http://schemas.openxmlformats.org/officeDocument/2006/relationships/hyperlink" Target="http://finance.ifeng.com/app/hq/fund/of002559/index.shtml" TargetMode="External"/><Relationship Id="rId2812" Type="http://schemas.openxmlformats.org/officeDocument/2006/relationships/hyperlink" Target="http://finance.ifeng.com/app/hq/fund/of000802/index.shtml" TargetMode="External"/><Relationship Id="rId2813" Type="http://schemas.openxmlformats.org/officeDocument/2006/relationships/hyperlink" Target="http://finance.ifeng.com/app/hq/fund/of001476/index.shtml" TargetMode="External"/><Relationship Id="rId2814" Type="http://schemas.openxmlformats.org/officeDocument/2006/relationships/hyperlink" Target="http://finance.ifeng.com/app/hq/fund/of003811/index.shtml" TargetMode="External"/><Relationship Id="rId2815" Type="http://schemas.openxmlformats.org/officeDocument/2006/relationships/hyperlink" Target="http://finance.ifeng.com/app/hq/fund/sh502015/index.shtml" TargetMode="External"/><Relationship Id="rId2816" Type="http://schemas.openxmlformats.org/officeDocument/2006/relationships/hyperlink" Target="http://finance.ifeng.com/app/hq/fund/of001001/index.shtml" TargetMode="External"/><Relationship Id="rId2817" Type="http://schemas.openxmlformats.org/officeDocument/2006/relationships/hyperlink" Target="http://finance.ifeng.com/app/hq/fund/of002755/index.shtml" TargetMode="External"/><Relationship Id="rId2818" Type="http://schemas.openxmlformats.org/officeDocument/2006/relationships/hyperlink" Target="http://finance.ifeng.com/app/hq/fund/of001502/index.shtml" TargetMode="External"/><Relationship Id="rId2819" Type="http://schemas.openxmlformats.org/officeDocument/2006/relationships/hyperlink" Target="http://finance.ifeng.com/app/hq/fund/of002556/index.shtml" TargetMode="External"/><Relationship Id="rId1720" Type="http://schemas.openxmlformats.org/officeDocument/2006/relationships/hyperlink" Target="http://finance.ifeng.com/app/hq/fund/of003695/index.shtml" TargetMode="External"/><Relationship Id="rId1721" Type="http://schemas.openxmlformats.org/officeDocument/2006/relationships/hyperlink" Target="http://finance.ifeng.com/app/hq/fund/of003694/index.shtml" TargetMode="External"/><Relationship Id="rId1722" Type="http://schemas.openxmlformats.org/officeDocument/2006/relationships/hyperlink" Target="http://finance.ifeng.com/app/hq/fund/of001522/index.shtml" TargetMode="External"/><Relationship Id="rId1723" Type="http://schemas.openxmlformats.org/officeDocument/2006/relationships/hyperlink" Target="http://finance.ifeng.com/app/hq/fund/of003828/index.shtml" TargetMode="External"/><Relationship Id="rId1724" Type="http://schemas.openxmlformats.org/officeDocument/2006/relationships/hyperlink" Target="http://finance.ifeng.com/app/hq/fund/of001337/index.shtml" TargetMode="External"/><Relationship Id="rId1725" Type="http://schemas.openxmlformats.org/officeDocument/2006/relationships/hyperlink" Target="http://finance.ifeng.com/app/hq/fund/of001123/index.shtml" TargetMode="External"/><Relationship Id="rId1726" Type="http://schemas.openxmlformats.org/officeDocument/2006/relationships/hyperlink" Target="http://finance.ifeng.com/app/hq/fund/of001329/index.shtml" TargetMode="External"/><Relationship Id="rId1727" Type="http://schemas.openxmlformats.org/officeDocument/2006/relationships/hyperlink" Target="http://finance.ifeng.com/app/hq/fund/of001122/index.shtml" TargetMode="External"/><Relationship Id="rId1728" Type="http://schemas.openxmlformats.org/officeDocument/2006/relationships/hyperlink" Target="http://finance.ifeng.com/app/hq/fund/of000023/index.shtml" TargetMode="External"/><Relationship Id="rId1729" Type="http://schemas.openxmlformats.org/officeDocument/2006/relationships/hyperlink" Target="http://finance.ifeng.com/app/hq/fund/of002529/index.shtml" TargetMode="External"/><Relationship Id="rId3910" Type="http://schemas.openxmlformats.org/officeDocument/2006/relationships/hyperlink" Target="http://finance.ifeng.com/app/hq/fund/of320005/index.shtml" TargetMode="External"/><Relationship Id="rId3911" Type="http://schemas.openxmlformats.org/officeDocument/2006/relationships/hyperlink" Target="http://finance.ifeng.com/app/hq/fund/of004745/index.shtml" TargetMode="External"/><Relationship Id="rId3912" Type="http://schemas.openxmlformats.org/officeDocument/2006/relationships/hyperlink" Target="http://finance.ifeng.com/app/hq/fund/sz161033/index.shtml" TargetMode="External"/><Relationship Id="rId3913" Type="http://schemas.openxmlformats.org/officeDocument/2006/relationships/hyperlink" Target="http://finance.ifeng.com/app/hq/fund/sh518800/index.shtml" TargetMode="External"/><Relationship Id="rId3914" Type="http://schemas.openxmlformats.org/officeDocument/2006/relationships/hyperlink" Target="http://finance.ifeng.com/app/hq/fund/of610001/index.shtml" TargetMode="External"/><Relationship Id="rId3915" Type="http://schemas.openxmlformats.org/officeDocument/2006/relationships/hyperlink" Target="http://finance.ifeng.com/app/hq/fund/of001656/index.shtml" TargetMode="External"/><Relationship Id="rId3916" Type="http://schemas.openxmlformats.org/officeDocument/2006/relationships/hyperlink" Target="http://finance.ifeng.com/app/hq/fund/of001734/index.shtml" TargetMode="External"/><Relationship Id="rId3917" Type="http://schemas.openxmlformats.org/officeDocument/2006/relationships/hyperlink" Target="http://finance.ifeng.com/app/hq/fund/of000385/index.shtml" TargetMode="External"/><Relationship Id="rId3918" Type="http://schemas.openxmlformats.org/officeDocument/2006/relationships/hyperlink" Target="http://finance.ifeng.com/app/hq/fund/index.shtml" TargetMode="External"/><Relationship Id="rId3919" Type="http://schemas.openxmlformats.org/officeDocument/2006/relationships/hyperlink" Target="http://finance.ifeng.com/app/hq/fund/of002369/index.shtml" TargetMode="External"/><Relationship Id="rId2820" Type="http://schemas.openxmlformats.org/officeDocument/2006/relationships/hyperlink" Target="http://finance.ifeng.com/app/hq/fund/index.shtml" TargetMode="External"/><Relationship Id="rId2821" Type="http://schemas.openxmlformats.org/officeDocument/2006/relationships/hyperlink" Target="http://finance.ifeng.com/app/hq/fund/of000876/index.shtml" TargetMode="External"/><Relationship Id="rId2822" Type="http://schemas.openxmlformats.org/officeDocument/2006/relationships/hyperlink" Target="http://finance.ifeng.com/app/hq/fund/of002446/index.shtml" TargetMode="External"/><Relationship Id="rId2823" Type="http://schemas.openxmlformats.org/officeDocument/2006/relationships/hyperlink" Target="http://finance.ifeng.com/app/hq/fund/of002756/index.shtml" TargetMode="External"/><Relationship Id="rId2824" Type="http://schemas.openxmlformats.org/officeDocument/2006/relationships/hyperlink" Target="http://finance.ifeng.com/app/hq/fund/index.shtml" TargetMode="External"/><Relationship Id="rId2825" Type="http://schemas.openxmlformats.org/officeDocument/2006/relationships/hyperlink" Target="http://finance.ifeng.com/app/hq/fund/sz150315/index.shtml" TargetMode="External"/><Relationship Id="rId2826" Type="http://schemas.openxmlformats.org/officeDocument/2006/relationships/hyperlink" Target="http://finance.ifeng.com/app/hq/fund/of002554/index.shtml" TargetMode="External"/><Relationship Id="rId2827" Type="http://schemas.openxmlformats.org/officeDocument/2006/relationships/hyperlink" Target="http://finance.ifeng.com/app/hq/fund/sz150291/index.shtml" TargetMode="External"/><Relationship Id="rId2828" Type="http://schemas.openxmlformats.org/officeDocument/2006/relationships/hyperlink" Target="http://finance.ifeng.com/app/hq/fund/of001289/index.shtml" TargetMode="External"/><Relationship Id="rId2829" Type="http://schemas.openxmlformats.org/officeDocument/2006/relationships/hyperlink" Target="http://finance.ifeng.com/app/hq/fund/of000395/index.shtml" TargetMode="External"/><Relationship Id="rId1730" Type="http://schemas.openxmlformats.org/officeDocument/2006/relationships/hyperlink" Target="http://finance.ifeng.com/app/hq/fund/of519631/index.shtml" TargetMode="External"/><Relationship Id="rId1731" Type="http://schemas.openxmlformats.org/officeDocument/2006/relationships/hyperlink" Target="http://finance.ifeng.com/app/hq/fund/of001330/index.shtml" TargetMode="External"/><Relationship Id="rId1732" Type="http://schemas.openxmlformats.org/officeDocument/2006/relationships/hyperlink" Target="http://finance.ifeng.com/app/hq/fund/of002881/index.shtml" TargetMode="External"/><Relationship Id="rId1733" Type="http://schemas.openxmlformats.org/officeDocument/2006/relationships/hyperlink" Target="http://finance.ifeng.com/app/hq/fund/of519189/index.shtml" TargetMode="External"/><Relationship Id="rId1734" Type="http://schemas.openxmlformats.org/officeDocument/2006/relationships/hyperlink" Target="http://finance.ifeng.com/app/hq/fund/of001491/index.shtml" TargetMode="External"/><Relationship Id="rId1735" Type="http://schemas.openxmlformats.org/officeDocument/2006/relationships/hyperlink" Target="http://finance.ifeng.com/app/hq/fund/of206004/index.shtml" TargetMode="External"/><Relationship Id="rId1736" Type="http://schemas.openxmlformats.org/officeDocument/2006/relationships/hyperlink" Target="http://finance.ifeng.com/app/hq/fund/of590002/index.shtml" TargetMode="External"/><Relationship Id="rId1737" Type="http://schemas.openxmlformats.org/officeDocument/2006/relationships/hyperlink" Target="http://finance.ifeng.com/app/hq/fund/sh513600/index.shtml" TargetMode="External"/><Relationship Id="rId1738" Type="http://schemas.openxmlformats.org/officeDocument/2006/relationships/hyperlink" Target="http://finance.ifeng.com/app/hq/fund/of003149/index.shtml" TargetMode="External"/><Relationship Id="rId1739" Type="http://schemas.openxmlformats.org/officeDocument/2006/relationships/hyperlink" Target="http://finance.ifeng.com/app/hq/fund/of202212/index.shtml" TargetMode="External"/><Relationship Id="rId3920" Type="http://schemas.openxmlformats.org/officeDocument/2006/relationships/hyperlink" Target="http://finance.ifeng.com/app/hq/fund/sz159937/index.shtml" TargetMode="External"/><Relationship Id="rId3921" Type="http://schemas.openxmlformats.org/officeDocument/2006/relationships/hyperlink" Target="http://finance.ifeng.com/app/hq/fund/sh510290/index.shtml" TargetMode="External"/><Relationship Id="rId3922" Type="http://schemas.openxmlformats.org/officeDocument/2006/relationships/hyperlink" Target="http://finance.ifeng.com/app/hq/fund/sh518880/index.shtml" TargetMode="External"/><Relationship Id="rId3923" Type="http://schemas.openxmlformats.org/officeDocument/2006/relationships/hyperlink" Target="http://finance.ifeng.com/app/hq/fund/of000930/index.shtml" TargetMode="External"/><Relationship Id="rId3924" Type="http://schemas.openxmlformats.org/officeDocument/2006/relationships/hyperlink" Target="http://finance.ifeng.com/app/hq/fund/of000929/index.shtml" TargetMode="External"/><Relationship Id="rId3925" Type="http://schemas.openxmlformats.org/officeDocument/2006/relationships/hyperlink" Target="http://finance.ifeng.com/app/hq/fund/of960027/index.shtml" TargetMode="External"/><Relationship Id="rId3926" Type="http://schemas.openxmlformats.org/officeDocument/2006/relationships/hyperlink" Target="http://finance.ifeng.com/app/hq/fund/of162201/index.shtml" TargetMode="External"/><Relationship Id="rId3927" Type="http://schemas.openxmlformats.org/officeDocument/2006/relationships/hyperlink" Target="http://finance.ifeng.com/app/hq/fund/of290006/index.shtml" TargetMode="External"/><Relationship Id="rId3928" Type="http://schemas.openxmlformats.org/officeDocument/2006/relationships/hyperlink" Target="http://finance.ifeng.com/app/hq/fund/of202017/index.shtml" TargetMode="External"/><Relationship Id="rId3929" Type="http://schemas.openxmlformats.org/officeDocument/2006/relationships/hyperlink" Target="http://finance.ifeng.com/app/hq/fund/of161611/index.shtml" TargetMode="External"/><Relationship Id="rId1000" Type="http://schemas.openxmlformats.org/officeDocument/2006/relationships/hyperlink" Target="http://finance.ifeng.com/app/hq/fund/of210009/index.shtml" TargetMode="External"/><Relationship Id="rId1001" Type="http://schemas.openxmlformats.org/officeDocument/2006/relationships/hyperlink" Target="http://finance.ifeng.com/app/hq/fund/sz163210/index.shtml" TargetMode="External"/><Relationship Id="rId1002" Type="http://schemas.openxmlformats.org/officeDocument/2006/relationships/hyperlink" Target="http://finance.ifeng.com/app/hq/fund/of002000/index.shtml" TargetMode="External"/><Relationship Id="rId1003" Type="http://schemas.openxmlformats.org/officeDocument/2006/relationships/hyperlink" Target="http://finance.ifeng.com/app/hq/fund/of001086/index.shtml" TargetMode="External"/><Relationship Id="rId1004" Type="http://schemas.openxmlformats.org/officeDocument/2006/relationships/hyperlink" Target="http://finance.ifeng.com/app/hq/fund/of000025/index.shtml" TargetMode="External"/><Relationship Id="rId1005" Type="http://schemas.openxmlformats.org/officeDocument/2006/relationships/hyperlink" Target="http://finance.ifeng.com/app/hq/fund/of000123/index.shtml" TargetMode="External"/><Relationship Id="rId1006" Type="http://schemas.openxmlformats.org/officeDocument/2006/relationships/hyperlink" Target="http://finance.ifeng.com/app/hq/fund/of206018/index.shtml" TargetMode="External"/><Relationship Id="rId1007" Type="http://schemas.openxmlformats.org/officeDocument/2006/relationships/hyperlink" Target="http://finance.ifeng.com/app/hq/fund/sz161505/index.shtml" TargetMode="External"/><Relationship Id="rId1008" Type="http://schemas.openxmlformats.org/officeDocument/2006/relationships/hyperlink" Target="http://finance.ifeng.com/app/hq/fund/of003039/index.shtml" TargetMode="External"/><Relationship Id="rId1009" Type="http://schemas.openxmlformats.org/officeDocument/2006/relationships/hyperlink" Target="http://finance.ifeng.com/app/hq/fund/index.shtml" TargetMode="External"/><Relationship Id="rId2830" Type="http://schemas.openxmlformats.org/officeDocument/2006/relationships/hyperlink" Target="http://finance.ifeng.com/app/hq/fund/of001072/index.shtml" TargetMode="External"/><Relationship Id="rId2831" Type="http://schemas.openxmlformats.org/officeDocument/2006/relationships/hyperlink" Target="http://finance.ifeng.com/app/hq/fund/of000122/index.shtml" TargetMode="External"/><Relationship Id="rId2832" Type="http://schemas.openxmlformats.org/officeDocument/2006/relationships/hyperlink" Target="http://finance.ifeng.com/app/hq/fund/of000831/index.shtml" TargetMode="External"/><Relationship Id="rId2833" Type="http://schemas.openxmlformats.org/officeDocument/2006/relationships/hyperlink" Target="http://finance.ifeng.com/app/hq/fund/index.shtml" TargetMode="External"/><Relationship Id="rId2834" Type="http://schemas.openxmlformats.org/officeDocument/2006/relationships/hyperlink" Target="http://finance.ifeng.com/app/hq/fund/index.shtml" TargetMode="External"/><Relationship Id="rId2835" Type="http://schemas.openxmlformats.org/officeDocument/2006/relationships/hyperlink" Target="http://finance.ifeng.com/app/hq/fund/sz161810/index.shtml" TargetMode="External"/><Relationship Id="rId2836" Type="http://schemas.openxmlformats.org/officeDocument/2006/relationships/hyperlink" Target="http://finance.ifeng.com/app/hq/fund/of002718/index.shtml" TargetMode="External"/><Relationship Id="rId2837" Type="http://schemas.openxmlformats.org/officeDocument/2006/relationships/hyperlink" Target="http://finance.ifeng.com/app/hq/fund/of750003/index.shtml" TargetMode="External"/><Relationship Id="rId2838" Type="http://schemas.openxmlformats.org/officeDocument/2006/relationships/hyperlink" Target="http://finance.ifeng.com/app/hq/fund/of002381/index.shtml" TargetMode="External"/><Relationship Id="rId2839" Type="http://schemas.openxmlformats.org/officeDocument/2006/relationships/hyperlink" Target="http://finance.ifeng.com/app/hq/fund/of180020/index.shtml" TargetMode="External"/><Relationship Id="rId1740" Type="http://schemas.openxmlformats.org/officeDocument/2006/relationships/hyperlink" Target="http://finance.ifeng.com/app/hq/fund/of360005/index.shtml" TargetMode="External"/><Relationship Id="rId1741" Type="http://schemas.openxmlformats.org/officeDocument/2006/relationships/hyperlink" Target="http://finance.ifeng.com/app/hq/fund/of004542/index.shtml" TargetMode="External"/><Relationship Id="rId1742" Type="http://schemas.openxmlformats.org/officeDocument/2006/relationships/hyperlink" Target="http://finance.ifeng.com/app/hq/fund/index.shtml" TargetMode="External"/><Relationship Id="rId1743" Type="http://schemas.openxmlformats.org/officeDocument/2006/relationships/hyperlink" Target="http://finance.ifeng.com/app/hq/fund/sh513660/index.shtml" TargetMode="External"/><Relationship Id="rId1744" Type="http://schemas.openxmlformats.org/officeDocument/2006/relationships/hyperlink" Target="http://finance.ifeng.com/app/hq/fund/index.shtml" TargetMode="External"/><Relationship Id="rId1745" Type="http://schemas.openxmlformats.org/officeDocument/2006/relationships/hyperlink" Target="http://finance.ifeng.com/app/hq/fund/of003472/index.shtml" TargetMode="External"/><Relationship Id="rId1746" Type="http://schemas.openxmlformats.org/officeDocument/2006/relationships/hyperlink" Target="http://finance.ifeng.com/app/hq/fund/of003471/index.shtml" TargetMode="External"/><Relationship Id="rId1747" Type="http://schemas.openxmlformats.org/officeDocument/2006/relationships/hyperlink" Target="http://finance.ifeng.com/app/hq/fund/of004194/index.shtml" TargetMode="External"/><Relationship Id="rId1748" Type="http://schemas.openxmlformats.org/officeDocument/2006/relationships/hyperlink" Target="http://finance.ifeng.com/app/hq/fund/of004195/index.shtml" TargetMode="External"/><Relationship Id="rId1749" Type="http://schemas.openxmlformats.org/officeDocument/2006/relationships/hyperlink" Target="http://finance.ifeng.com/app/hq/fund/of003486/index.shtml" TargetMode="External"/><Relationship Id="rId2100" Type="http://schemas.openxmlformats.org/officeDocument/2006/relationships/hyperlink" Target="http://finance.ifeng.com/app/hq/fund/of001585/index.shtml" TargetMode="External"/><Relationship Id="rId2101" Type="http://schemas.openxmlformats.org/officeDocument/2006/relationships/hyperlink" Target="http://finance.ifeng.com/app/hq/fund/index.shtml" TargetMode="External"/><Relationship Id="rId2102" Type="http://schemas.openxmlformats.org/officeDocument/2006/relationships/hyperlink" Target="http://finance.ifeng.com/app/hq/fund/of000752/index.shtml" TargetMode="External"/><Relationship Id="rId2103" Type="http://schemas.openxmlformats.org/officeDocument/2006/relationships/hyperlink" Target="http://finance.ifeng.com/app/hq/fund/of004042/index.shtml" TargetMode="External"/><Relationship Id="rId2104" Type="http://schemas.openxmlformats.org/officeDocument/2006/relationships/hyperlink" Target="http://finance.ifeng.com/app/hq/fund/of000029/index.shtml" TargetMode="External"/><Relationship Id="rId2105" Type="http://schemas.openxmlformats.org/officeDocument/2006/relationships/hyperlink" Target="http://finance.ifeng.com/app/hq/fund/of001661/index.shtml" TargetMode="External"/><Relationship Id="rId2106" Type="http://schemas.openxmlformats.org/officeDocument/2006/relationships/hyperlink" Target="http://finance.ifeng.com/app/hq/fund/of000899/index.shtml" TargetMode="External"/><Relationship Id="rId2107" Type="http://schemas.openxmlformats.org/officeDocument/2006/relationships/hyperlink" Target="http://finance.ifeng.com/app/hq/fund/index.shtml" TargetMode="External"/><Relationship Id="rId2108" Type="http://schemas.openxmlformats.org/officeDocument/2006/relationships/hyperlink" Target="http://finance.ifeng.com/app/hq/fund/index.shtml" TargetMode="External"/><Relationship Id="rId2109" Type="http://schemas.openxmlformats.org/officeDocument/2006/relationships/hyperlink" Target="http://finance.ifeng.com/app/hq/fund/of002817/index.shtml" TargetMode="External"/><Relationship Id="rId3930" Type="http://schemas.openxmlformats.org/officeDocument/2006/relationships/hyperlink" Target="http://finance.ifeng.com/app/hq/fund/of003413/index.shtml" TargetMode="External"/><Relationship Id="rId3931" Type="http://schemas.openxmlformats.org/officeDocument/2006/relationships/hyperlink" Target="http://finance.ifeng.com/app/hq/fund/of004345/index.shtml" TargetMode="External"/><Relationship Id="rId3932" Type="http://schemas.openxmlformats.org/officeDocument/2006/relationships/hyperlink" Target="http://finance.ifeng.com/app/hq/fund/of000386/index.shtml" TargetMode="External"/><Relationship Id="rId3933" Type="http://schemas.openxmlformats.org/officeDocument/2006/relationships/hyperlink" Target="http://finance.ifeng.com/app/hq/fund/of001453/index.shtml" TargetMode="External"/><Relationship Id="rId3934" Type="http://schemas.openxmlformats.org/officeDocument/2006/relationships/hyperlink" Target="http://finance.ifeng.com/app/hq/fund/of257020/index.shtml" TargetMode="External"/><Relationship Id="rId3935" Type="http://schemas.openxmlformats.org/officeDocument/2006/relationships/hyperlink" Target="http://finance.ifeng.com/app/hq/fund/of002340/index.shtml" TargetMode="External"/><Relationship Id="rId3936" Type="http://schemas.openxmlformats.org/officeDocument/2006/relationships/hyperlink" Target="http://finance.ifeng.com/app/hq/fund/of519918/index.shtml" TargetMode="External"/><Relationship Id="rId3937" Type="http://schemas.openxmlformats.org/officeDocument/2006/relationships/hyperlink" Target="http://finance.ifeng.com/app/hq/fund/of168501/index.shtml" TargetMode="External"/><Relationship Id="rId3938" Type="http://schemas.openxmlformats.org/officeDocument/2006/relationships/hyperlink" Target="http://finance.ifeng.com/app/hq/fund/of310308/index.shtml" TargetMode="External"/><Relationship Id="rId3939" Type="http://schemas.openxmlformats.org/officeDocument/2006/relationships/hyperlink" Target="http://finance.ifeng.com/app/hq/fund/of001454/index.shtml" TargetMode="External"/><Relationship Id="rId1010" Type="http://schemas.openxmlformats.org/officeDocument/2006/relationships/hyperlink" Target="http://finance.ifeng.com/app/hq/fund/of005402/index.shtml" TargetMode="External"/><Relationship Id="rId1011" Type="http://schemas.openxmlformats.org/officeDocument/2006/relationships/hyperlink" Target="http://finance.ifeng.com/app/hq/fund/of519003/index.shtml" TargetMode="External"/><Relationship Id="rId1012" Type="http://schemas.openxmlformats.org/officeDocument/2006/relationships/hyperlink" Target="http://finance.ifeng.com/app/hq/fund/of002135/index.shtml" TargetMode="External"/><Relationship Id="rId1013" Type="http://schemas.openxmlformats.org/officeDocument/2006/relationships/hyperlink" Target="http://finance.ifeng.com/app/hq/fund/of000024/index.shtml" TargetMode="External"/><Relationship Id="rId1014" Type="http://schemas.openxmlformats.org/officeDocument/2006/relationships/hyperlink" Target="http://finance.ifeng.com/app/hq/fund/of002007/index.shtml" TargetMode="External"/><Relationship Id="rId1015" Type="http://schemas.openxmlformats.org/officeDocument/2006/relationships/hyperlink" Target="http://finance.ifeng.com/app/hq/fund/of519764/index.shtml" TargetMode="External"/><Relationship Id="rId1016" Type="http://schemas.openxmlformats.org/officeDocument/2006/relationships/hyperlink" Target="http://finance.ifeng.com/app/hq/fund/of000751/index.shtml" TargetMode="External"/><Relationship Id="rId1017" Type="http://schemas.openxmlformats.org/officeDocument/2006/relationships/hyperlink" Target="http://finance.ifeng.com/app/hq/fund/of519133/index.shtml" TargetMode="External"/><Relationship Id="rId1018" Type="http://schemas.openxmlformats.org/officeDocument/2006/relationships/hyperlink" Target="http://finance.ifeng.com/app/hq/fund/of003562/index.shtml" TargetMode="External"/><Relationship Id="rId1019" Type="http://schemas.openxmlformats.org/officeDocument/2006/relationships/hyperlink" Target="http://finance.ifeng.com/app/hq/fund/of002362/index.shtml" TargetMode="External"/><Relationship Id="rId2840" Type="http://schemas.openxmlformats.org/officeDocument/2006/relationships/hyperlink" Target="http://finance.ifeng.com/app/hq/fund/of000479/index.shtml" TargetMode="External"/><Relationship Id="rId2841" Type="http://schemas.openxmlformats.org/officeDocument/2006/relationships/hyperlink" Target="http://finance.ifeng.com/app/hq/fund/of000066/index.shtml" TargetMode="External"/><Relationship Id="rId2842" Type="http://schemas.openxmlformats.org/officeDocument/2006/relationships/hyperlink" Target="http://finance.ifeng.com/app/hq/fund/of002888/index.shtml" TargetMode="External"/><Relationship Id="rId2843" Type="http://schemas.openxmlformats.org/officeDocument/2006/relationships/hyperlink" Target="http://finance.ifeng.com/app/hq/fund/sz165517/index.shtml" TargetMode="External"/><Relationship Id="rId2844" Type="http://schemas.openxmlformats.org/officeDocument/2006/relationships/hyperlink" Target="http://finance.ifeng.com/app/hq/fund/of002856/index.shtml" TargetMode="External"/><Relationship Id="rId2845" Type="http://schemas.openxmlformats.org/officeDocument/2006/relationships/hyperlink" Target="http://finance.ifeng.com/app/hq/fund/of002377/index.shtml" TargetMode="External"/><Relationship Id="rId2846" Type="http://schemas.openxmlformats.org/officeDocument/2006/relationships/hyperlink" Target="http://finance.ifeng.com/app/hq/fund/of002304/index.shtml" TargetMode="External"/><Relationship Id="rId2847" Type="http://schemas.openxmlformats.org/officeDocument/2006/relationships/hyperlink" Target="http://finance.ifeng.com/app/hq/fund/of001851/index.shtml" TargetMode="External"/><Relationship Id="rId2848" Type="http://schemas.openxmlformats.org/officeDocument/2006/relationships/hyperlink" Target="http://finance.ifeng.com/app/hq/fund/of485119/index.shtml" TargetMode="External"/><Relationship Id="rId2849" Type="http://schemas.openxmlformats.org/officeDocument/2006/relationships/hyperlink" Target="http://finance.ifeng.com/app/hq/fund/of001605/index.shtml" TargetMode="External"/><Relationship Id="rId3200" Type="http://schemas.openxmlformats.org/officeDocument/2006/relationships/hyperlink" Target="http://finance.ifeng.com/app/hq/fund/of519115/index.shtml" TargetMode="External"/><Relationship Id="rId3201" Type="http://schemas.openxmlformats.org/officeDocument/2006/relationships/hyperlink" Target="http://finance.ifeng.com/app/hq/fund/of519678/index.shtml" TargetMode="External"/><Relationship Id="rId3202" Type="http://schemas.openxmlformats.org/officeDocument/2006/relationships/hyperlink" Target="http://finance.ifeng.com/app/hq/fund/of180002/index.shtml" TargetMode="External"/><Relationship Id="rId3203" Type="http://schemas.openxmlformats.org/officeDocument/2006/relationships/hyperlink" Target="http://finance.ifeng.com/app/hq/fund/of000368/index.shtml" TargetMode="External"/><Relationship Id="rId3204" Type="http://schemas.openxmlformats.org/officeDocument/2006/relationships/hyperlink" Target="http://finance.ifeng.com/app/hq/fund/of002767/index.shtml" TargetMode="External"/><Relationship Id="rId3205" Type="http://schemas.openxmlformats.org/officeDocument/2006/relationships/hyperlink" Target="http://finance.ifeng.com/app/hq/fund/of519933/index.shtml" TargetMode="External"/><Relationship Id="rId3206" Type="http://schemas.openxmlformats.org/officeDocument/2006/relationships/hyperlink" Target="http://finance.ifeng.com/app/hq/fund/of004652/index.shtml" TargetMode="External"/><Relationship Id="rId3207" Type="http://schemas.openxmlformats.org/officeDocument/2006/relationships/hyperlink" Target="http://finance.ifeng.com/app/hq/fund/of260112/index.shtml" TargetMode="External"/><Relationship Id="rId3208" Type="http://schemas.openxmlformats.org/officeDocument/2006/relationships/hyperlink" Target="http://finance.ifeng.com/app/hq/fund/of630002/index.shtml" TargetMode="External"/><Relationship Id="rId3209" Type="http://schemas.openxmlformats.org/officeDocument/2006/relationships/hyperlink" Target="http://finance.ifeng.com/app/hq/fund/of002871/index.shtml" TargetMode="External"/><Relationship Id="rId500" Type="http://schemas.openxmlformats.org/officeDocument/2006/relationships/hyperlink" Target="http://finance.ifeng.com/app/hq/fund/of004318/index.shtml" TargetMode="External"/><Relationship Id="rId501" Type="http://schemas.openxmlformats.org/officeDocument/2006/relationships/hyperlink" Target="http://finance.ifeng.com/app/hq/fund/of531009/index.shtml" TargetMode="External"/><Relationship Id="rId502" Type="http://schemas.openxmlformats.org/officeDocument/2006/relationships/hyperlink" Target="http://finance.ifeng.com/app/hq/fund/of003925/index.shtml" TargetMode="External"/><Relationship Id="rId503" Type="http://schemas.openxmlformats.org/officeDocument/2006/relationships/hyperlink" Target="http://finance.ifeng.com/app/hq/fund/of003924/index.shtml" TargetMode="External"/><Relationship Id="rId504" Type="http://schemas.openxmlformats.org/officeDocument/2006/relationships/hyperlink" Target="http://finance.ifeng.com/app/hq/fund/of002384/index.shtml" TargetMode="External"/><Relationship Id="rId505" Type="http://schemas.openxmlformats.org/officeDocument/2006/relationships/hyperlink" Target="http://finance.ifeng.com/app/hq/fund/of210014/index.shtml" TargetMode="External"/><Relationship Id="rId506" Type="http://schemas.openxmlformats.org/officeDocument/2006/relationships/hyperlink" Target="http://finance.ifeng.com/app/hq/fund/of001760/index.shtml" TargetMode="External"/><Relationship Id="rId507" Type="http://schemas.openxmlformats.org/officeDocument/2006/relationships/hyperlink" Target="http://finance.ifeng.com/app/hq/fund/of519185/index.shtml" TargetMode="External"/><Relationship Id="rId508" Type="http://schemas.openxmlformats.org/officeDocument/2006/relationships/hyperlink" Target="http://finance.ifeng.com/app/hq/fund/of450018/index.shtml" TargetMode="External"/><Relationship Id="rId509" Type="http://schemas.openxmlformats.org/officeDocument/2006/relationships/hyperlink" Target="http://finance.ifeng.com/app/hq/fund/of004522/index.shtml" TargetMode="External"/><Relationship Id="rId1750" Type="http://schemas.openxmlformats.org/officeDocument/2006/relationships/hyperlink" Target="http://finance.ifeng.com/app/hq/fund/of004085/index.shtml" TargetMode="External"/><Relationship Id="rId1751" Type="http://schemas.openxmlformats.org/officeDocument/2006/relationships/hyperlink" Target="http://finance.ifeng.com/app/hq/fund/of003426/index.shtml" TargetMode="External"/><Relationship Id="rId1752" Type="http://schemas.openxmlformats.org/officeDocument/2006/relationships/hyperlink" Target="http://finance.ifeng.com/app/hq/fund/of003425/index.shtml" TargetMode="External"/><Relationship Id="rId1753" Type="http://schemas.openxmlformats.org/officeDocument/2006/relationships/hyperlink" Target="http://finance.ifeng.com/app/hq/fund/of003680/index.shtml" TargetMode="External"/><Relationship Id="rId1754" Type="http://schemas.openxmlformats.org/officeDocument/2006/relationships/hyperlink" Target="http://finance.ifeng.com/app/hq/fund/of002927/index.shtml" TargetMode="External"/><Relationship Id="rId1755" Type="http://schemas.openxmlformats.org/officeDocument/2006/relationships/hyperlink" Target="http://finance.ifeng.com/app/hq/fund/of003100/index.shtml" TargetMode="External"/><Relationship Id="rId1756" Type="http://schemas.openxmlformats.org/officeDocument/2006/relationships/hyperlink" Target="http://finance.ifeng.com/app/hq/fund/of002928/index.shtml" TargetMode="External"/><Relationship Id="rId1757" Type="http://schemas.openxmlformats.org/officeDocument/2006/relationships/hyperlink" Target="http://finance.ifeng.com/app/hq/fund/of003664/index.shtml" TargetMode="External"/><Relationship Id="rId1758" Type="http://schemas.openxmlformats.org/officeDocument/2006/relationships/hyperlink" Target="http://finance.ifeng.com/app/hq/fund/of003099/index.shtml" TargetMode="External"/><Relationship Id="rId1759" Type="http://schemas.openxmlformats.org/officeDocument/2006/relationships/hyperlink" Target="http://finance.ifeng.com/app/hq/fund/of003103/index.shtml" TargetMode="External"/><Relationship Id="rId2110" Type="http://schemas.openxmlformats.org/officeDocument/2006/relationships/hyperlink" Target="http://finance.ifeng.com/app/hq/fund/of002016/index.shtml" TargetMode="External"/><Relationship Id="rId2111" Type="http://schemas.openxmlformats.org/officeDocument/2006/relationships/hyperlink" Target="http://finance.ifeng.com/app/hq/fund/sh502024/index.shtml" TargetMode="External"/><Relationship Id="rId2112" Type="http://schemas.openxmlformats.org/officeDocument/2006/relationships/hyperlink" Target="http://finance.ifeng.com/app/hq/fund/of002498/index.shtml" TargetMode="External"/><Relationship Id="rId2113" Type="http://schemas.openxmlformats.org/officeDocument/2006/relationships/hyperlink" Target="http://finance.ifeng.com/app/hq/fund/index.shtml" TargetMode="External"/><Relationship Id="rId2114" Type="http://schemas.openxmlformats.org/officeDocument/2006/relationships/hyperlink" Target="http://finance.ifeng.com/app/hq/fund/of002073/index.shtml" TargetMode="External"/><Relationship Id="rId2115" Type="http://schemas.openxmlformats.org/officeDocument/2006/relationships/hyperlink" Target="http://finance.ifeng.com/app/hq/fund/of001571/index.shtml" TargetMode="External"/><Relationship Id="rId2116" Type="http://schemas.openxmlformats.org/officeDocument/2006/relationships/hyperlink" Target="http://finance.ifeng.com/app/hq/fund/of217024/index.shtml" TargetMode="External"/><Relationship Id="rId2117" Type="http://schemas.openxmlformats.org/officeDocument/2006/relationships/hyperlink" Target="http://finance.ifeng.com/app/hq/fund/of001954/index.shtml" TargetMode="External"/><Relationship Id="rId2118" Type="http://schemas.openxmlformats.org/officeDocument/2006/relationships/hyperlink" Target="http://finance.ifeng.com/app/hq/fund/of000396/index.shtml" TargetMode="External"/><Relationship Id="rId2119" Type="http://schemas.openxmlformats.org/officeDocument/2006/relationships/hyperlink" Target="http://finance.ifeng.com/app/hq/fund/index.shtml" TargetMode="External"/><Relationship Id="rId3940" Type="http://schemas.openxmlformats.org/officeDocument/2006/relationships/hyperlink" Target="http://finance.ifeng.com/app/hq/fund/sz159950/index.shtml" TargetMode="External"/><Relationship Id="rId3941" Type="http://schemas.openxmlformats.org/officeDocument/2006/relationships/hyperlink" Target="http://finance.ifeng.com/app/hq/fund/of002368/index.shtml" TargetMode="External"/><Relationship Id="rId3942" Type="http://schemas.openxmlformats.org/officeDocument/2006/relationships/hyperlink" Target="http://finance.ifeng.com/app/hq/fund/of000663/index.shtml" TargetMode="External"/><Relationship Id="rId3943" Type="http://schemas.openxmlformats.org/officeDocument/2006/relationships/hyperlink" Target="http://finance.ifeng.com/app/hq/fund/of001144/index.shtml" TargetMode="External"/><Relationship Id="rId3944" Type="http://schemas.openxmlformats.org/officeDocument/2006/relationships/hyperlink" Target="http://finance.ifeng.com/app/hq/fund/of003598/index.shtml" TargetMode="External"/><Relationship Id="rId3945" Type="http://schemas.openxmlformats.org/officeDocument/2006/relationships/hyperlink" Target="http://finance.ifeng.com/app/hq/fund/of002383/index.shtml" TargetMode="External"/><Relationship Id="rId3946" Type="http://schemas.openxmlformats.org/officeDocument/2006/relationships/hyperlink" Target="http://finance.ifeng.com/app/hq/fund/of003492/index.shtml" TargetMode="External"/><Relationship Id="rId3947" Type="http://schemas.openxmlformats.org/officeDocument/2006/relationships/hyperlink" Target="http://finance.ifeng.com/app/hq/fund/of001786/index.shtml" TargetMode="External"/><Relationship Id="rId3948" Type="http://schemas.openxmlformats.org/officeDocument/2006/relationships/hyperlink" Target="http://finance.ifeng.com/app/hq/fund/index.shtml" TargetMode="External"/><Relationship Id="rId3949" Type="http://schemas.openxmlformats.org/officeDocument/2006/relationships/hyperlink" Target="http://finance.ifeng.com/app/hq/fund/sz159903/index.shtml" TargetMode="External"/><Relationship Id="rId1020" Type="http://schemas.openxmlformats.org/officeDocument/2006/relationships/hyperlink" Target="http://finance.ifeng.com/app/hq/fund/of003561/index.shtml" TargetMode="External"/><Relationship Id="rId1021" Type="http://schemas.openxmlformats.org/officeDocument/2006/relationships/hyperlink" Target="http://finance.ifeng.com/app/hq/fund/of002158/index.shtml" TargetMode="External"/><Relationship Id="rId4300" Type="http://schemas.openxmlformats.org/officeDocument/2006/relationships/hyperlink" Target="http://finance.ifeng.com/app/hq/fund/of210003/index.shtml" TargetMode="External"/><Relationship Id="rId4301" Type="http://schemas.openxmlformats.org/officeDocument/2006/relationships/hyperlink" Target="http://finance.ifeng.com/app/hq/fund/of090001/index.shtml" TargetMode="External"/><Relationship Id="rId4302" Type="http://schemas.openxmlformats.org/officeDocument/2006/relationships/hyperlink" Target="http://finance.ifeng.com/app/hq/fund/sz150029/index.shtml" TargetMode="External"/><Relationship Id="rId4303" Type="http://schemas.openxmlformats.org/officeDocument/2006/relationships/hyperlink" Target="http://finance.ifeng.com/app/hq/fund/of360012/index.shtml" TargetMode="External"/><Relationship Id="rId4304" Type="http://schemas.openxmlformats.org/officeDocument/2006/relationships/hyperlink" Target="http://finance.ifeng.com/app/hq/fund/of000743/index.shtml" TargetMode="External"/><Relationship Id="rId4305" Type="http://schemas.openxmlformats.org/officeDocument/2006/relationships/hyperlink" Target="http://finance.ifeng.com/app/hq/fund/index.shtml" TargetMode="External"/><Relationship Id="rId4306" Type="http://schemas.openxmlformats.org/officeDocument/2006/relationships/hyperlink" Target="http://finance.ifeng.com/app/hq/fund/of002319/index.shtml" TargetMode="External"/><Relationship Id="rId4307" Type="http://schemas.openxmlformats.org/officeDocument/2006/relationships/hyperlink" Target="http://finance.ifeng.com/app/hq/fund/of540004/index.shtml" TargetMode="External"/><Relationship Id="rId4308" Type="http://schemas.openxmlformats.org/officeDocument/2006/relationships/hyperlink" Target="http://finance.ifeng.com/app/hq/fund/sz160324/index.shtml" TargetMode="External"/><Relationship Id="rId4309" Type="http://schemas.openxmlformats.org/officeDocument/2006/relationships/hyperlink" Target="http://finance.ifeng.com/app/hq/fund/of004975/index.shtml" TargetMode="External"/><Relationship Id="rId1022" Type="http://schemas.openxmlformats.org/officeDocument/2006/relationships/hyperlink" Target="http://finance.ifeng.com/app/hq/fund/of002618/index.shtml" TargetMode="External"/><Relationship Id="rId1023" Type="http://schemas.openxmlformats.org/officeDocument/2006/relationships/hyperlink" Target="http://finance.ifeng.com/app/hq/fund/of002619/index.shtml" TargetMode="External"/><Relationship Id="rId1024" Type="http://schemas.openxmlformats.org/officeDocument/2006/relationships/hyperlink" Target="http://finance.ifeng.com/app/hq/fund/of001800/index.shtml" TargetMode="External"/><Relationship Id="rId1025" Type="http://schemas.openxmlformats.org/officeDocument/2006/relationships/hyperlink" Target="http://finance.ifeng.com/app/hq/fund/of001757/index.shtml" TargetMode="External"/><Relationship Id="rId1026" Type="http://schemas.openxmlformats.org/officeDocument/2006/relationships/hyperlink" Target="http://finance.ifeng.com/app/hq/fund/of070026/index.shtml" TargetMode="External"/><Relationship Id="rId1027" Type="http://schemas.openxmlformats.org/officeDocument/2006/relationships/hyperlink" Target="http://finance.ifeng.com/app/hq/fund/of001566/index.shtml" TargetMode="External"/><Relationship Id="rId1028" Type="http://schemas.openxmlformats.org/officeDocument/2006/relationships/hyperlink" Target="http://finance.ifeng.com/app/hq/fund/of001567/index.shtml" TargetMode="External"/><Relationship Id="rId1029" Type="http://schemas.openxmlformats.org/officeDocument/2006/relationships/hyperlink" Target="http://finance.ifeng.com/app/hq/fund/of673020/index.shtml" TargetMode="External"/><Relationship Id="rId2850" Type="http://schemas.openxmlformats.org/officeDocument/2006/relationships/hyperlink" Target="http://finance.ifeng.com/app/hq/fund/of002139/index.shtml" TargetMode="External"/><Relationship Id="rId2851" Type="http://schemas.openxmlformats.org/officeDocument/2006/relationships/hyperlink" Target="http://finance.ifeng.com/app/hq/fund/of002204/index.shtml" TargetMode="External"/><Relationship Id="rId2852" Type="http://schemas.openxmlformats.org/officeDocument/2006/relationships/hyperlink" Target="http://finance.ifeng.com/app/hq/fund/sz161019/index.shtml" TargetMode="External"/><Relationship Id="rId2853" Type="http://schemas.openxmlformats.org/officeDocument/2006/relationships/hyperlink" Target="http://finance.ifeng.com/app/hq/fund/of000649/index.shtml" TargetMode="External"/><Relationship Id="rId2854" Type="http://schemas.openxmlformats.org/officeDocument/2006/relationships/hyperlink" Target="http://finance.ifeng.com/app/hq/fund/sz150057/index.shtml" TargetMode="External"/><Relationship Id="rId2855" Type="http://schemas.openxmlformats.org/officeDocument/2006/relationships/hyperlink" Target="http://finance.ifeng.com/app/hq/fund/of003941/index.shtml" TargetMode="External"/><Relationship Id="rId2856" Type="http://schemas.openxmlformats.org/officeDocument/2006/relationships/hyperlink" Target="http://finance.ifeng.com/app/hq/fund/of004614/index.shtml" TargetMode="External"/><Relationship Id="rId2857" Type="http://schemas.openxmlformats.org/officeDocument/2006/relationships/hyperlink" Target="http://finance.ifeng.com/app/hq/fund/index.shtml" TargetMode="External"/><Relationship Id="rId2858" Type="http://schemas.openxmlformats.org/officeDocument/2006/relationships/hyperlink" Target="http://finance.ifeng.com/app/hq/fund/of360009/index.shtml" TargetMode="External"/><Relationship Id="rId2859" Type="http://schemas.openxmlformats.org/officeDocument/2006/relationships/hyperlink" Target="http://finance.ifeng.com/app/hq/fund/of002216/index.shtml" TargetMode="External"/><Relationship Id="rId3210" Type="http://schemas.openxmlformats.org/officeDocument/2006/relationships/hyperlink" Target="http://finance.ifeng.com/app/hq/fund/of233010/index.shtml" TargetMode="External"/><Relationship Id="rId3211" Type="http://schemas.openxmlformats.org/officeDocument/2006/relationships/hyperlink" Target="http://finance.ifeng.com/app/hq/fund/of519634/index.shtml" TargetMode="External"/><Relationship Id="rId3212" Type="http://schemas.openxmlformats.org/officeDocument/2006/relationships/hyperlink" Target="http://finance.ifeng.com/app/hq/fund/of519633/index.shtml" TargetMode="External"/><Relationship Id="rId3213" Type="http://schemas.openxmlformats.org/officeDocument/2006/relationships/hyperlink" Target="http://finance.ifeng.com/app/hq/fund/of003488/index.shtml" TargetMode="External"/><Relationship Id="rId3214" Type="http://schemas.openxmlformats.org/officeDocument/2006/relationships/hyperlink" Target="http://finance.ifeng.com/app/hq/fund/of004177/index.shtml" TargetMode="External"/><Relationship Id="rId3215" Type="http://schemas.openxmlformats.org/officeDocument/2006/relationships/hyperlink" Target="http://finance.ifeng.com/app/hq/fund/of320001/index.shtml" TargetMode="External"/><Relationship Id="rId3216" Type="http://schemas.openxmlformats.org/officeDocument/2006/relationships/hyperlink" Target="http://finance.ifeng.com/app/hq/fund/of004149/index.shtml" TargetMode="External"/><Relationship Id="rId3217" Type="http://schemas.openxmlformats.org/officeDocument/2006/relationships/hyperlink" Target="http://finance.ifeng.com/app/hq/fund/of003122/index.shtml" TargetMode="External"/><Relationship Id="rId3218" Type="http://schemas.openxmlformats.org/officeDocument/2006/relationships/hyperlink" Target="http://finance.ifeng.com/app/hq/fund/of003883/index.shtml" TargetMode="External"/><Relationship Id="rId3219" Type="http://schemas.openxmlformats.org/officeDocument/2006/relationships/hyperlink" Target="http://finance.ifeng.com/app/hq/fund/of167002/index.shtml" TargetMode="External"/><Relationship Id="rId510" Type="http://schemas.openxmlformats.org/officeDocument/2006/relationships/hyperlink" Target="http://finance.ifeng.com/app/hq/fund/of004521/index.shtml" TargetMode="External"/><Relationship Id="rId511" Type="http://schemas.openxmlformats.org/officeDocument/2006/relationships/hyperlink" Target="http://finance.ifeng.com/app/hq/fund/of002566/index.shtml" TargetMode="External"/><Relationship Id="rId512" Type="http://schemas.openxmlformats.org/officeDocument/2006/relationships/hyperlink" Target="http://finance.ifeng.com/app/hq/fund/index.shtml" TargetMode="External"/><Relationship Id="rId513" Type="http://schemas.openxmlformats.org/officeDocument/2006/relationships/hyperlink" Target="http://finance.ifeng.com/app/hq/fund/of001087/index.shtml" TargetMode="External"/><Relationship Id="rId514" Type="http://schemas.openxmlformats.org/officeDocument/2006/relationships/hyperlink" Target="http://finance.ifeng.com/app/hq/fund/sh501301/index.shtml" TargetMode="External"/><Relationship Id="rId515" Type="http://schemas.openxmlformats.org/officeDocument/2006/relationships/hyperlink" Target="http://finance.ifeng.com/app/hq/fund/of001634/index.shtml" TargetMode="External"/><Relationship Id="rId516" Type="http://schemas.openxmlformats.org/officeDocument/2006/relationships/hyperlink" Target="http://finance.ifeng.com/app/hq/fund/of001498/index.shtml" TargetMode="External"/><Relationship Id="rId517" Type="http://schemas.openxmlformats.org/officeDocument/2006/relationships/hyperlink" Target="http://finance.ifeng.com/app/hq/fund/of004547/index.shtml" TargetMode="External"/><Relationship Id="rId518" Type="http://schemas.openxmlformats.org/officeDocument/2006/relationships/hyperlink" Target="http://finance.ifeng.com/app/hq/fund/of000121/index.shtml" TargetMode="External"/><Relationship Id="rId519" Type="http://schemas.openxmlformats.org/officeDocument/2006/relationships/hyperlink" Target="http://finance.ifeng.com/app/hq/fund/of001633/index.shtml" TargetMode="External"/><Relationship Id="rId1760" Type="http://schemas.openxmlformats.org/officeDocument/2006/relationships/hyperlink" Target="http://finance.ifeng.com/app/hq/fund/of003102/index.shtml" TargetMode="External"/><Relationship Id="rId1761" Type="http://schemas.openxmlformats.org/officeDocument/2006/relationships/hyperlink" Target="http://finance.ifeng.com/app/hq/fund/of675121/index.shtml" TargetMode="External"/><Relationship Id="rId1762" Type="http://schemas.openxmlformats.org/officeDocument/2006/relationships/hyperlink" Target="http://finance.ifeng.com/app/hq/fund/of002509/index.shtml" TargetMode="External"/><Relationship Id="rId1763" Type="http://schemas.openxmlformats.org/officeDocument/2006/relationships/hyperlink" Target="http://finance.ifeng.com/app/hq/fund/of003288/index.shtml" TargetMode="External"/><Relationship Id="rId1764" Type="http://schemas.openxmlformats.org/officeDocument/2006/relationships/hyperlink" Target="http://finance.ifeng.com/app/hq/fund/of003287/index.shtml" TargetMode="External"/><Relationship Id="rId1765" Type="http://schemas.openxmlformats.org/officeDocument/2006/relationships/hyperlink" Target="http://finance.ifeng.com/app/hq/fund/of002508/index.shtml" TargetMode="External"/><Relationship Id="rId1766" Type="http://schemas.openxmlformats.org/officeDocument/2006/relationships/hyperlink" Target="http://finance.ifeng.com/app/hq/fund/of003935/index.shtml" TargetMode="External"/><Relationship Id="rId1767" Type="http://schemas.openxmlformats.org/officeDocument/2006/relationships/hyperlink" Target="http://finance.ifeng.com/app/hq/fund/of005145/index.shtml" TargetMode="External"/><Relationship Id="rId1768" Type="http://schemas.openxmlformats.org/officeDocument/2006/relationships/hyperlink" Target="http://finance.ifeng.com/app/hq/fund/of003777/index.shtml" TargetMode="External"/><Relationship Id="rId1769" Type="http://schemas.openxmlformats.org/officeDocument/2006/relationships/hyperlink" Target="http://finance.ifeng.com/app/hq/fund/of003146/index.shtml" TargetMode="External"/><Relationship Id="rId2120" Type="http://schemas.openxmlformats.org/officeDocument/2006/relationships/hyperlink" Target="http://finance.ifeng.com/app/hq/fund/of001845/index.shtml" TargetMode="External"/><Relationship Id="rId2121" Type="http://schemas.openxmlformats.org/officeDocument/2006/relationships/hyperlink" Target="http://finance.ifeng.com/app/hq/fund/of000991/index.shtml" TargetMode="External"/><Relationship Id="rId2122" Type="http://schemas.openxmlformats.org/officeDocument/2006/relationships/hyperlink" Target="http://finance.ifeng.com/app/hq/fund/of000050/index.shtml" TargetMode="External"/><Relationship Id="rId2123" Type="http://schemas.openxmlformats.org/officeDocument/2006/relationships/hyperlink" Target="http://finance.ifeng.com/app/hq/fund/of160603/index.shtml" TargetMode="External"/><Relationship Id="rId2124" Type="http://schemas.openxmlformats.org/officeDocument/2006/relationships/hyperlink" Target="http://finance.ifeng.com/app/hq/fund/index.shtml" TargetMode="External"/><Relationship Id="rId2125" Type="http://schemas.openxmlformats.org/officeDocument/2006/relationships/hyperlink" Target="http://finance.ifeng.com/app/hq/fund/of003853/index.shtml" TargetMode="External"/><Relationship Id="rId2126" Type="http://schemas.openxmlformats.org/officeDocument/2006/relationships/hyperlink" Target="http://finance.ifeng.com/app/hq/fund/of371120/index.shtml" TargetMode="External"/><Relationship Id="rId2127" Type="http://schemas.openxmlformats.org/officeDocument/2006/relationships/hyperlink" Target="http://finance.ifeng.com/app/hq/fund/sz167501/index.shtml" TargetMode="External"/><Relationship Id="rId2128" Type="http://schemas.openxmlformats.org/officeDocument/2006/relationships/hyperlink" Target="http://finance.ifeng.com/app/hq/fund/of001899/index.shtml" TargetMode="External"/><Relationship Id="rId2129" Type="http://schemas.openxmlformats.org/officeDocument/2006/relationships/hyperlink" Target="http://finance.ifeng.com/app/hq/fund/of004656/index.shtml" TargetMode="External"/><Relationship Id="rId3950" Type="http://schemas.openxmlformats.org/officeDocument/2006/relationships/hyperlink" Target="http://finance.ifeng.com/app/hq/fund/of004875/index.shtml" TargetMode="External"/><Relationship Id="rId3951" Type="http://schemas.openxmlformats.org/officeDocument/2006/relationships/hyperlink" Target="http://finance.ifeng.com/app/hq/fund/of002331/index.shtml" TargetMode="External"/><Relationship Id="rId3952" Type="http://schemas.openxmlformats.org/officeDocument/2006/relationships/hyperlink" Target="http://finance.ifeng.com/app/hq/fund/of001792/index.shtml" TargetMode="External"/><Relationship Id="rId3953" Type="http://schemas.openxmlformats.org/officeDocument/2006/relationships/hyperlink" Target="http://finance.ifeng.com/app/hq/fund/sh510440/index.shtml" TargetMode="External"/><Relationship Id="rId3954" Type="http://schemas.openxmlformats.org/officeDocument/2006/relationships/hyperlink" Target="http://finance.ifeng.com/app/hq/fund/of261002/index.shtml" TargetMode="External"/><Relationship Id="rId3955" Type="http://schemas.openxmlformats.org/officeDocument/2006/relationships/hyperlink" Target="http://finance.ifeng.com/app/hq/fund/of360001/index.shtml" TargetMode="External"/><Relationship Id="rId3956" Type="http://schemas.openxmlformats.org/officeDocument/2006/relationships/hyperlink" Target="http://finance.ifeng.com/app/hq/fund/of000216/index.shtml" TargetMode="External"/><Relationship Id="rId3957" Type="http://schemas.openxmlformats.org/officeDocument/2006/relationships/hyperlink" Target="http://finance.ifeng.com/app/hq/fund/of240008/index.shtml" TargetMode="External"/><Relationship Id="rId3958" Type="http://schemas.openxmlformats.org/officeDocument/2006/relationships/hyperlink" Target="http://finance.ifeng.com/app/hq/fund/sz159949/index.shtml" TargetMode="External"/><Relationship Id="rId3959" Type="http://schemas.openxmlformats.org/officeDocument/2006/relationships/hyperlink" Target="http://finance.ifeng.com/app/hq/fund/of003154/index.shtml" TargetMode="External"/><Relationship Id="rId1030" Type="http://schemas.openxmlformats.org/officeDocument/2006/relationships/hyperlink" Target="http://finance.ifeng.com/app/hq/fund/of003788/index.shtml" TargetMode="External"/><Relationship Id="rId1031" Type="http://schemas.openxmlformats.org/officeDocument/2006/relationships/hyperlink" Target="http://finance.ifeng.com/app/hq/fund/of001013/index.shtml" TargetMode="External"/><Relationship Id="rId4310" Type="http://schemas.openxmlformats.org/officeDocument/2006/relationships/hyperlink" Target="http://finance.ifeng.com/app/hq/fund/of001054/index.shtml" TargetMode="External"/><Relationship Id="rId4311" Type="http://schemas.openxmlformats.org/officeDocument/2006/relationships/hyperlink" Target="http://finance.ifeng.com/app/hq/fund/of000001/index.shtml" TargetMode="External"/><Relationship Id="rId4312" Type="http://schemas.openxmlformats.org/officeDocument/2006/relationships/hyperlink" Target="http://finance.ifeng.com/app/hq/fund/of590007/index.shtml" TargetMode="External"/><Relationship Id="rId4313" Type="http://schemas.openxmlformats.org/officeDocument/2006/relationships/hyperlink" Target="http://finance.ifeng.com/app/hq/fund/of003956/index.shtml" TargetMode="External"/><Relationship Id="rId4314" Type="http://schemas.openxmlformats.org/officeDocument/2006/relationships/hyperlink" Target="http://finance.ifeng.com/app/hq/fund/of233008/index.shtml" TargetMode="External"/><Relationship Id="rId4315" Type="http://schemas.openxmlformats.org/officeDocument/2006/relationships/hyperlink" Target="http://finance.ifeng.com/app/hq/fund/of003658/index.shtml" TargetMode="External"/><Relationship Id="rId4316" Type="http://schemas.openxmlformats.org/officeDocument/2006/relationships/hyperlink" Target="http://finance.ifeng.com/app/hq/fund/of519025/index.shtml" TargetMode="External"/><Relationship Id="rId4317" Type="http://schemas.openxmlformats.org/officeDocument/2006/relationships/hyperlink" Target="http://finance.ifeng.com/app/hq/fund/of002604/index.shtml" TargetMode="External"/><Relationship Id="rId4318" Type="http://schemas.openxmlformats.org/officeDocument/2006/relationships/hyperlink" Target="http://finance.ifeng.com/app/hq/fund/sz161017/index.shtml" TargetMode="External"/><Relationship Id="rId4319" Type="http://schemas.openxmlformats.org/officeDocument/2006/relationships/hyperlink" Target="http://finance.ifeng.com/app/hq/fund/of001287/index.shtml" TargetMode="External"/><Relationship Id="rId1032" Type="http://schemas.openxmlformats.org/officeDocument/2006/relationships/hyperlink" Target="http://finance.ifeng.com/app/hq/fund/of002178/index.shtml" TargetMode="External"/><Relationship Id="rId1033" Type="http://schemas.openxmlformats.org/officeDocument/2006/relationships/hyperlink" Target="http://finance.ifeng.com/app/hq/fund/of002149/index.shtml" TargetMode="External"/><Relationship Id="rId1034" Type="http://schemas.openxmlformats.org/officeDocument/2006/relationships/hyperlink" Target="http://finance.ifeng.com/app/hq/fund/of001966/index.shtml" TargetMode="External"/><Relationship Id="rId1035" Type="http://schemas.openxmlformats.org/officeDocument/2006/relationships/hyperlink" Target="http://finance.ifeng.com/app/hq/fund/of002165/index.shtml" TargetMode="External"/><Relationship Id="rId1036" Type="http://schemas.openxmlformats.org/officeDocument/2006/relationships/hyperlink" Target="http://finance.ifeng.com/app/hq/fund/of620003/index.shtml" TargetMode="External"/><Relationship Id="rId1037" Type="http://schemas.openxmlformats.org/officeDocument/2006/relationships/hyperlink" Target="http://finance.ifeng.com/app/hq/fund/of001755/index.shtml" TargetMode="External"/><Relationship Id="rId1038" Type="http://schemas.openxmlformats.org/officeDocument/2006/relationships/hyperlink" Target="http://finance.ifeng.com/app/hq/fund/of001965/index.shtml" TargetMode="External"/><Relationship Id="rId1039" Type="http://schemas.openxmlformats.org/officeDocument/2006/relationships/hyperlink" Target="http://finance.ifeng.com/app/hq/fund/of002409/index.shtml" TargetMode="External"/><Relationship Id="rId2860" Type="http://schemas.openxmlformats.org/officeDocument/2006/relationships/hyperlink" Target="http://finance.ifeng.com/app/hq/fund/of003307/index.shtml" TargetMode="External"/><Relationship Id="rId2861" Type="http://schemas.openxmlformats.org/officeDocument/2006/relationships/hyperlink" Target="http://finance.ifeng.com/app/hq/fund/of000745/index.shtml" TargetMode="External"/><Relationship Id="rId2862" Type="http://schemas.openxmlformats.org/officeDocument/2006/relationships/hyperlink" Target="http://finance.ifeng.com/app/hq/fund/of121010/index.shtml" TargetMode="External"/><Relationship Id="rId2863" Type="http://schemas.openxmlformats.org/officeDocument/2006/relationships/hyperlink" Target="http://finance.ifeng.com/app/hq/fund/of002714/index.shtml" TargetMode="External"/><Relationship Id="rId2864" Type="http://schemas.openxmlformats.org/officeDocument/2006/relationships/hyperlink" Target="http://finance.ifeng.com/app/hq/fund/of003748/index.shtml" TargetMode="External"/><Relationship Id="rId2865" Type="http://schemas.openxmlformats.org/officeDocument/2006/relationships/hyperlink" Target="http://finance.ifeng.com/app/hq/fund/of003812/index.shtml" TargetMode="External"/><Relationship Id="rId2866" Type="http://schemas.openxmlformats.org/officeDocument/2006/relationships/hyperlink" Target="http://finance.ifeng.com/app/hq/fund/sh502013/index.shtml" TargetMode="External"/><Relationship Id="rId2867" Type="http://schemas.openxmlformats.org/officeDocument/2006/relationships/hyperlink" Target="http://finance.ifeng.com/app/hq/fund/of005082/index.shtml" TargetMode="External"/><Relationship Id="rId2868" Type="http://schemas.openxmlformats.org/officeDocument/2006/relationships/hyperlink" Target="http://finance.ifeng.com/app/hq/fund/of003436/index.shtml" TargetMode="External"/><Relationship Id="rId2869" Type="http://schemas.openxmlformats.org/officeDocument/2006/relationships/hyperlink" Target="http://finance.ifeng.com/app/hq/fund/of002592/index.shtml" TargetMode="External"/><Relationship Id="rId3220" Type="http://schemas.openxmlformats.org/officeDocument/2006/relationships/hyperlink" Target="http://finance.ifeng.com/app/hq/fund/of002172/index.shtml" TargetMode="External"/><Relationship Id="rId3221" Type="http://schemas.openxmlformats.org/officeDocument/2006/relationships/hyperlink" Target="http://finance.ifeng.com/app/hq/fund/of540007/index.shtml" TargetMode="External"/><Relationship Id="rId3222" Type="http://schemas.openxmlformats.org/officeDocument/2006/relationships/hyperlink" Target="http://finance.ifeng.com/app/hq/fund/of003843/index.shtml" TargetMode="External"/><Relationship Id="rId3223" Type="http://schemas.openxmlformats.org/officeDocument/2006/relationships/hyperlink" Target="http://finance.ifeng.com/app/hq/fund/of002897/index.shtml" TargetMode="External"/><Relationship Id="rId3224" Type="http://schemas.openxmlformats.org/officeDocument/2006/relationships/hyperlink" Target="http://finance.ifeng.com/app/hq/fund/of003895/index.shtml" TargetMode="External"/><Relationship Id="rId3225" Type="http://schemas.openxmlformats.org/officeDocument/2006/relationships/hyperlink" Target="http://finance.ifeng.com/app/hq/fund/of002896/index.shtml" TargetMode="External"/><Relationship Id="rId3226" Type="http://schemas.openxmlformats.org/officeDocument/2006/relationships/hyperlink" Target="http://finance.ifeng.com/app/hq/fund/of004408/index.shtml" TargetMode="External"/><Relationship Id="rId3227" Type="http://schemas.openxmlformats.org/officeDocument/2006/relationships/hyperlink" Target="http://finance.ifeng.com/app/hq/fund/of519228/index.shtml" TargetMode="External"/><Relationship Id="rId3228" Type="http://schemas.openxmlformats.org/officeDocument/2006/relationships/hyperlink" Target="http://finance.ifeng.com/app/hq/fund/of519229/index.shtml" TargetMode="External"/><Relationship Id="rId3229" Type="http://schemas.openxmlformats.org/officeDocument/2006/relationships/hyperlink" Target="http://finance.ifeng.com/app/hq/fund/of003167/index.shtml" TargetMode="External"/><Relationship Id="rId520" Type="http://schemas.openxmlformats.org/officeDocument/2006/relationships/hyperlink" Target="http://finance.ifeng.com/app/hq/fund/of001149/index.shtml" TargetMode="External"/><Relationship Id="rId521" Type="http://schemas.openxmlformats.org/officeDocument/2006/relationships/hyperlink" Target="http://finance.ifeng.com/app/hq/fund/of040036/index.shtml" TargetMode="External"/><Relationship Id="rId522" Type="http://schemas.openxmlformats.org/officeDocument/2006/relationships/hyperlink" Target="http://finance.ifeng.com/app/hq/fund/of040037/index.shtml" TargetMode="External"/><Relationship Id="rId523" Type="http://schemas.openxmlformats.org/officeDocument/2006/relationships/hyperlink" Target="http://finance.ifeng.com/app/hq/fund/of540012/index.shtml" TargetMode="External"/><Relationship Id="rId524" Type="http://schemas.openxmlformats.org/officeDocument/2006/relationships/hyperlink" Target="http://finance.ifeng.com/app/hq/fund/of001431/index.shtml" TargetMode="External"/><Relationship Id="rId525" Type="http://schemas.openxmlformats.org/officeDocument/2006/relationships/hyperlink" Target="http://finance.ifeng.com/app/hq/fund/of202005/index.shtml" TargetMode="External"/><Relationship Id="rId526" Type="http://schemas.openxmlformats.org/officeDocument/2006/relationships/hyperlink" Target="http://finance.ifeng.com/app/hq/fund/of530009/index.shtml" TargetMode="External"/><Relationship Id="rId527" Type="http://schemas.openxmlformats.org/officeDocument/2006/relationships/hyperlink" Target="http://finance.ifeng.com/app/hq/fund/of004518/index.shtml" TargetMode="External"/><Relationship Id="rId528" Type="http://schemas.openxmlformats.org/officeDocument/2006/relationships/hyperlink" Target="http://finance.ifeng.com/app/hq/fund/of660004/index.shtml" TargetMode="External"/><Relationship Id="rId529" Type="http://schemas.openxmlformats.org/officeDocument/2006/relationships/hyperlink" Target="http://finance.ifeng.com/app/hq/fund/of004519/index.shtml" TargetMode="External"/><Relationship Id="rId1770" Type="http://schemas.openxmlformats.org/officeDocument/2006/relationships/hyperlink" Target="http://finance.ifeng.com/app/hq/fund/of002868/index.shtml" TargetMode="External"/><Relationship Id="rId1771" Type="http://schemas.openxmlformats.org/officeDocument/2006/relationships/hyperlink" Target="http://finance.ifeng.com/app/hq/fund/of004637/index.shtml" TargetMode="External"/><Relationship Id="rId1772" Type="http://schemas.openxmlformats.org/officeDocument/2006/relationships/hyperlink" Target="http://finance.ifeng.com/app/hq/fund/of003445/index.shtml" TargetMode="External"/><Relationship Id="rId1773" Type="http://schemas.openxmlformats.org/officeDocument/2006/relationships/hyperlink" Target="http://finance.ifeng.com/app/hq/fund/of003747/index.shtml" TargetMode="External"/><Relationship Id="rId1774" Type="http://schemas.openxmlformats.org/officeDocument/2006/relationships/hyperlink" Target="http://finance.ifeng.com/app/hq/fund/of003730/index.shtml" TargetMode="External"/><Relationship Id="rId1775" Type="http://schemas.openxmlformats.org/officeDocument/2006/relationships/hyperlink" Target="http://finance.ifeng.com/app/hq/fund/sz150215/index.shtml" TargetMode="External"/><Relationship Id="rId1776" Type="http://schemas.openxmlformats.org/officeDocument/2006/relationships/hyperlink" Target="http://finance.ifeng.com/app/hq/fund/of003776/index.shtml" TargetMode="External"/><Relationship Id="rId1777" Type="http://schemas.openxmlformats.org/officeDocument/2006/relationships/hyperlink" Target="http://finance.ifeng.com/app/hq/fund/sz150022/index.shtml" TargetMode="External"/><Relationship Id="rId1778" Type="http://schemas.openxmlformats.org/officeDocument/2006/relationships/hyperlink" Target="http://finance.ifeng.com/app/hq/fund/sz150055/index.shtml" TargetMode="External"/><Relationship Id="rId1779" Type="http://schemas.openxmlformats.org/officeDocument/2006/relationships/hyperlink" Target="http://finance.ifeng.com/app/hq/fund/sz150053/index.shtml" TargetMode="External"/><Relationship Id="rId10" Type="http://schemas.openxmlformats.org/officeDocument/2006/relationships/hyperlink" Target="http://finance.ifeng.com/app/hq/fund/of002190/index.shtml" TargetMode="External"/><Relationship Id="rId11" Type="http://schemas.openxmlformats.org/officeDocument/2006/relationships/hyperlink" Target="http://finance.ifeng.com/app/hq/fund/of004951/index.shtml" TargetMode="External"/><Relationship Id="rId2130" Type="http://schemas.openxmlformats.org/officeDocument/2006/relationships/hyperlink" Target="http://finance.ifeng.com/app/hq/fund/of000714/index.shtml" TargetMode="External"/><Relationship Id="rId2131" Type="http://schemas.openxmlformats.org/officeDocument/2006/relationships/hyperlink" Target="http://finance.ifeng.com/app/hq/fund/of000270/index.shtml" TargetMode="External"/><Relationship Id="rId2132" Type="http://schemas.openxmlformats.org/officeDocument/2006/relationships/hyperlink" Target="http://finance.ifeng.com/app/hq/fund/sz150246/index.shtml" TargetMode="External"/><Relationship Id="rId2133" Type="http://schemas.openxmlformats.org/officeDocument/2006/relationships/hyperlink" Target="http://finance.ifeng.com/app/hq/fund/of004920/index.shtml" TargetMode="External"/><Relationship Id="rId2134" Type="http://schemas.openxmlformats.org/officeDocument/2006/relationships/hyperlink" Target="http://finance.ifeng.com/app/hq/fund/sh502021/index.shtml" TargetMode="External"/><Relationship Id="rId2135" Type="http://schemas.openxmlformats.org/officeDocument/2006/relationships/hyperlink" Target="http://finance.ifeng.com/app/hq/fund/index.shtml" TargetMode="External"/><Relationship Id="rId2136" Type="http://schemas.openxmlformats.org/officeDocument/2006/relationships/hyperlink" Target="http://finance.ifeng.com/app/hq/fund/of290009/index.shtml" TargetMode="External"/><Relationship Id="rId2137" Type="http://schemas.openxmlformats.org/officeDocument/2006/relationships/hyperlink" Target="http://finance.ifeng.com/app/hq/fund/of200016/index.shtml" TargetMode="External"/><Relationship Id="rId2138" Type="http://schemas.openxmlformats.org/officeDocument/2006/relationships/hyperlink" Target="http://finance.ifeng.com/app/hq/fund/of240012/index.shtml" TargetMode="External"/><Relationship Id="rId2139" Type="http://schemas.openxmlformats.org/officeDocument/2006/relationships/hyperlink" Target="http://finance.ifeng.com/app/hq/fund/sz161035/index.shtml" TargetMode="External"/><Relationship Id="rId12" Type="http://schemas.openxmlformats.org/officeDocument/2006/relationships/hyperlink" Target="http://finance.ifeng.com/app/hq/fund/index.shtml" TargetMode="External"/><Relationship Id="rId13" Type="http://schemas.openxmlformats.org/officeDocument/2006/relationships/hyperlink" Target="http://finance.ifeng.com/app/hq/fund/of240016/index.shtml" TargetMode="External"/><Relationship Id="rId14" Type="http://schemas.openxmlformats.org/officeDocument/2006/relationships/hyperlink" Target="http://finance.ifeng.com/app/hq/fund/sz150105/index.shtml" TargetMode="External"/><Relationship Id="rId15" Type="http://schemas.openxmlformats.org/officeDocument/2006/relationships/hyperlink" Target="http://finance.ifeng.com/app/hq/fund/of001518/index.shtml" TargetMode="External"/><Relationship Id="rId16" Type="http://schemas.openxmlformats.org/officeDocument/2006/relationships/hyperlink" Target="http://finance.ifeng.com/app/hq/fund/sz159924/index.shtml" TargetMode="External"/><Relationship Id="rId17" Type="http://schemas.openxmlformats.org/officeDocument/2006/relationships/hyperlink" Target="http://finance.ifeng.com/app/hq/fund/of531020/index.shtml" TargetMode="External"/><Relationship Id="rId18" Type="http://schemas.openxmlformats.org/officeDocument/2006/relationships/hyperlink" Target="http://finance.ifeng.com/app/hq/fund/of001614/index.shtml" TargetMode="External"/><Relationship Id="rId19" Type="http://schemas.openxmlformats.org/officeDocument/2006/relationships/hyperlink" Target="http://finance.ifeng.com/app/hq/fund/sh510180/index.shtml" TargetMode="External"/><Relationship Id="rId3960" Type="http://schemas.openxmlformats.org/officeDocument/2006/relationships/hyperlink" Target="http://finance.ifeng.com/app/hq/fund/of200007/index.shtml" TargetMode="External"/><Relationship Id="rId3961" Type="http://schemas.openxmlformats.org/officeDocument/2006/relationships/hyperlink" Target="http://finance.ifeng.com/app/hq/fund/of000217/index.shtml" TargetMode="External"/><Relationship Id="rId3962" Type="http://schemas.openxmlformats.org/officeDocument/2006/relationships/hyperlink" Target="http://finance.ifeng.com/app/hq/fund/index.shtml" TargetMode="External"/><Relationship Id="rId3963" Type="http://schemas.openxmlformats.org/officeDocument/2006/relationships/hyperlink" Target="http://finance.ifeng.com/app/hq/fund/of004763/index.shtml" TargetMode="External"/><Relationship Id="rId3964" Type="http://schemas.openxmlformats.org/officeDocument/2006/relationships/hyperlink" Target="http://finance.ifeng.com/app/hq/fund/of020001/index.shtml" TargetMode="External"/><Relationship Id="rId3965" Type="http://schemas.openxmlformats.org/officeDocument/2006/relationships/hyperlink" Target="http://finance.ifeng.com/app/hq/fund/sh501040/index.shtml" TargetMode="External"/><Relationship Id="rId3966" Type="http://schemas.openxmlformats.org/officeDocument/2006/relationships/hyperlink" Target="http://finance.ifeng.com/app/hq/fund/of004764/index.shtml" TargetMode="External"/><Relationship Id="rId3967" Type="http://schemas.openxmlformats.org/officeDocument/2006/relationships/hyperlink" Target="http://finance.ifeng.com/app/hq/fund/of002850/index.shtml" TargetMode="External"/><Relationship Id="rId3968" Type="http://schemas.openxmlformats.org/officeDocument/2006/relationships/hyperlink" Target="http://finance.ifeng.com/app/hq/fund/of004253/index.shtml" TargetMode="External"/><Relationship Id="rId3969" Type="http://schemas.openxmlformats.org/officeDocument/2006/relationships/hyperlink" Target="http://finance.ifeng.com/app/hq/fund/sz160805/index.shtml" TargetMode="External"/><Relationship Id="rId1040" Type="http://schemas.openxmlformats.org/officeDocument/2006/relationships/hyperlink" Target="http://finance.ifeng.com/app/hq/fund/of080003/index.shtml" TargetMode="External"/><Relationship Id="rId1041" Type="http://schemas.openxmlformats.org/officeDocument/2006/relationships/hyperlink" Target="http://finance.ifeng.com/app/hq/fund/of002089/index.shtml" TargetMode="External"/><Relationship Id="rId4320" Type="http://schemas.openxmlformats.org/officeDocument/2006/relationships/hyperlink" Target="http://finance.ifeng.com/app/hq/fund/of519614/index.shtml" TargetMode="External"/><Relationship Id="rId4321" Type="http://schemas.openxmlformats.org/officeDocument/2006/relationships/hyperlink" Target="http://finance.ifeng.com/app/hq/fund/of001506/index.shtml" TargetMode="External"/><Relationship Id="rId4322" Type="http://schemas.openxmlformats.org/officeDocument/2006/relationships/hyperlink" Target="http://finance.ifeng.com/app/hq/fund/of001709/index.shtml" TargetMode="External"/><Relationship Id="rId4323" Type="http://schemas.openxmlformats.org/officeDocument/2006/relationships/hyperlink" Target="http://finance.ifeng.com/app/hq/fund/of000996/index.shtml" TargetMode="External"/><Relationship Id="rId4324" Type="http://schemas.openxmlformats.org/officeDocument/2006/relationships/hyperlink" Target="http://finance.ifeng.com/app/hq/fund/sz159910/index.shtml" TargetMode="External"/><Relationship Id="rId4325" Type="http://schemas.openxmlformats.org/officeDocument/2006/relationships/hyperlink" Target="http://finance.ifeng.com/app/hq/fund/of001490/index.shtml" TargetMode="External"/><Relationship Id="rId4326" Type="http://schemas.openxmlformats.org/officeDocument/2006/relationships/hyperlink" Target="http://finance.ifeng.com/app/hq/fund/of002774/index.shtml" TargetMode="External"/><Relationship Id="rId4327" Type="http://schemas.openxmlformats.org/officeDocument/2006/relationships/hyperlink" Target="http://finance.ifeng.com/app/hq/fund/sh502056/index.shtml" TargetMode="External"/><Relationship Id="rId4328" Type="http://schemas.openxmlformats.org/officeDocument/2006/relationships/hyperlink" Target="http://finance.ifeng.com/app/hq/fund/of000031/index.shtml" TargetMode="External"/><Relationship Id="rId4329" Type="http://schemas.openxmlformats.org/officeDocument/2006/relationships/hyperlink" Target="http://finance.ifeng.com/app/hq/fund/sz150093/index.shtml" TargetMode="External"/><Relationship Id="rId1042" Type="http://schemas.openxmlformats.org/officeDocument/2006/relationships/hyperlink" Target="http://finance.ifeng.com/app/hq/fund/of001139/index.shtml" TargetMode="External"/><Relationship Id="rId1043" Type="http://schemas.openxmlformats.org/officeDocument/2006/relationships/hyperlink" Target="http://finance.ifeng.com/app/hq/fund/of002232/index.shtml" TargetMode="External"/><Relationship Id="rId1044" Type="http://schemas.openxmlformats.org/officeDocument/2006/relationships/hyperlink" Target="http://finance.ifeng.com/app/hq/fund/index.shtml" TargetMode="External"/><Relationship Id="rId1045" Type="http://schemas.openxmlformats.org/officeDocument/2006/relationships/hyperlink" Target="http://finance.ifeng.com/app/hq/fund/of620002/index.shtml" TargetMode="External"/><Relationship Id="rId1046" Type="http://schemas.openxmlformats.org/officeDocument/2006/relationships/hyperlink" Target="http://finance.ifeng.com/app/hq/fund/index.shtml" TargetMode="External"/><Relationship Id="rId1047" Type="http://schemas.openxmlformats.org/officeDocument/2006/relationships/hyperlink" Target="http://finance.ifeng.com/app/hq/fund/of002309/index.shtml" TargetMode="External"/><Relationship Id="rId1048" Type="http://schemas.openxmlformats.org/officeDocument/2006/relationships/hyperlink" Target="http://finance.ifeng.com/app/hq/fund/of002231/index.shtml" TargetMode="External"/><Relationship Id="rId1049" Type="http://schemas.openxmlformats.org/officeDocument/2006/relationships/hyperlink" Target="http://finance.ifeng.com/app/hq/fund/of002233/index.shtml" TargetMode="External"/><Relationship Id="rId2870" Type="http://schemas.openxmlformats.org/officeDocument/2006/relationships/hyperlink" Target="http://finance.ifeng.com/app/hq/fund/of001207/index.shtml" TargetMode="External"/><Relationship Id="rId2871" Type="http://schemas.openxmlformats.org/officeDocument/2006/relationships/hyperlink" Target="http://finance.ifeng.com/app/hq/fund/of005055/index.shtml" TargetMode="External"/><Relationship Id="rId2872" Type="http://schemas.openxmlformats.org/officeDocument/2006/relationships/hyperlink" Target="http://finance.ifeng.com/app/hq/fund/of002271/index.shtml" TargetMode="External"/><Relationship Id="rId2873" Type="http://schemas.openxmlformats.org/officeDocument/2006/relationships/hyperlink" Target="http://finance.ifeng.com/app/hq/fund/of531008/index.shtml" TargetMode="External"/><Relationship Id="rId2874" Type="http://schemas.openxmlformats.org/officeDocument/2006/relationships/hyperlink" Target="http://finance.ifeng.com/app/hq/fund/of001762/index.shtml" TargetMode="External"/><Relationship Id="rId2875" Type="http://schemas.openxmlformats.org/officeDocument/2006/relationships/hyperlink" Target="http://finance.ifeng.com/app/hq/fund/of001053/index.shtml" TargetMode="External"/><Relationship Id="rId2876" Type="http://schemas.openxmlformats.org/officeDocument/2006/relationships/hyperlink" Target="http://finance.ifeng.com/app/hq/fund/of002131/index.shtml" TargetMode="External"/><Relationship Id="rId2877" Type="http://schemas.openxmlformats.org/officeDocument/2006/relationships/hyperlink" Target="http://finance.ifeng.com/app/hq/fund/of001573/index.shtml" TargetMode="External"/><Relationship Id="rId2878" Type="http://schemas.openxmlformats.org/officeDocument/2006/relationships/hyperlink" Target="http://finance.ifeng.com/app/hq/fund/index.shtml" TargetMode="External"/><Relationship Id="rId2879" Type="http://schemas.openxmlformats.org/officeDocument/2006/relationships/hyperlink" Target="http://finance.ifeng.com/app/hq/fund/of002818/index.shtml" TargetMode="External"/><Relationship Id="rId3230" Type="http://schemas.openxmlformats.org/officeDocument/2006/relationships/hyperlink" Target="http://finance.ifeng.com/app/hq/fund/of002294/index.shtml" TargetMode="External"/><Relationship Id="rId3231" Type="http://schemas.openxmlformats.org/officeDocument/2006/relationships/hyperlink" Target="http://finance.ifeng.com/app/hq/fund/of003168/index.shtml" TargetMode="External"/><Relationship Id="rId3232" Type="http://schemas.openxmlformats.org/officeDocument/2006/relationships/hyperlink" Target="http://finance.ifeng.com/app/hq/fund/of004480/index.shtml" TargetMode="External"/><Relationship Id="rId3233" Type="http://schemas.openxmlformats.org/officeDocument/2006/relationships/hyperlink" Target="http://finance.ifeng.com/app/hq/fund/of206002/index.shtml" TargetMode="External"/><Relationship Id="rId3234" Type="http://schemas.openxmlformats.org/officeDocument/2006/relationships/hyperlink" Target="http://finance.ifeng.com/app/hq/fund/of000695/index.shtml" TargetMode="External"/><Relationship Id="rId3235" Type="http://schemas.openxmlformats.org/officeDocument/2006/relationships/hyperlink" Target="http://finance.ifeng.com/app/hq/fund/of001410/index.shtml" TargetMode="External"/><Relationship Id="rId3236" Type="http://schemas.openxmlformats.org/officeDocument/2006/relationships/hyperlink" Target="http://finance.ifeng.com/app/hq/fund/of003158/index.shtml" TargetMode="External"/><Relationship Id="rId3237" Type="http://schemas.openxmlformats.org/officeDocument/2006/relationships/hyperlink" Target="http://finance.ifeng.com/app/hq/fund/of050029/index.shtml" TargetMode="External"/><Relationship Id="rId3238" Type="http://schemas.openxmlformats.org/officeDocument/2006/relationships/hyperlink" Target="http://finance.ifeng.com/app/hq/fund/of001583/index.shtml" TargetMode="External"/><Relationship Id="rId3239" Type="http://schemas.openxmlformats.org/officeDocument/2006/relationships/hyperlink" Target="http://finance.ifeng.com/app/hq/fund/of003696/index.shtml" TargetMode="External"/><Relationship Id="rId530" Type="http://schemas.openxmlformats.org/officeDocument/2006/relationships/hyperlink" Target="http://finance.ifeng.com/app/hq/fund/of003582/index.shtml" TargetMode="External"/><Relationship Id="rId531" Type="http://schemas.openxmlformats.org/officeDocument/2006/relationships/hyperlink" Target="http://finance.ifeng.com/app/hq/fund/sz159951/index.shtml" TargetMode="External"/><Relationship Id="rId532" Type="http://schemas.openxmlformats.org/officeDocument/2006/relationships/hyperlink" Target="http://finance.ifeng.com/app/hq/fund/of004309/index.shtml" TargetMode="External"/><Relationship Id="rId533" Type="http://schemas.openxmlformats.org/officeDocument/2006/relationships/hyperlink" Target="http://finance.ifeng.com/app/hq/fund/of004308/index.shtml" TargetMode="External"/><Relationship Id="rId534" Type="http://schemas.openxmlformats.org/officeDocument/2006/relationships/hyperlink" Target="http://finance.ifeng.com/app/hq/fund/sz163819/index.shtml" TargetMode="External"/><Relationship Id="rId535" Type="http://schemas.openxmlformats.org/officeDocument/2006/relationships/hyperlink" Target="http://finance.ifeng.com/app/hq/fund/of002731/index.shtml" TargetMode="External"/><Relationship Id="rId536" Type="http://schemas.openxmlformats.org/officeDocument/2006/relationships/hyperlink" Target="http://finance.ifeng.com/app/hq/fund/of519017/index.shtml" TargetMode="External"/><Relationship Id="rId537" Type="http://schemas.openxmlformats.org/officeDocument/2006/relationships/hyperlink" Target="http://finance.ifeng.com/app/hq/fund/of020009/index.shtml" TargetMode="External"/><Relationship Id="rId538" Type="http://schemas.openxmlformats.org/officeDocument/2006/relationships/hyperlink" Target="http://finance.ifeng.com/app/hq/fund/of002730/index.shtml" TargetMode="External"/><Relationship Id="rId539" Type="http://schemas.openxmlformats.org/officeDocument/2006/relationships/hyperlink" Target="http://finance.ifeng.com/app/hq/fund/of070025/index.shtml" TargetMode="External"/><Relationship Id="rId1780" Type="http://schemas.openxmlformats.org/officeDocument/2006/relationships/hyperlink" Target="http://finance.ifeng.com/app/hq/fund/sh502001/index.shtml" TargetMode="External"/><Relationship Id="rId1781" Type="http://schemas.openxmlformats.org/officeDocument/2006/relationships/hyperlink" Target="http://finance.ifeng.com/app/hq/fund/sz150083/index.shtml" TargetMode="External"/><Relationship Id="rId1782" Type="http://schemas.openxmlformats.org/officeDocument/2006/relationships/hyperlink" Target="http://finance.ifeng.com/app/hq/fund/sz150104/index.shtml" TargetMode="External"/><Relationship Id="rId1783" Type="http://schemas.openxmlformats.org/officeDocument/2006/relationships/hyperlink" Target="http://finance.ifeng.com/app/hq/fund/of003285/index.shtml" TargetMode="External"/><Relationship Id="rId1784" Type="http://schemas.openxmlformats.org/officeDocument/2006/relationships/hyperlink" Target="http://finance.ifeng.com/app/hq/fund/sz150090/index.shtml" TargetMode="External"/><Relationship Id="rId1785" Type="http://schemas.openxmlformats.org/officeDocument/2006/relationships/hyperlink" Target="http://finance.ifeng.com/app/hq/fund/of004665/index.shtml" TargetMode="External"/><Relationship Id="rId1786" Type="http://schemas.openxmlformats.org/officeDocument/2006/relationships/hyperlink" Target="http://finance.ifeng.com/app/hq/fund/of003514/index.shtml" TargetMode="External"/><Relationship Id="rId1787" Type="http://schemas.openxmlformats.org/officeDocument/2006/relationships/hyperlink" Target="http://finance.ifeng.com/app/hq/fund/sz150123/index.shtml" TargetMode="External"/><Relationship Id="rId1788" Type="http://schemas.openxmlformats.org/officeDocument/2006/relationships/hyperlink" Target="http://finance.ifeng.com/app/hq/fund/of000521/index.shtml" TargetMode="External"/><Relationship Id="rId1789" Type="http://schemas.openxmlformats.org/officeDocument/2006/relationships/hyperlink" Target="http://finance.ifeng.com/app/hq/fund/of003428/index.shtml" TargetMode="External"/><Relationship Id="rId20" Type="http://schemas.openxmlformats.org/officeDocument/2006/relationships/hyperlink" Target="http://finance.ifeng.com/app/hq/fund/sz165311/index.shtml" TargetMode="External"/><Relationship Id="rId21" Type="http://schemas.openxmlformats.org/officeDocument/2006/relationships/hyperlink" Target="http://finance.ifeng.com/app/hq/fund/of519967/index.shtml" TargetMode="External"/><Relationship Id="rId2140" Type="http://schemas.openxmlformats.org/officeDocument/2006/relationships/hyperlink" Target="http://finance.ifeng.com/app/hq/fund/of003104/index.shtml" TargetMode="External"/><Relationship Id="rId2141" Type="http://schemas.openxmlformats.org/officeDocument/2006/relationships/hyperlink" Target="http://finance.ifeng.com/app/hq/fund/of519776/index.shtml" TargetMode="External"/><Relationship Id="rId2142" Type="http://schemas.openxmlformats.org/officeDocument/2006/relationships/hyperlink" Target="http://finance.ifeng.com/app/hq/fund/sz150092/index.shtml" TargetMode="External"/><Relationship Id="rId2143" Type="http://schemas.openxmlformats.org/officeDocument/2006/relationships/hyperlink" Target="http://finance.ifeng.com/app/hq/fund/of002305/index.shtml" TargetMode="External"/><Relationship Id="rId2144" Type="http://schemas.openxmlformats.org/officeDocument/2006/relationships/hyperlink" Target="http://finance.ifeng.com/app/hq/fund/of610003/index.shtml" TargetMode="External"/><Relationship Id="rId2145" Type="http://schemas.openxmlformats.org/officeDocument/2006/relationships/hyperlink" Target="http://finance.ifeng.com/app/hq/fund/of001510/index.shtml" TargetMode="External"/><Relationship Id="rId2146" Type="http://schemas.openxmlformats.org/officeDocument/2006/relationships/hyperlink" Target="http://finance.ifeng.com/app/hq/fund/of000171/index.shtml" TargetMode="External"/><Relationship Id="rId2147" Type="http://schemas.openxmlformats.org/officeDocument/2006/relationships/hyperlink" Target="http://finance.ifeng.com/app/hq/fund/of003117/index.shtml" TargetMode="External"/><Relationship Id="rId2148" Type="http://schemas.openxmlformats.org/officeDocument/2006/relationships/hyperlink" Target="http://finance.ifeng.com/app/hq/fund/sz150066/index.shtml" TargetMode="External"/><Relationship Id="rId2149" Type="http://schemas.openxmlformats.org/officeDocument/2006/relationships/hyperlink" Target="http://finance.ifeng.com/app/hq/fund/of001745/index.shtml" TargetMode="External"/><Relationship Id="rId22" Type="http://schemas.openxmlformats.org/officeDocument/2006/relationships/hyperlink" Target="http://finance.ifeng.com/app/hq/fund/of100038/index.shtml" TargetMode="External"/><Relationship Id="rId23" Type="http://schemas.openxmlformats.org/officeDocument/2006/relationships/hyperlink" Target="http://finance.ifeng.com/app/hq/fund/of630006/index.shtml" TargetMode="External"/><Relationship Id="rId24" Type="http://schemas.openxmlformats.org/officeDocument/2006/relationships/hyperlink" Target="http://finance.ifeng.com/app/hq/fund/of002114/index.shtml" TargetMode="External"/><Relationship Id="rId25" Type="http://schemas.openxmlformats.org/officeDocument/2006/relationships/hyperlink" Target="http://finance.ifeng.com/app/hq/fund/of001170/index.shtml" TargetMode="External"/><Relationship Id="rId26" Type="http://schemas.openxmlformats.org/officeDocument/2006/relationships/hyperlink" Target="http://finance.ifeng.com/app/hq/fund/sh501023/index.shtml" TargetMode="External"/><Relationship Id="rId27" Type="http://schemas.openxmlformats.org/officeDocument/2006/relationships/hyperlink" Target="http://finance.ifeng.com/app/hq/fund/sz159939/index.shtml" TargetMode="External"/><Relationship Id="rId28" Type="http://schemas.openxmlformats.org/officeDocument/2006/relationships/hyperlink" Target="http://finance.ifeng.com/app/hq/fund/of001616/index.shtml" TargetMode="External"/><Relationship Id="rId29" Type="http://schemas.openxmlformats.org/officeDocument/2006/relationships/hyperlink" Target="http://finance.ifeng.com/app/hq/fund/of003232/index.shtml" TargetMode="External"/><Relationship Id="rId3970" Type="http://schemas.openxmlformats.org/officeDocument/2006/relationships/hyperlink" Target="http://finance.ifeng.com/app/hq/fund/of000218/index.shtml" TargetMode="External"/><Relationship Id="rId3971" Type="http://schemas.openxmlformats.org/officeDocument/2006/relationships/hyperlink" Target="http://finance.ifeng.com/app/hq/fund/of001861/index.shtml" TargetMode="External"/><Relationship Id="rId3972" Type="http://schemas.openxmlformats.org/officeDocument/2006/relationships/hyperlink" Target="http://finance.ifeng.com/app/hq/fund/of003312/index.shtml" TargetMode="External"/><Relationship Id="rId3973" Type="http://schemas.openxmlformats.org/officeDocument/2006/relationships/hyperlink" Target="http://finance.ifeng.com/app/hq/fund/of004139/index.shtml" TargetMode="External"/><Relationship Id="rId3974" Type="http://schemas.openxmlformats.org/officeDocument/2006/relationships/hyperlink" Target="http://finance.ifeng.com/app/hq/fund/of002885/index.shtml" TargetMode="External"/><Relationship Id="rId3975" Type="http://schemas.openxmlformats.org/officeDocument/2006/relationships/hyperlink" Target="http://finance.ifeng.com/app/hq/fund/of002162/index.shtml" TargetMode="External"/><Relationship Id="rId3976" Type="http://schemas.openxmlformats.org/officeDocument/2006/relationships/hyperlink" Target="http://finance.ifeng.com/app/hq/fund/of261102/index.shtml" TargetMode="External"/><Relationship Id="rId3977" Type="http://schemas.openxmlformats.org/officeDocument/2006/relationships/hyperlink" Target="http://finance.ifeng.com/app/hq/fund/of001188/index.shtml" TargetMode="External"/><Relationship Id="rId3978" Type="http://schemas.openxmlformats.org/officeDocument/2006/relationships/hyperlink" Target="http://finance.ifeng.com/app/hq/fund/of003131/index.shtml" TargetMode="External"/><Relationship Id="rId3979" Type="http://schemas.openxmlformats.org/officeDocument/2006/relationships/hyperlink" Target="http://finance.ifeng.com/app/hq/fund/of519150/index.shtml" TargetMode="External"/><Relationship Id="rId1050" Type="http://schemas.openxmlformats.org/officeDocument/2006/relationships/hyperlink" Target="http://finance.ifeng.com/app/hq/fund/of393001/index.shtml" TargetMode="External"/><Relationship Id="rId1051" Type="http://schemas.openxmlformats.org/officeDocument/2006/relationships/hyperlink" Target="http://finance.ifeng.com/app/hq/fund/index.shtml" TargetMode="External"/><Relationship Id="rId4330" Type="http://schemas.openxmlformats.org/officeDocument/2006/relationships/hyperlink" Target="http://finance.ifeng.com/app/hq/fund/of001865/index.shtml" TargetMode="External"/><Relationship Id="rId4331" Type="http://schemas.openxmlformats.org/officeDocument/2006/relationships/hyperlink" Target="http://finance.ifeng.com/app/hq/fund/sz159938/index.shtml" TargetMode="External"/><Relationship Id="rId4332" Type="http://schemas.openxmlformats.org/officeDocument/2006/relationships/hyperlink" Target="http://finance.ifeng.com/app/hq/fund/of000554/index.shtml" TargetMode="External"/><Relationship Id="rId4333" Type="http://schemas.openxmlformats.org/officeDocument/2006/relationships/hyperlink" Target="http://finance.ifeng.com/app/hq/fund/of002036/index.shtml" TargetMode="External"/><Relationship Id="rId4334" Type="http://schemas.openxmlformats.org/officeDocument/2006/relationships/hyperlink" Target="http://finance.ifeng.com/app/hq/fund/of090013/index.shtml" TargetMode="External"/><Relationship Id="rId4335" Type="http://schemas.openxmlformats.org/officeDocument/2006/relationships/hyperlink" Target="http://finance.ifeng.com/app/hq/fund/of002773/index.shtml" TargetMode="External"/><Relationship Id="rId4336" Type="http://schemas.openxmlformats.org/officeDocument/2006/relationships/hyperlink" Target="http://finance.ifeng.com/app/hq/fund/of000684/index.shtml" TargetMode="External"/><Relationship Id="rId4337" Type="http://schemas.openxmlformats.org/officeDocument/2006/relationships/hyperlink" Target="http://finance.ifeng.com/app/hq/fund/sz160421/index.shtml" TargetMode="External"/><Relationship Id="rId4338" Type="http://schemas.openxmlformats.org/officeDocument/2006/relationships/hyperlink" Target="http://finance.ifeng.com/app/hq/fund/of001118/index.shtml" TargetMode="External"/><Relationship Id="rId4339" Type="http://schemas.openxmlformats.org/officeDocument/2006/relationships/hyperlink" Target="http://finance.ifeng.com/app/hq/fund/of000762/index.shtml" TargetMode="External"/><Relationship Id="rId1052" Type="http://schemas.openxmlformats.org/officeDocument/2006/relationships/hyperlink" Target="http://finance.ifeng.com/app/hq/fund/of004154/index.shtml" TargetMode="External"/><Relationship Id="rId1053" Type="http://schemas.openxmlformats.org/officeDocument/2006/relationships/hyperlink" Target="http://finance.ifeng.com/app/hq/fund/of001116/index.shtml" TargetMode="External"/><Relationship Id="rId1054" Type="http://schemas.openxmlformats.org/officeDocument/2006/relationships/hyperlink" Target="http://finance.ifeng.com/app/hq/fund/of002136/index.shtml" TargetMode="External"/><Relationship Id="rId1055" Type="http://schemas.openxmlformats.org/officeDocument/2006/relationships/hyperlink" Target="http://finance.ifeng.com/app/hq/fund/of002866/index.shtml" TargetMode="External"/><Relationship Id="rId1056" Type="http://schemas.openxmlformats.org/officeDocument/2006/relationships/hyperlink" Target="http://finance.ifeng.com/app/hq/fund/index.shtml" TargetMode="External"/><Relationship Id="rId1057" Type="http://schemas.openxmlformats.org/officeDocument/2006/relationships/hyperlink" Target="http://finance.ifeng.com/app/hq/fund/index.shtml" TargetMode="External"/><Relationship Id="rId1058" Type="http://schemas.openxmlformats.org/officeDocument/2006/relationships/hyperlink" Target="http://finance.ifeng.com/app/hq/fund/of004953/index.shtml" TargetMode="External"/><Relationship Id="rId1059" Type="http://schemas.openxmlformats.org/officeDocument/2006/relationships/hyperlink" Target="http://finance.ifeng.com/app/hq/fund/of004994/index.shtml" TargetMode="External"/><Relationship Id="rId2880" Type="http://schemas.openxmlformats.org/officeDocument/2006/relationships/hyperlink" Target="http://finance.ifeng.com/app/hq/fund/sz150028/index.shtml" TargetMode="External"/><Relationship Id="rId2881" Type="http://schemas.openxmlformats.org/officeDocument/2006/relationships/hyperlink" Target="http://finance.ifeng.com/app/hq/fund/sz150279/index.shtml" TargetMode="External"/><Relationship Id="rId2882" Type="http://schemas.openxmlformats.org/officeDocument/2006/relationships/hyperlink" Target="http://finance.ifeng.com/app/hq/fund/of630008/index.shtml" TargetMode="External"/><Relationship Id="rId2883" Type="http://schemas.openxmlformats.org/officeDocument/2006/relationships/hyperlink" Target="http://finance.ifeng.com/app/hq/fund/sz150181/index.shtml" TargetMode="External"/><Relationship Id="rId2884" Type="http://schemas.openxmlformats.org/officeDocument/2006/relationships/hyperlink" Target="http://finance.ifeng.com/app/hq/fund/sz150164/index.shtml" TargetMode="External"/><Relationship Id="rId2885" Type="http://schemas.openxmlformats.org/officeDocument/2006/relationships/hyperlink" Target="http://finance.ifeng.com/app/hq/fund/of003324/index.shtml" TargetMode="External"/><Relationship Id="rId2886" Type="http://schemas.openxmlformats.org/officeDocument/2006/relationships/hyperlink" Target="http://finance.ifeng.com/app/hq/fund/of000422/index.shtml" TargetMode="External"/><Relationship Id="rId2887" Type="http://schemas.openxmlformats.org/officeDocument/2006/relationships/hyperlink" Target="http://finance.ifeng.com/app/hq/fund/of519618/index.shtml" TargetMode="External"/><Relationship Id="rId2888" Type="http://schemas.openxmlformats.org/officeDocument/2006/relationships/hyperlink" Target="http://finance.ifeng.com/app/hq/fund/index.shtml" TargetMode="External"/><Relationship Id="rId2889" Type="http://schemas.openxmlformats.org/officeDocument/2006/relationships/hyperlink" Target="http://finance.ifeng.com/app/hq/fund/of002635/index.shtml" TargetMode="External"/><Relationship Id="rId3240" Type="http://schemas.openxmlformats.org/officeDocument/2006/relationships/hyperlink" Target="http://finance.ifeng.com/app/hq/fund/of000367/index.shtml" TargetMode="External"/><Relationship Id="rId3241" Type="http://schemas.openxmlformats.org/officeDocument/2006/relationships/hyperlink" Target="http://finance.ifeng.com/app/hq/fund/of003767/index.shtml" TargetMode="External"/><Relationship Id="rId3242" Type="http://schemas.openxmlformats.org/officeDocument/2006/relationships/hyperlink" Target="http://finance.ifeng.com/app/hq/fund/of003768/index.shtml" TargetMode="External"/><Relationship Id="rId3243" Type="http://schemas.openxmlformats.org/officeDocument/2006/relationships/hyperlink" Target="http://finance.ifeng.com/app/hq/fund/of001379/index.shtml" TargetMode="External"/><Relationship Id="rId3244" Type="http://schemas.openxmlformats.org/officeDocument/2006/relationships/hyperlink" Target="http://finance.ifeng.com/app/hq/fund/of050106/index.shtml" TargetMode="External"/><Relationship Id="rId3245" Type="http://schemas.openxmlformats.org/officeDocument/2006/relationships/hyperlink" Target="http://finance.ifeng.com/app/hq/fund/of690011/index.shtml" TargetMode="External"/><Relationship Id="rId3246" Type="http://schemas.openxmlformats.org/officeDocument/2006/relationships/hyperlink" Target="http://finance.ifeng.com/app/hq/fund/index.shtml" TargetMode="External"/><Relationship Id="rId3247" Type="http://schemas.openxmlformats.org/officeDocument/2006/relationships/hyperlink" Target="http://finance.ifeng.com/app/hq/fund/of050012/index.shtml" TargetMode="External"/><Relationship Id="rId3248" Type="http://schemas.openxmlformats.org/officeDocument/2006/relationships/hyperlink" Target="http://finance.ifeng.com/app/hq/fund/of002969/index.shtml" TargetMode="External"/><Relationship Id="rId3249" Type="http://schemas.openxmlformats.org/officeDocument/2006/relationships/hyperlink" Target="http://finance.ifeng.com/app/hq/fund/of004925/index.shtml" TargetMode="External"/><Relationship Id="rId540" Type="http://schemas.openxmlformats.org/officeDocument/2006/relationships/hyperlink" Target="http://finance.ifeng.com/app/hq/fund/of002515/index.shtml" TargetMode="External"/><Relationship Id="rId541" Type="http://schemas.openxmlformats.org/officeDocument/2006/relationships/hyperlink" Target="http://finance.ifeng.com/app/hq/fund/of001370/index.shtml" TargetMode="External"/><Relationship Id="rId542" Type="http://schemas.openxmlformats.org/officeDocument/2006/relationships/hyperlink" Target="http://finance.ifeng.com/app/hq/fund/sh510020/index.shtml" TargetMode="External"/><Relationship Id="rId543" Type="http://schemas.openxmlformats.org/officeDocument/2006/relationships/hyperlink" Target="http://finance.ifeng.com/app/hq/fund/of001801/index.shtml" TargetMode="External"/><Relationship Id="rId544" Type="http://schemas.openxmlformats.org/officeDocument/2006/relationships/hyperlink" Target="http://finance.ifeng.com/app/hq/fund/of001770/index.shtml" TargetMode="External"/><Relationship Id="rId545" Type="http://schemas.openxmlformats.org/officeDocument/2006/relationships/hyperlink" Target="http://finance.ifeng.com/app/hq/fund/of288102/index.shtml" TargetMode="External"/><Relationship Id="rId546" Type="http://schemas.openxmlformats.org/officeDocument/2006/relationships/hyperlink" Target="http://finance.ifeng.com/app/hq/fund/of002854/index.shtml" TargetMode="External"/><Relationship Id="rId547" Type="http://schemas.openxmlformats.org/officeDocument/2006/relationships/hyperlink" Target="http://finance.ifeng.com/app/hq/fund/of001765/index.shtml" TargetMode="External"/><Relationship Id="rId548" Type="http://schemas.openxmlformats.org/officeDocument/2006/relationships/hyperlink" Target="http://finance.ifeng.com/app/hq/fund/of000877/index.shtml" TargetMode="External"/><Relationship Id="rId549" Type="http://schemas.openxmlformats.org/officeDocument/2006/relationships/hyperlink" Target="http://finance.ifeng.com/app/hq/fund/sz150195/index.shtml" TargetMode="External"/><Relationship Id="rId1790" Type="http://schemas.openxmlformats.org/officeDocument/2006/relationships/hyperlink" Target="http://finance.ifeng.com/app/hq/fund/of003983/index.shtml" TargetMode="External"/><Relationship Id="rId1791" Type="http://schemas.openxmlformats.org/officeDocument/2006/relationships/hyperlink" Target="http://finance.ifeng.com/app/hq/fund/of004655/index.shtml" TargetMode="External"/><Relationship Id="rId1792" Type="http://schemas.openxmlformats.org/officeDocument/2006/relationships/hyperlink" Target="http://finance.ifeng.com/app/hq/fund/of004936/index.shtml" TargetMode="External"/><Relationship Id="rId1793" Type="http://schemas.openxmlformats.org/officeDocument/2006/relationships/hyperlink" Target="http://finance.ifeng.com/app/hq/fund/of003978/index.shtml" TargetMode="External"/><Relationship Id="rId1794" Type="http://schemas.openxmlformats.org/officeDocument/2006/relationships/hyperlink" Target="http://finance.ifeng.com/app/hq/fund/of003665/index.shtml" TargetMode="External"/><Relationship Id="rId1795" Type="http://schemas.openxmlformats.org/officeDocument/2006/relationships/hyperlink" Target="http://finance.ifeng.com/app/hq/fund/of003824/index.shtml" TargetMode="External"/><Relationship Id="rId1796" Type="http://schemas.openxmlformats.org/officeDocument/2006/relationships/hyperlink" Target="http://finance.ifeng.com/app/hq/fund/of004541/index.shtml" TargetMode="External"/><Relationship Id="rId1797" Type="http://schemas.openxmlformats.org/officeDocument/2006/relationships/hyperlink" Target="http://finance.ifeng.com/app/hq/fund/of003933/index.shtml" TargetMode="External"/><Relationship Id="rId1798" Type="http://schemas.openxmlformats.org/officeDocument/2006/relationships/hyperlink" Target="http://finance.ifeng.com/app/hq/fund/of002930/index.shtml" TargetMode="External"/><Relationship Id="rId1799" Type="http://schemas.openxmlformats.org/officeDocument/2006/relationships/hyperlink" Target="http://finance.ifeng.com/app/hq/fund/of004334/index.shtml" TargetMode="External"/><Relationship Id="rId30" Type="http://schemas.openxmlformats.org/officeDocument/2006/relationships/hyperlink" Target="http://finance.ifeng.com/app/hq/fund/of001119/index.shtml" TargetMode="External"/><Relationship Id="rId31" Type="http://schemas.openxmlformats.org/officeDocument/2006/relationships/hyperlink" Target="http://finance.ifeng.com/app/hq/fund/of002115/index.shtml" TargetMode="External"/><Relationship Id="rId2150" Type="http://schemas.openxmlformats.org/officeDocument/2006/relationships/hyperlink" Target="http://finance.ifeng.com/app/hq/fund/of004563/index.shtml" TargetMode="External"/><Relationship Id="rId2151" Type="http://schemas.openxmlformats.org/officeDocument/2006/relationships/hyperlink" Target="http://finance.ifeng.com/app/hq/fund/of000219/index.shtml" TargetMode="External"/><Relationship Id="rId2152" Type="http://schemas.openxmlformats.org/officeDocument/2006/relationships/hyperlink" Target="http://finance.ifeng.com/app/hq/fund/of000571/index.shtml" TargetMode="External"/><Relationship Id="rId2153" Type="http://schemas.openxmlformats.org/officeDocument/2006/relationships/hyperlink" Target="http://finance.ifeng.com/app/hq/fund/of003358/index.shtml" TargetMode="External"/><Relationship Id="rId2154" Type="http://schemas.openxmlformats.org/officeDocument/2006/relationships/hyperlink" Target="http://finance.ifeng.com/app/hq/fund/of002434/index.shtml" TargetMode="External"/><Relationship Id="rId2155" Type="http://schemas.openxmlformats.org/officeDocument/2006/relationships/hyperlink" Target="http://finance.ifeng.com/app/hq/fund/of001971/index.shtml" TargetMode="External"/><Relationship Id="rId2156" Type="http://schemas.openxmlformats.org/officeDocument/2006/relationships/hyperlink" Target="http://finance.ifeng.com/app/hq/fund/of001943/index.shtml" TargetMode="External"/><Relationship Id="rId2157" Type="http://schemas.openxmlformats.org/officeDocument/2006/relationships/hyperlink" Target="http://finance.ifeng.com/app/hq/fund/of002396/index.shtml" TargetMode="External"/><Relationship Id="rId2158" Type="http://schemas.openxmlformats.org/officeDocument/2006/relationships/hyperlink" Target="http://finance.ifeng.com/app/hq/fund/of002496/index.shtml" TargetMode="External"/><Relationship Id="rId2159" Type="http://schemas.openxmlformats.org/officeDocument/2006/relationships/hyperlink" Target="http://finance.ifeng.com/app/hq/fund/of001075/index.shtml" TargetMode="External"/><Relationship Id="rId32" Type="http://schemas.openxmlformats.org/officeDocument/2006/relationships/hyperlink" Target="http://finance.ifeng.com/app/hq/fund/of530020/index.shtml" TargetMode="External"/><Relationship Id="rId33" Type="http://schemas.openxmlformats.org/officeDocument/2006/relationships/hyperlink" Target="http://finance.ifeng.com/app/hq/fund/of003233/index.shtml" TargetMode="External"/><Relationship Id="rId34" Type="http://schemas.openxmlformats.org/officeDocument/2006/relationships/hyperlink" Target="http://finance.ifeng.com/app/hq/fund/of310518/index.shtml" TargetMode="External"/><Relationship Id="rId35" Type="http://schemas.openxmlformats.org/officeDocument/2006/relationships/hyperlink" Target="http://finance.ifeng.com/app/hq/fund/of257060/index.shtml" TargetMode="External"/><Relationship Id="rId36" Type="http://schemas.openxmlformats.org/officeDocument/2006/relationships/hyperlink" Target="http://finance.ifeng.com/app/hq/fund/of001284/index.shtml" TargetMode="External"/><Relationship Id="rId37" Type="http://schemas.openxmlformats.org/officeDocument/2006/relationships/hyperlink" Target="http://finance.ifeng.com/app/hq/fund/sz150252/index.shtml" TargetMode="External"/><Relationship Id="rId38" Type="http://schemas.openxmlformats.org/officeDocument/2006/relationships/hyperlink" Target="http://finance.ifeng.com/app/hq/fund/of001283/index.shtml" TargetMode="External"/><Relationship Id="rId39" Type="http://schemas.openxmlformats.org/officeDocument/2006/relationships/hyperlink" Target="http://finance.ifeng.com/app/hq/fund/of470007/index.shtml" TargetMode="External"/><Relationship Id="rId3980" Type="http://schemas.openxmlformats.org/officeDocument/2006/relationships/hyperlink" Target="http://finance.ifeng.com/app/hq/fund/sh512100/index.shtml" TargetMode="External"/><Relationship Id="rId3981" Type="http://schemas.openxmlformats.org/officeDocument/2006/relationships/hyperlink" Target="http://finance.ifeng.com/app/hq/fund/of001495/index.shtml" TargetMode="External"/><Relationship Id="rId3982" Type="http://schemas.openxmlformats.org/officeDocument/2006/relationships/hyperlink" Target="http://finance.ifeng.com/app/hq/fund/of377150/index.shtml" TargetMode="External"/><Relationship Id="rId3983" Type="http://schemas.openxmlformats.org/officeDocument/2006/relationships/hyperlink" Target="http://finance.ifeng.com/app/hq/fund/of002146/index.shtml" TargetMode="External"/><Relationship Id="rId3984" Type="http://schemas.openxmlformats.org/officeDocument/2006/relationships/hyperlink" Target="http://finance.ifeng.com/app/hq/fund/sz160616/index.shtml" TargetMode="External"/><Relationship Id="rId3985" Type="http://schemas.openxmlformats.org/officeDocument/2006/relationships/hyperlink" Target="http://finance.ifeng.com/app/hq/fund/of001039/index.shtml" TargetMode="External"/><Relationship Id="rId3986" Type="http://schemas.openxmlformats.org/officeDocument/2006/relationships/hyperlink" Target="http://finance.ifeng.com/app/hq/fund/sz150248/index.shtml" TargetMode="External"/><Relationship Id="rId3987" Type="http://schemas.openxmlformats.org/officeDocument/2006/relationships/hyperlink" Target="http://finance.ifeng.com/app/hq/fund/of001319/index.shtml" TargetMode="External"/><Relationship Id="rId3988" Type="http://schemas.openxmlformats.org/officeDocument/2006/relationships/hyperlink" Target="http://finance.ifeng.com/app/hq/fund/index.shtml" TargetMode="External"/><Relationship Id="rId3989" Type="http://schemas.openxmlformats.org/officeDocument/2006/relationships/hyperlink" Target="http://finance.ifeng.com/app/hq/fund/of002147/index.shtml" TargetMode="External"/><Relationship Id="rId1060" Type="http://schemas.openxmlformats.org/officeDocument/2006/relationships/hyperlink" Target="http://finance.ifeng.com/app/hq/fund/of002582/index.shtml" TargetMode="External"/><Relationship Id="rId1061" Type="http://schemas.openxmlformats.org/officeDocument/2006/relationships/hyperlink" Target="http://finance.ifeng.com/app/hq/fund/of004952/index.shtml" TargetMode="External"/><Relationship Id="rId4340" Type="http://schemas.openxmlformats.org/officeDocument/2006/relationships/hyperlink" Target="http://finance.ifeng.com/app/hq/fund/of002132/index.shtml" TargetMode="External"/><Relationship Id="rId4341" Type="http://schemas.openxmlformats.org/officeDocument/2006/relationships/hyperlink" Target="http://finance.ifeng.com/app/hq/fund/of450001/index.shtml" TargetMode="External"/><Relationship Id="rId4342" Type="http://schemas.openxmlformats.org/officeDocument/2006/relationships/hyperlink" Target="http://finance.ifeng.com/app/hq/fund/of000960/index.shtml" TargetMode="External"/><Relationship Id="rId4343" Type="http://schemas.openxmlformats.org/officeDocument/2006/relationships/hyperlink" Target="http://finance.ifeng.com/app/hq/fund/sz162006/index.shtml" TargetMode="External"/><Relationship Id="rId4344" Type="http://schemas.openxmlformats.org/officeDocument/2006/relationships/hyperlink" Target="http://finance.ifeng.com/app/hq/fund/of002612/index.shtml" TargetMode="External"/><Relationship Id="rId4345" Type="http://schemas.openxmlformats.org/officeDocument/2006/relationships/hyperlink" Target="http://finance.ifeng.com/app/hq/fund/of519706/index.shtml" TargetMode="External"/><Relationship Id="rId4346" Type="http://schemas.openxmlformats.org/officeDocument/2006/relationships/hyperlink" Target="http://finance.ifeng.com/app/hq/fund/of004005/index.shtml" TargetMode="External"/><Relationship Id="rId4347" Type="http://schemas.openxmlformats.org/officeDocument/2006/relationships/hyperlink" Target="http://finance.ifeng.com/app/hq/fund/of005342/index.shtml" TargetMode="External"/><Relationship Id="rId4348" Type="http://schemas.openxmlformats.org/officeDocument/2006/relationships/hyperlink" Target="http://finance.ifeng.com/app/hq/fund/of217017/index.shtml" TargetMode="External"/><Relationship Id="rId4349" Type="http://schemas.openxmlformats.org/officeDocument/2006/relationships/hyperlink" Target="http://finance.ifeng.com/app/hq/fund/of004006/index.shtml" TargetMode="External"/><Relationship Id="rId1062" Type="http://schemas.openxmlformats.org/officeDocument/2006/relationships/hyperlink" Target="http://finance.ifeng.com/app/hq/fund/of004153/index.shtml" TargetMode="External"/><Relationship Id="rId1063" Type="http://schemas.openxmlformats.org/officeDocument/2006/relationships/hyperlink" Target="http://finance.ifeng.com/app/hq/fund/of001688/index.shtml" TargetMode="External"/><Relationship Id="rId1064" Type="http://schemas.openxmlformats.org/officeDocument/2006/relationships/hyperlink" Target="http://finance.ifeng.com/app/hq/fund/of001524/index.shtml" TargetMode="External"/><Relationship Id="rId1065" Type="http://schemas.openxmlformats.org/officeDocument/2006/relationships/hyperlink" Target="http://finance.ifeng.com/app/hq/fund/of000843/index.shtml" TargetMode="External"/><Relationship Id="rId1066" Type="http://schemas.openxmlformats.org/officeDocument/2006/relationships/hyperlink" Target="http://finance.ifeng.com/app/hq/fund/index.shtml" TargetMode="External"/><Relationship Id="rId1067" Type="http://schemas.openxmlformats.org/officeDocument/2006/relationships/hyperlink" Target="http://finance.ifeng.com/app/hq/fund/of001503/index.shtml" TargetMode="External"/><Relationship Id="rId1068" Type="http://schemas.openxmlformats.org/officeDocument/2006/relationships/hyperlink" Target="http://finance.ifeng.com/app/hq/fund/of004646/index.shtml" TargetMode="External"/><Relationship Id="rId1069" Type="http://schemas.openxmlformats.org/officeDocument/2006/relationships/hyperlink" Target="http://finance.ifeng.com/app/hq/fund/of001110/index.shtml" TargetMode="External"/><Relationship Id="rId2890" Type="http://schemas.openxmlformats.org/officeDocument/2006/relationships/hyperlink" Target="http://finance.ifeng.com/app/hq/fund/of001203/index.shtml" TargetMode="External"/><Relationship Id="rId2891" Type="http://schemas.openxmlformats.org/officeDocument/2006/relationships/hyperlink" Target="http://finance.ifeng.com/app/hq/fund/of270029/index.shtml" TargetMode="External"/><Relationship Id="rId2892" Type="http://schemas.openxmlformats.org/officeDocument/2006/relationships/hyperlink" Target="http://finance.ifeng.com/app/hq/fund/of110037/index.shtml" TargetMode="External"/><Relationship Id="rId2893" Type="http://schemas.openxmlformats.org/officeDocument/2006/relationships/hyperlink" Target="http://finance.ifeng.com/app/hq/fund/sz165509/index.shtml" TargetMode="External"/><Relationship Id="rId2894" Type="http://schemas.openxmlformats.org/officeDocument/2006/relationships/hyperlink" Target="http://finance.ifeng.com/app/hq/fund/of000839/index.shtml" TargetMode="External"/><Relationship Id="rId2895" Type="http://schemas.openxmlformats.org/officeDocument/2006/relationships/hyperlink" Target="http://finance.ifeng.com/app/hq/fund/of000402/index.shtml" TargetMode="External"/><Relationship Id="rId2896" Type="http://schemas.openxmlformats.org/officeDocument/2006/relationships/hyperlink" Target="http://finance.ifeng.com/app/hq/fund/of001639/index.shtml" TargetMode="External"/><Relationship Id="rId2897" Type="http://schemas.openxmlformats.org/officeDocument/2006/relationships/hyperlink" Target="http://finance.ifeng.com/app/hq/fund/of002534/index.shtml" TargetMode="External"/><Relationship Id="rId2898" Type="http://schemas.openxmlformats.org/officeDocument/2006/relationships/hyperlink" Target="http://finance.ifeng.com/app/hq/fund/of004226/index.shtml" TargetMode="External"/><Relationship Id="rId2899" Type="http://schemas.openxmlformats.org/officeDocument/2006/relationships/hyperlink" Target="http://finance.ifeng.com/app/hq/fund/of000411/index.shtml" TargetMode="External"/><Relationship Id="rId3250" Type="http://schemas.openxmlformats.org/officeDocument/2006/relationships/hyperlink" Target="http://finance.ifeng.com/app/hq/fund/of001280/index.shtml" TargetMode="External"/><Relationship Id="rId3251" Type="http://schemas.openxmlformats.org/officeDocument/2006/relationships/hyperlink" Target="http://finance.ifeng.com/app/hq/fund/of310508/index.shtml" TargetMode="External"/><Relationship Id="rId3252" Type="http://schemas.openxmlformats.org/officeDocument/2006/relationships/hyperlink" Target="http://finance.ifeng.com/app/hq/fund/of002326/index.shtml" TargetMode="External"/><Relationship Id="rId3253" Type="http://schemas.openxmlformats.org/officeDocument/2006/relationships/hyperlink" Target="http://finance.ifeng.com/app/hq/fund/index.shtml" TargetMode="External"/><Relationship Id="rId3254" Type="http://schemas.openxmlformats.org/officeDocument/2006/relationships/hyperlink" Target="http://finance.ifeng.com/app/hq/fund/sz160422/index.shtml" TargetMode="External"/><Relationship Id="rId3255" Type="http://schemas.openxmlformats.org/officeDocument/2006/relationships/hyperlink" Target="http://finance.ifeng.com/app/hq/fund/of003882/index.shtml" TargetMode="External"/><Relationship Id="rId3256" Type="http://schemas.openxmlformats.org/officeDocument/2006/relationships/hyperlink" Target="http://finance.ifeng.com/app/hq/fund/of004400/index.shtml" TargetMode="External"/><Relationship Id="rId3257" Type="http://schemas.openxmlformats.org/officeDocument/2006/relationships/hyperlink" Target="http://finance.ifeng.com/app/hq/fund/of160226/index.shtml" TargetMode="External"/><Relationship Id="rId3258" Type="http://schemas.openxmlformats.org/officeDocument/2006/relationships/hyperlink" Target="http://finance.ifeng.com/app/hq/fund/of450010/index.shtml" TargetMode="External"/><Relationship Id="rId3259" Type="http://schemas.openxmlformats.org/officeDocument/2006/relationships/hyperlink" Target="http://finance.ifeng.com/app/hq/fund/of001437/index.shtml" TargetMode="External"/><Relationship Id="rId550" Type="http://schemas.openxmlformats.org/officeDocument/2006/relationships/hyperlink" Target="http://finance.ifeng.com/app/hq/fund/of002060/index.shtml" TargetMode="External"/><Relationship Id="rId551" Type="http://schemas.openxmlformats.org/officeDocument/2006/relationships/hyperlink" Target="http://finance.ifeng.com/app/hq/fund/of001318/index.shtml" TargetMode="External"/><Relationship Id="rId552" Type="http://schemas.openxmlformats.org/officeDocument/2006/relationships/hyperlink" Target="http://finance.ifeng.com/app/hq/fund/of110028/index.shtml" TargetMode="External"/><Relationship Id="rId553" Type="http://schemas.openxmlformats.org/officeDocument/2006/relationships/hyperlink" Target="http://finance.ifeng.com/app/hq/fund/of002517/index.shtml" TargetMode="External"/><Relationship Id="rId554" Type="http://schemas.openxmlformats.org/officeDocument/2006/relationships/hyperlink" Target="http://finance.ifeng.com/app/hq/fund/of004004/index.shtml" TargetMode="External"/><Relationship Id="rId555" Type="http://schemas.openxmlformats.org/officeDocument/2006/relationships/hyperlink" Target="http://finance.ifeng.com/app/hq/fund/of002576/index.shtml" TargetMode="External"/><Relationship Id="rId556" Type="http://schemas.openxmlformats.org/officeDocument/2006/relationships/hyperlink" Target="http://finance.ifeng.com/app/hq/fund/of001268/index.shtml" TargetMode="External"/><Relationship Id="rId557" Type="http://schemas.openxmlformats.org/officeDocument/2006/relationships/hyperlink" Target="http://finance.ifeng.com/app/hq/fund/of002516/index.shtml" TargetMode="External"/><Relationship Id="rId558" Type="http://schemas.openxmlformats.org/officeDocument/2006/relationships/hyperlink" Target="http://finance.ifeng.com/app/hq/fund/of002575/index.shtml" TargetMode="External"/><Relationship Id="rId559" Type="http://schemas.openxmlformats.org/officeDocument/2006/relationships/hyperlink" Target="http://finance.ifeng.com/app/hq/fund/of519963/index.shtml" TargetMode="External"/><Relationship Id="rId40" Type="http://schemas.openxmlformats.org/officeDocument/2006/relationships/hyperlink" Target="http://finance.ifeng.com/app/hq/fund/sz150176/index.shtml" TargetMode="External"/><Relationship Id="rId41" Type="http://schemas.openxmlformats.org/officeDocument/2006/relationships/hyperlink" Target="http://finance.ifeng.com/app/hq/fund/index.shtml" TargetMode="External"/><Relationship Id="rId42" Type="http://schemas.openxmlformats.org/officeDocument/2006/relationships/hyperlink" Target="http://finance.ifeng.com/app/hq/fund/of040180/index.shtml" TargetMode="External"/><Relationship Id="rId43" Type="http://schemas.openxmlformats.org/officeDocument/2006/relationships/hyperlink" Target="http://finance.ifeng.com/app/hq/fund/index.shtml" TargetMode="External"/><Relationship Id="rId44" Type="http://schemas.openxmlformats.org/officeDocument/2006/relationships/hyperlink" Target="http://finance.ifeng.com/app/hq/fund/of001426/index.shtml" TargetMode="External"/><Relationship Id="rId45" Type="http://schemas.openxmlformats.org/officeDocument/2006/relationships/hyperlink" Target="http://finance.ifeng.com/app/hq/fund/of590001/index.shtml" TargetMode="External"/><Relationship Id="rId46" Type="http://schemas.openxmlformats.org/officeDocument/2006/relationships/hyperlink" Target="http://finance.ifeng.com/app/hq/fund/sz150174/index.shtml" TargetMode="External"/><Relationship Id="rId47" Type="http://schemas.openxmlformats.org/officeDocument/2006/relationships/hyperlink" Target="http://finance.ifeng.com/app/hq/fund/of519110/index.shtml" TargetMode="External"/><Relationship Id="rId48" Type="http://schemas.openxmlformats.org/officeDocument/2006/relationships/hyperlink" Target="http://finance.ifeng.com/app/hq/fund/index.shtml" TargetMode="External"/><Relationship Id="rId49" Type="http://schemas.openxmlformats.org/officeDocument/2006/relationships/hyperlink" Target="http://finance.ifeng.com/app/hq/fund/of002335/index.shtml" TargetMode="External"/><Relationship Id="rId2160" Type="http://schemas.openxmlformats.org/officeDocument/2006/relationships/hyperlink" Target="http://finance.ifeng.com/app/hq/fund/of004689/index.shtml" TargetMode="External"/><Relationship Id="rId2161" Type="http://schemas.openxmlformats.org/officeDocument/2006/relationships/hyperlink" Target="http://finance.ifeng.com/app/hq/fund/of001963/index.shtml" TargetMode="External"/><Relationship Id="rId2162" Type="http://schemas.openxmlformats.org/officeDocument/2006/relationships/hyperlink" Target="http://finance.ifeng.com/app/hq/fund/of001531/index.shtml" TargetMode="External"/><Relationship Id="rId2163" Type="http://schemas.openxmlformats.org/officeDocument/2006/relationships/hyperlink" Target="http://finance.ifeng.com/app/hq/fund/of005141/index.shtml" TargetMode="External"/><Relationship Id="rId2164" Type="http://schemas.openxmlformats.org/officeDocument/2006/relationships/hyperlink" Target="http://finance.ifeng.com/app/hq/fund/of100032/index.shtml" TargetMode="External"/><Relationship Id="rId2165" Type="http://schemas.openxmlformats.org/officeDocument/2006/relationships/hyperlink" Target="http://finance.ifeng.com/app/hq/fund/index.shtml" TargetMode="External"/><Relationship Id="rId2166" Type="http://schemas.openxmlformats.org/officeDocument/2006/relationships/hyperlink" Target="http://finance.ifeng.com/app/hq/fund/of002389/index.shtml" TargetMode="External"/><Relationship Id="rId2167" Type="http://schemas.openxmlformats.org/officeDocument/2006/relationships/hyperlink" Target="http://finance.ifeng.com/app/hq/fund/of004885/index.shtml" TargetMode="External"/><Relationship Id="rId2168" Type="http://schemas.openxmlformats.org/officeDocument/2006/relationships/hyperlink" Target="http://finance.ifeng.com/app/hq/fund/of001334/index.shtml" TargetMode="External"/><Relationship Id="rId2169" Type="http://schemas.openxmlformats.org/officeDocument/2006/relationships/hyperlink" Target="http://finance.ifeng.com/app/hq/fund/of002626/index.shtml" TargetMode="External"/><Relationship Id="rId3990" Type="http://schemas.openxmlformats.org/officeDocument/2006/relationships/hyperlink" Target="http://finance.ifeng.com/app/hq/fund/of001197/index.shtml" TargetMode="External"/><Relationship Id="rId3991" Type="http://schemas.openxmlformats.org/officeDocument/2006/relationships/hyperlink" Target="http://finance.ifeng.com/app/hq/fund/of004208/index.shtml" TargetMode="External"/><Relationship Id="rId3992" Type="http://schemas.openxmlformats.org/officeDocument/2006/relationships/hyperlink" Target="http://finance.ifeng.com/app/hq/fund/of004207/index.shtml" TargetMode="External"/><Relationship Id="rId3993" Type="http://schemas.openxmlformats.org/officeDocument/2006/relationships/hyperlink" Target="http://finance.ifeng.com/app/hq/fund/of340008/index.shtml" TargetMode="External"/><Relationship Id="rId3994" Type="http://schemas.openxmlformats.org/officeDocument/2006/relationships/hyperlink" Target="http://finance.ifeng.com/app/hq/fund/of080005/index.shtml" TargetMode="External"/><Relationship Id="rId3995" Type="http://schemas.openxmlformats.org/officeDocument/2006/relationships/hyperlink" Target="http://finance.ifeng.com/app/hq/fund/sz150113/index.shtml" TargetMode="External"/><Relationship Id="rId3996" Type="http://schemas.openxmlformats.org/officeDocument/2006/relationships/hyperlink" Target="http://finance.ifeng.com/app/hq/fund/of233011/index.shtml" TargetMode="External"/><Relationship Id="rId3997" Type="http://schemas.openxmlformats.org/officeDocument/2006/relationships/hyperlink" Target="http://finance.ifeng.com/app/hq/fund/of470006/index.shtml" TargetMode="External"/><Relationship Id="rId3998" Type="http://schemas.openxmlformats.org/officeDocument/2006/relationships/hyperlink" Target="http://finance.ifeng.com/app/hq/fund/of001940/index.shtml" TargetMode="External"/><Relationship Id="rId3999" Type="http://schemas.openxmlformats.org/officeDocument/2006/relationships/hyperlink" Target="http://finance.ifeng.com/app/hq/fund/of161605/index.shtml" TargetMode="External"/><Relationship Id="rId1070" Type="http://schemas.openxmlformats.org/officeDocument/2006/relationships/hyperlink" Target="http://finance.ifeng.com/app/hq/fund/of001422/index.shtml" TargetMode="External"/><Relationship Id="rId1071" Type="http://schemas.openxmlformats.org/officeDocument/2006/relationships/hyperlink" Target="http://finance.ifeng.com/app/hq/fund/of510080/index.shtml" TargetMode="External"/><Relationship Id="rId4350" Type="http://schemas.openxmlformats.org/officeDocument/2006/relationships/hyperlink" Target="http://finance.ifeng.com/app/hq/fund/sz160311/index.shtml" TargetMode="External"/><Relationship Id="rId4351" Type="http://schemas.openxmlformats.org/officeDocument/2006/relationships/hyperlink" Target="http://finance.ifeng.com/app/hq/fund/of166024/index.shtml" TargetMode="External"/><Relationship Id="rId4352" Type="http://schemas.openxmlformats.org/officeDocument/2006/relationships/hyperlink" Target="http://finance.ifeng.com/app/hq/fund/of080002/index.shtml" TargetMode="External"/><Relationship Id="rId4353" Type="http://schemas.openxmlformats.org/officeDocument/2006/relationships/hyperlink" Target="http://finance.ifeng.com/app/hq/fund/of004407/index.shtml" TargetMode="External"/><Relationship Id="rId4354" Type="http://schemas.openxmlformats.org/officeDocument/2006/relationships/hyperlink" Target="http://finance.ifeng.com/app/hq/fund/of180028/index.shtml" TargetMode="External"/><Relationship Id="rId4355" Type="http://schemas.openxmlformats.org/officeDocument/2006/relationships/hyperlink" Target="http://finance.ifeng.com/app/hq/fund/of483003/index.shtml" TargetMode="External"/><Relationship Id="rId4356" Type="http://schemas.openxmlformats.org/officeDocument/2006/relationships/hyperlink" Target="http://finance.ifeng.com/app/hq/fund/of000408/index.shtml" TargetMode="External"/><Relationship Id="rId4357" Type="http://schemas.openxmlformats.org/officeDocument/2006/relationships/hyperlink" Target="http://finance.ifeng.com/app/hq/fund/of002694/index.shtml" TargetMode="External"/><Relationship Id="rId4358" Type="http://schemas.openxmlformats.org/officeDocument/2006/relationships/hyperlink" Target="http://finance.ifeng.com/app/hq/fund/of001323/index.shtml" TargetMode="External"/><Relationship Id="rId4359" Type="http://schemas.openxmlformats.org/officeDocument/2006/relationships/hyperlink" Target="http://finance.ifeng.com/app/hq/fund/index.shtml" TargetMode="External"/><Relationship Id="rId1072" Type="http://schemas.openxmlformats.org/officeDocument/2006/relationships/hyperlink" Target="http://finance.ifeng.com/app/hq/fund/of519962/index.shtml" TargetMode="External"/><Relationship Id="rId1073" Type="http://schemas.openxmlformats.org/officeDocument/2006/relationships/hyperlink" Target="http://finance.ifeng.com/app/hq/fund/of000708/index.shtml" TargetMode="External"/><Relationship Id="rId1074" Type="http://schemas.openxmlformats.org/officeDocument/2006/relationships/hyperlink" Target="http://finance.ifeng.com/app/hq/fund/of519198/index.shtml" TargetMode="External"/><Relationship Id="rId1075" Type="http://schemas.openxmlformats.org/officeDocument/2006/relationships/hyperlink" Target="http://finance.ifeng.com/app/hq/fund/of000796/index.shtml" TargetMode="External"/><Relationship Id="rId1076" Type="http://schemas.openxmlformats.org/officeDocument/2006/relationships/hyperlink" Target="http://finance.ifeng.com/app/hq/fund/of003690/index.shtml" TargetMode="External"/><Relationship Id="rId1077" Type="http://schemas.openxmlformats.org/officeDocument/2006/relationships/hyperlink" Target="http://finance.ifeng.com/app/hq/fund/index.shtml" TargetMode="External"/><Relationship Id="rId1078" Type="http://schemas.openxmlformats.org/officeDocument/2006/relationships/hyperlink" Target="http://finance.ifeng.com/app/hq/fund/of002860/index.shtml" TargetMode="External"/><Relationship Id="rId1079" Type="http://schemas.openxmlformats.org/officeDocument/2006/relationships/hyperlink" Target="http://finance.ifeng.com/app/hq/fund/of000841/index.shtml" TargetMode="External"/><Relationship Id="rId3260" Type="http://schemas.openxmlformats.org/officeDocument/2006/relationships/hyperlink" Target="http://finance.ifeng.com/app/hq/fund/index.shtml" TargetMode="External"/><Relationship Id="rId3261" Type="http://schemas.openxmlformats.org/officeDocument/2006/relationships/hyperlink" Target="http://finance.ifeng.com/app/hq/fund/of110013/index.shtml" TargetMode="External"/><Relationship Id="rId3262" Type="http://schemas.openxmlformats.org/officeDocument/2006/relationships/hyperlink" Target="http://finance.ifeng.com/app/hq/fund/of003025/index.shtml" TargetMode="External"/><Relationship Id="rId3263" Type="http://schemas.openxmlformats.org/officeDocument/2006/relationships/hyperlink" Target="http://finance.ifeng.com/app/hq/fund/of002053/index.shtml" TargetMode="External"/><Relationship Id="rId3264" Type="http://schemas.openxmlformats.org/officeDocument/2006/relationships/hyperlink" Target="http://finance.ifeng.com/app/hq/fund/of003319/index.shtml" TargetMode="External"/><Relationship Id="rId3265" Type="http://schemas.openxmlformats.org/officeDocument/2006/relationships/hyperlink" Target="http://finance.ifeng.com/app/hq/fund/of582003/index.shtml" TargetMode="External"/><Relationship Id="rId3266" Type="http://schemas.openxmlformats.org/officeDocument/2006/relationships/hyperlink" Target="http://finance.ifeng.com/app/hq/fund/of000646/index.shtml" TargetMode="External"/><Relationship Id="rId3267" Type="http://schemas.openxmlformats.org/officeDocument/2006/relationships/hyperlink" Target="http://finance.ifeng.com/app/hq/fund/of003320/index.shtml" TargetMode="External"/><Relationship Id="rId3268" Type="http://schemas.openxmlformats.org/officeDocument/2006/relationships/hyperlink" Target="http://finance.ifeng.com/app/hq/fund/of001718/index.shtml" TargetMode="External"/><Relationship Id="rId3269" Type="http://schemas.openxmlformats.org/officeDocument/2006/relationships/hyperlink" Target="http://finance.ifeng.com/app/hq/fund/of630010/index.shtml" TargetMode="External"/><Relationship Id="rId560" Type="http://schemas.openxmlformats.org/officeDocument/2006/relationships/hyperlink" Target="http://finance.ifeng.com/app/hq/fund/sz150122/index.shtml" TargetMode="External"/><Relationship Id="rId561" Type="http://schemas.openxmlformats.org/officeDocument/2006/relationships/hyperlink" Target="http://finance.ifeng.com/app/hq/fund/of090011/index.shtml" TargetMode="External"/><Relationship Id="rId562" Type="http://schemas.openxmlformats.org/officeDocument/2006/relationships/hyperlink" Target="http://finance.ifeng.com/app/hq/fund/of003623/index.shtml" TargetMode="External"/><Relationship Id="rId563" Type="http://schemas.openxmlformats.org/officeDocument/2006/relationships/hyperlink" Target="http://finance.ifeng.com/app/hq/fund/of002110/index.shtml" TargetMode="External"/><Relationship Id="rId564" Type="http://schemas.openxmlformats.org/officeDocument/2006/relationships/hyperlink" Target="http://finance.ifeng.com/app/hq/fund/of050016/index.shtml" TargetMode="External"/><Relationship Id="rId565" Type="http://schemas.openxmlformats.org/officeDocument/2006/relationships/hyperlink" Target="http://finance.ifeng.com/app/hq/fund/of003622/index.shtml" TargetMode="External"/><Relationship Id="rId566" Type="http://schemas.openxmlformats.org/officeDocument/2006/relationships/hyperlink" Target="http://finance.ifeng.com/app/hq/fund/of050123/index.shtml" TargetMode="External"/><Relationship Id="rId567" Type="http://schemas.openxmlformats.org/officeDocument/2006/relationships/hyperlink" Target="http://finance.ifeng.com/app/hq/fund/sz150296/index.shtml" TargetMode="External"/><Relationship Id="rId568" Type="http://schemas.openxmlformats.org/officeDocument/2006/relationships/hyperlink" Target="http://finance.ifeng.com/app/hq/fund/of001866/index.shtml" TargetMode="External"/><Relationship Id="rId569" Type="http://schemas.openxmlformats.org/officeDocument/2006/relationships/hyperlink" Target="http://finance.ifeng.com/app/hq/fund/of001375/index.shtml" TargetMode="External"/><Relationship Id="rId50" Type="http://schemas.openxmlformats.org/officeDocument/2006/relationships/hyperlink" Target="http://finance.ifeng.com/app/hq/fund/of519095/index.shtml" TargetMode="External"/><Relationship Id="rId51" Type="http://schemas.openxmlformats.org/officeDocument/2006/relationships/hyperlink" Target="http://finance.ifeng.com/app/hq/fund/of001420/index.shtml" TargetMode="External"/><Relationship Id="rId52" Type="http://schemas.openxmlformats.org/officeDocument/2006/relationships/hyperlink" Target="http://finance.ifeng.com/app/hq/fund/of002334/index.shtml" TargetMode="External"/><Relationship Id="rId53" Type="http://schemas.openxmlformats.org/officeDocument/2006/relationships/hyperlink" Target="http://finance.ifeng.com/app/hq/fund/sz150189/index.shtml" TargetMode="External"/><Relationship Id="rId54" Type="http://schemas.openxmlformats.org/officeDocument/2006/relationships/hyperlink" Target="http://finance.ifeng.com/app/hq/fund/of519694/index.shtml" TargetMode="External"/><Relationship Id="rId55" Type="http://schemas.openxmlformats.org/officeDocument/2006/relationships/hyperlink" Target="http://finance.ifeng.com/app/hq/fund/of002974/index.shtml" TargetMode="External"/><Relationship Id="rId56" Type="http://schemas.openxmlformats.org/officeDocument/2006/relationships/hyperlink" Target="http://finance.ifeng.com/app/hq/fund/of000942/index.shtml" TargetMode="External"/><Relationship Id="rId57" Type="http://schemas.openxmlformats.org/officeDocument/2006/relationships/hyperlink" Target="http://finance.ifeng.com/app/hq/fund/sh501002/index.shtml" TargetMode="External"/><Relationship Id="rId58" Type="http://schemas.openxmlformats.org/officeDocument/2006/relationships/hyperlink" Target="http://finance.ifeng.com/app/hq/fund/of003876/index.shtml" TargetMode="External"/><Relationship Id="rId59" Type="http://schemas.openxmlformats.org/officeDocument/2006/relationships/hyperlink" Target="http://finance.ifeng.com/app/hq/fund/of320015/index.shtml" TargetMode="External"/><Relationship Id="rId2170" Type="http://schemas.openxmlformats.org/officeDocument/2006/relationships/hyperlink" Target="http://finance.ifeng.com/app/hq/fund/of002655/index.shtml" TargetMode="External"/><Relationship Id="rId2171" Type="http://schemas.openxmlformats.org/officeDocument/2006/relationships/hyperlink" Target="http://finance.ifeng.com/app/hq/fund/sz150173/index.shtml" TargetMode="External"/><Relationship Id="rId2172" Type="http://schemas.openxmlformats.org/officeDocument/2006/relationships/hyperlink" Target="http://finance.ifeng.com/app/hq/fund/sz150205/index.shtml" TargetMode="External"/><Relationship Id="rId2173" Type="http://schemas.openxmlformats.org/officeDocument/2006/relationships/hyperlink" Target="http://finance.ifeng.com/app/hq/fund/of001204/index.shtml" TargetMode="External"/><Relationship Id="rId2174" Type="http://schemas.openxmlformats.org/officeDocument/2006/relationships/hyperlink" Target="http://finance.ifeng.com/app/hq/fund/sz150241/index.shtml" TargetMode="External"/><Relationship Id="rId2175" Type="http://schemas.openxmlformats.org/officeDocument/2006/relationships/hyperlink" Target="http://finance.ifeng.com/app/hq/fund/of002923/index.shtml" TargetMode="External"/><Relationship Id="rId2176" Type="http://schemas.openxmlformats.org/officeDocument/2006/relationships/hyperlink" Target="http://finance.ifeng.com/app/hq/fund/of002971/index.shtml" TargetMode="External"/><Relationship Id="rId2177" Type="http://schemas.openxmlformats.org/officeDocument/2006/relationships/hyperlink" Target="http://finance.ifeng.com/app/hq/fund/of001069/index.shtml" TargetMode="External"/><Relationship Id="rId2178" Type="http://schemas.openxmlformats.org/officeDocument/2006/relationships/hyperlink" Target="http://finance.ifeng.com/app/hq/fund/sz150207/index.shtml" TargetMode="External"/><Relationship Id="rId2179" Type="http://schemas.openxmlformats.org/officeDocument/2006/relationships/hyperlink" Target="http://finance.ifeng.com/app/hq/fund/sz161232/index.shtml" TargetMode="External"/><Relationship Id="rId1080" Type="http://schemas.openxmlformats.org/officeDocument/2006/relationships/hyperlink" Target="http://finance.ifeng.com/app/hq/fund/of960026/index.shtml" TargetMode="External"/><Relationship Id="rId1081" Type="http://schemas.openxmlformats.org/officeDocument/2006/relationships/hyperlink" Target="http://finance.ifeng.com/app/hq/fund/of004677/index.shtml" TargetMode="External"/><Relationship Id="rId1082" Type="http://schemas.openxmlformats.org/officeDocument/2006/relationships/hyperlink" Target="http://finance.ifeng.com/app/hq/fund/of519196/index.shtml" TargetMode="External"/><Relationship Id="rId1083" Type="http://schemas.openxmlformats.org/officeDocument/2006/relationships/hyperlink" Target="http://finance.ifeng.com/app/hq/fund/of001620/index.shtml" TargetMode="External"/><Relationship Id="rId1084" Type="http://schemas.openxmlformats.org/officeDocument/2006/relationships/hyperlink" Target="http://finance.ifeng.com/app/hq/fund/of001311/index.shtml" TargetMode="External"/><Relationship Id="rId4360" Type="http://schemas.openxmlformats.org/officeDocument/2006/relationships/hyperlink" Target="http://finance.ifeng.com/app/hq/fund/of000974/index.shtml" TargetMode="External"/><Relationship Id="rId4361" Type="http://schemas.openxmlformats.org/officeDocument/2006/relationships/hyperlink" Target="http://finance.ifeng.com/app/hq/fund/of001849/index.shtml" TargetMode="External"/><Relationship Id="rId4362" Type="http://schemas.openxmlformats.org/officeDocument/2006/relationships/hyperlink" Target="http://finance.ifeng.com/app/hq/fund/sh512310/index.shtml" TargetMode="External"/><Relationship Id="rId4363" Type="http://schemas.openxmlformats.org/officeDocument/2006/relationships/hyperlink" Target="http://finance.ifeng.com/app/hq/fund/of320016/index.shtml" TargetMode="External"/><Relationship Id="rId4364" Type="http://schemas.openxmlformats.org/officeDocument/2006/relationships/hyperlink" Target="http://finance.ifeng.com/app/hq/fund/of005341/index.shtml" TargetMode="External"/><Relationship Id="rId4365" Type="http://schemas.openxmlformats.org/officeDocument/2006/relationships/hyperlink" Target="http://finance.ifeng.com/app/hq/fund/of000062/index.shtml" TargetMode="External"/><Relationship Id="rId4366" Type="http://schemas.openxmlformats.org/officeDocument/2006/relationships/hyperlink" Target="http://finance.ifeng.com/app/hq/fund/of002170/index.shtml" TargetMode="External"/><Relationship Id="rId4367" Type="http://schemas.openxmlformats.org/officeDocument/2006/relationships/hyperlink" Target="http://finance.ifeng.com/app/hq/fund/sz168301/index.shtml" TargetMode="External"/><Relationship Id="rId4368" Type="http://schemas.openxmlformats.org/officeDocument/2006/relationships/hyperlink" Target="http://finance.ifeng.com/app/hq/fund/of005186/index.shtml" TargetMode="External"/><Relationship Id="rId4369" Type="http://schemas.openxmlformats.org/officeDocument/2006/relationships/hyperlink" Target="http://finance.ifeng.com/app/hq/fund/of005187/index.shtml" TargetMode="External"/><Relationship Id="rId1085" Type="http://schemas.openxmlformats.org/officeDocument/2006/relationships/hyperlink" Target="http://finance.ifeng.com/app/hq/fund/of002734/index.shtml" TargetMode="External"/><Relationship Id="rId1086" Type="http://schemas.openxmlformats.org/officeDocument/2006/relationships/hyperlink" Target="http://finance.ifeng.com/app/hq/fund/of519666/index.shtml" TargetMode="External"/><Relationship Id="rId1087" Type="http://schemas.openxmlformats.org/officeDocument/2006/relationships/hyperlink" Target="http://finance.ifeng.com/app/hq/fund/of005089/index.shtml" TargetMode="External"/><Relationship Id="rId1088" Type="http://schemas.openxmlformats.org/officeDocument/2006/relationships/hyperlink" Target="http://finance.ifeng.com/app/hq/fund/of002482/index.shtml" TargetMode="External"/><Relationship Id="rId1089" Type="http://schemas.openxmlformats.org/officeDocument/2006/relationships/hyperlink" Target="http://finance.ifeng.com/app/hq/fund/of005088/index.shtml" TargetMode="External"/><Relationship Id="rId3270" Type="http://schemas.openxmlformats.org/officeDocument/2006/relationships/hyperlink" Target="http://finance.ifeng.com/app/hq/fund/of001772/index.shtml" TargetMode="External"/><Relationship Id="rId3271" Type="http://schemas.openxmlformats.org/officeDocument/2006/relationships/hyperlink" Target="http://finance.ifeng.com/app/hq/fund/of003896/index.shtml" TargetMode="External"/><Relationship Id="rId3272" Type="http://schemas.openxmlformats.org/officeDocument/2006/relationships/hyperlink" Target="http://finance.ifeng.com/app/hq/fund/index.shtml" TargetMode="External"/><Relationship Id="rId3273" Type="http://schemas.openxmlformats.org/officeDocument/2006/relationships/hyperlink" Target="http://finance.ifeng.com/app/hq/fund/of610006/index.shtml" TargetMode="External"/><Relationship Id="rId3274" Type="http://schemas.openxmlformats.org/officeDocument/2006/relationships/hyperlink" Target="http://finance.ifeng.com/app/hq/fund/of001229/index.shtml" TargetMode="External"/><Relationship Id="rId3275" Type="http://schemas.openxmlformats.org/officeDocument/2006/relationships/hyperlink" Target="http://finance.ifeng.com/app/hq/fund/of001603/index.shtml" TargetMode="External"/><Relationship Id="rId3276" Type="http://schemas.openxmlformats.org/officeDocument/2006/relationships/hyperlink" Target="http://finance.ifeng.com/app/hq/fund/of002106/index.shtml" TargetMode="External"/><Relationship Id="rId3277" Type="http://schemas.openxmlformats.org/officeDocument/2006/relationships/hyperlink" Target="http://finance.ifeng.com/app/hq/fund/of005279/index.shtml" TargetMode="External"/><Relationship Id="rId3278" Type="http://schemas.openxmlformats.org/officeDocument/2006/relationships/hyperlink" Target="http://finance.ifeng.com/app/hq/fund/of003950/index.shtml" TargetMode="External"/><Relationship Id="rId3279" Type="http://schemas.openxmlformats.org/officeDocument/2006/relationships/hyperlink" Target="http://finance.ifeng.com/app/hq/fund/of002562/index.shtml" TargetMode="External"/><Relationship Id="rId570" Type="http://schemas.openxmlformats.org/officeDocument/2006/relationships/hyperlink" Target="http://finance.ifeng.com/app/hq/fund/of003912/index.shtml" TargetMode="External"/><Relationship Id="rId571" Type="http://schemas.openxmlformats.org/officeDocument/2006/relationships/hyperlink" Target="http://finance.ifeng.com/app/hq/fund/of000048/index.shtml" TargetMode="External"/><Relationship Id="rId572" Type="http://schemas.openxmlformats.org/officeDocument/2006/relationships/hyperlink" Target="http://finance.ifeng.com/app/hq/fund/of000975/index.shtml" TargetMode="External"/><Relationship Id="rId573" Type="http://schemas.openxmlformats.org/officeDocument/2006/relationships/hyperlink" Target="http://finance.ifeng.com/app/hq/fund/of003305/index.shtml" TargetMode="External"/><Relationship Id="rId574" Type="http://schemas.openxmlformats.org/officeDocument/2006/relationships/hyperlink" Target="http://finance.ifeng.com/app/hq/fund/of001499/index.shtml" TargetMode="External"/><Relationship Id="rId575" Type="http://schemas.openxmlformats.org/officeDocument/2006/relationships/hyperlink" Target="http://finance.ifeng.com/app/hq/fund/sh502008/index.shtml" TargetMode="External"/><Relationship Id="rId576" Type="http://schemas.openxmlformats.org/officeDocument/2006/relationships/hyperlink" Target="http://finance.ifeng.com/app/hq/fund/of000047/index.shtml" TargetMode="External"/><Relationship Id="rId577" Type="http://schemas.openxmlformats.org/officeDocument/2006/relationships/hyperlink" Target="http://finance.ifeng.com/app/hq/fund/sz164302/index.shtml" TargetMode="External"/><Relationship Id="rId578" Type="http://schemas.openxmlformats.org/officeDocument/2006/relationships/hyperlink" Target="http://finance.ifeng.com/app/hq/fund/of050013/index.shtml" TargetMode="External"/><Relationship Id="rId579" Type="http://schemas.openxmlformats.org/officeDocument/2006/relationships/hyperlink" Target="http://finance.ifeng.com/app/hq/fund/of000110/index.shtml" TargetMode="External"/><Relationship Id="rId60" Type="http://schemas.openxmlformats.org/officeDocument/2006/relationships/hyperlink" Target="http://finance.ifeng.com/app/hq/fund/of410006/index.shtml" TargetMode="External"/><Relationship Id="rId61" Type="http://schemas.openxmlformats.org/officeDocument/2006/relationships/hyperlink" Target="http://finance.ifeng.com/app/hq/fund/of005232/index.shtml" TargetMode="External"/><Relationship Id="rId62" Type="http://schemas.openxmlformats.org/officeDocument/2006/relationships/hyperlink" Target="http://finance.ifeng.com/app/hq/fund/of005231/index.shtml" TargetMode="External"/><Relationship Id="rId63" Type="http://schemas.openxmlformats.org/officeDocument/2006/relationships/hyperlink" Target="http://finance.ifeng.com/app/hq/fund/of519180/index.shtml" TargetMode="External"/><Relationship Id="rId64" Type="http://schemas.openxmlformats.org/officeDocument/2006/relationships/hyperlink" Target="http://finance.ifeng.com/app/hq/fund/sh502036/index.shtml" TargetMode="External"/><Relationship Id="rId65" Type="http://schemas.openxmlformats.org/officeDocument/2006/relationships/hyperlink" Target="http://finance.ifeng.com/app/hq/fund/of004505/index.shtml" TargetMode="External"/><Relationship Id="rId66" Type="http://schemas.openxmlformats.org/officeDocument/2006/relationships/hyperlink" Target="http://finance.ifeng.com/app/hq/fund/of003985/index.shtml" TargetMode="External"/><Relationship Id="rId67" Type="http://schemas.openxmlformats.org/officeDocument/2006/relationships/hyperlink" Target="http://finance.ifeng.com/app/hq/fund/sz159909/index.shtml" TargetMode="External"/><Relationship Id="rId68" Type="http://schemas.openxmlformats.org/officeDocument/2006/relationships/hyperlink" Target="http://finance.ifeng.com/app/hq/fund/of003984/index.shtml" TargetMode="External"/><Relationship Id="rId69" Type="http://schemas.openxmlformats.org/officeDocument/2006/relationships/hyperlink" Target="http://finance.ifeng.com/app/hq/fund/of002564/index.shtml" TargetMode="External"/><Relationship Id="rId2180" Type="http://schemas.openxmlformats.org/officeDocument/2006/relationships/hyperlink" Target="http://finance.ifeng.com/app/hq/fund/of000419/index.shtml" TargetMode="External"/><Relationship Id="rId2181" Type="http://schemas.openxmlformats.org/officeDocument/2006/relationships/hyperlink" Target="http://finance.ifeng.com/app/hq/fund/of004014/index.shtml" TargetMode="External"/><Relationship Id="rId2182" Type="http://schemas.openxmlformats.org/officeDocument/2006/relationships/hyperlink" Target="http://finance.ifeng.com/app/hq/fund/index.shtml" TargetMode="External"/><Relationship Id="rId2183" Type="http://schemas.openxmlformats.org/officeDocument/2006/relationships/hyperlink" Target="http://finance.ifeng.com/app/hq/fund/of002481/index.shtml" TargetMode="External"/><Relationship Id="rId2184" Type="http://schemas.openxmlformats.org/officeDocument/2006/relationships/hyperlink" Target="http://finance.ifeng.com/app/hq/fund/of202019/index.shtml" TargetMode="External"/><Relationship Id="rId2185" Type="http://schemas.openxmlformats.org/officeDocument/2006/relationships/hyperlink" Target="http://finance.ifeng.com/app/hq/fund/of002312/index.shtml" TargetMode="External"/><Relationship Id="rId2186" Type="http://schemas.openxmlformats.org/officeDocument/2006/relationships/hyperlink" Target="http://finance.ifeng.com/app/hq/fund/of000890/index.shtml" TargetMode="External"/><Relationship Id="rId2187" Type="http://schemas.openxmlformats.org/officeDocument/2006/relationships/hyperlink" Target="http://finance.ifeng.com/app/hq/fund/of002033/index.shtml" TargetMode="External"/><Relationship Id="rId2188" Type="http://schemas.openxmlformats.org/officeDocument/2006/relationships/hyperlink" Target="http://finance.ifeng.com/app/hq/fund/of003187/index.shtml" TargetMode="External"/><Relationship Id="rId2189" Type="http://schemas.openxmlformats.org/officeDocument/2006/relationships/hyperlink" Target="http://finance.ifeng.com/app/hq/fund/of003088/index.shtml" TargetMode="External"/><Relationship Id="rId1090" Type="http://schemas.openxmlformats.org/officeDocument/2006/relationships/hyperlink" Target="http://finance.ifeng.com/app/hq/fund/of163806/index.shtml" TargetMode="External"/><Relationship Id="rId1091" Type="http://schemas.openxmlformats.org/officeDocument/2006/relationships/hyperlink" Target="http://finance.ifeng.com/app/hq/fund/of000016/index.shtml" TargetMode="External"/><Relationship Id="rId1092" Type="http://schemas.openxmlformats.org/officeDocument/2006/relationships/hyperlink" Target="http://finance.ifeng.com/app/hq/fund/index.shtml" TargetMode="External"/><Relationship Id="rId1093" Type="http://schemas.openxmlformats.org/officeDocument/2006/relationships/hyperlink" Target="http://finance.ifeng.com/app/hq/fund/of002227/index.shtml" TargetMode="External"/><Relationship Id="rId1094" Type="http://schemas.openxmlformats.org/officeDocument/2006/relationships/hyperlink" Target="http://finance.ifeng.com/app/hq/fund/of001505/index.shtml" TargetMode="External"/><Relationship Id="rId4370" Type="http://schemas.openxmlformats.org/officeDocument/2006/relationships/hyperlink" Target="http://finance.ifeng.com/app/hq/fund/of002307/index.shtml" TargetMode="External"/><Relationship Id="rId4371" Type="http://schemas.openxmlformats.org/officeDocument/2006/relationships/hyperlink" Target="http://finance.ifeng.com/app/hq/fund/of270050/index.shtml" TargetMode="External"/><Relationship Id="rId4372" Type="http://schemas.openxmlformats.org/officeDocument/2006/relationships/hyperlink" Target="http://finance.ifeng.com/app/hq/fund/of163822/index.shtml" TargetMode="External"/><Relationship Id="rId4373" Type="http://schemas.openxmlformats.org/officeDocument/2006/relationships/hyperlink" Target="http://finance.ifeng.com/app/hq/fund/of002317/index.shtml" TargetMode="External"/><Relationship Id="rId4374" Type="http://schemas.openxmlformats.org/officeDocument/2006/relationships/hyperlink" Target="http://finance.ifeng.com/app/hq/fund/of001641/index.shtml" TargetMode="External"/><Relationship Id="rId4375" Type="http://schemas.openxmlformats.org/officeDocument/2006/relationships/hyperlink" Target="http://finance.ifeng.com/app/hq/fund/index.shtml" TargetMode="External"/><Relationship Id="rId4376" Type="http://schemas.openxmlformats.org/officeDocument/2006/relationships/hyperlink" Target="http://finance.ifeng.com/app/hq/fund/index.shtml" TargetMode="External"/><Relationship Id="rId4377" Type="http://schemas.openxmlformats.org/officeDocument/2006/relationships/hyperlink" Target="http://finance.ifeng.com/app/hq/fund/of000939/index.shtml" TargetMode="External"/><Relationship Id="rId4378" Type="http://schemas.openxmlformats.org/officeDocument/2006/relationships/hyperlink" Target="http://finance.ifeng.com/app/hq/fund/of000824/index.shtml" TargetMode="External"/><Relationship Id="rId4379" Type="http://schemas.openxmlformats.org/officeDocument/2006/relationships/hyperlink" Target="http://finance.ifeng.com/app/hq/fund/of005075/index.shtml" TargetMode="External"/><Relationship Id="rId1095" Type="http://schemas.openxmlformats.org/officeDocument/2006/relationships/hyperlink" Target="http://finance.ifeng.com/app/hq/fund/of002373/index.shtml" TargetMode="External"/><Relationship Id="rId1096" Type="http://schemas.openxmlformats.org/officeDocument/2006/relationships/hyperlink" Target="http://finance.ifeng.com/app/hq/fund/of001295/index.shtml" TargetMode="External"/><Relationship Id="rId1097" Type="http://schemas.openxmlformats.org/officeDocument/2006/relationships/hyperlink" Target="http://finance.ifeng.com/app/hq/fund/of001418/index.shtml" TargetMode="External"/><Relationship Id="rId1098" Type="http://schemas.openxmlformats.org/officeDocument/2006/relationships/hyperlink" Target="http://finance.ifeng.com/app/hq/fund/of002273/index.shtml" TargetMode="External"/><Relationship Id="rId1099" Type="http://schemas.openxmlformats.org/officeDocument/2006/relationships/hyperlink" Target="http://finance.ifeng.com/app/hq/fund/of470078/index.shtml" TargetMode="External"/><Relationship Id="rId3280" Type="http://schemas.openxmlformats.org/officeDocument/2006/relationships/hyperlink" Target="http://finance.ifeng.com/app/hq/fund/of320009/index.shtml" TargetMode="External"/><Relationship Id="rId3281" Type="http://schemas.openxmlformats.org/officeDocument/2006/relationships/hyperlink" Target="http://finance.ifeng.com/app/hq/fund/of180029/index.shtml" TargetMode="External"/><Relationship Id="rId3282" Type="http://schemas.openxmlformats.org/officeDocument/2006/relationships/hyperlink" Target="http://finance.ifeng.com/app/hq/fund/of004050/index.shtml" TargetMode="External"/><Relationship Id="rId3283" Type="http://schemas.openxmlformats.org/officeDocument/2006/relationships/hyperlink" Target="http://finance.ifeng.com/app/hq/fund/of001601/index.shtml" TargetMode="External"/><Relationship Id="rId3284" Type="http://schemas.openxmlformats.org/officeDocument/2006/relationships/hyperlink" Target="http://finance.ifeng.com/app/hq/fund/of003897/index.shtml" TargetMode="External"/><Relationship Id="rId3285" Type="http://schemas.openxmlformats.org/officeDocument/2006/relationships/hyperlink" Target="http://finance.ifeng.com/app/hq/fund/of003205/index.shtml" TargetMode="External"/><Relationship Id="rId3286" Type="http://schemas.openxmlformats.org/officeDocument/2006/relationships/hyperlink" Target="http://finance.ifeng.com/app/hq/fund/of003501/index.shtml" TargetMode="External"/><Relationship Id="rId3287" Type="http://schemas.openxmlformats.org/officeDocument/2006/relationships/hyperlink" Target="http://finance.ifeng.com/app/hq/fund/of002418/index.shtml" TargetMode="External"/><Relationship Id="rId3288" Type="http://schemas.openxmlformats.org/officeDocument/2006/relationships/hyperlink" Target="http://finance.ifeng.com/app/hq/fund/of003204/index.shtml" TargetMode="External"/><Relationship Id="rId3289" Type="http://schemas.openxmlformats.org/officeDocument/2006/relationships/hyperlink" Target="http://finance.ifeng.com/app/hq/fund/of217022/index.shtml" TargetMode="External"/><Relationship Id="rId580" Type="http://schemas.openxmlformats.org/officeDocument/2006/relationships/hyperlink" Target="http://finance.ifeng.com/app/hq/fund/of003304/index.shtml" TargetMode="External"/><Relationship Id="rId581" Type="http://schemas.openxmlformats.org/officeDocument/2006/relationships/hyperlink" Target="http://finance.ifeng.com/app/hq/fund/of050023/index.shtml" TargetMode="External"/><Relationship Id="rId582" Type="http://schemas.openxmlformats.org/officeDocument/2006/relationships/hyperlink" Target="http://finance.ifeng.com/app/hq/fund/of004587/index.shtml" TargetMode="External"/><Relationship Id="rId583" Type="http://schemas.openxmlformats.org/officeDocument/2006/relationships/hyperlink" Target="http://finance.ifeng.com/app/hq/fund/of002513/index.shtml" TargetMode="External"/><Relationship Id="rId584" Type="http://schemas.openxmlformats.org/officeDocument/2006/relationships/hyperlink" Target="http://finance.ifeng.com/app/hq/fund/of004003/index.shtml" TargetMode="External"/><Relationship Id="rId585" Type="http://schemas.openxmlformats.org/officeDocument/2006/relationships/hyperlink" Target="http://finance.ifeng.com/app/hq/fund/of000063/index.shtml" TargetMode="External"/><Relationship Id="rId586" Type="http://schemas.openxmlformats.org/officeDocument/2006/relationships/hyperlink" Target="http://finance.ifeng.com/app/hq/fund/of001672/index.shtml" TargetMode="External"/><Relationship Id="rId587" Type="http://schemas.openxmlformats.org/officeDocument/2006/relationships/hyperlink" Target="http://finance.ifeng.com/app/hq/fund/of003992/index.shtml" TargetMode="External"/><Relationship Id="rId588" Type="http://schemas.openxmlformats.org/officeDocument/2006/relationships/hyperlink" Target="http://finance.ifeng.com/app/hq/fund/of003991/index.shtml" TargetMode="External"/><Relationship Id="rId589" Type="http://schemas.openxmlformats.org/officeDocument/2006/relationships/hyperlink" Target="http://finance.ifeng.com/app/hq/fund/of233015/index.shtml" TargetMode="External"/><Relationship Id="rId70" Type="http://schemas.openxmlformats.org/officeDocument/2006/relationships/hyperlink" Target="http://finance.ifeng.com/app/hq/fund/of519947/index.shtml" TargetMode="External"/><Relationship Id="rId71" Type="http://schemas.openxmlformats.org/officeDocument/2006/relationships/hyperlink" Target="http://finance.ifeng.com/app/hq/fund/sz150136/index.shtml" TargetMode="External"/><Relationship Id="rId72" Type="http://schemas.openxmlformats.org/officeDocument/2006/relationships/hyperlink" Target="http://finance.ifeng.com/app/hq/fund/of000207/index.shtml" TargetMode="External"/><Relationship Id="rId73" Type="http://schemas.openxmlformats.org/officeDocument/2006/relationships/hyperlink" Target="http://finance.ifeng.com/app/hq/fund/of590006/index.shtml" TargetMode="External"/><Relationship Id="rId74" Type="http://schemas.openxmlformats.org/officeDocument/2006/relationships/hyperlink" Target="http://finance.ifeng.com/app/hq/fund/of580005/index.shtml" TargetMode="External"/><Relationship Id="rId75" Type="http://schemas.openxmlformats.org/officeDocument/2006/relationships/hyperlink" Target="http://finance.ifeng.com/app/hq/fund/of210001/index.shtml" TargetMode="External"/><Relationship Id="rId76" Type="http://schemas.openxmlformats.org/officeDocument/2006/relationships/hyperlink" Target="http://finance.ifeng.com/app/hq/fund/of002779/index.shtml" TargetMode="External"/><Relationship Id="rId77" Type="http://schemas.openxmlformats.org/officeDocument/2006/relationships/hyperlink" Target="http://finance.ifeng.com/app/hq/fund/index.shtml" TargetMode="External"/><Relationship Id="rId78" Type="http://schemas.openxmlformats.org/officeDocument/2006/relationships/hyperlink" Target="http://finance.ifeng.com/app/hq/fund/index.shtml" TargetMode="External"/><Relationship Id="rId79" Type="http://schemas.openxmlformats.org/officeDocument/2006/relationships/hyperlink" Target="http://finance.ifeng.com/app/hq/fund/sz160519/index.shtml" TargetMode="External"/><Relationship Id="rId2190" Type="http://schemas.openxmlformats.org/officeDocument/2006/relationships/hyperlink" Target="http://finance.ifeng.com/app/hq/fund/of000306/index.shtml" TargetMode="External"/><Relationship Id="rId2191" Type="http://schemas.openxmlformats.org/officeDocument/2006/relationships/hyperlink" Target="http://finance.ifeng.com/app/hq/fund/of002548/index.shtml" TargetMode="External"/><Relationship Id="rId2192" Type="http://schemas.openxmlformats.org/officeDocument/2006/relationships/hyperlink" Target="http://finance.ifeng.com/app/hq/fund/sz160618/index.shtml" TargetMode="External"/><Relationship Id="rId2193" Type="http://schemas.openxmlformats.org/officeDocument/2006/relationships/hyperlink" Target="http://finance.ifeng.com/app/hq/fund/of001213/index.shtml" TargetMode="External"/><Relationship Id="rId2194" Type="http://schemas.openxmlformats.org/officeDocument/2006/relationships/hyperlink" Target="http://finance.ifeng.com/app/hq/fund/of001906/index.shtml" TargetMode="External"/><Relationship Id="rId2195" Type="http://schemas.openxmlformats.org/officeDocument/2006/relationships/hyperlink" Target="http://finance.ifeng.com/app/hq/fund/index.shtml" TargetMode="External"/><Relationship Id="rId2196" Type="http://schemas.openxmlformats.org/officeDocument/2006/relationships/hyperlink" Target="http://finance.ifeng.com/app/hq/fund/of001415/index.shtml" TargetMode="External"/><Relationship Id="rId2197" Type="http://schemas.openxmlformats.org/officeDocument/2006/relationships/hyperlink" Target="http://finance.ifeng.com/app/hq/fund/sz150169/index.shtml" TargetMode="External"/><Relationship Id="rId2198" Type="http://schemas.openxmlformats.org/officeDocument/2006/relationships/hyperlink" Target="http://finance.ifeng.com/app/hq/fund/of000107/index.shtml" TargetMode="External"/><Relationship Id="rId2199" Type="http://schemas.openxmlformats.org/officeDocument/2006/relationships/hyperlink" Target="http://finance.ifeng.com/app/hq/fund/of004264/index.shtml" TargetMode="External"/><Relationship Id="rId4380" Type="http://schemas.openxmlformats.org/officeDocument/2006/relationships/hyperlink" Target="http://finance.ifeng.com/app/hq/fund/of005206/index.shtml" TargetMode="External"/><Relationship Id="rId4381" Type="http://schemas.openxmlformats.org/officeDocument/2006/relationships/hyperlink" Target="http://finance.ifeng.com/app/hq/fund/of000976/index.shtml" TargetMode="External"/><Relationship Id="rId4382" Type="http://schemas.openxmlformats.org/officeDocument/2006/relationships/hyperlink" Target="http://finance.ifeng.com/app/hq/fund/of002861/index.shtml" TargetMode="External"/><Relationship Id="rId4383" Type="http://schemas.openxmlformats.org/officeDocument/2006/relationships/hyperlink" Target="http://finance.ifeng.com/app/hq/fund/of001736/index.shtml" TargetMode="External"/><Relationship Id="rId4384" Type="http://schemas.openxmlformats.org/officeDocument/2006/relationships/hyperlink" Target="http://finance.ifeng.com/app/hq/fund/sz161610/index.shtml" TargetMode="External"/><Relationship Id="rId4385" Type="http://schemas.openxmlformats.org/officeDocument/2006/relationships/hyperlink" Target="http://finance.ifeng.com/app/hq/fund/of003396/index.shtml" TargetMode="External"/><Relationship Id="rId4386" Type="http://schemas.openxmlformats.org/officeDocument/2006/relationships/hyperlink" Target="http://finance.ifeng.com/app/hq/fund/of000825/index.shtml" TargetMode="External"/><Relationship Id="rId4387" Type="http://schemas.openxmlformats.org/officeDocument/2006/relationships/hyperlink" Target="http://finance.ifeng.com/app/hq/fund/of002567/index.shtml" TargetMode="External"/><Relationship Id="rId4388" Type="http://schemas.openxmlformats.org/officeDocument/2006/relationships/hyperlink" Target="http://finance.ifeng.com/app/hq/fund/of004222/index.shtml" TargetMode="External"/><Relationship Id="rId4389" Type="http://schemas.openxmlformats.org/officeDocument/2006/relationships/hyperlink" Target="http://finance.ifeng.com/app/hq/fund/sz150016/index.shtml" TargetMode="External"/><Relationship Id="rId3290" Type="http://schemas.openxmlformats.org/officeDocument/2006/relationships/hyperlink" Target="http://finance.ifeng.com/app/hq/fund/of000634/index.shtml" TargetMode="External"/><Relationship Id="rId3291" Type="http://schemas.openxmlformats.org/officeDocument/2006/relationships/hyperlink" Target="http://finance.ifeng.com/app/hq/fund/of720003/index.shtml" TargetMode="External"/><Relationship Id="rId3292" Type="http://schemas.openxmlformats.org/officeDocument/2006/relationships/hyperlink" Target="http://finance.ifeng.com/app/hq/fund/of470021/index.shtml" TargetMode="External"/><Relationship Id="rId3293" Type="http://schemas.openxmlformats.org/officeDocument/2006/relationships/hyperlink" Target="http://finance.ifeng.com/app/hq/fund/of690003/index.shtml" TargetMode="External"/><Relationship Id="rId3294" Type="http://schemas.openxmlformats.org/officeDocument/2006/relationships/hyperlink" Target="http://finance.ifeng.com/app/hq/fund/of519032/index.shtml" TargetMode="External"/><Relationship Id="rId3295" Type="http://schemas.openxmlformats.org/officeDocument/2006/relationships/hyperlink" Target="http://finance.ifeng.com/app/hq/fund/of000963/index.shtml" TargetMode="External"/><Relationship Id="rId3296" Type="http://schemas.openxmlformats.org/officeDocument/2006/relationships/hyperlink" Target="http://finance.ifeng.com/app/hq/fund/of004818/index.shtml" TargetMode="External"/><Relationship Id="rId3297" Type="http://schemas.openxmlformats.org/officeDocument/2006/relationships/hyperlink" Target="http://finance.ifeng.com/app/hq/fund/of004819/index.shtml" TargetMode="External"/><Relationship Id="rId3298" Type="http://schemas.openxmlformats.org/officeDocument/2006/relationships/hyperlink" Target="http://finance.ifeng.com/app/hq/fund/of001226/index.shtml" TargetMode="External"/><Relationship Id="rId3299" Type="http://schemas.openxmlformats.org/officeDocument/2006/relationships/hyperlink" Target="http://finance.ifeng.com/app/hq/fund/of002339/index.shtml" TargetMode="External"/><Relationship Id="rId590" Type="http://schemas.openxmlformats.org/officeDocument/2006/relationships/hyperlink" Target="http://finance.ifeng.com/app/hq/fund/of001259/index.shtml" TargetMode="External"/><Relationship Id="rId591" Type="http://schemas.openxmlformats.org/officeDocument/2006/relationships/hyperlink" Target="http://finance.ifeng.com/app/hq/fund/of002729/index.shtml" TargetMode="External"/><Relationship Id="rId592" Type="http://schemas.openxmlformats.org/officeDocument/2006/relationships/hyperlink" Target="http://finance.ifeng.com/app/hq/fund/index.shtml" TargetMode="External"/><Relationship Id="rId593" Type="http://schemas.openxmlformats.org/officeDocument/2006/relationships/hyperlink" Target="http://finance.ifeng.com/app/hq/fund/of004686/index.shtml" TargetMode="External"/><Relationship Id="rId594" Type="http://schemas.openxmlformats.org/officeDocument/2006/relationships/hyperlink" Target="http://finance.ifeng.com/app/hq/fund/of001878/index.shtml" TargetMode="External"/><Relationship Id="rId595" Type="http://schemas.openxmlformats.org/officeDocument/2006/relationships/hyperlink" Target="http://finance.ifeng.com/app/hq/fund/of001589/index.shtml" TargetMode="External"/><Relationship Id="rId596" Type="http://schemas.openxmlformats.org/officeDocument/2006/relationships/hyperlink" Target="http://finance.ifeng.com/app/hq/fund/of960016/index.shtml" TargetMode="External"/><Relationship Id="rId597" Type="http://schemas.openxmlformats.org/officeDocument/2006/relationships/hyperlink" Target="http://finance.ifeng.com/app/hq/fund/of002728/index.shtml" TargetMode="External"/><Relationship Id="rId598" Type="http://schemas.openxmlformats.org/officeDocument/2006/relationships/hyperlink" Target="http://finance.ifeng.com/app/hq/fund/of004306/index.shtml" TargetMode="External"/><Relationship Id="rId599" Type="http://schemas.openxmlformats.org/officeDocument/2006/relationships/hyperlink" Target="http://finance.ifeng.com/app/hq/fund/of004305/index.shtml" TargetMode="External"/><Relationship Id="rId80" Type="http://schemas.openxmlformats.org/officeDocument/2006/relationships/hyperlink" Target="http://finance.ifeng.com/app/hq/fund/of080010/index.shtml" TargetMode="External"/><Relationship Id="rId81" Type="http://schemas.openxmlformats.org/officeDocument/2006/relationships/hyperlink" Target="http://finance.ifeng.com/app/hq/fund/of004182/index.shtml" TargetMode="External"/><Relationship Id="rId82" Type="http://schemas.openxmlformats.org/officeDocument/2006/relationships/hyperlink" Target="http://finance.ifeng.com/app/hq/fund/index.shtml" TargetMode="External"/><Relationship Id="rId83" Type="http://schemas.openxmlformats.org/officeDocument/2006/relationships/hyperlink" Target="http://finance.ifeng.com/app/hq/fund/index.shtml" TargetMode="External"/><Relationship Id="rId84" Type="http://schemas.openxmlformats.org/officeDocument/2006/relationships/hyperlink" Target="http://finance.ifeng.com/app/hq/fund/of000551/index.shtml" TargetMode="External"/><Relationship Id="rId85" Type="http://schemas.openxmlformats.org/officeDocument/2006/relationships/hyperlink" Target="http://finance.ifeng.com/app/hq/fund/sz161607/index.shtml" TargetMode="External"/><Relationship Id="rId86" Type="http://schemas.openxmlformats.org/officeDocument/2006/relationships/hyperlink" Target="http://finance.ifeng.com/app/hq/fund/of004409/index.shtml" TargetMode="External"/><Relationship Id="rId87" Type="http://schemas.openxmlformats.org/officeDocument/2006/relationships/hyperlink" Target="http://finance.ifeng.com/app/hq/fund/of217019/index.shtml" TargetMode="External"/><Relationship Id="rId88" Type="http://schemas.openxmlformats.org/officeDocument/2006/relationships/hyperlink" Target="http://finance.ifeng.com/app/hq/fund/of005143/index.shtml" TargetMode="External"/><Relationship Id="rId89" Type="http://schemas.openxmlformats.org/officeDocument/2006/relationships/hyperlink" Target="http://finance.ifeng.com/app/hq/fund/sh510880/index.shtml" TargetMode="External"/><Relationship Id="rId4390" Type="http://schemas.openxmlformats.org/officeDocument/2006/relationships/hyperlink" Target="http://finance.ifeng.com/app/hq/fund/of206010/index.shtml" TargetMode="External"/><Relationship Id="rId4391" Type="http://schemas.openxmlformats.org/officeDocument/2006/relationships/hyperlink" Target="http://finance.ifeng.com/app/hq/fund/of001880/index.shtml" TargetMode="External"/><Relationship Id="rId4392" Type="http://schemas.openxmlformats.org/officeDocument/2006/relationships/hyperlink" Target="http://finance.ifeng.com/app/hq/fund/sz150017/index.shtml" TargetMode="External"/><Relationship Id="rId4393" Type="http://schemas.openxmlformats.org/officeDocument/2006/relationships/hyperlink" Target="http://finance.ifeng.com/app/hq/fund/of004402/index.shtml" TargetMode="External"/><Relationship Id="rId4394" Type="http://schemas.openxmlformats.org/officeDocument/2006/relationships/hyperlink" Target="http://finance.ifeng.com/app/hq/fund/of000166/index.shtml" TargetMode="External"/><Relationship Id="rId4395" Type="http://schemas.openxmlformats.org/officeDocument/2006/relationships/hyperlink" Target="http://finance.ifeng.com/app/hq/fund/sz159913/index.shtml" TargetMode="External"/><Relationship Id="rId4396" Type="http://schemas.openxmlformats.org/officeDocument/2006/relationships/hyperlink" Target="http://finance.ifeng.com/app/hq/fund/sh501029/index.shtml" TargetMode="External"/><Relationship Id="rId4397" Type="http://schemas.openxmlformats.org/officeDocument/2006/relationships/hyperlink" Target="http://finance.ifeng.com/app/hq/fund/of005125/index.shtml" TargetMode="External"/><Relationship Id="rId4398" Type="http://schemas.openxmlformats.org/officeDocument/2006/relationships/hyperlink" Target="http://finance.ifeng.com/app/hq/fund/index.shtml" TargetMode="External"/><Relationship Id="rId4399" Type="http://schemas.openxmlformats.org/officeDocument/2006/relationships/hyperlink" Target="http://finance.ifeng.com/app/hq/fund/of519951/index.shtml" TargetMode="External"/><Relationship Id="rId90" Type="http://schemas.openxmlformats.org/officeDocument/2006/relationships/hyperlink" Target="http://finance.ifeng.com/app/hq/fund/of121003/index.shtml" TargetMode="External"/><Relationship Id="rId91" Type="http://schemas.openxmlformats.org/officeDocument/2006/relationships/hyperlink" Target="http://finance.ifeng.com/app/hq/fund/index.shtml" TargetMode="External"/><Relationship Id="rId92" Type="http://schemas.openxmlformats.org/officeDocument/2006/relationships/hyperlink" Target="http://finance.ifeng.com/app/hq/fund/sz162105/index.shtml" TargetMode="External"/><Relationship Id="rId93" Type="http://schemas.openxmlformats.org/officeDocument/2006/relationships/hyperlink" Target="http://finance.ifeng.com/app/hq/fund/of004267/index.shtml" TargetMode="External"/><Relationship Id="rId94" Type="http://schemas.openxmlformats.org/officeDocument/2006/relationships/hyperlink" Target="http://finance.ifeng.com/app/hq/fund/index.shtml" TargetMode="External"/><Relationship Id="rId95" Type="http://schemas.openxmlformats.org/officeDocument/2006/relationships/hyperlink" Target="http://finance.ifeng.com/app/hq/fund/sh501050/index.shtml" TargetMode="External"/><Relationship Id="rId96" Type="http://schemas.openxmlformats.org/officeDocument/2006/relationships/hyperlink" Target="http://finance.ifeng.com/app/hq/fund/index.shtml" TargetMode="External"/><Relationship Id="rId97" Type="http://schemas.openxmlformats.org/officeDocument/2006/relationships/hyperlink" Target="http://finance.ifeng.com/app/hq/fund/of003749/index.shtml" TargetMode="External"/><Relationship Id="rId98" Type="http://schemas.openxmlformats.org/officeDocument/2006/relationships/hyperlink" Target="http://finance.ifeng.com/app/hq/fund/sh502026/index.shtml" TargetMode="External"/><Relationship Id="rId99" Type="http://schemas.openxmlformats.org/officeDocument/2006/relationships/hyperlink" Target="http://finance.ifeng.com/app/hq/fund/index.shtml" TargetMode="External"/><Relationship Id="rId1600" Type="http://schemas.openxmlformats.org/officeDocument/2006/relationships/hyperlink" Target="http://finance.ifeng.com/app/hq/fund/of003330/index.shtml" TargetMode="External"/><Relationship Id="rId1601" Type="http://schemas.openxmlformats.org/officeDocument/2006/relationships/hyperlink" Target="http://finance.ifeng.com/app/hq/fund/of004140/index.shtml" TargetMode="External"/><Relationship Id="rId1602" Type="http://schemas.openxmlformats.org/officeDocument/2006/relationships/hyperlink" Target="http://finance.ifeng.com/app/hq/fund/of003226/index.shtml" TargetMode="External"/><Relationship Id="rId1603" Type="http://schemas.openxmlformats.org/officeDocument/2006/relationships/hyperlink" Target="http://finance.ifeng.com/app/hq/fund/of004769/index.shtml" TargetMode="External"/><Relationship Id="rId1604" Type="http://schemas.openxmlformats.org/officeDocument/2006/relationships/hyperlink" Target="http://finance.ifeng.com/app/hq/fund/of003709/index.shtml" TargetMode="External"/><Relationship Id="rId1605" Type="http://schemas.openxmlformats.org/officeDocument/2006/relationships/hyperlink" Target="http://finance.ifeng.com/app/hq/fund/of003575/index.shtml" TargetMode="External"/><Relationship Id="rId1606" Type="http://schemas.openxmlformats.org/officeDocument/2006/relationships/hyperlink" Target="http://finance.ifeng.com/app/hq/fund/sh502057/index.shtml" TargetMode="External"/><Relationship Id="rId1607" Type="http://schemas.openxmlformats.org/officeDocument/2006/relationships/hyperlink" Target="http://finance.ifeng.com/app/hq/fund/sz150261/index.shtml" TargetMode="External"/><Relationship Id="rId1608" Type="http://schemas.openxmlformats.org/officeDocument/2006/relationships/hyperlink" Target="http://finance.ifeng.com/app/hq/fund/sz150303/index.shtml" TargetMode="External"/><Relationship Id="rId1609" Type="http://schemas.openxmlformats.org/officeDocument/2006/relationships/hyperlink" Target="http://finance.ifeng.com/app/hq/fund/sz150263/index.shtml" TargetMode="External"/><Relationship Id="rId2700" Type="http://schemas.openxmlformats.org/officeDocument/2006/relationships/hyperlink" Target="http://finance.ifeng.com/app/hq/fund/of002116/index.shtml" TargetMode="External"/><Relationship Id="rId2701" Type="http://schemas.openxmlformats.org/officeDocument/2006/relationships/hyperlink" Target="http://finance.ifeng.com/app/hq/fund/of002726/index.shtml" TargetMode="External"/><Relationship Id="rId2702" Type="http://schemas.openxmlformats.org/officeDocument/2006/relationships/hyperlink" Target="http://finance.ifeng.com/app/hq/fund/of001335/index.shtml" TargetMode="External"/><Relationship Id="rId2703" Type="http://schemas.openxmlformats.org/officeDocument/2006/relationships/hyperlink" Target="http://finance.ifeng.com/app/hq/fund/of002995/index.shtml" TargetMode="External"/><Relationship Id="rId2704" Type="http://schemas.openxmlformats.org/officeDocument/2006/relationships/hyperlink" Target="http://finance.ifeng.com/app/hq/fund/sz150277/index.shtml" TargetMode="External"/><Relationship Id="rId2705" Type="http://schemas.openxmlformats.org/officeDocument/2006/relationships/hyperlink" Target="http://finance.ifeng.com/app/hq/fund/of002268/index.shtml" TargetMode="External"/><Relationship Id="rId2706" Type="http://schemas.openxmlformats.org/officeDocument/2006/relationships/hyperlink" Target="http://finance.ifeng.com/app/hq/fund/sz150251/index.shtml" TargetMode="External"/><Relationship Id="rId2707" Type="http://schemas.openxmlformats.org/officeDocument/2006/relationships/hyperlink" Target="http://finance.ifeng.com/app/hq/fund/sz150321/index.shtml" TargetMode="External"/><Relationship Id="rId2708" Type="http://schemas.openxmlformats.org/officeDocument/2006/relationships/hyperlink" Target="http://finance.ifeng.com/app/hq/fund/of003429/index.shtml" TargetMode="External"/><Relationship Id="rId2709" Type="http://schemas.openxmlformats.org/officeDocument/2006/relationships/hyperlink" Target="http://finance.ifeng.com/app/hq/fund/sz161716/index.shtml" TargetMode="External"/><Relationship Id="rId1610" Type="http://schemas.openxmlformats.org/officeDocument/2006/relationships/hyperlink" Target="http://finance.ifeng.com/app/hq/fund/sz150299/index.shtml" TargetMode="External"/><Relationship Id="rId1611" Type="http://schemas.openxmlformats.org/officeDocument/2006/relationships/hyperlink" Target="http://finance.ifeng.com/app/hq/fund/sh502037/index.shtml" TargetMode="External"/><Relationship Id="rId1612" Type="http://schemas.openxmlformats.org/officeDocument/2006/relationships/hyperlink" Target="http://finance.ifeng.com/app/hq/fund/sz150301/index.shtml" TargetMode="External"/><Relationship Id="rId1613" Type="http://schemas.openxmlformats.org/officeDocument/2006/relationships/hyperlink" Target="http://finance.ifeng.com/app/hq/fund/of004721/index.shtml" TargetMode="External"/><Relationship Id="rId1614" Type="http://schemas.openxmlformats.org/officeDocument/2006/relationships/hyperlink" Target="http://finance.ifeng.com/app/hq/fund/of519220/index.shtml" TargetMode="External"/><Relationship Id="rId1615" Type="http://schemas.openxmlformats.org/officeDocument/2006/relationships/hyperlink" Target="http://finance.ifeng.com/app/hq/fund/of003708/index.shtml" TargetMode="External"/><Relationship Id="rId1616" Type="http://schemas.openxmlformats.org/officeDocument/2006/relationships/hyperlink" Target="http://finance.ifeng.com/app/hq/fund/of003732/index.shtml" TargetMode="External"/><Relationship Id="rId1617" Type="http://schemas.openxmlformats.org/officeDocument/2006/relationships/hyperlink" Target="http://finance.ifeng.com/app/hq/fund/of003439/index.shtml" TargetMode="External"/><Relationship Id="rId1618" Type="http://schemas.openxmlformats.org/officeDocument/2006/relationships/hyperlink" Target="http://finance.ifeng.com/app/hq/fund/of004458/index.shtml" TargetMode="External"/><Relationship Id="rId1619" Type="http://schemas.openxmlformats.org/officeDocument/2006/relationships/hyperlink" Target="http://finance.ifeng.com/app/hq/fund/of003438/index.shtml" TargetMode="External"/><Relationship Id="rId3800" Type="http://schemas.openxmlformats.org/officeDocument/2006/relationships/hyperlink" Target="http://finance.ifeng.com/app/hq/fund/index.shtml" TargetMode="External"/><Relationship Id="rId3801" Type="http://schemas.openxmlformats.org/officeDocument/2006/relationships/hyperlink" Target="http://finance.ifeng.com/app/hq/fund/of003373/index.shtml" TargetMode="External"/><Relationship Id="rId3802" Type="http://schemas.openxmlformats.org/officeDocument/2006/relationships/hyperlink" Target="http://finance.ifeng.com/app/hq/fund/of001265/index.shtml" TargetMode="External"/><Relationship Id="rId3803" Type="http://schemas.openxmlformats.org/officeDocument/2006/relationships/hyperlink" Target="http://finance.ifeng.com/app/hq/fund/of001682/index.shtml" TargetMode="External"/><Relationship Id="rId3804" Type="http://schemas.openxmlformats.org/officeDocument/2006/relationships/hyperlink" Target="http://finance.ifeng.com/app/hq/fund/sz150272/index.shtml" TargetMode="External"/><Relationship Id="rId3805" Type="http://schemas.openxmlformats.org/officeDocument/2006/relationships/hyperlink" Target="http://finance.ifeng.com/app/hq/fund/of002055/index.shtml" TargetMode="External"/><Relationship Id="rId3806" Type="http://schemas.openxmlformats.org/officeDocument/2006/relationships/hyperlink" Target="http://finance.ifeng.com/app/hq/fund/of540008/index.shtml" TargetMode="External"/><Relationship Id="rId3807" Type="http://schemas.openxmlformats.org/officeDocument/2006/relationships/hyperlink" Target="http://finance.ifeng.com/app/hq/fund/of002360/index.shtml" TargetMode="External"/><Relationship Id="rId3808" Type="http://schemas.openxmlformats.org/officeDocument/2006/relationships/hyperlink" Target="http://finance.ifeng.com/app/hq/fund/of001278/index.shtml" TargetMode="External"/><Relationship Id="rId3809" Type="http://schemas.openxmlformats.org/officeDocument/2006/relationships/hyperlink" Target="http://finance.ifeng.com/app/hq/fund/of000628/index.shtml" TargetMode="External"/><Relationship Id="rId2710" Type="http://schemas.openxmlformats.org/officeDocument/2006/relationships/hyperlink" Target="http://finance.ifeng.com/app/hq/fund/of002972/index.shtml" TargetMode="External"/><Relationship Id="rId2711" Type="http://schemas.openxmlformats.org/officeDocument/2006/relationships/hyperlink" Target="http://finance.ifeng.com/app/hq/fund/of001294/index.shtml" TargetMode="External"/><Relationship Id="rId2712" Type="http://schemas.openxmlformats.org/officeDocument/2006/relationships/hyperlink" Target="http://finance.ifeng.com/app/hq/fund/of001264/index.shtml" TargetMode="External"/><Relationship Id="rId2713" Type="http://schemas.openxmlformats.org/officeDocument/2006/relationships/hyperlink" Target="http://finance.ifeng.com/app/hq/fund/of160134/index.shtml" TargetMode="External"/><Relationship Id="rId2714" Type="http://schemas.openxmlformats.org/officeDocument/2006/relationships/hyperlink" Target="http://finance.ifeng.com/app/hq/fund/of004333/index.shtml" TargetMode="External"/><Relationship Id="rId2715" Type="http://schemas.openxmlformats.org/officeDocument/2006/relationships/hyperlink" Target="http://finance.ifeng.com/app/hq/fund/of270048/index.shtml" TargetMode="External"/><Relationship Id="rId2716" Type="http://schemas.openxmlformats.org/officeDocument/2006/relationships/hyperlink" Target="http://finance.ifeng.com/app/hq/fund/index.shtml" TargetMode="External"/><Relationship Id="rId2717" Type="http://schemas.openxmlformats.org/officeDocument/2006/relationships/hyperlink" Target="http://finance.ifeng.com/app/hq/fund/of004015/index.shtml" TargetMode="External"/><Relationship Id="rId2718" Type="http://schemas.openxmlformats.org/officeDocument/2006/relationships/hyperlink" Target="http://finance.ifeng.com/app/hq/fund/of001846/index.shtml" TargetMode="External"/><Relationship Id="rId2719" Type="http://schemas.openxmlformats.org/officeDocument/2006/relationships/hyperlink" Target="http://finance.ifeng.com/app/hq/fund/of002034/index.shtml" TargetMode="External"/><Relationship Id="rId1620" Type="http://schemas.openxmlformats.org/officeDocument/2006/relationships/hyperlink" Target="http://finance.ifeng.com/app/hq/fund/of003457/index.shtml" TargetMode="External"/><Relationship Id="rId1621" Type="http://schemas.openxmlformats.org/officeDocument/2006/relationships/hyperlink" Target="http://finance.ifeng.com/app/hq/fund/of002198/index.shtml" TargetMode="External"/><Relationship Id="rId1622" Type="http://schemas.openxmlformats.org/officeDocument/2006/relationships/hyperlink" Target="http://finance.ifeng.com/app/hq/fund/of003932/index.shtml" TargetMode="External"/><Relationship Id="rId1623" Type="http://schemas.openxmlformats.org/officeDocument/2006/relationships/hyperlink" Target="http://finance.ifeng.com/app/hq/fund/of003682/index.shtml" TargetMode="External"/><Relationship Id="rId1624" Type="http://schemas.openxmlformats.org/officeDocument/2006/relationships/hyperlink" Target="http://finance.ifeng.com/app/hq/fund/of519226/index.shtml" TargetMode="External"/><Relationship Id="rId1625" Type="http://schemas.openxmlformats.org/officeDocument/2006/relationships/hyperlink" Target="http://finance.ifeng.com/app/hq/fund/of004136/index.shtml" TargetMode="External"/><Relationship Id="rId1626" Type="http://schemas.openxmlformats.org/officeDocument/2006/relationships/hyperlink" Target="http://finance.ifeng.com/app/hq/fund/of002915/index.shtml" TargetMode="External"/><Relationship Id="rId1627" Type="http://schemas.openxmlformats.org/officeDocument/2006/relationships/hyperlink" Target="http://finance.ifeng.com/app/hq/fund/of003669/index.shtml" TargetMode="External"/><Relationship Id="rId1628" Type="http://schemas.openxmlformats.org/officeDocument/2006/relationships/hyperlink" Target="http://finance.ifeng.com/app/hq/fund/of002864/index.shtml" TargetMode="External"/><Relationship Id="rId1629" Type="http://schemas.openxmlformats.org/officeDocument/2006/relationships/hyperlink" Target="http://finance.ifeng.com/app/hq/fund/of003074/index.shtml" TargetMode="External"/><Relationship Id="rId4900" Type="http://schemas.openxmlformats.org/officeDocument/2006/relationships/hyperlink" Target="http://finance.ifeng.com/app/hq/fund/of180018/index.shtml" TargetMode="External"/><Relationship Id="rId4901" Type="http://schemas.openxmlformats.org/officeDocument/2006/relationships/hyperlink" Target="http://finance.ifeng.com/app/hq/fund/sz164403/index.shtml" TargetMode="External"/><Relationship Id="rId4902" Type="http://schemas.openxmlformats.org/officeDocument/2006/relationships/hyperlink" Target="http://finance.ifeng.com/app/hq/fund/of001753/index.shtml" TargetMode="External"/><Relationship Id="rId4903" Type="http://schemas.openxmlformats.org/officeDocument/2006/relationships/hyperlink" Target="http://finance.ifeng.com/app/hq/fund/of680001/index.shtml" TargetMode="External"/><Relationship Id="rId4904" Type="http://schemas.openxmlformats.org/officeDocument/2006/relationships/hyperlink" Target="http://finance.ifeng.com/app/hq/fund/of519710/index.shtml" TargetMode="External"/><Relationship Id="rId4905" Type="http://schemas.openxmlformats.org/officeDocument/2006/relationships/hyperlink" Target="http://finance.ifeng.com/app/hq/fund/index.shtml" TargetMode="External"/><Relationship Id="rId4906" Type="http://schemas.openxmlformats.org/officeDocument/2006/relationships/hyperlink" Target="http://finance.ifeng.com/app/hq/fund/of003593/index.shtml" TargetMode="External"/><Relationship Id="rId4907" Type="http://schemas.openxmlformats.org/officeDocument/2006/relationships/hyperlink" Target="http://finance.ifeng.com/app/hq/fund/of004784/index.shtml" TargetMode="External"/><Relationship Id="rId4908" Type="http://schemas.openxmlformats.org/officeDocument/2006/relationships/hyperlink" Target="http://finance.ifeng.com/app/hq/fund/of001677/index.shtml" TargetMode="External"/><Relationship Id="rId4909" Type="http://schemas.openxmlformats.org/officeDocument/2006/relationships/hyperlink" Target="http://finance.ifeng.com/app/hq/fund/of001959/index.shtml" TargetMode="External"/><Relationship Id="rId3810" Type="http://schemas.openxmlformats.org/officeDocument/2006/relationships/hyperlink" Target="http://finance.ifeng.com/app/hq/fund/of519909/index.shtml" TargetMode="External"/><Relationship Id="rId3811" Type="http://schemas.openxmlformats.org/officeDocument/2006/relationships/hyperlink" Target="http://finance.ifeng.com/app/hq/fund/sz161227/index.shtml" TargetMode="External"/><Relationship Id="rId3812" Type="http://schemas.openxmlformats.org/officeDocument/2006/relationships/hyperlink" Target="http://finance.ifeng.com/app/hq/fund/of001173/index.shtml" TargetMode="External"/><Relationship Id="rId3813" Type="http://schemas.openxmlformats.org/officeDocument/2006/relationships/hyperlink" Target="http://finance.ifeng.com/app/hq/fund/of004851/index.shtml" TargetMode="External"/><Relationship Id="rId3814" Type="http://schemas.openxmlformats.org/officeDocument/2006/relationships/hyperlink" Target="http://finance.ifeng.com/app/hq/fund/of002906/index.shtml" TargetMode="External"/><Relationship Id="rId3815" Type="http://schemas.openxmlformats.org/officeDocument/2006/relationships/hyperlink" Target="http://finance.ifeng.com/app/hq/fund/of530017/index.shtml" TargetMode="External"/><Relationship Id="rId3816" Type="http://schemas.openxmlformats.org/officeDocument/2006/relationships/hyperlink" Target="http://finance.ifeng.com/app/hq/fund/of960029/index.shtml" TargetMode="External"/><Relationship Id="rId3817" Type="http://schemas.openxmlformats.org/officeDocument/2006/relationships/hyperlink" Target="http://finance.ifeng.com/app/hq/fund/of002967/index.shtml" TargetMode="External"/><Relationship Id="rId3818" Type="http://schemas.openxmlformats.org/officeDocument/2006/relationships/hyperlink" Target="http://finance.ifeng.com/app/hq/fund/of519652/index.shtml" TargetMode="External"/><Relationship Id="rId3819" Type="http://schemas.openxmlformats.org/officeDocument/2006/relationships/hyperlink" Target="http://finance.ifeng.com/app/hq/fund/sz165512/index.shtml" TargetMode="External"/><Relationship Id="rId2720" Type="http://schemas.openxmlformats.org/officeDocument/2006/relationships/hyperlink" Target="http://finance.ifeng.com/app/hq/fund/of000938/index.shtml" TargetMode="External"/><Relationship Id="rId2721" Type="http://schemas.openxmlformats.org/officeDocument/2006/relationships/hyperlink" Target="http://finance.ifeng.com/app/hq/fund/of001409/index.shtml" TargetMode="External"/><Relationship Id="rId2722" Type="http://schemas.openxmlformats.org/officeDocument/2006/relationships/hyperlink" Target="http://finance.ifeng.com/app/hq/fund/index.shtml" TargetMode="External"/><Relationship Id="rId2723" Type="http://schemas.openxmlformats.org/officeDocument/2006/relationships/hyperlink" Target="http://finance.ifeng.com/app/hq/fund/of470088/index.shtml" TargetMode="External"/><Relationship Id="rId2724" Type="http://schemas.openxmlformats.org/officeDocument/2006/relationships/hyperlink" Target="http://finance.ifeng.com/app/hq/fund/of160608/index.shtml" TargetMode="External"/><Relationship Id="rId2725" Type="http://schemas.openxmlformats.org/officeDocument/2006/relationships/hyperlink" Target="http://finance.ifeng.com/app/hq/fund/of002807/index.shtml" TargetMode="External"/><Relationship Id="rId2726" Type="http://schemas.openxmlformats.org/officeDocument/2006/relationships/hyperlink" Target="http://finance.ifeng.com/app/hq/fund/of180015/index.shtml" TargetMode="External"/><Relationship Id="rId2727" Type="http://schemas.openxmlformats.org/officeDocument/2006/relationships/hyperlink" Target="http://finance.ifeng.com/app/hq/fund/of002284/index.shtml" TargetMode="External"/><Relationship Id="rId2728" Type="http://schemas.openxmlformats.org/officeDocument/2006/relationships/hyperlink" Target="http://finance.ifeng.com/app/hq/fund/of002288/index.shtml" TargetMode="External"/><Relationship Id="rId2729" Type="http://schemas.openxmlformats.org/officeDocument/2006/relationships/hyperlink" Target="http://finance.ifeng.com/app/hq/fund/sz160813/index.shtml" TargetMode="External"/><Relationship Id="rId1630" Type="http://schemas.openxmlformats.org/officeDocument/2006/relationships/hyperlink" Target="http://finance.ifeng.com/app/hq/fund/index.shtml" TargetMode="External"/><Relationship Id="rId1631" Type="http://schemas.openxmlformats.org/officeDocument/2006/relationships/hyperlink" Target="http://finance.ifeng.com/app/hq/fund/of004470/index.shtml" TargetMode="External"/><Relationship Id="rId1632" Type="http://schemas.openxmlformats.org/officeDocument/2006/relationships/hyperlink" Target="http://finance.ifeng.com/app/hq/fund/of004059/index.shtml" TargetMode="External"/><Relationship Id="rId1633" Type="http://schemas.openxmlformats.org/officeDocument/2006/relationships/hyperlink" Target="http://finance.ifeng.com/app/hq/fund/of003073/index.shtml" TargetMode="External"/><Relationship Id="rId1634" Type="http://schemas.openxmlformats.org/officeDocument/2006/relationships/hyperlink" Target="http://finance.ifeng.com/app/hq/fund/of004246/index.shtml" TargetMode="External"/><Relationship Id="rId1635" Type="http://schemas.openxmlformats.org/officeDocument/2006/relationships/hyperlink" Target="http://finance.ifeng.com/app/hq/fund/sz150297/index.shtml" TargetMode="External"/><Relationship Id="rId1636" Type="http://schemas.openxmlformats.org/officeDocument/2006/relationships/hyperlink" Target="http://finance.ifeng.com/app/hq/fund/of003794/index.shtml" TargetMode="External"/><Relationship Id="rId1637" Type="http://schemas.openxmlformats.org/officeDocument/2006/relationships/hyperlink" Target="http://finance.ifeng.com/app/hq/fund/sz150293/index.shtml" TargetMode="External"/><Relationship Id="rId1638" Type="http://schemas.openxmlformats.org/officeDocument/2006/relationships/hyperlink" Target="http://finance.ifeng.com/app/hq/fund/of004247/index.shtml" TargetMode="External"/><Relationship Id="rId1639" Type="http://schemas.openxmlformats.org/officeDocument/2006/relationships/hyperlink" Target="http://finance.ifeng.com/app/hq/fund/of005059/index.shtml" TargetMode="External"/><Relationship Id="rId4910" Type="http://schemas.openxmlformats.org/officeDocument/2006/relationships/hyperlink" Target="http://finance.ifeng.com/app/hq/fund/of004735/index.shtml" TargetMode="External"/><Relationship Id="rId4911" Type="http://schemas.openxmlformats.org/officeDocument/2006/relationships/hyperlink" Target="http://finance.ifeng.com/app/hq/fund/index.shtml" TargetMode="External"/><Relationship Id="rId4912" Type="http://schemas.openxmlformats.org/officeDocument/2006/relationships/hyperlink" Target="http://finance.ifeng.com/app/hq/fund/index.shtml" TargetMode="External"/><Relationship Id="rId4913" Type="http://schemas.openxmlformats.org/officeDocument/2006/relationships/hyperlink" Target="http://finance.ifeng.com/app/hq/fund/of519087/index.shtml" TargetMode="External"/><Relationship Id="rId4914" Type="http://schemas.openxmlformats.org/officeDocument/2006/relationships/hyperlink" Target="http://finance.ifeng.com/app/hq/fund/of002686/index.shtml" TargetMode="External"/><Relationship Id="rId4915" Type="http://schemas.openxmlformats.org/officeDocument/2006/relationships/hyperlink" Target="http://finance.ifeng.com/app/hq/fund/of004189/index.shtml" TargetMode="External"/><Relationship Id="rId4916" Type="http://schemas.openxmlformats.org/officeDocument/2006/relationships/hyperlink" Target="http://finance.ifeng.com/app/hq/fund/index.shtml" TargetMode="External"/><Relationship Id="rId4917" Type="http://schemas.openxmlformats.org/officeDocument/2006/relationships/hyperlink" Target="http://finance.ifeng.com/app/hq/fund/of002624/index.shtml" TargetMode="External"/><Relationship Id="rId4918" Type="http://schemas.openxmlformats.org/officeDocument/2006/relationships/hyperlink" Target="http://finance.ifeng.com/app/hq/fund/of002083/index.shtml" TargetMode="External"/><Relationship Id="rId4919" Type="http://schemas.openxmlformats.org/officeDocument/2006/relationships/hyperlink" Target="http://finance.ifeng.com/app/hq/fund/sz165317/index.shtml" TargetMode="External"/><Relationship Id="rId3820" Type="http://schemas.openxmlformats.org/officeDocument/2006/relationships/hyperlink" Target="http://finance.ifeng.com/app/hq/fund/of003560/index.shtml" TargetMode="External"/><Relationship Id="rId3821" Type="http://schemas.openxmlformats.org/officeDocument/2006/relationships/hyperlink" Target="http://finance.ifeng.com/app/hq/fund/of000585/index.shtml" TargetMode="External"/><Relationship Id="rId3822" Type="http://schemas.openxmlformats.org/officeDocument/2006/relationships/hyperlink" Target="http://finance.ifeng.com/app/hq/fund/of000307/index.shtml" TargetMode="External"/><Relationship Id="rId3823" Type="http://schemas.openxmlformats.org/officeDocument/2006/relationships/hyperlink" Target="http://finance.ifeng.com/app/hq/fund/of673090/index.shtml" TargetMode="External"/><Relationship Id="rId3824" Type="http://schemas.openxmlformats.org/officeDocument/2006/relationships/hyperlink" Target="http://finance.ifeng.com/app/hq/fund/index.shtml" TargetMode="External"/><Relationship Id="rId3825" Type="http://schemas.openxmlformats.org/officeDocument/2006/relationships/hyperlink" Target="http://finance.ifeng.com/app/hq/fund/sz160621/index.shtml" TargetMode="External"/><Relationship Id="rId3826" Type="http://schemas.openxmlformats.org/officeDocument/2006/relationships/hyperlink" Target="http://finance.ifeng.com/app/hq/fund/of519646/index.shtml" TargetMode="External"/><Relationship Id="rId3827" Type="http://schemas.openxmlformats.org/officeDocument/2006/relationships/hyperlink" Target="http://finance.ifeng.com/app/hq/fund/of003659/index.shtml" TargetMode="External"/><Relationship Id="rId3828" Type="http://schemas.openxmlformats.org/officeDocument/2006/relationships/hyperlink" Target="http://finance.ifeng.com/app/hq/fund/of001174/index.shtml" TargetMode="External"/><Relationship Id="rId3829" Type="http://schemas.openxmlformats.org/officeDocument/2006/relationships/hyperlink" Target="http://finance.ifeng.com/app/hq/fund/of001920/index.shtml" TargetMode="External"/><Relationship Id="rId2730" Type="http://schemas.openxmlformats.org/officeDocument/2006/relationships/hyperlink" Target="http://finance.ifeng.com/app/hq/fund/of001743/index.shtml" TargetMode="External"/><Relationship Id="rId2731" Type="http://schemas.openxmlformats.org/officeDocument/2006/relationships/hyperlink" Target="http://finance.ifeng.com/app/hq/fund/sz150170/index.shtml" TargetMode="External"/><Relationship Id="rId2732" Type="http://schemas.openxmlformats.org/officeDocument/2006/relationships/hyperlink" Target="http://finance.ifeng.com/app/hq/fund/of000723/index.shtml" TargetMode="External"/><Relationship Id="rId2733" Type="http://schemas.openxmlformats.org/officeDocument/2006/relationships/hyperlink" Target="http://finance.ifeng.com/app/hq/fund/of005025/index.shtml" TargetMode="External"/><Relationship Id="rId2734" Type="http://schemas.openxmlformats.org/officeDocument/2006/relationships/hyperlink" Target="http://finance.ifeng.com/app/hq/fund/of004491/index.shtml" TargetMode="External"/><Relationship Id="rId2735" Type="http://schemas.openxmlformats.org/officeDocument/2006/relationships/hyperlink" Target="http://finance.ifeng.com/app/hq/fund/of004826/index.shtml" TargetMode="External"/><Relationship Id="rId2736" Type="http://schemas.openxmlformats.org/officeDocument/2006/relationships/hyperlink" Target="http://finance.ifeng.com/app/hq/fund/of001671/index.shtml" TargetMode="External"/><Relationship Id="rId2737" Type="http://schemas.openxmlformats.org/officeDocument/2006/relationships/hyperlink" Target="http://finance.ifeng.com/app/hq/fund/of519725/index.shtml" TargetMode="External"/><Relationship Id="rId2738" Type="http://schemas.openxmlformats.org/officeDocument/2006/relationships/hyperlink" Target="http://finance.ifeng.com/app/hq/fund/of001670/index.shtml" TargetMode="External"/><Relationship Id="rId2739" Type="http://schemas.openxmlformats.org/officeDocument/2006/relationships/hyperlink" Target="http://finance.ifeng.com/app/hq/fund/of001923/index.shtml" TargetMode="External"/><Relationship Id="rId1640" Type="http://schemas.openxmlformats.org/officeDocument/2006/relationships/hyperlink" Target="http://finance.ifeng.com/app/hq/fund/of003517/index.shtml" TargetMode="External"/><Relationship Id="rId1641" Type="http://schemas.openxmlformats.org/officeDocument/2006/relationships/hyperlink" Target="http://finance.ifeng.com/app/hq/fund/of004459/index.shtml" TargetMode="External"/><Relationship Id="rId1642" Type="http://schemas.openxmlformats.org/officeDocument/2006/relationships/hyperlink" Target="http://finance.ifeng.com/app/hq/fund/sh501106/index.shtml" TargetMode="External"/><Relationship Id="rId1643" Type="http://schemas.openxmlformats.org/officeDocument/2006/relationships/hyperlink" Target="http://finance.ifeng.com/app/hq/fund/of003210/index.shtml" TargetMode="External"/><Relationship Id="rId1644" Type="http://schemas.openxmlformats.org/officeDocument/2006/relationships/hyperlink" Target="http://finance.ifeng.com/app/hq/fund/of519786/index.shtml" TargetMode="External"/><Relationship Id="rId1645" Type="http://schemas.openxmlformats.org/officeDocument/2006/relationships/hyperlink" Target="http://finance.ifeng.com/app/hq/fund/of519622/index.shtml" TargetMode="External"/><Relationship Id="rId1646" Type="http://schemas.openxmlformats.org/officeDocument/2006/relationships/hyperlink" Target="http://finance.ifeng.com/app/hq/fund/of004052/index.shtml" TargetMode="External"/><Relationship Id="rId1647" Type="http://schemas.openxmlformats.org/officeDocument/2006/relationships/hyperlink" Target="http://finance.ifeng.com/app/hq/fund/index.shtml" TargetMode="External"/><Relationship Id="rId1648" Type="http://schemas.openxmlformats.org/officeDocument/2006/relationships/hyperlink" Target="http://finance.ifeng.com/app/hq/fund/of004053/index.shtml" TargetMode="External"/><Relationship Id="rId1649" Type="http://schemas.openxmlformats.org/officeDocument/2006/relationships/hyperlink" Target="http://finance.ifeng.com/app/hq/fund/of004020/index.shtml" TargetMode="External"/><Relationship Id="rId4920" Type="http://schemas.openxmlformats.org/officeDocument/2006/relationships/hyperlink" Target="http://finance.ifeng.com/app/hq/fund/of001230/index.shtml" TargetMode="External"/><Relationship Id="rId4921" Type="http://schemas.openxmlformats.org/officeDocument/2006/relationships/hyperlink" Target="http://finance.ifeng.com/app/hq/fund/sh512300/index.shtml" TargetMode="External"/><Relationship Id="rId2000" Type="http://schemas.openxmlformats.org/officeDocument/2006/relationships/hyperlink" Target="http://finance.ifeng.com/app/hq/fund/of270009/index.shtml" TargetMode="External"/><Relationship Id="rId2001" Type="http://schemas.openxmlformats.org/officeDocument/2006/relationships/hyperlink" Target="http://finance.ifeng.com/app/hq/fund/of000149/index.shtml" TargetMode="External"/><Relationship Id="rId2002" Type="http://schemas.openxmlformats.org/officeDocument/2006/relationships/hyperlink" Target="http://finance.ifeng.com/app/hq/fund/of070037/index.shtml" TargetMode="External"/><Relationship Id="rId2003" Type="http://schemas.openxmlformats.org/officeDocument/2006/relationships/hyperlink" Target="http://finance.ifeng.com/app/hq/fund/sz164606/index.shtml" TargetMode="External"/><Relationship Id="rId2004" Type="http://schemas.openxmlformats.org/officeDocument/2006/relationships/hyperlink" Target="http://finance.ifeng.com/app/hq/fund/of000045/index.shtml" TargetMode="External"/><Relationship Id="rId2005" Type="http://schemas.openxmlformats.org/officeDocument/2006/relationships/hyperlink" Target="http://finance.ifeng.com/app/hq/fund/index.shtml" TargetMode="External"/><Relationship Id="rId2006" Type="http://schemas.openxmlformats.org/officeDocument/2006/relationships/hyperlink" Target="http://finance.ifeng.com/app/hq/fund/of000943/index.shtml" TargetMode="External"/><Relationship Id="rId2007" Type="http://schemas.openxmlformats.org/officeDocument/2006/relationships/hyperlink" Target="http://finance.ifeng.com/app/hq/fund/of002371/index.shtml" TargetMode="External"/><Relationship Id="rId2008" Type="http://schemas.openxmlformats.org/officeDocument/2006/relationships/hyperlink" Target="http://finance.ifeng.com/app/hq/fund/of206012/index.shtml" TargetMode="External"/><Relationship Id="rId2009" Type="http://schemas.openxmlformats.org/officeDocument/2006/relationships/hyperlink" Target="http://finance.ifeng.com/app/hq/fund/of001650/index.shtml" TargetMode="External"/><Relationship Id="rId4922" Type="http://schemas.openxmlformats.org/officeDocument/2006/relationships/hyperlink" Target="http://finance.ifeng.com/app/hq/fund/of121001/index.shtml" TargetMode="External"/><Relationship Id="rId4923" Type="http://schemas.openxmlformats.org/officeDocument/2006/relationships/hyperlink" Target="http://finance.ifeng.com/app/hq/fund/of000167/index.shtml" TargetMode="External"/><Relationship Id="rId4924" Type="http://schemas.openxmlformats.org/officeDocument/2006/relationships/hyperlink" Target="http://finance.ifeng.com/app/hq/fund/of002772/index.shtml" TargetMode="External"/><Relationship Id="rId4925" Type="http://schemas.openxmlformats.org/officeDocument/2006/relationships/hyperlink" Target="http://finance.ifeng.com/app/hq/fund/sz150262/index.shtml" TargetMode="External"/><Relationship Id="rId4926" Type="http://schemas.openxmlformats.org/officeDocument/2006/relationships/hyperlink" Target="http://finance.ifeng.com/app/hq/fund/of000011/index.shtml" TargetMode="External"/><Relationship Id="rId4927" Type="http://schemas.openxmlformats.org/officeDocument/2006/relationships/hyperlink" Target="http://finance.ifeng.com/app/hq/fund/of519120/index.shtml" TargetMode="External"/><Relationship Id="rId4928" Type="http://schemas.openxmlformats.org/officeDocument/2006/relationships/hyperlink" Target="http://finance.ifeng.com/app/hq/fund/of000057/index.shtml" TargetMode="External"/><Relationship Id="rId4929" Type="http://schemas.openxmlformats.org/officeDocument/2006/relationships/hyperlink" Target="http://finance.ifeng.com/app/hq/fund/of519959/index.shtml" TargetMode="External"/><Relationship Id="rId3830" Type="http://schemas.openxmlformats.org/officeDocument/2006/relationships/hyperlink" Target="http://finance.ifeng.com/app/hq/fund/of001854/index.shtml" TargetMode="External"/><Relationship Id="rId3831" Type="http://schemas.openxmlformats.org/officeDocument/2006/relationships/hyperlink" Target="http://finance.ifeng.com/app/hq/fund/of000928/index.shtml" TargetMode="External"/><Relationship Id="rId3832" Type="http://schemas.openxmlformats.org/officeDocument/2006/relationships/hyperlink" Target="http://finance.ifeng.com/app/hq/fund/index.shtml" TargetMode="External"/><Relationship Id="rId3833" Type="http://schemas.openxmlformats.org/officeDocument/2006/relationships/hyperlink" Target="http://finance.ifeng.com/app/hq/fund/of530012/index.shtml" TargetMode="External"/><Relationship Id="rId3834" Type="http://schemas.openxmlformats.org/officeDocument/2006/relationships/hyperlink" Target="http://finance.ifeng.com/app/hq/fund/sz160415/index.shtml" TargetMode="External"/><Relationship Id="rId3835" Type="http://schemas.openxmlformats.org/officeDocument/2006/relationships/hyperlink" Target="http://finance.ifeng.com/app/hq/fund/sz150191/index.shtml" TargetMode="External"/><Relationship Id="rId3836" Type="http://schemas.openxmlformats.org/officeDocument/2006/relationships/hyperlink" Target="http://finance.ifeng.com/app/hq/fund/of005034/index.shtml" TargetMode="External"/><Relationship Id="rId3837" Type="http://schemas.openxmlformats.org/officeDocument/2006/relationships/hyperlink" Target="http://finance.ifeng.com/app/hq/fund/of002611/index.shtml" TargetMode="External"/><Relationship Id="rId3838" Type="http://schemas.openxmlformats.org/officeDocument/2006/relationships/hyperlink" Target="http://finance.ifeng.com/app/hq/fund/of002065/index.shtml" TargetMode="External"/><Relationship Id="rId3839" Type="http://schemas.openxmlformats.org/officeDocument/2006/relationships/hyperlink" Target="http://finance.ifeng.com/app/hq/fund/of002989/index.shtml" TargetMode="External"/><Relationship Id="rId2740" Type="http://schemas.openxmlformats.org/officeDocument/2006/relationships/hyperlink" Target="http://finance.ifeng.com/app/hq/fund/of003731/index.shtml" TargetMode="External"/><Relationship Id="rId2741" Type="http://schemas.openxmlformats.org/officeDocument/2006/relationships/hyperlink" Target="http://finance.ifeng.com/app/hq/fund/of002735/index.shtml" TargetMode="External"/><Relationship Id="rId2742" Type="http://schemas.openxmlformats.org/officeDocument/2006/relationships/hyperlink" Target="http://finance.ifeng.com/app/hq/fund/sz150329/index.shtml" TargetMode="External"/><Relationship Id="rId2743" Type="http://schemas.openxmlformats.org/officeDocument/2006/relationships/hyperlink" Target="http://finance.ifeng.com/app/hq/fund/index.shtml" TargetMode="External"/><Relationship Id="rId2744" Type="http://schemas.openxmlformats.org/officeDocument/2006/relationships/hyperlink" Target="http://finance.ifeng.com/app/hq/fund/sz166904/index.shtml" TargetMode="External"/><Relationship Id="rId2745" Type="http://schemas.openxmlformats.org/officeDocument/2006/relationships/hyperlink" Target="http://finance.ifeng.com/app/hq/fund/of001136/index.shtml" TargetMode="External"/><Relationship Id="rId2746" Type="http://schemas.openxmlformats.org/officeDocument/2006/relationships/hyperlink" Target="http://finance.ifeng.com/app/hq/fund/of002058/index.shtml" TargetMode="External"/><Relationship Id="rId2747" Type="http://schemas.openxmlformats.org/officeDocument/2006/relationships/hyperlink" Target="http://finance.ifeng.com/app/hq/fund/of002835/index.shtml" TargetMode="External"/><Relationship Id="rId2748" Type="http://schemas.openxmlformats.org/officeDocument/2006/relationships/hyperlink" Target="http://finance.ifeng.com/app/hq/fund/sz161219/index.shtml" TargetMode="External"/><Relationship Id="rId2749" Type="http://schemas.openxmlformats.org/officeDocument/2006/relationships/hyperlink" Target="http://finance.ifeng.com/app/hq/fund/of002684/index.shtml" TargetMode="External"/><Relationship Id="rId3100" Type="http://schemas.openxmlformats.org/officeDocument/2006/relationships/hyperlink" Target="http://finance.ifeng.com/app/hq/fund/of005044/index.shtml" TargetMode="External"/><Relationship Id="rId3101" Type="http://schemas.openxmlformats.org/officeDocument/2006/relationships/hyperlink" Target="http://finance.ifeng.com/app/hq/fund/of004477/index.shtml" TargetMode="External"/><Relationship Id="rId3102" Type="http://schemas.openxmlformats.org/officeDocument/2006/relationships/hyperlink" Target="http://finance.ifeng.com/app/hq/fund/of000143/index.shtml" TargetMode="External"/><Relationship Id="rId3103" Type="http://schemas.openxmlformats.org/officeDocument/2006/relationships/hyperlink" Target="http://finance.ifeng.com/app/hq/fund/of003987/index.shtml" TargetMode="External"/><Relationship Id="rId3104" Type="http://schemas.openxmlformats.org/officeDocument/2006/relationships/hyperlink" Target="http://finance.ifeng.com/app/hq/fund/of003988/index.shtml" TargetMode="External"/><Relationship Id="rId3105" Type="http://schemas.openxmlformats.org/officeDocument/2006/relationships/hyperlink" Target="http://finance.ifeng.com/app/hq/fund/of005495/index.shtml" TargetMode="External"/><Relationship Id="rId3106" Type="http://schemas.openxmlformats.org/officeDocument/2006/relationships/hyperlink" Target="http://finance.ifeng.com/app/hq/fund/of005496/index.shtml" TargetMode="External"/><Relationship Id="rId3107" Type="http://schemas.openxmlformats.org/officeDocument/2006/relationships/hyperlink" Target="http://finance.ifeng.com/app/hq/fund/of163008/index.shtml" TargetMode="External"/><Relationship Id="rId3108" Type="http://schemas.openxmlformats.org/officeDocument/2006/relationships/hyperlink" Target="http://finance.ifeng.com/app/hq/fund/of003376/index.shtml" TargetMode="External"/><Relationship Id="rId3109" Type="http://schemas.openxmlformats.org/officeDocument/2006/relationships/hyperlink" Target="http://finance.ifeng.com/app/hq/fund/of320011/index.shtml" TargetMode="External"/><Relationship Id="rId400" Type="http://schemas.openxmlformats.org/officeDocument/2006/relationships/hyperlink" Target="http://finance.ifeng.com/app/hq/fund/of519989/index.shtml" TargetMode="External"/><Relationship Id="rId401" Type="http://schemas.openxmlformats.org/officeDocument/2006/relationships/hyperlink" Target="http://finance.ifeng.com/app/hq/fund/of000772/index.shtml" TargetMode="External"/><Relationship Id="rId402" Type="http://schemas.openxmlformats.org/officeDocument/2006/relationships/hyperlink" Target="http://finance.ifeng.com/app/hq/fund/of671010/index.shtml" TargetMode="External"/><Relationship Id="rId403" Type="http://schemas.openxmlformats.org/officeDocument/2006/relationships/hyperlink" Target="http://finance.ifeng.com/app/hq/fund/of004312/index.shtml" TargetMode="External"/><Relationship Id="rId404" Type="http://schemas.openxmlformats.org/officeDocument/2006/relationships/hyperlink" Target="http://finance.ifeng.com/app/hq/fund/of004313/index.shtml" TargetMode="External"/><Relationship Id="rId405" Type="http://schemas.openxmlformats.org/officeDocument/2006/relationships/hyperlink" Target="http://finance.ifeng.com/app/hq/fund/of004299/index.shtml" TargetMode="External"/><Relationship Id="rId406" Type="http://schemas.openxmlformats.org/officeDocument/2006/relationships/hyperlink" Target="http://finance.ifeng.com/app/hq/fund/of004300/index.shtml" TargetMode="External"/><Relationship Id="rId407" Type="http://schemas.openxmlformats.org/officeDocument/2006/relationships/hyperlink" Target="http://finance.ifeng.com/app/hq/fund/sz159923/index.shtml" TargetMode="External"/><Relationship Id="rId408" Type="http://schemas.openxmlformats.org/officeDocument/2006/relationships/hyperlink" Target="http://finance.ifeng.com/app/hq/fund/of002862/index.shtml" TargetMode="External"/><Relationship Id="rId409" Type="http://schemas.openxmlformats.org/officeDocument/2006/relationships/hyperlink" Target="http://finance.ifeng.com/app/hq/fund/of202021/index.shtml" TargetMode="External"/><Relationship Id="rId1650" Type="http://schemas.openxmlformats.org/officeDocument/2006/relationships/hyperlink" Target="http://finance.ifeng.com/app/hq/fund/of003741/index.shtml" TargetMode="External"/><Relationship Id="rId1651" Type="http://schemas.openxmlformats.org/officeDocument/2006/relationships/hyperlink" Target="http://finance.ifeng.com/app/hq/fund/of003179/index.shtml" TargetMode="External"/><Relationship Id="rId1652" Type="http://schemas.openxmlformats.org/officeDocument/2006/relationships/hyperlink" Target="http://finance.ifeng.com/app/hq/fund/sz166902/index.shtml" TargetMode="External"/><Relationship Id="rId1653" Type="http://schemas.openxmlformats.org/officeDocument/2006/relationships/hyperlink" Target="http://finance.ifeng.com/app/hq/fund/of003668/index.shtml" TargetMode="External"/><Relationship Id="rId1654" Type="http://schemas.openxmlformats.org/officeDocument/2006/relationships/hyperlink" Target="http://finance.ifeng.com/app/hq/fund/of004629/index.shtml" TargetMode="External"/><Relationship Id="rId1655" Type="http://schemas.openxmlformats.org/officeDocument/2006/relationships/hyperlink" Target="http://finance.ifeng.com/app/hq/fund/of003819/index.shtml" TargetMode="External"/><Relationship Id="rId1656" Type="http://schemas.openxmlformats.org/officeDocument/2006/relationships/hyperlink" Target="http://finance.ifeng.com/app/hq/fund/of003476/index.shtml" TargetMode="External"/><Relationship Id="rId1657" Type="http://schemas.openxmlformats.org/officeDocument/2006/relationships/hyperlink" Target="http://finance.ifeng.com/app/hq/fund/of001161/index.shtml" TargetMode="External"/><Relationship Id="rId1658" Type="http://schemas.openxmlformats.org/officeDocument/2006/relationships/hyperlink" Target="http://finance.ifeng.com/app/hq/fund/of003192/index.shtml" TargetMode="External"/><Relationship Id="rId1659" Type="http://schemas.openxmlformats.org/officeDocument/2006/relationships/hyperlink" Target="http://finance.ifeng.com/app/hq/fund/of519333/index.shtml" TargetMode="External"/><Relationship Id="rId4930" Type="http://schemas.openxmlformats.org/officeDocument/2006/relationships/hyperlink" Target="http://finance.ifeng.com/app/hq/fund/of004075/index.shtml" TargetMode="External"/><Relationship Id="rId4931" Type="http://schemas.openxmlformats.org/officeDocument/2006/relationships/hyperlink" Target="http://finance.ifeng.com/app/hq/fund/of001811/index.shtml" TargetMode="External"/><Relationship Id="rId2010" Type="http://schemas.openxmlformats.org/officeDocument/2006/relationships/hyperlink" Target="http://finance.ifeng.com/app/hq/fund/of002719/index.shtml" TargetMode="External"/><Relationship Id="rId2011" Type="http://schemas.openxmlformats.org/officeDocument/2006/relationships/hyperlink" Target="http://finance.ifeng.com/app/hq/fund/sz161813/index.shtml" TargetMode="External"/><Relationship Id="rId2012" Type="http://schemas.openxmlformats.org/officeDocument/2006/relationships/hyperlink" Target="http://finance.ifeng.com/app/hq/fund/of000269/index.shtml" TargetMode="External"/><Relationship Id="rId2013" Type="http://schemas.openxmlformats.org/officeDocument/2006/relationships/hyperlink" Target="http://finance.ifeng.com/app/hq/fund/of470089/index.shtml" TargetMode="External"/><Relationship Id="rId2014" Type="http://schemas.openxmlformats.org/officeDocument/2006/relationships/hyperlink" Target="http://finance.ifeng.com/app/hq/fund/of001190/index.shtml" TargetMode="External"/><Relationship Id="rId2015" Type="http://schemas.openxmlformats.org/officeDocument/2006/relationships/hyperlink" Target="http://finance.ifeng.com/app/hq/fund/of001556/index.shtml" TargetMode="External"/><Relationship Id="rId2016" Type="http://schemas.openxmlformats.org/officeDocument/2006/relationships/hyperlink" Target="http://finance.ifeng.com/app/hq/fund/of002285/index.shtml" TargetMode="External"/><Relationship Id="rId2017" Type="http://schemas.openxmlformats.org/officeDocument/2006/relationships/hyperlink" Target="http://finance.ifeng.com/app/hq/fund/index.shtml" TargetMode="External"/><Relationship Id="rId2018" Type="http://schemas.openxmlformats.org/officeDocument/2006/relationships/hyperlink" Target="http://finance.ifeng.com/app/hq/fund/of519018/index.shtml" TargetMode="External"/><Relationship Id="rId2019" Type="http://schemas.openxmlformats.org/officeDocument/2006/relationships/hyperlink" Target="http://finance.ifeng.com/app/hq/fund/of686868/index.shtml" TargetMode="External"/><Relationship Id="rId4932" Type="http://schemas.openxmlformats.org/officeDocument/2006/relationships/hyperlink" Target="http://finance.ifeng.com/app/hq/fund/of001927/index.shtml" TargetMode="External"/><Relationship Id="rId4933" Type="http://schemas.openxmlformats.org/officeDocument/2006/relationships/hyperlink" Target="http://finance.ifeng.com/app/hq/fund/of002152/index.shtml" TargetMode="External"/><Relationship Id="rId4934" Type="http://schemas.openxmlformats.org/officeDocument/2006/relationships/hyperlink" Target="http://finance.ifeng.com/app/hq/fund/of001463/index.shtml" TargetMode="External"/><Relationship Id="rId4935" Type="http://schemas.openxmlformats.org/officeDocument/2006/relationships/hyperlink" Target="http://finance.ifeng.com/app/hq/fund/index.shtml" TargetMode="External"/><Relationship Id="rId4936" Type="http://schemas.openxmlformats.org/officeDocument/2006/relationships/hyperlink" Target="http://finance.ifeng.com/app/hq/fund/of001227/index.shtml" TargetMode="External"/><Relationship Id="rId4937" Type="http://schemas.openxmlformats.org/officeDocument/2006/relationships/hyperlink" Target="http://finance.ifeng.com/app/hq/fund/of570007/index.shtml" TargetMode="External"/><Relationship Id="rId4938" Type="http://schemas.openxmlformats.org/officeDocument/2006/relationships/hyperlink" Target="http://finance.ifeng.com/app/hq/fund/of003333/index.shtml" TargetMode="External"/><Relationship Id="rId4939" Type="http://schemas.openxmlformats.org/officeDocument/2006/relationships/hyperlink" Target="http://finance.ifeng.com/app/hq/fund/of000854/index.shtml" TargetMode="External"/><Relationship Id="rId3840" Type="http://schemas.openxmlformats.org/officeDocument/2006/relationships/hyperlink" Target="http://finance.ifeng.com/app/hq/fund/of550003/index.shtml" TargetMode="External"/><Relationship Id="rId3841" Type="http://schemas.openxmlformats.org/officeDocument/2006/relationships/hyperlink" Target="http://finance.ifeng.com/app/hq/fund/of519668/index.shtml" TargetMode="External"/><Relationship Id="rId3842" Type="http://schemas.openxmlformats.org/officeDocument/2006/relationships/hyperlink" Target="http://finance.ifeng.com/app/hq/fund/of550009/index.shtml" TargetMode="External"/><Relationship Id="rId3843" Type="http://schemas.openxmlformats.org/officeDocument/2006/relationships/hyperlink" Target="http://finance.ifeng.com/app/hq/fund/of000778/index.shtml" TargetMode="External"/><Relationship Id="rId3844" Type="http://schemas.openxmlformats.org/officeDocument/2006/relationships/hyperlink" Target="http://finance.ifeng.com/app/hq/fund/of519983/index.shtml" TargetMode="External"/><Relationship Id="rId3845" Type="http://schemas.openxmlformats.org/officeDocument/2006/relationships/hyperlink" Target="http://finance.ifeng.com/app/hq/fund/of020015/index.shtml" TargetMode="External"/><Relationship Id="rId3846" Type="http://schemas.openxmlformats.org/officeDocument/2006/relationships/hyperlink" Target="http://finance.ifeng.com/app/hq/fund/of003986/index.shtml" TargetMode="External"/><Relationship Id="rId3847" Type="http://schemas.openxmlformats.org/officeDocument/2006/relationships/hyperlink" Target="http://finance.ifeng.com/app/hq/fund/of002541/index.shtml" TargetMode="External"/><Relationship Id="rId3848" Type="http://schemas.openxmlformats.org/officeDocument/2006/relationships/hyperlink" Target="http://finance.ifeng.com/app/hq/fund/of002066/index.shtml" TargetMode="External"/><Relationship Id="rId3849" Type="http://schemas.openxmlformats.org/officeDocument/2006/relationships/hyperlink" Target="http://finance.ifeng.com/app/hq/fund/of003512/index.shtml" TargetMode="External"/><Relationship Id="rId4200" Type="http://schemas.openxmlformats.org/officeDocument/2006/relationships/hyperlink" Target="http://finance.ifeng.com/app/hq/fund/index.shtml" TargetMode="External"/><Relationship Id="rId4201" Type="http://schemas.openxmlformats.org/officeDocument/2006/relationships/hyperlink" Target="http://finance.ifeng.com/app/hq/fund/of519156/index.shtml" TargetMode="External"/><Relationship Id="rId4202" Type="http://schemas.openxmlformats.org/officeDocument/2006/relationships/hyperlink" Target="http://finance.ifeng.com/app/hq/fund/of001047/index.shtml" TargetMode="External"/><Relationship Id="rId4203" Type="http://schemas.openxmlformats.org/officeDocument/2006/relationships/hyperlink" Target="http://finance.ifeng.com/app/hq/fund/of070003/index.shtml" TargetMode="External"/><Relationship Id="rId4204" Type="http://schemas.openxmlformats.org/officeDocument/2006/relationships/hyperlink" Target="http://finance.ifeng.com/app/hq/fund/of004890/index.shtml" TargetMode="External"/><Relationship Id="rId4205" Type="http://schemas.openxmlformats.org/officeDocument/2006/relationships/hyperlink" Target="http://finance.ifeng.com/app/hq/fund/of004683/index.shtml" TargetMode="External"/><Relationship Id="rId4206" Type="http://schemas.openxmlformats.org/officeDocument/2006/relationships/hyperlink" Target="http://finance.ifeng.com/app/hq/fund/of004138/index.shtml" TargetMode="External"/><Relationship Id="rId4207" Type="http://schemas.openxmlformats.org/officeDocument/2006/relationships/hyperlink" Target="http://finance.ifeng.com/app/hq/fund/of000591/index.shtml" TargetMode="External"/><Relationship Id="rId4208" Type="http://schemas.openxmlformats.org/officeDocument/2006/relationships/hyperlink" Target="http://finance.ifeng.com/app/hq/fund/of001735/index.shtml" TargetMode="External"/><Relationship Id="rId4209" Type="http://schemas.openxmlformats.org/officeDocument/2006/relationships/hyperlink" Target="http://finance.ifeng.com/app/hq/fund/index.shtml" TargetMode="External"/><Relationship Id="rId2750" Type="http://schemas.openxmlformats.org/officeDocument/2006/relationships/hyperlink" Target="http://finance.ifeng.com/app/hq/fund/of002841/index.shtml" TargetMode="External"/><Relationship Id="rId2751" Type="http://schemas.openxmlformats.org/officeDocument/2006/relationships/hyperlink" Target="http://finance.ifeng.com/app/hq/fund/sz161911/index.shtml" TargetMode="External"/><Relationship Id="rId2752" Type="http://schemas.openxmlformats.org/officeDocument/2006/relationships/hyperlink" Target="http://finance.ifeng.com/app/hq/fund/of003542/index.shtml" TargetMode="External"/><Relationship Id="rId2753" Type="http://schemas.openxmlformats.org/officeDocument/2006/relationships/hyperlink" Target="http://finance.ifeng.com/app/hq/fund/of673050/index.shtml" TargetMode="External"/><Relationship Id="rId2754" Type="http://schemas.openxmlformats.org/officeDocument/2006/relationships/hyperlink" Target="http://finance.ifeng.com/app/hq/fund/of000473/index.shtml" TargetMode="External"/><Relationship Id="rId2755" Type="http://schemas.openxmlformats.org/officeDocument/2006/relationships/hyperlink" Target="http://finance.ifeng.com/app/hq/fund/of002745/index.shtml" TargetMode="External"/><Relationship Id="rId2756" Type="http://schemas.openxmlformats.org/officeDocument/2006/relationships/hyperlink" Target="http://finance.ifeng.com/app/hq/fund/of960010/index.shtml" TargetMode="External"/><Relationship Id="rId2757" Type="http://schemas.openxmlformats.org/officeDocument/2006/relationships/hyperlink" Target="http://finance.ifeng.com/app/hq/fund/of004055/index.shtml" TargetMode="External"/><Relationship Id="rId2758" Type="http://schemas.openxmlformats.org/officeDocument/2006/relationships/hyperlink" Target="http://finance.ifeng.com/app/hq/fund/of519061/index.shtml" TargetMode="External"/><Relationship Id="rId2759" Type="http://schemas.openxmlformats.org/officeDocument/2006/relationships/hyperlink" Target="http://finance.ifeng.com/app/hq/fund/of003023/index.shtml" TargetMode="External"/><Relationship Id="rId3110" Type="http://schemas.openxmlformats.org/officeDocument/2006/relationships/hyperlink" Target="http://finance.ifeng.com/app/hq/fund/of003377/index.shtml" TargetMode="External"/><Relationship Id="rId3111" Type="http://schemas.openxmlformats.org/officeDocument/2006/relationships/hyperlink" Target="http://finance.ifeng.com/app/hq/fund/index.shtml" TargetMode="External"/><Relationship Id="rId3112" Type="http://schemas.openxmlformats.org/officeDocument/2006/relationships/hyperlink" Target="http://finance.ifeng.com/app/hq/fund/of004116/index.shtml" TargetMode="External"/><Relationship Id="rId3113" Type="http://schemas.openxmlformats.org/officeDocument/2006/relationships/hyperlink" Target="http://finance.ifeng.com/app/hq/fund/of003140/index.shtml" TargetMode="External"/><Relationship Id="rId3114" Type="http://schemas.openxmlformats.org/officeDocument/2006/relationships/hyperlink" Target="http://finance.ifeng.com/app/hq/fund/of960007/index.shtml" TargetMode="External"/><Relationship Id="rId3115" Type="http://schemas.openxmlformats.org/officeDocument/2006/relationships/hyperlink" Target="http://finance.ifeng.com/app/hq/fund/of377240/index.shtml" TargetMode="External"/><Relationship Id="rId3116" Type="http://schemas.openxmlformats.org/officeDocument/2006/relationships/hyperlink" Target="http://finance.ifeng.com/app/hq/fund/of110005/index.shtml" TargetMode="External"/><Relationship Id="rId3117" Type="http://schemas.openxmlformats.org/officeDocument/2006/relationships/hyperlink" Target="http://finance.ifeng.com/app/hq/fund/of003222/index.shtml" TargetMode="External"/><Relationship Id="rId3118" Type="http://schemas.openxmlformats.org/officeDocument/2006/relationships/hyperlink" Target="http://finance.ifeng.com/app/hq/fund/of003161/index.shtml" TargetMode="External"/><Relationship Id="rId3119" Type="http://schemas.openxmlformats.org/officeDocument/2006/relationships/hyperlink" Target="http://finance.ifeng.com/app/hq/fund/index.shtml" TargetMode="External"/><Relationship Id="rId410" Type="http://schemas.openxmlformats.org/officeDocument/2006/relationships/hyperlink" Target="http://finance.ifeng.com/app/hq/fund/of001488/index.shtml" TargetMode="External"/><Relationship Id="rId411" Type="http://schemas.openxmlformats.org/officeDocument/2006/relationships/hyperlink" Target="http://finance.ifeng.com/app/hq/fund/of004716/index.shtml" TargetMode="External"/><Relationship Id="rId412" Type="http://schemas.openxmlformats.org/officeDocument/2006/relationships/hyperlink" Target="http://finance.ifeng.com/app/hq/fund/of003015/index.shtml" TargetMode="External"/><Relationship Id="rId413" Type="http://schemas.openxmlformats.org/officeDocument/2006/relationships/hyperlink" Target="http://finance.ifeng.com/app/hq/fund/of001489/index.shtml" TargetMode="External"/><Relationship Id="rId414" Type="http://schemas.openxmlformats.org/officeDocument/2006/relationships/hyperlink" Target="http://finance.ifeng.com/app/hq/fund/of660003/index.shtml" TargetMode="External"/><Relationship Id="rId415" Type="http://schemas.openxmlformats.org/officeDocument/2006/relationships/hyperlink" Target="http://finance.ifeng.com/app/hq/fund/of000042/index.shtml" TargetMode="External"/><Relationship Id="rId416" Type="http://schemas.openxmlformats.org/officeDocument/2006/relationships/hyperlink" Target="http://finance.ifeng.com/app/hq/fund/of003806/index.shtml" TargetMode="External"/><Relationship Id="rId417" Type="http://schemas.openxmlformats.org/officeDocument/2006/relationships/hyperlink" Target="http://finance.ifeng.com/app/hq/fund/of003579/index.shtml" TargetMode="External"/><Relationship Id="rId418" Type="http://schemas.openxmlformats.org/officeDocument/2006/relationships/hyperlink" Target="http://finance.ifeng.com/app/hq/fund/of519183/index.shtml" TargetMode="External"/><Relationship Id="rId419" Type="http://schemas.openxmlformats.org/officeDocument/2006/relationships/hyperlink" Target="http://finance.ifeng.com/app/hq/fund/of003805/index.shtml" TargetMode="External"/><Relationship Id="rId1660" Type="http://schemas.openxmlformats.org/officeDocument/2006/relationships/hyperlink" Target="http://finance.ifeng.com/app/hq/fund/of002528/index.shtml" TargetMode="External"/><Relationship Id="rId1661" Type="http://schemas.openxmlformats.org/officeDocument/2006/relationships/hyperlink" Target="http://finance.ifeng.com/app/hq/fund/of290007/index.shtml" TargetMode="External"/><Relationship Id="rId1662" Type="http://schemas.openxmlformats.org/officeDocument/2006/relationships/hyperlink" Target="http://finance.ifeng.com/app/hq/fund/of004499/index.shtml" TargetMode="External"/><Relationship Id="rId1663" Type="http://schemas.openxmlformats.org/officeDocument/2006/relationships/hyperlink" Target="http://finance.ifeng.com/app/hq/fund/of003573/index.shtml" TargetMode="External"/><Relationship Id="rId1664" Type="http://schemas.openxmlformats.org/officeDocument/2006/relationships/hyperlink" Target="http://finance.ifeng.com/app/hq/fund/of004572/index.shtml" TargetMode="External"/><Relationship Id="rId1665" Type="http://schemas.openxmlformats.org/officeDocument/2006/relationships/hyperlink" Target="http://finance.ifeng.com/app/hq/fund/index.shtml" TargetMode="External"/><Relationship Id="rId1666" Type="http://schemas.openxmlformats.org/officeDocument/2006/relationships/hyperlink" Target="http://finance.ifeng.com/app/hq/fund/of004624/index.shtml" TargetMode="External"/><Relationship Id="rId1667" Type="http://schemas.openxmlformats.org/officeDocument/2006/relationships/hyperlink" Target="http://finance.ifeng.com/app/hq/fund/of003927/index.shtml" TargetMode="External"/><Relationship Id="rId1668" Type="http://schemas.openxmlformats.org/officeDocument/2006/relationships/hyperlink" Target="http://finance.ifeng.com/app/hq/fund/of004479/index.shtml" TargetMode="External"/><Relationship Id="rId1669" Type="http://schemas.openxmlformats.org/officeDocument/2006/relationships/hyperlink" Target="http://finance.ifeng.com/app/hq/fund/of003519/index.shtml" TargetMode="External"/><Relationship Id="rId4940" Type="http://schemas.openxmlformats.org/officeDocument/2006/relationships/hyperlink" Target="http://finance.ifeng.com/app/hq/fund/of001928/index.shtml" TargetMode="External"/><Relationship Id="rId4941" Type="http://schemas.openxmlformats.org/officeDocument/2006/relationships/hyperlink" Target="http://finance.ifeng.com/app/hq/fund/of003581/index.shtml" TargetMode="External"/><Relationship Id="rId2020" Type="http://schemas.openxmlformats.org/officeDocument/2006/relationships/hyperlink" Target="http://finance.ifeng.com/app/hq/fund/of003394/index.shtml" TargetMode="External"/><Relationship Id="rId2021" Type="http://schemas.openxmlformats.org/officeDocument/2006/relationships/hyperlink" Target="http://finance.ifeng.com/app/hq/fund/of000573/index.shtml" TargetMode="External"/><Relationship Id="rId2022" Type="http://schemas.openxmlformats.org/officeDocument/2006/relationships/hyperlink" Target="http://finance.ifeng.com/app/hq/fund/of001695/index.shtml" TargetMode="External"/><Relationship Id="rId2023" Type="http://schemas.openxmlformats.org/officeDocument/2006/relationships/hyperlink" Target="http://finance.ifeng.com/app/hq/fund/of240010/index.shtml" TargetMode="External"/><Relationship Id="rId2024" Type="http://schemas.openxmlformats.org/officeDocument/2006/relationships/hyperlink" Target="http://finance.ifeng.com/app/hq/fund/of519758/index.shtml" TargetMode="External"/><Relationship Id="rId2025" Type="http://schemas.openxmlformats.org/officeDocument/2006/relationships/hyperlink" Target="http://finance.ifeng.com/app/hq/fund/of519026/index.shtml" TargetMode="External"/><Relationship Id="rId2026" Type="http://schemas.openxmlformats.org/officeDocument/2006/relationships/hyperlink" Target="http://finance.ifeng.com/app/hq/fund/of002512/index.shtml" TargetMode="External"/><Relationship Id="rId2027" Type="http://schemas.openxmlformats.org/officeDocument/2006/relationships/hyperlink" Target="http://finance.ifeng.com/app/hq/fund/sz150076/index.shtml" TargetMode="External"/><Relationship Id="rId2028" Type="http://schemas.openxmlformats.org/officeDocument/2006/relationships/hyperlink" Target="http://finance.ifeng.com/app/hq/fund/of519774/index.shtml" TargetMode="External"/><Relationship Id="rId2029" Type="http://schemas.openxmlformats.org/officeDocument/2006/relationships/hyperlink" Target="http://finance.ifeng.com/app/hq/fund/of004615/index.shtml" TargetMode="External"/><Relationship Id="rId4942" Type="http://schemas.openxmlformats.org/officeDocument/2006/relationships/hyperlink" Target="http://finance.ifeng.com/app/hq/fund/of001730/index.shtml" TargetMode="External"/><Relationship Id="rId4943" Type="http://schemas.openxmlformats.org/officeDocument/2006/relationships/hyperlink" Target="http://finance.ifeng.com/app/hq/fund/of200008/index.shtml" TargetMode="External"/><Relationship Id="rId4944" Type="http://schemas.openxmlformats.org/officeDocument/2006/relationships/hyperlink" Target="http://finance.ifeng.com/app/hq/fund/of270022/index.shtml" TargetMode="External"/><Relationship Id="rId4945" Type="http://schemas.openxmlformats.org/officeDocument/2006/relationships/hyperlink" Target="http://finance.ifeng.com/app/hq/fund/of003284/index.shtml" TargetMode="External"/><Relationship Id="rId4946" Type="http://schemas.openxmlformats.org/officeDocument/2006/relationships/hyperlink" Target="http://finance.ifeng.com/app/hq/fund/of002980/index.shtml" TargetMode="External"/><Relationship Id="rId4947" Type="http://schemas.openxmlformats.org/officeDocument/2006/relationships/hyperlink" Target="http://finance.ifeng.com/app/hq/fund/of001222/index.shtml" TargetMode="External"/><Relationship Id="rId4948" Type="http://schemas.openxmlformats.org/officeDocument/2006/relationships/hyperlink" Target="http://finance.ifeng.com/app/hq/fund/of001027/index.shtml" TargetMode="External"/><Relationship Id="rId4949" Type="http://schemas.openxmlformats.org/officeDocument/2006/relationships/hyperlink" Target="http://finance.ifeng.com/app/hq/fund/of519113/index.shtml" TargetMode="External"/><Relationship Id="rId3850" Type="http://schemas.openxmlformats.org/officeDocument/2006/relationships/hyperlink" Target="http://finance.ifeng.com/app/hq/fund/of531017/index.shtml" TargetMode="External"/><Relationship Id="rId3851" Type="http://schemas.openxmlformats.org/officeDocument/2006/relationships/hyperlink" Target="http://finance.ifeng.com/app/hq/fund/of660012/index.shtml" TargetMode="External"/><Relationship Id="rId3852" Type="http://schemas.openxmlformats.org/officeDocument/2006/relationships/hyperlink" Target="http://finance.ifeng.com/app/hq/fund/of001456/index.shtml" TargetMode="External"/><Relationship Id="rId3853" Type="http://schemas.openxmlformats.org/officeDocument/2006/relationships/hyperlink" Target="http://finance.ifeng.com/app/hq/fund/of162214/index.shtml" TargetMode="External"/><Relationship Id="rId3854" Type="http://schemas.openxmlformats.org/officeDocument/2006/relationships/hyperlink" Target="http://finance.ifeng.com/app/hq/fund/of519756/index.shtml" TargetMode="External"/><Relationship Id="rId3855" Type="http://schemas.openxmlformats.org/officeDocument/2006/relationships/hyperlink" Target="http://finance.ifeng.com/app/hq/fund/of519175/index.shtml" TargetMode="External"/><Relationship Id="rId3856" Type="http://schemas.openxmlformats.org/officeDocument/2006/relationships/hyperlink" Target="http://finance.ifeng.com/app/hq/fund/index.shtml" TargetMode="External"/><Relationship Id="rId3857" Type="http://schemas.openxmlformats.org/officeDocument/2006/relationships/hyperlink" Target="http://finance.ifeng.com/app/hq/fund/of000688/index.shtml" TargetMode="External"/><Relationship Id="rId3858" Type="http://schemas.openxmlformats.org/officeDocument/2006/relationships/hyperlink" Target="http://finance.ifeng.com/app/hq/fund/of002249/index.shtml" TargetMode="External"/><Relationship Id="rId3859" Type="http://schemas.openxmlformats.org/officeDocument/2006/relationships/hyperlink" Target="http://finance.ifeng.com/app/hq/fund/of001839/index.shtml" TargetMode="External"/><Relationship Id="rId4210" Type="http://schemas.openxmlformats.org/officeDocument/2006/relationships/hyperlink" Target="http://finance.ifeng.com/app/hq/fund/of001903/index.shtml" TargetMode="External"/><Relationship Id="rId4211" Type="http://schemas.openxmlformats.org/officeDocument/2006/relationships/hyperlink" Target="http://finance.ifeng.com/app/hq/fund/of004315/index.shtml" TargetMode="External"/><Relationship Id="rId4212" Type="http://schemas.openxmlformats.org/officeDocument/2006/relationships/hyperlink" Target="http://finance.ifeng.com/app/hq/fund/of000039/index.shtml" TargetMode="External"/><Relationship Id="rId4213" Type="http://schemas.openxmlformats.org/officeDocument/2006/relationships/hyperlink" Target="http://finance.ifeng.com/app/hq/fund/of260101/index.shtml" TargetMode="External"/><Relationship Id="rId4214" Type="http://schemas.openxmlformats.org/officeDocument/2006/relationships/hyperlink" Target="http://finance.ifeng.com/app/hq/fund/of206009/index.shtml" TargetMode="External"/><Relationship Id="rId4215" Type="http://schemas.openxmlformats.org/officeDocument/2006/relationships/hyperlink" Target="http://finance.ifeng.com/app/hq/fund/sh512120/index.shtml" TargetMode="External"/><Relationship Id="rId4216" Type="http://schemas.openxmlformats.org/officeDocument/2006/relationships/hyperlink" Target="http://finance.ifeng.com/app/hq/fund/of004314/index.shtml" TargetMode="External"/><Relationship Id="rId4217" Type="http://schemas.openxmlformats.org/officeDocument/2006/relationships/hyperlink" Target="http://finance.ifeng.com/app/hq/fund/of360006/index.shtml" TargetMode="External"/><Relationship Id="rId4218" Type="http://schemas.openxmlformats.org/officeDocument/2006/relationships/hyperlink" Target="http://finance.ifeng.com/app/hq/fund/of000601/index.shtml" TargetMode="External"/><Relationship Id="rId4219" Type="http://schemas.openxmlformats.org/officeDocument/2006/relationships/hyperlink" Target="http://finance.ifeng.com/app/hq/fund/of240009/index.shtml" TargetMode="External"/><Relationship Id="rId2760" Type="http://schemas.openxmlformats.org/officeDocument/2006/relationships/hyperlink" Target="http://finance.ifeng.com/app/hq/fund/of002757/index.shtml" TargetMode="External"/><Relationship Id="rId2761" Type="http://schemas.openxmlformats.org/officeDocument/2006/relationships/hyperlink" Target="http://finance.ifeng.com/app/hq/fund/sh502027/index.shtml" TargetMode="External"/><Relationship Id="rId2762" Type="http://schemas.openxmlformats.org/officeDocument/2006/relationships/hyperlink" Target="http://finance.ifeng.com/app/hq/fund/of550008/index.shtml" TargetMode="External"/><Relationship Id="rId2763" Type="http://schemas.openxmlformats.org/officeDocument/2006/relationships/hyperlink" Target="http://finance.ifeng.com/app/hq/fund/sz150209/index.shtml" TargetMode="External"/><Relationship Id="rId2764" Type="http://schemas.openxmlformats.org/officeDocument/2006/relationships/hyperlink" Target="http://finance.ifeng.com/app/hq/fund/of002638/index.shtml" TargetMode="External"/><Relationship Id="rId2765" Type="http://schemas.openxmlformats.org/officeDocument/2006/relationships/hyperlink" Target="http://finance.ifeng.com/app/hq/fund/index.shtml" TargetMode="External"/><Relationship Id="rId2766" Type="http://schemas.openxmlformats.org/officeDocument/2006/relationships/hyperlink" Target="http://finance.ifeng.com/app/hq/fund/of002690/index.shtml" TargetMode="External"/><Relationship Id="rId2767" Type="http://schemas.openxmlformats.org/officeDocument/2006/relationships/hyperlink" Target="http://finance.ifeng.com/app/hq/fund/sz161715/index.shtml" TargetMode="External"/><Relationship Id="rId2768" Type="http://schemas.openxmlformats.org/officeDocument/2006/relationships/hyperlink" Target="http://finance.ifeng.com/app/hq/fund/sz150018/index.shtml" TargetMode="External"/><Relationship Id="rId2769" Type="http://schemas.openxmlformats.org/officeDocument/2006/relationships/hyperlink" Target="http://finance.ifeng.com/app/hq/fund/of001919/index.shtml" TargetMode="External"/><Relationship Id="rId3120" Type="http://schemas.openxmlformats.org/officeDocument/2006/relationships/hyperlink" Target="http://finance.ifeng.com/app/hq/fund/of002061/index.shtml" TargetMode="External"/><Relationship Id="rId3121" Type="http://schemas.openxmlformats.org/officeDocument/2006/relationships/hyperlink" Target="http://finance.ifeng.com/app/hq/fund/of003612/index.shtml" TargetMode="External"/><Relationship Id="rId3122" Type="http://schemas.openxmlformats.org/officeDocument/2006/relationships/hyperlink" Target="http://finance.ifeng.com/app/hq/fund/of004413/index.shtml" TargetMode="External"/><Relationship Id="rId3123" Type="http://schemas.openxmlformats.org/officeDocument/2006/relationships/hyperlink" Target="http://finance.ifeng.com/app/hq/fund/of003613/index.shtml" TargetMode="External"/><Relationship Id="rId3124" Type="http://schemas.openxmlformats.org/officeDocument/2006/relationships/hyperlink" Target="http://finance.ifeng.com/app/hq/fund/of003141/index.shtml" TargetMode="External"/><Relationship Id="rId3125" Type="http://schemas.openxmlformats.org/officeDocument/2006/relationships/hyperlink" Target="http://finance.ifeng.com/app/hq/fund/of004302/index.shtml" TargetMode="External"/><Relationship Id="rId3126" Type="http://schemas.openxmlformats.org/officeDocument/2006/relationships/hyperlink" Target="http://finance.ifeng.com/app/hq/fund/of288002/index.shtml" TargetMode="External"/><Relationship Id="rId3127" Type="http://schemas.openxmlformats.org/officeDocument/2006/relationships/hyperlink" Target="http://finance.ifeng.com/app/hq/fund/of004609/index.shtml" TargetMode="External"/><Relationship Id="rId3128" Type="http://schemas.openxmlformats.org/officeDocument/2006/relationships/hyperlink" Target="http://finance.ifeng.com/app/hq/fund/of004807/index.shtml" TargetMode="External"/><Relationship Id="rId3129" Type="http://schemas.openxmlformats.org/officeDocument/2006/relationships/hyperlink" Target="http://finance.ifeng.com/app/hq/fund/of004808/index.shtml" TargetMode="External"/><Relationship Id="rId420" Type="http://schemas.openxmlformats.org/officeDocument/2006/relationships/hyperlink" Target="http://finance.ifeng.com/app/hq/fund/of004871/index.shtml" TargetMode="External"/><Relationship Id="rId421" Type="http://schemas.openxmlformats.org/officeDocument/2006/relationships/hyperlink" Target="http://finance.ifeng.com/app/hq/fund/of004659/index.shtml" TargetMode="External"/><Relationship Id="rId422" Type="http://schemas.openxmlformats.org/officeDocument/2006/relationships/hyperlink" Target="http://finance.ifeng.com/app/hq/fund/of004549/index.shtml" TargetMode="External"/><Relationship Id="rId423" Type="http://schemas.openxmlformats.org/officeDocument/2006/relationships/hyperlink" Target="http://finance.ifeng.com/app/hq/fund/of004660/index.shtml" TargetMode="External"/><Relationship Id="rId424" Type="http://schemas.openxmlformats.org/officeDocument/2006/relationships/hyperlink" Target="http://finance.ifeng.com/app/hq/fund/of519100/index.shtml" TargetMode="External"/><Relationship Id="rId425" Type="http://schemas.openxmlformats.org/officeDocument/2006/relationships/hyperlink" Target="http://finance.ifeng.com/app/hq/fund/of001279/index.shtml" TargetMode="External"/><Relationship Id="rId426" Type="http://schemas.openxmlformats.org/officeDocument/2006/relationships/hyperlink" Target="http://finance.ifeng.com/app/hq/fund/of004346/index.shtml" TargetMode="External"/><Relationship Id="rId427" Type="http://schemas.openxmlformats.org/officeDocument/2006/relationships/hyperlink" Target="http://finance.ifeng.com/app/hq/fund/sz162307/index.shtml" TargetMode="External"/><Relationship Id="rId428" Type="http://schemas.openxmlformats.org/officeDocument/2006/relationships/hyperlink" Target="http://finance.ifeng.com/app/hq/fund/of004175/index.shtml" TargetMode="External"/><Relationship Id="rId429" Type="http://schemas.openxmlformats.org/officeDocument/2006/relationships/hyperlink" Target="http://finance.ifeng.com/app/hq/fund/of005210/index.shtml" TargetMode="External"/><Relationship Id="rId1670" Type="http://schemas.openxmlformats.org/officeDocument/2006/relationships/hyperlink" Target="http://finance.ifeng.com/app/hq/fund/of004184/index.shtml" TargetMode="External"/><Relationship Id="rId1671" Type="http://schemas.openxmlformats.org/officeDocument/2006/relationships/hyperlink" Target="http://finance.ifeng.com/app/hq/fund/of004089/index.shtml" TargetMode="External"/><Relationship Id="rId1672" Type="http://schemas.openxmlformats.org/officeDocument/2006/relationships/hyperlink" Target="http://finance.ifeng.com/app/hq/fund/of001578/index.shtml" TargetMode="External"/><Relationship Id="rId1673" Type="http://schemas.openxmlformats.org/officeDocument/2006/relationships/hyperlink" Target="http://finance.ifeng.com/app/hq/fund/of002665/index.shtml" TargetMode="External"/><Relationship Id="rId1674" Type="http://schemas.openxmlformats.org/officeDocument/2006/relationships/hyperlink" Target="http://finance.ifeng.com/app/hq/fund/of003424/index.shtml" TargetMode="External"/><Relationship Id="rId1675" Type="http://schemas.openxmlformats.org/officeDocument/2006/relationships/hyperlink" Target="http://finance.ifeng.com/app/hq/fund/of003314/index.shtml" TargetMode="External"/><Relationship Id="rId1676" Type="http://schemas.openxmlformats.org/officeDocument/2006/relationships/hyperlink" Target="http://finance.ifeng.com/app/hq/fund/of001911/index.shtml" TargetMode="External"/><Relationship Id="rId1677" Type="http://schemas.openxmlformats.org/officeDocument/2006/relationships/hyperlink" Target="http://finance.ifeng.com/app/hq/fund/of001575/index.shtml" TargetMode="External"/><Relationship Id="rId1678" Type="http://schemas.openxmlformats.org/officeDocument/2006/relationships/hyperlink" Target="http://finance.ifeng.com/app/hq/fund/of002601/index.shtml" TargetMode="External"/><Relationship Id="rId1679" Type="http://schemas.openxmlformats.org/officeDocument/2006/relationships/hyperlink" Target="http://finance.ifeng.com/app/hq/fund/of002447/index.shtml" TargetMode="External"/><Relationship Id="rId4950" Type="http://schemas.openxmlformats.org/officeDocument/2006/relationships/hyperlink" Target="http://finance.ifeng.com/app/hq/fund/sz166009/index.shtml" TargetMode="External"/><Relationship Id="rId4951" Type="http://schemas.openxmlformats.org/officeDocument/2006/relationships/hyperlink" Target="http://finance.ifeng.com/app/hq/fund/of001883/index.shtml" TargetMode="External"/><Relationship Id="rId2030" Type="http://schemas.openxmlformats.org/officeDocument/2006/relationships/hyperlink" Target="http://finance.ifeng.com/app/hq/fund/of001939/index.shtml" TargetMode="External"/><Relationship Id="rId2031" Type="http://schemas.openxmlformats.org/officeDocument/2006/relationships/hyperlink" Target="http://finance.ifeng.com/app/hq/fund/sz160513/index.shtml" TargetMode="External"/><Relationship Id="rId2032" Type="http://schemas.openxmlformats.org/officeDocument/2006/relationships/hyperlink" Target="http://finance.ifeng.com/app/hq/fund/of001342/index.shtml" TargetMode="External"/><Relationship Id="rId2033" Type="http://schemas.openxmlformats.org/officeDocument/2006/relationships/hyperlink" Target="http://finance.ifeng.com/app/hq/fund/of001443/index.shtml" TargetMode="External"/><Relationship Id="rId2034" Type="http://schemas.openxmlformats.org/officeDocument/2006/relationships/hyperlink" Target="http://finance.ifeng.com/app/hq/fund/of003031/index.shtml" TargetMode="External"/><Relationship Id="rId2035" Type="http://schemas.openxmlformats.org/officeDocument/2006/relationships/hyperlink" Target="http://finance.ifeng.com/app/hq/fund/of003959/index.shtml" TargetMode="External"/><Relationship Id="rId2036" Type="http://schemas.openxmlformats.org/officeDocument/2006/relationships/hyperlink" Target="http://finance.ifeng.com/app/hq/fund/of003082/index.shtml" TargetMode="External"/><Relationship Id="rId2037" Type="http://schemas.openxmlformats.org/officeDocument/2006/relationships/hyperlink" Target="http://finance.ifeng.com/app/hq/fund/of002557/index.shtml" TargetMode="External"/><Relationship Id="rId2038" Type="http://schemas.openxmlformats.org/officeDocument/2006/relationships/hyperlink" Target="http://finance.ifeng.com/app/hq/fund/of000933/index.shtml" TargetMode="External"/><Relationship Id="rId2039" Type="http://schemas.openxmlformats.org/officeDocument/2006/relationships/hyperlink" Target="http://finance.ifeng.com/app/hq/fund/of000329/index.shtml" TargetMode="External"/><Relationship Id="rId4952" Type="http://schemas.openxmlformats.org/officeDocument/2006/relationships/hyperlink" Target="http://finance.ifeng.com/app/hq/fund/of004236/index.shtml" TargetMode="External"/><Relationship Id="rId4953" Type="http://schemas.openxmlformats.org/officeDocument/2006/relationships/hyperlink" Target="http://finance.ifeng.com/app/hq/fund/of001005/index.shtml" TargetMode="External"/><Relationship Id="rId4954" Type="http://schemas.openxmlformats.org/officeDocument/2006/relationships/hyperlink" Target="http://finance.ifeng.com/app/hq/fund/of002084/index.shtml" TargetMode="External"/><Relationship Id="rId4955" Type="http://schemas.openxmlformats.org/officeDocument/2006/relationships/hyperlink" Target="http://finance.ifeng.com/app/hq/fund/of530016/index.shtml" TargetMode="External"/><Relationship Id="rId4956" Type="http://schemas.openxmlformats.org/officeDocument/2006/relationships/hyperlink" Target="http://finance.ifeng.com/app/hq/fund/sz161706/index.shtml" TargetMode="External"/><Relationship Id="rId4957" Type="http://schemas.openxmlformats.org/officeDocument/2006/relationships/hyperlink" Target="http://finance.ifeng.com/app/hq/fund/of320012/index.shtml" TargetMode="External"/><Relationship Id="rId4958" Type="http://schemas.openxmlformats.org/officeDocument/2006/relationships/hyperlink" Target="http://finance.ifeng.com/app/hq/fund/of180013/index.shtml" TargetMode="External"/><Relationship Id="rId4959" Type="http://schemas.openxmlformats.org/officeDocument/2006/relationships/hyperlink" Target="http://finance.ifeng.com/app/hq/fund/of001404/index.shtml" TargetMode="External"/><Relationship Id="rId3860" Type="http://schemas.openxmlformats.org/officeDocument/2006/relationships/hyperlink" Target="http://finance.ifeng.com/app/hq/fund/of004513/index.shtml" TargetMode="External"/><Relationship Id="rId3861" Type="http://schemas.openxmlformats.org/officeDocument/2006/relationships/hyperlink" Target="http://finance.ifeng.com/app/hq/fund/of560003/index.shtml" TargetMode="External"/><Relationship Id="rId3862" Type="http://schemas.openxmlformats.org/officeDocument/2006/relationships/hyperlink" Target="http://finance.ifeng.com/app/hq/fund/of673120/index.shtml" TargetMode="External"/><Relationship Id="rId3863" Type="http://schemas.openxmlformats.org/officeDocument/2006/relationships/hyperlink" Target="http://finance.ifeng.com/app/hq/fund/of001921/index.shtml" TargetMode="External"/><Relationship Id="rId3864" Type="http://schemas.openxmlformats.org/officeDocument/2006/relationships/hyperlink" Target="http://finance.ifeng.com/app/hq/fund/index.shtml" TargetMode="External"/><Relationship Id="rId3865" Type="http://schemas.openxmlformats.org/officeDocument/2006/relationships/hyperlink" Target="http://finance.ifeng.com/app/hq/fund/of002236/index.shtml" TargetMode="External"/><Relationship Id="rId3866" Type="http://schemas.openxmlformats.org/officeDocument/2006/relationships/hyperlink" Target="http://finance.ifeng.com/app/hq/fund/of519650/index.shtml" TargetMode="External"/><Relationship Id="rId3867" Type="http://schemas.openxmlformats.org/officeDocument/2006/relationships/hyperlink" Target="http://finance.ifeng.com/app/hq/fund/of519610/index.shtml" TargetMode="External"/><Relationship Id="rId3868" Type="http://schemas.openxmlformats.org/officeDocument/2006/relationships/hyperlink" Target="http://finance.ifeng.com/app/hq/fund/of000432/index.shtml" TargetMode="External"/><Relationship Id="rId3869" Type="http://schemas.openxmlformats.org/officeDocument/2006/relationships/hyperlink" Target="http://finance.ifeng.com/app/hq/fund/of519611/index.shtml" TargetMode="External"/><Relationship Id="rId4220" Type="http://schemas.openxmlformats.org/officeDocument/2006/relationships/hyperlink" Target="http://finance.ifeng.com/app/hq/fund/of002173/index.shtml" TargetMode="External"/><Relationship Id="rId4221" Type="http://schemas.openxmlformats.org/officeDocument/2006/relationships/hyperlink" Target="http://finance.ifeng.com/app/hq/fund/sz150056/index.shtml" TargetMode="External"/><Relationship Id="rId4222" Type="http://schemas.openxmlformats.org/officeDocument/2006/relationships/hyperlink" Target="http://finance.ifeng.com/app/hq/fund/of001417/index.shtml" TargetMode="External"/><Relationship Id="rId4223" Type="http://schemas.openxmlformats.org/officeDocument/2006/relationships/hyperlink" Target="http://finance.ifeng.com/app/hq/fund/of004944/index.shtml" TargetMode="External"/><Relationship Id="rId4224" Type="http://schemas.openxmlformats.org/officeDocument/2006/relationships/hyperlink" Target="http://finance.ifeng.com/app/hq/fund/of162204/index.shtml" TargetMode="External"/><Relationship Id="rId4225" Type="http://schemas.openxmlformats.org/officeDocument/2006/relationships/hyperlink" Target="http://finance.ifeng.com/app/hq/fund/of100016/index.shtml" TargetMode="External"/><Relationship Id="rId4226" Type="http://schemas.openxmlformats.org/officeDocument/2006/relationships/hyperlink" Target="http://finance.ifeng.com/app/hq/fund/of004948/index.shtml" TargetMode="External"/><Relationship Id="rId4227" Type="http://schemas.openxmlformats.org/officeDocument/2006/relationships/hyperlink" Target="http://finance.ifeng.com/app/hq/fund/of519712/index.shtml" TargetMode="External"/><Relationship Id="rId4228" Type="http://schemas.openxmlformats.org/officeDocument/2006/relationships/hyperlink" Target="http://finance.ifeng.com/app/hq/fund/of004271/index.shtml" TargetMode="External"/><Relationship Id="rId4229" Type="http://schemas.openxmlformats.org/officeDocument/2006/relationships/hyperlink" Target="http://finance.ifeng.com/app/hq/fund/of001791/index.shtml" TargetMode="External"/><Relationship Id="rId2770" Type="http://schemas.openxmlformats.org/officeDocument/2006/relationships/hyperlink" Target="http://finance.ifeng.com/app/hq/fund/sz150049/index.shtml" TargetMode="External"/><Relationship Id="rId2771" Type="http://schemas.openxmlformats.org/officeDocument/2006/relationships/hyperlink" Target="http://finance.ifeng.com/app/hq/fund/of001068/index.shtml" TargetMode="External"/><Relationship Id="rId2772" Type="http://schemas.openxmlformats.org/officeDocument/2006/relationships/hyperlink" Target="http://finance.ifeng.com/app/hq/fund/of000194/index.shtml" TargetMode="External"/><Relationship Id="rId2773" Type="http://schemas.openxmlformats.org/officeDocument/2006/relationships/hyperlink" Target="http://finance.ifeng.com/app/hq/fund/of217023/index.shtml" TargetMode="External"/><Relationship Id="rId2774" Type="http://schemas.openxmlformats.org/officeDocument/2006/relationships/hyperlink" Target="http://finance.ifeng.com/app/hq/fund/sz164705/index.shtml" TargetMode="External"/><Relationship Id="rId2775" Type="http://schemas.openxmlformats.org/officeDocument/2006/relationships/hyperlink" Target="http://finance.ifeng.com/app/hq/fund/of000130/index.shtml" TargetMode="External"/><Relationship Id="rId2776" Type="http://schemas.openxmlformats.org/officeDocument/2006/relationships/hyperlink" Target="http://finance.ifeng.com/app/hq/fund/index.shtml" TargetMode="External"/><Relationship Id="rId2777" Type="http://schemas.openxmlformats.org/officeDocument/2006/relationships/hyperlink" Target="http://finance.ifeng.com/app/hq/fund/of001485/index.shtml" TargetMode="External"/><Relationship Id="rId2778" Type="http://schemas.openxmlformats.org/officeDocument/2006/relationships/hyperlink" Target="http://finance.ifeng.com/app/hq/fund/of202108/index.shtml" TargetMode="External"/><Relationship Id="rId2779" Type="http://schemas.openxmlformats.org/officeDocument/2006/relationships/hyperlink" Target="http://finance.ifeng.com/app/hq/fund/of000153/index.shtml" TargetMode="External"/><Relationship Id="rId3130" Type="http://schemas.openxmlformats.org/officeDocument/2006/relationships/hyperlink" Target="http://finance.ifeng.com/app/hq/fund/index.shtml" TargetMode="External"/><Relationship Id="rId3131" Type="http://schemas.openxmlformats.org/officeDocument/2006/relationships/hyperlink" Target="http://finance.ifeng.com/app/hq/fund/of004218/index.shtml" TargetMode="External"/><Relationship Id="rId3132" Type="http://schemas.openxmlformats.org/officeDocument/2006/relationships/hyperlink" Target="http://finance.ifeng.com/app/hq/fund/sz159907/index.shtml" TargetMode="External"/><Relationship Id="rId3133" Type="http://schemas.openxmlformats.org/officeDocument/2006/relationships/hyperlink" Target="http://finance.ifeng.com/app/hq/fund/of004902/index.shtml" TargetMode="External"/><Relationship Id="rId3134" Type="http://schemas.openxmlformats.org/officeDocument/2006/relationships/hyperlink" Target="http://finance.ifeng.com/app/hq/fund/of005136/index.shtml" TargetMode="External"/><Relationship Id="rId3135" Type="http://schemas.openxmlformats.org/officeDocument/2006/relationships/hyperlink" Target="http://finance.ifeng.com/app/hq/fund/of213006/index.shtml" TargetMode="External"/><Relationship Id="rId3136" Type="http://schemas.openxmlformats.org/officeDocument/2006/relationships/hyperlink" Target="http://finance.ifeng.com/app/hq/fund/of004093/index.shtml" TargetMode="External"/><Relationship Id="rId3137" Type="http://schemas.openxmlformats.org/officeDocument/2006/relationships/hyperlink" Target="http://finance.ifeng.com/app/hq/fund/of003860/index.shtml" TargetMode="External"/><Relationship Id="rId3138" Type="http://schemas.openxmlformats.org/officeDocument/2006/relationships/hyperlink" Target="http://finance.ifeng.com/app/hq/fund/of270026/index.shtml" TargetMode="External"/><Relationship Id="rId3139" Type="http://schemas.openxmlformats.org/officeDocument/2006/relationships/hyperlink" Target="http://finance.ifeng.com/app/hq/fund/of002588/index.shtml" TargetMode="External"/><Relationship Id="rId430" Type="http://schemas.openxmlformats.org/officeDocument/2006/relationships/hyperlink" Target="http://finance.ifeng.com/app/hq/fund/of004298/index.shtml" TargetMode="External"/><Relationship Id="rId431" Type="http://schemas.openxmlformats.org/officeDocument/2006/relationships/hyperlink" Target="http://finance.ifeng.com/app/hq/fund/of540001/index.shtml" TargetMode="External"/><Relationship Id="rId432" Type="http://schemas.openxmlformats.org/officeDocument/2006/relationships/hyperlink" Target="http://finance.ifeng.com/app/hq/fund/of110015/index.shtml" TargetMode="External"/><Relationship Id="rId433" Type="http://schemas.openxmlformats.org/officeDocument/2006/relationships/hyperlink" Target="http://finance.ifeng.com/app/hq/fund/of519011/index.shtml" TargetMode="External"/><Relationship Id="rId434" Type="http://schemas.openxmlformats.org/officeDocument/2006/relationships/hyperlink" Target="http://finance.ifeng.com/app/hq/fund/of340001/index.shtml" TargetMode="External"/><Relationship Id="rId435" Type="http://schemas.openxmlformats.org/officeDocument/2006/relationships/hyperlink" Target="http://finance.ifeng.com/app/hq/fund/of003919/index.shtml" TargetMode="External"/><Relationship Id="rId436" Type="http://schemas.openxmlformats.org/officeDocument/2006/relationships/hyperlink" Target="http://finance.ifeng.com/app/hq/fund/of002833/index.shtml" TargetMode="External"/><Relationship Id="rId437" Type="http://schemas.openxmlformats.org/officeDocument/2006/relationships/hyperlink" Target="http://finance.ifeng.com/app/hq/fund/of000587/index.shtml" TargetMode="External"/><Relationship Id="rId438" Type="http://schemas.openxmlformats.org/officeDocument/2006/relationships/hyperlink" Target="http://finance.ifeng.com/app/hq/fund/index.shtml" TargetMode="External"/><Relationship Id="rId439" Type="http://schemas.openxmlformats.org/officeDocument/2006/relationships/hyperlink" Target="http://finance.ifeng.com/app/hq/fund/of570005/index.shtml" TargetMode="External"/><Relationship Id="rId1680" Type="http://schemas.openxmlformats.org/officeDocument/2006/relationships/hyperlink" Target="http://finance.ifeng.com/app/hq/fund/of003571/index.shtml" TargetMode="External"/><Relationship Id="rId1681" Type="http://schemas.openxmlformats.org/officeDocument/2006/relationships/hyperlink" Target="http://finance.ifeng.com/app/hq/fund/of003442/index.shtml" TargetMode="External"/><Relationship Id="rId1682" Type="http://schemas.openxmlformats.org/officeDocument/2006/relationships/hyperlink" Target="http://finance.ifeng.com/app/hq/fund/of003056/index.shtml" TargetMode="External"/><Relationship Id="rId1683" Type="http://schemas.openxmlformats.org/officeDocument/2006/relationships/hyperlink" Target="http://finance.ifeng.com/app/hq/fund/of003115/index.shtml" TargetMode="External"/><Relationship Id="rId1684" Type="http://schemas.openxmlformats.org/officeDocument/2006/relationships/hyperlink" Target="http://finance.ifeng.com/app/hq/fund/of001160/index.shtml" TargetMode="External"/><Relationship Id="rId1685" Type="http://schemas.openxmlformats.org/officeDocument/2006/relationships/hyperlink" Target="http://finance.ifeng.com/app/hq/fund/of003360/index.shtml" TargetMode="External"/><Relationship Id="rId1686" Type="http://schemas.openxmlformats.org/officeDocument/2006/relationships/hyperlink" Target="http://finance.ifeng.com/app/hq/fund/sz150106/index.shtml" TargetMode="External"/><Relationship Id="rId1687" Type="http://schemas.openxmlformats.org/officeDocument/2006/relationships/hyperlink" Target="http://finance.ifeng.com/app/hq/fund/sh502004/index.shtml" TargetMode="External"/><Relationship Id="rId1688" Type="http://schemas.openxmlformats.org/officeDocument/2006/relationships/hyperlink" Target="http://finance.ifeng.com/app/hq/fund/sh502011/index.shtml" TargetMode="External"/><Relationship Id="rId1689" Type="http://schemas.openxmlformats.org/officeDocument/2006/relationships/hyperlink" Target="http://finance.ifeng.com/app/hq/fund/of003116/index.shtml" TargetMode="External"/><Relationship Id="rId4960" Type="http://schemas.openxmlformats.org/officeDocument/2006/relationships/hyperlink" Target="http://finance.ifeng.com/app/hq/fund/sz150208/index.shtml" TargetMode="External"/><Relationship Id="rId4961" Type="http://schemas.openxmlformats.org/officeDocument/2006/relationships/hyperlink" Target="http://finance.ifeng.com/app/hq/fund/of519001/index.shtml" TargetMode="External"/><Relationship Id="rId2040" Type="http://schemas.openxmlformats.org/officeDocument/2006/relationships/hyperlink" Target="http://finance.ifeng.com/app/hq/fund/of128013/index.shtml" TargetMode="External"/><Relationship Id="rId2041" Type="http://schemas.openxmlformats.org/officeDocument/2006/relationships/hyperlink" Target="http://finance.ifeng.com/app/hq/fund/of000828/index.shtml" TargetMode="External"/><Relationship Id="rId2042" Type="http://schemas.openxmlformats.org/officeDocument/2006/relationships/hyperlink" Target="http://finance.ifeng.com/app/hq/fund/of002811/index.shtml" TargetMode="External"/><Relationship Id="rId2043" Type="http://schemas.openxmlformats.org/officeDocument/2006/relationships/hyperlink" Target="http://finance.ifeng.com/app/hq/fund/of002013/index.shtml" TargetMode="External"/><Relationship Id="rId2044" Type="http://schemas.openxmlformats.org/officeDocument/2006/relationships/hyperlink" Target="http://finance.ifeng.com/app/hq/fund/of001355/index.shtml" TargetMode="External"/><Relationship Id="rId2045" Type="http://schemas.openxmlformats.org/officeDocument/2006/relationships/hyperlink" Target="http://finance.ifeng.com/app/hq/fund/of004921/index.shtml" TargetMode="External"/><Relationship Id="rId2046" Type="http://schemas.openxmlformats.org/officeDocument/2006/relationships/hyperlink" Target="http://finance.ifeng.com/app/hq/fund/of002341/index.shtml" TargetMode="External"/><Relationship Id="rId2047" Type="http://schemas.openxmlformats.org/officeDocument/2006/relationships/hyperlink" Target="http://finance.ifeng.com/app/hq/fund/of519033/index.shtml" TargetMode="External"/><Relationship Id="rId2048" Type="http://schemas.openxmlformats.org/officeDocument/2006/relationships/hyperlink" Target="http://finance.ifeng.com/app/hq/fund/of000597/index.shtml" TargetMode="External"/><Relationship Id="rId2049" Type="http://schemas.openxmlformats.org/officeDocument/2006/relationships/hyperlink" Target="http://finance.ifeng.com/app/hq/fund/of000355/index.shtml" TargetMode="External"/><Relationship Id="rId4962" Type="http://schemas.openxmlformats.org/officeDocument/2006/relationships/hyperlink" Target="http://finance.ifeng.com/app/hq/fund/of519702/index.shtml" TargetMode="External"/><Relationship Id="rId4963" Type="http://schemas.openxmlformats.org/officeDocument/2006/relationships/hyperlink" Target="http://finance.ifeng.com/app/hq/fund/index.shtml" TargetMode="External"/><Relationship Id="rId4964" Type="http://schemas.openxmlformats.org/officeDocument/2006/relationships/hyperlink" Target="http://finance.ifeng.com/app/hq/fund/of001458/index.shtml" TargetMode="External"/><Relationship Id="rId4965" Type="http://schemas.openxmlformats.org/officeDocument/2006/relationships/hyperlink" Target="http://finance.ifeng.com/app/hq/fund/of001631/index.shtml" TargetMode="External"/><Relationship Id="rId4966" Type="http://schemas.openxmlformats.org/officeDocument/2006/relationships/hyperlink" Target="http://finance.ifeng.com/app/hq/fund/of002976/index.shtml" TargetMode="External"/><Relationship Id="rId4967" Type="http://schemas.openxmlformats.org/officeDocument/2006/relationships/hyperlink" Target="http://finance.ifeng.com/app/hq/fund/of000746/index.shtml" TargetMode="External"/><Relationship Id="rId4968" Type="http://schemas.openxmlformats.org/officeDocument/2006/relationships/hyperlink" Target="http://finance.ifeng.com/app/hq/fund/of001632/index.shtml" TargetMode="External"/><Relationship Id="rId4969" Type="http://schemas.openxmlformats.org/officeDocument/2006/relationships/hyperlink" Target="http://finance.ifeng.com/app/hq/fund/of340006/index.shtml" TargetMode="External"/><Relationship Id="rId3870" Type="http://schemas.openxmlformats.org/officeDocument/2006/relationships/hyperlink" Target="http://finance.ifeng.com/app/hq/fund/of162203/index.shtml" TargetMode="External"/><Relationship Id="rId3871" Type="http://schemas.openxmlformats.org/officeDocument/2006/relationships/hyperlink" Target="http://finance.ifeng.com/app/hq/fund/of001140/index.shtml" TargetMode="External"/><Relationship Id="rId3872" Type="http://schemas.openxmlformats.org/officeDocument/2006/relationships/hyperlink" Target="http://finance.ifeng.com/app/hq/fund/sz159943/index.shtml" TargetMode="External"/><Relationship Id="rId3873" Type="http://schemas.openxmlformats.org/officeDocument/2006/relationships/hyperlink" Target="http://finance.ifeng.com/app/hq/fund/of001750/index.shtml" TargetMode="External"/><Relationship Id="rId3874" Type="http://schemas.openxmlformats.org/officeDocument/2006/relationships/hyperlink" Target="http://finance.ifeng.com/app/hq/fund/of002252/index.shtml" TargetMode="External"/><Relationship Id="rId3875" Type="http://schemas.openxmlformats.org/officeDocument/2006/relationships/hyperlink" Target="http://finance.ifeng.com/app/hq/fund/sh501026/index.shtml" TargetMode="External"/><Relationship Id="rId3876" Type="http://schemas.openxmlformats.org/officeDocument/2006/relationships/hyperlink" Target="http://finance.ifeng.com/app/hq/fund/of001896/index.shtml" TargetMode="External"/><Relationship Id="rId3877" Type="http://schemas.openxmlformats.org/officeDocument/2006/relationships/hyperlink" Target="http://finance.ifeng.com/app/hq/fund/of002963/index.shtml" TargetMode="External"/><Relationship Id="rId3878" Type="http://schemas.openxmlformats.org/officeDocument/2006/relationships/hyperlink" Target="http://finance.ifeng.com/app/hq/fund/of001059/index.shtml" TargetMode="External"/><Relationship Id="rId3879" Type="http://schemas.openxmlformats.org/officeDocument/2006/relationships/hyperlink" Target="http://finance.ifeng.com/app/hq/fund/of519949/index.shtml" TargetMode="External"/><Relationship Id="rId4230" Type="http://schemas.openxmlformats.org/officeDocument/2006/relationships/hyperlink" Target="http://finance.ifeng.com/app/hq/fund/sz163409/index.shtml" TargetMode="External"/><Relationship Id="rId4231" Type="http://schemas.openxmlformats.org/officeDocument/2006/relationships/hyperlink" Target="http://finance.ifeng.com/app/hq/fund/of001716/index.shtml" TargetMode="External"/><Relationship Id="rId4232" Type="http://schemas.openxmlformats.org/officeDocument/2006/relationships/hyperlink" Target="http://finance.ifeng.com/app/hq/fund/of960001/index.shtml" TargetMode="External"/><Relationship Id="rId4233" Type="http://schemas.openxmlformats.org/officeDocument/2006/relationships/hyperlink" Target="http://finance.ifeng.com/app/hq/fund/of002417/index.shtml" TargetMode="External"/><Relationship Id="rId4234" Type="http://schemas.openxmlformats.org/officeDocument/2006/relationships/hyperlink" Target="http://finance.ifeng.com/app/hq/fund/of519697/index.shtml" TargetMode="External"/><Relationship Id="rId4235" Type="http://schemas.openxmlformats.org/officeDocument/2006/relationships/hyperlink" Target="http://finance.ifeng.com/app/hq/fund/of040005/index.shtml" TargetMode="External"/><Relationship Id="rId4236" Type="http://schemas.openxmlformats.org/officeDocument/2006/relationships/hyperlink" Target="http://finance.ifeng.com/app/hq/fund/of217027/index.shtml" TargetMode="External"/><Relationship Id="rId4237" Type="http://schemas.openxmlformats.org/officeDocument/2006/relationships/hyperlink" Target="http://finance.ifeng.com/app/hq/fund/of001790/index.shtml" TargetMode="External"/><Relationship Id="rId4238" Type="http://schemas.openxmlformats.org/officeDocument/2006/relationships/hyperlink" Target="http://finance.ifeng.com/app/hq/fund/of004410/index.shtml" TargetMode="External"/><Relationship Id="rId4239" Type="http://schemas.openxmlformats.org/officeDocument/2006/relationships/hyperlink" Target="http://finance.ifeng.com/app/hq/fund/of004249/index.shtml" TargetMode="External"/><Relationship Id="rId2780" Type="http://schemas.openxmlformats.org/officeDocument/2006/relationships/hyperlink" Target="http://finance.ifeng.com/app/hq/fund/of001947/index.shtml" TargetMode="External"/><Relationship Id="rId2781" Type="http://schemas.openxmlformats.org/officeDocument/2006/relationships/hyperlink" Target="http://finance.ifeng.com/app/hq/fund/of002398/index.shtml" TargetMode="External"/><Relationship Id="rId2782" Type="http://schemas.openxmlformats.org/officeDocument/2006/relationships/hyperlink" Target="http://finance.ifeng.com/app/hq/fund/of002046/index.shtml" TargetMode="External"/><Relationship Id="rId2783" Type="http://schemas.openxmlformats.org/officeDocument/2006/relationships/hyperlink" Target="http://finance.ifeng.com/app/hq/fund/of000253/index.shtml" TargetMode="External"/><Relationship Id="rId2784" Type="http://schemas.openxmlformats.org/officeDocument/2006/relationships/hyperlink" Target="http://finance.ifeng.com/app/hq/fund/of002584/index.shtml" TargetMode="External"/><Relationship Id="rId2785" Type="http://schemas.openxmlformats.org/officeDocument/2006/relationships/hyperlink" Target="http://finance.ifeng.com/app/hq/fund/of004040/index.shtml" TargetMode="External"/><Relationship Id="rId2786" Type="http://schemas.openxmlformats.org/officeDocument/2006/relationships/hyperlink" Target="http://finance.ifeng.com/app/hq/fund/sz160924/index.shtml" TargetMode="External"/><Relationship Id="rId2787" Type="http://schemas.openxmlformats.org/officeDocument/2006/relationships/hyperlink" Target="http://finance.ifeng.com/app/hq/fund/of002387/index.shtml" TargetMode="External"/><Relationship Id="rId2788" Type="http://schemas.openxmlformats.org/officeDocument/2006/relationships/hyperlink" Target="http://finance.ifeng.com/app/hq/fund/of004365/index.shtml" TargetMode="External"/><Relationship Id="rId2789" Type="http://schemas.openxmlformats.org/officeDocument/2006/relationships/hyperlink" Target="http://finance.ifeng.com/app/hq/fund/of000971/index.shtml" TargetMode="External"/><Relationship Id="rId3140" Type="http://schemas.openxmlformats.org/officeDocument/2006/relationships/hyperlink" Target="http://finance.ifeng.com/app/hq/fund/of004416/index.shtml" TargetMode="External"/><Relationship Id="rId3141" Type="http://schemas.openxmlformats.org/officeDocument/2006/relationships/hyperlink" Target="http://finance.ifeng.com/app/hq/fund/of070002/index.shtml" TargetMode="External"/><Relationship Id="rId3142" Type="http://schemas.openxmlformats.org/officeDocument/2006/relationships/hyperlink" Target="http://finance.ifeng.com/app/hq/fund/of000896/index.shtml" TargetMode="External"/><Relationship Id="rId3143" Type="http://schemas.openxmlformats.org/officeDocument/2006/relationships/hyperlink" Target="http://finance.ifeng.com/app/hq/fund/of004037/index.shtml" TargetMode="External"/><Relationship Id="rId3144" Type="http://schemas.openxmlformats.org/officeDocument/2006/relationships/hyperlink" Target="http://finance.ifeng.com/app/hq/fund/of004036/index.shtml" TargetMode="External"/><Relationship Id="rId3145" Type="http://schemas.openxmlformats.org/officeDocument/2006/relationships/hyperlink" Target="http://finance.ifeng.com/app/hq/fund/of000136/index.shtml" TargetMode="External"/><Relationship Id="rId3146" Type="http://schemas.openxmlformats.org/officeDocument/2006/relationships/hyperlink" Target="http://finance.ifeng.com/app/hq/fund/of400018/index.shtml" TargetMode="External"/><Relationship Id="rId3147" Type="http://schemas.openxmlformats.org/officeDocument/2006/relationships/hyperlink" Target="http://finance.ifeng.com/app/hq/fund/of005117/index.shtml" TargetMode="External"/><Relationship Id="rId3148" Type="http://schemas.openxmlformats.org/officeDocument/2006/relationships/hyperlink" Target="http://finance.ifeng.com/app/hq/fund/of004353/index.shtml" TargetMode="External"/><Relationship Id="rId3149" Type="http://schemas.openxmlformats.org/officeDocument/2006/relationships/hyperlink" Target="http://finance.ifeng.com/app/hq/fund/of400022/index.shtml" TargetMode="External"/><Relationship Id="rId440" Type="http://schemas.openxmlformats.org/officeDocument/2006/relationships/hyperlink" Target="http://finance.ifeng.com/app/hq/fund/of001707/index.shtml" TargetMode="External"/><Relationship Id="rId441" Type="http://schemas.openxmlformats.org/officeDocument/2006/relationships/hyperlink" Target="http://finance.ifeng.com/app/hq/fund/of004737/index.shtml" TargetMode="External"/><Relationship Id="rId442" Type="http://schemas.openxmlformats.org/officeDocument/2006/relationships/hyperlink" Target="http://finance.ifeng.com/app/hq/fund/of004176/index.shtml" TargetMode="External"/><Relationship Id="rId443" Type="http://schemas.openxmlformats.org/officeDocument/2006/relationships/hyperlink" Target="http://finance.ifeng.com/app/hq/fund/of450011/index.shtml" TargetMode="External"/><Relationship Id="rId444" Type="http://schemas.openxmlformats.org/officeDocument/2006/relationships/hyperlink" Target="http://finance.ifeng.com/app/hq/fund/index.shtml" TargetMode="External"/><Relationship Id="rId445" Type="http://schemas.openxmlformats.org/officeDocument/2006/relationships/hyperlink" Target="http://finance.ifeng.com/app/hq/fund/of519163/index.shtml" TargetMode="External"/><Relationship Id="rId446" Type="http://schemas.openxmlformats.org/officeDocument/2006/relationships/hyperlink" Target="http://finance.ifeng.com/app/hq/fund/of001239/index.shtml" TargetMode="External"/><Relationship Id="rId447" Type="http://schemas.openxmlformats.org/officeDocument/2006/relationships/hyperlink" Target="http://finance.ifeng.com/app/hq/fund/of003592/index.shtml" TargetMode="External"/><Relationship Id="rId448" Type="http://schemas.openxmlformats.org/officeDocument/2006/relationships/hyperlink" Target="http://finance.ifeng.com/app/hq/fund/index.shtml" TargetMode="External"/><Relationship Id="rId449" Type="http://schemas.openxmlformats.org/officeDocument/2006/relationships/hyperlink" Target="http://finance.ifeng.com/app/hq/fund/of003591/index.shtml" TargetMode="External"/><Relationship Id="rId1690" Type="http://schemas.openxmlformats.org/officeDocument/2006/relationships/hyperlink" Target="http://finance.ifeng.com/app/hq/fund/of003041/index.shtml" TargetMode="External"/><Relationship Id="rId1691" Type="http://schemas.openxmlformats.org/officeDocument/2006/relationships/hyperlink" Target="http://finance.ifeng.com/app/hq/fund/sz150283/index.shtml" TargetMode="External"/><Relationship Id="rId1692" Type="http://schemas.openxmlformats.org/officeDocument/2006/relationships/hyperlink" Target="http://finance.ifeng.com/app/hq/fund/of519329/index.shtml" TargetMode="External"/><Relationship Id="rId1693" Type="http://schemas.openxmlformats.org/officeDocument/2006/relationships/hyperlink" Target="http://finance.ifeng.com/app/hq/fund/of001819/index.shtml" TargetMode="External"/><Relationship Id="rId1694" Type="http://schemas.openxmlformats.org/officeDocument/2006/relationships/hyperlink" Target="http://finance.ifeng.com/app/hq/fund/of004080/index.shtml" TargetMode="External"/><Relationship Id="rId1695" Type="http://schemas.openxmlformats.org/officeDocument/2006/relationships/hyperlink" Target="http://finance.ifeng.com/app/hq/fund/of003188/index.shtml" TargetMode="External"/><Relationship Id="rId1696" Type="http://schemas.openxmlformats.org/officeDocument/2006/relationships/hyperlink" Target="http://finance.ifeng.com/app/hq/fund/of003614/index.shtml" TargetMode="External"/><Relationship Id="rId1697" Type="http://schemas.openxmlformats.org/officeDocument/2006/relationships/hyperlink" Target="http://finance.ifeng.com/app/hq/fund/of004079/index.shtml" TargetMode="External"/><Relationship Id="rId1698" Type="http://schemas.openxmlformats.org/officeDocument/2006/relationships/hyperlink" Target="http://finance.ifeng.com/app/hq/fund/of003545/index.shtml" TargetMode="External"/><Relationship Id="rId1699" Type="http://schemas.openxmlformats.org/officeDocument/2006/relationships/hyperlink" Target="http://finance.ifeng.com/app/hq/fund/of519328/index.shtml" TargetMode="External"/><Relationship Id="rId4970" Type="http://schemas.openxmlformats.org/officeDocument/2006/relationships/hyperlink" Target="http://finance.ifeng.com/app/hq/fund/sz150149/index.shtml" TargetMode="External"/><Relationship Id="rId4971" Type="http://schemas.openxmlformats.org/officeDocument/2006/relationships/hyperlink" Target="http://finance.ifeng.com/app/hq/fund/of420005/index.shtml" TargetMode="External"/><Relationship Id="rId2050" Type="http://schemas.openxmlformats.org/officeDocument/2006/relationships/hyperlink" Target="http://finance.ifeng.com/app/hq/fund/of001181/index.shtml" TargetMode="External"/><Relationship Id="rId2051" Type="http://schemas.openxmlformats.org/officeDocument/2006/relationships/hyperlink" Target="http://finance.ifeng.com/app/hq/fund/of002574/index.shtml" TargetMode="External"/><Relationship Id="rId2052" Type="http://schemas.openxmlformats.org/officeDocument/2006/relationships/hyperlink" Target="http://finance.ifeng.com/app/hq/fund/of519969/index.shtml" TargetMode="External"/><Relationship Id="rId2053" Type="http://schemas.openxmlformats.org/officeDocument/2006/relationships/hyperlink" Target="http://finance.ifeng.com/app/hq/fund/sz150051/index.shtml" TargetMode="External"/><Relationship Id="rId2054" Type="http://schemas.openxmlformats.org/officeDocument/2006/relationships/hyperlink" Target="http://finance.ifeng.com/app/hq/fund/sz150275/index.shtml" TargetMode="External"/><Relationship Id="rId2055" Type="http://schemas.openxmlformats.org/officeDocument/2006/relationships/hyperlink" Target="http://finance.ifeng.com/app/hq/fund/of003448/index.shtml" TargetMode="External"/><Relationship Id="rId2056" Type="http://schemas.openxmlformats.org/officeDocument/2006/relationships/hyperlink" Target="http://finance.ifeng.com/app/hq/fund/of004528/index.shtml" TargetMode="External"/><Relationship Id="rId2057" Type="http://schemas.openxmlformats.org/officeDocument/2006/relationships/hyperlink" Target="http://finance.ifeng.com/app/hq/fund/sz150211/index.shtml" TargetMode="External"/><Relationship Id="rId2058" Type="http://schemas.openxmlformats.org/officeDocument/2006/relationships/hyperlink" Target="http://finance.ifeng.com/app/hq/fund/of002668/index.shtml" TargetMode="External"/><Relationship Id="rId2059" Type="http://schemas.openxmlformats.org/officeDocument/2006/relationships/hyperlink" Target="http://finance.ifeng.com/app/hq/fund/index.shtml" TargetMode="External"/><Relationship Id="rId4972" Type="http://schemas.openxmlformats.org/officeDocument/2006/relationships/hyperlink" Target="http://finance.ifeng.com/app/hq/fund/of000083/index.shtml" TargetMode="External"/><Relationship Id="rId4973" Type="http://schemas.openxmlformats.org/officeDocument/2006/relationships/hyperlink" Target="http://finance.ifeng.com/app/hq/fund/of001857/index.shtml" TargetMode="External"/><Relationship Id="rId4974" Type="http://schemas.openxmlformats.org/officeDocument/2006/relationships/hyperlink" Target="http://finance.ifeng.com/app/hq/fund/of001297/index.shtml" TargetMode="External"/><Relationship Id="rId4975" Type="http://schemas.openxmlformats.org/officeDocument/2006/relationships/hyperlink" Target="http://finance.ifeng.com/app/hq/fund/of000248/index.shtml" TargetMode="External"/><Relationship Id="rId4976" Type="http://schemas.openxmlformats.org/officeDocument/2006/relationships/hyperlink" Target="http://finance.ifeng.com/app/hq/fund/of960008/index.shtml" TargetMode="External"/><Relationship Id="rId4977" Type="http://schemas.openxmlformats.org/officeDocument/2006/relationships/hyperlink" Target="http://finance.ifeng.com/app/hq/fund/of001827/index.shtml" TargetMode="External"/><Relationship Id="rId4978" Type="http://schemas.openxmlformats.org/officeDocument/2006/relationships/hyperlink" Target="http://finance.ifeng.com/app/hq/fund/of260116/index.shtml" TargetMode="External"/><Relationship Id="rId4979" Type="http://schemas.openxmlformats.org/officeDocument/2006/relationships/hyperlink" Target="http://finance.ifeng.com/app/hq/fund/of004986/index.shtml" TargetMode="External"/><Relationship Id="rId3880" Type="http://schemas.openxmlformats.org/officeDocument/2006/relationships/hyperlink" Target="http://finance.ifeng.com/app/hq/fund/of005112/index.shtml" TargetMode="External"/><Relationship Id="rId3881" Type="http://schemas.openxmlformats.org/officeDocument/2006/relationships/hyperlink" Target="http://finance.ifeng.com/app/hq/fund/of630015/index.shtml" TargetMode="External"/><Relationship Id="rId3882" Type="http://schemas.openxmlformats.org/officeDocument/2006/relationships/hyperlink" Target="http://finance.ifeng.com/app/hq/fund/of002610/index.shtml" TargetMode="External"/><Relationship Id="rId3883" Type="http://schemas.openxmlformats.org/officeDocument/2006/relationships/hyperlink" Target="http://finance.ifeng.com/app/hq/fund/of002413/index.shtml" TargetMode="External"/><Relationship Id="rId3884" Type="http://schemas.openxmlformats.org/officeDocument/2006/relationships/hyperlink" Target="http://finance.ifeng.com/app/hq/fund/of002459/index.shtml" TargetMode="External"/><Relationship Id="rId3885" Type="http://schemas.openxmlformats.org/officeDocument/2006/relationships/hyperlink" Target="http://finance.ifeng.com/app/hq/fund/of002503/index.shtml" TargetMode="External"/><Relationship Id="rId3886" Type="http://schemas.openxmlformats.org/officeDocument/2006/relationships/hyperlink" Target="http://finance.ifeng.com/app/hq/fund/of002460/index.shtml" TargetMode="External"/><Relationship Id="rId3887" Type="http://schemas.openxmlformats.org/officeDocument/2006/relationships/hyperlink" Target="http://finance.ifeng.com/app/hq/fund/of002502/index.shtml" TargetMode="External"/><Relationship Id="rId3888" Type="http://schemas.openxmlformats.org/officeDocument/2006/relationships/hyperlink" Target="http://finance.ifeng.com/app/hq/fund/of004895/index.shtml" TargetMode="External"/><Relationship Id="rId3889" Type="http://schemas.openxmlformats.org/officeDocument/2006/relationships/hyperlink" Target="http://finance.ifeng.com/app/hq/fund/of202025/index.shtml" TargetMode="External"/><Relationship Id="rId4240" Type="http://schemas.openxmlformats.org/officeDocument/2006/relationships/hyperlink" Target="http://finance.ifeng.com/app/hq/fund/index.shtml" TargetMode="External"/><Relationship Id="rId4241" Type="http://schemas.openxmlformats.org/officeDocument/2006/relationships/hyperlink" Target="http://finance.ifeng.com/app/hq/fund/of001970/index.shtml" TargetMode="External"/><Relationship Id="rId4242" Type="http://schemas.openxmlformats.org/officeDocument/2006/relationships/hyperlink" Target="http://finance.ifeng.com/app/hq/fund/of350006/index.shtml" TargetMode="External"/><Relationship Id="rId4243" Type="http://schemas.openxmlformats.org/officeDocument/2006/relationships/hyperlink" Target="http://finance.ifeng.com/app/hq/fund/of000530/index.shtml" TargetMode="External"/><Relationship Id="rId4244" Type="http://schemas.openxmlformats.org/officeDocument/2006/relationships/hyperlink" Target="http://finance.ifeng.com/app/hq/fund/of240011/index.shtml" TargetMode="External"/><Relationship Id="rId4245" Type="http://schemas.openxmlformats.org/officeDocument/2006/relationships/hyperlink" Target="http://finance.ifeng.com/app/hq/fund/of002580/index.shtml" TargetMode="External"/><Relationship Id="rId4246" Type="http://schemas.openxmlformats.org/officeDocument/2006/relationships/hyperlink" Target="http://finance.ifeng.com/app/hq/fund/of690005/index.shtml" TargetMode="External"/><Relationship Id="rId4247" Type="http://schemas.openxmlformats.org/officeDocument/2006/relationships/hyperlink" Target="http://finance.ifeng.com/app/hq/fund/of000763/index.shtml" TargetMode="External"/><Relationship Id="rId4248" Type="http://schemas.openxmlformats.org/officeDocument/2006/relationships/hyperlink" Target="http://finance.ifeng.com/app/hq/fund/of040025/index.shtml" TargetMode="External"/><Relationship Id="rId4249" Type="http://schemas.openxmlformats.org/officeDocument/2006/relationships/hyperlink" Target="http://finance.ifeng.com/app/hq/fund/sh510580/index.shtml" TargetMode="External"/><Relationship Id="rId2790" Type="http://schemas.openxmlformats.org/officeDocument/2006/relationships/hyperlink" Target="http://finance.ifeng.com/app/hq/fund/of519132/index.shtml" TargetMode="External"/><Relationship Id="rId2791" Type="http://schemas.openxmlformats.org/officeDocument/2006/relationships/hyperlink" Target="http://finance.ifeng.com/app/hq/fund/of100058/index.shtml" TargetMode="External"/><Relationship Id="rId2792" Type="http://schemas.openxmlformats.org/officeDocument/2006/relationships/hyperlink" Target="http://finance.ifeng.com/app/hq/fund/of002909/index.shtml" TargetMode="External"/><Relationship Id="rId2793" Type="http://schemas.openxmlformats.org/officeDocument/2006/relationships/hyperlink" Target="http://finance.ifeng.com/app/hq/fund/of700004/index.shtml" TargetMode="External"/><Relationship Id="rId2794" Type="http://schemas.openxmlformats.org/officeDocument/2006/relationships/hyperlink" Target="http://finance.ifeng.com/app/hq/fund/of420108/index.shtml" TargetMode="External"/><Relationship Id="rId2795" Type="http://schemas.openxmlformats.org/officeDocument/2006/relationships/hyperlink" Target="http://finance.ifeng.com/app/hq/fund/of000655/index.shtml" TargetMode="External"/><Relationship Id="rId2796" Type="http://schemas.openxmlformats.org/officeDocument/2006/relationships/hyperlink" Target="http://finance.ifeng.com/app/hq/fund/of001922/index.shtml" TargetMode="External"/><Relationship Id="rId2797" Type="http://schemas.openxmlformats.org/officeDocument/2006/relationships/hyperlink" Target="http://finance.ifeng.com/app/hq/fund/of002542/index.shtml" TargetMode="External"/><Relationship Id="rId2798" Type="http://schemas.openxmlformats.org/officeDocument/2006/relationships/hyperlink" Target="http://finance.ifeng.com/app/hq/fund/of519763/index.shtml" TargetMode="External"/><Relationship Id="rId2799" Type="http://schemas.openxmlformats.org/officeDocument/2006/relationships/hyperlink" Target="http://finance.ifeng.com/app/hq/fund/of519013/index.shtml" TargetMode="External"/><Relationship Id="rId3150" Type="http://schemas.openxmlformats.org/officeDocument/2006/relationships/hyperlink" Target="http://finance.ifeng.com/app/hq/fund/of002091/index.shtml" TargetMode="External"/><Relationship Id="rId3151" Type="http://schemas.openxmlformats.org/officeDocument/2006/relationships/hyperlink" Target="http://finance.ifeng.com/app/hq/fund/of003221/index.shtml" TargetMode="External"/><Relationship Id="rId3152" Type="http://schemas.openxmlformats.org/officeDocument/2006/relationships/hyperlink" Target="http://finance.ifeng.com/app/hq/fund/of001247/index.shtml" TargetMode="External"/><Relationship Id="rId3153" Type="http://schemas.openxmlformats.org/officeDocument/2006/relationships/hyperlink" Target="http://finance.ifeng.com/app/hq/fund/of002095/index.shtml" TargetMode="External"/><Relationship Id="rId3154" Type="http://schemas.openxmlformats.org/officeDocument/2006/relationships/hyperlink" Target="http://finance.ifeng.com/app/hq/fund/of002096/index.shtml" TargetMode="External"/><Relationship Id="rId3155" Type="http://schemas.openxmlformats.org/officeDocument/2006/relationships/hyperlink" Target="http://finance.ifeng.com/app/hq/fund/sh501025/index.shtml" TargetMode="External"/><Relationship Id="rId3156" Type="http://schemas.openxmlformats.org/officeDocument/2006/relationships/hyperlink" Target="http://finance.ifeng.com/app/hq/fund/of001344/index.shtml" TargetMode="External"/><Relationship Id="rId3157" Type="http://schemas.openxmlformats.org/officeDocument/2006/relationships/hyperlink" Target="http://finance.ifeng.com/app/hq/fund/of002186/index.shtml" TargetMode="External"/><Relationship Id="rId3158" Type="http://schemas.openxmlformats.org/officeDocument/2006/relationships/hyperlink" Target="http://finance.ifeng.com/app/hq/fund/of003208/index.shtml" TargetMode="External"/><Relationship Id="rId3159" Type="http://schemas.openxmlformats.org/officeDocument/2006/relationships/hyperlink" Target="http://finance.ifeng.com/app/hq/fund/of001228/index.shtml" TargetMode="External"/><Relationship Id="rId450" Type="http://schemas.openxmlformats.org/officeDocument/2006/relationships/hyperlink" Target="http://finance.ifeng.com/app/hq/fund/sz150095/index.shtml" TargetMode="External"/><Relationship Id="rId451" Type="http://schemas.openxmlformats.org/officeDocument/2006/relationships/hyperlink" Target="http://finance.ifeng.com/app/hq/fund/of660006/index.shtml" TargetMode="External"/><Relationship Id="rId452" Type="http://schemas.openxmlformats.org/officeDocument/2006/relationships/hyperlink" Target="http://finance.ifeng.com/app/hq/fund/sz160130/index.shtml" TargetMode="External"/><Relationship Id="rId453" Type="http://schemas.openxmlformats.org/officeDocument/2006/relationships/hyperlink" Target="http://finance.ifeng.com/app/hq/fund/of519162/index.shtml" TargetMode="External"/><Relationship Id="rId454" Type="http://schemas.openxmlformats.org/officeDocument/2006/relationships/hyperlink" Target="http://finance.ifeng.com/app/hq/fund/of004304/index.shtml" TargetMode="External"/><Relationship Id="rId455" Type="http://schemas.openxmlformats.org/officeDocument/2006/relationships/hyperlink" Target="http://finance.ifeng.com/app/hq/fund/of002693/index.shtml" TargetMode="External"/><Relationship Id="rId456" Type="http://schemas.openxmlformats.org/officeDocument/2006/relationships/hyperlink" Target="http://finance.ifeng.com/app/hq/fund/of004303/index.shtml" TargetMode="External"/><Relationship Id="rId457" Type="http://schemas.openxmlformats.org/officeDocument/2006/relationships/hyperlink" Target="http://finance.ifeng.com/app/hq/fund/of519015/index.shtml" TargetMode="External"/><Relationship Id="rId458" Type="http://schemas.openxmlformats.org/officeDocument/2006/relationships/hyperlink" Target="http://finance.ifeng.com/app/hq/fund/of005209/index.shtml" TargetMode="External"/><Relationship Id="rId459" Type="http://schemas.openxmlformats.org/officeDocument/2006/relationships/hyperlink" Target="http://finance.ifeng.com/app/hq/fund/of004297/index.shtml" TargetMode="External"/><Relationship Id="rId4980" Type="http://schemas.openxmlformats.org/officeDocument/2006/relationships/hyperlink" Target="http://finance.ifeng.com/app/hq/fund/of000706/index.shtml" TargetMode="External"/><Relationship Id="rId4981" Type="http://schemas.openxmlformats.org/officeDocument/2006/relationships/hyperlink" Target="http://finance.ifeng.com/app/hq/fund/index.shtml" TargetMode="External"/><Relationship Id="rId4982" Type="http://schemas.openxmlformats.org/officeDocument/2006/relationships/hyperlink" Target="http://finance.ifeng.com/app/hq/fund/of005106/index.shtml" TargetMode="External"/><Relationship Id="rId4983" Type="http://schemas.openxmlformats.org/officeDocument/2006/relationships/hyperlink" Target="http://finance.ifeng.com/app/hq/fund/of690001/index.shtml" TargetMode="External"/><Relationship Id="rId4984" Type="http://schemas.openxmlformats.org/officeDocument/2006/relationships/hyperlink" Target="http://finance.ifeng.com/app/hq/fund/sz161224/index.shtml" TargetMode="External"/><Relationship Id="rId4985" Type="http://schemas.openxmlformats.org/officeDocument/2006/relationships/hyperlink" Target="http://finance.ifeng.com/app/hq/fund/of020005/index.shtml" TargetMode="External"/><Relationship Id="rId4986" Type="http://schemas.openxmlformats.org/officeDocument/2006/relationships/hyperlink" Target="http://finance.ifeng.com/app/hq/fund/of001195/index.shtml" TargetMode="External"/><Relationship Id="rId2060" Type="http://schemas.openxmlformats.org/officeDocument/2006/relationships/hyperlink" Target="http://finance.ifeng.com/app/hq/fund/sz150145/index.shtml" TargetMode="External"/><Relationship Id="rId2061" Type="http://schemas.openxmlformats.org/officeDocument/2006/relationships/hyperlink" Target="http://finance.ifeng.com/app/hq/fund/index.shtml" TargetMode="External"/><Relationship Id="rId2062" Type="http://schemas.openxmlformats.org/officeDocument/2006/relationships/hyperlink" Target="http://finance.ifeng.com/app/hq/fund/of001680/index.shtml" TargetMode="External"/><Relationship Id="rId2063" Type="http://schemas.openxmlformats.org/officeDocument/2006/relationships/hyperlink" Target="http://finance.ifeng.com/app/hq/fund/of001378/index.shtml" TargetMode="External"/><Relationship Id="rId2064" Type="http://schemas.openxmlformats.org/officeDocument/2006/relationships/hyperlink" Target="http://finance.ifeng.com/app/hq/fund/sz160131/index.shtml" TargetMode="External"/><Relationship Id="rId2065" Type="http://schemas.openxmlformats.org/officeDocument/2006/relationships/hyperlink" Target="http://finance.ifeng.com/app/hq/fund/sz165526/index.shtml" TargetMode="External"/><Relationship Id="rId2066" Type="http://schemas.openxmlformats.org/officeDocument/2006/relationships/hyperlink" Target="http://finance.ifeng.com/app/hq/fund/of002212/index.shtml" TargetMode="External"/><Relationship Id="rId2067" Type="http://schemas.openxmlformats.org/officeDocument/2006/relationships/hyperlink" Target="http://finance.ifeng.com/app/hq/fund/of002419/index.shtml" TargetMode="External"/><Relationship Id="rId2068" Type="http://schemas.openxmlformats.org/officeDocument/2006/relationships/hyperlink" Target="http://finance.ifeng.com/app/hq/fund/of002845/index.shtml" TargetMode="External"/><Relationship Id="rId2069" Type="http://schemas.openxmlformats.org/officeDocument/2006/relationships/hyperlink" Target="http://finance.ifeng.com/app/hq/fund/of004041/index.shtml" TargetMode="External"/><Relationship Id="rId4987" Type="http://schemas.openxmlformats.org/officeDocument/2006/relationships/hyperlink" Target="http://finance.ifeng.com/app/hq/fund/sz159946/index.shtml" TargetMode="External"/><Relationship Id="rId4988" Type="http://schemas.openxmlformats.org/officeDocument/2006/relationships/hyperlink" Target="http://finance.ifeng.com/app/hq/fund/sz163001/index.shtml" TargetMode="External"/><Relationship Id="rId4989" Type="http://schemas.openxmlformats.org/officeDocument/2006/relationships/hyperlink" Target="http://finance.ifeng.com/app/hq/fund/sz150264/index.shtml" TargetMode="External"/><Relationship Id="rId3890" Type="http://schemas.openxmlformats.org/officeDocument/2006/relationships/hyperlink" Target="http://finance.ifeng.com/app/hq/fund/of002270/index.shtml" TargetMode="External"/><Relationship Id="rId3891" Type="http://schemas.openxmlformats.org/officeDocument/2006/relationships/hyperlink" Target="http://finance.ifeng.com/app/hq/fund/of519647/index.shtml" TargetMode="External"/><Relationship Id="rId3892" Type="http://schemas.openxmlformats.org/officeDocument/2006/relationships/hyperlink" Target="http://finance.ifeng.com/app/hq/fund/of003366/index.shtml" TargetMode="External"/><Relationship Id="rId3893" Type="http://schemas.openxmlformats.org/officeDocument/2006/relationships/hyperlink" Target="http://finance.ifeng.com/app/hq/fund/of004958/index.shtml" TargetMode="External"/><Relationship Id="rId3894" Type="http://schemas.openxmlformats.org/officeDocument/2006/relationships/hyperlink" Target="http://finance.ifeng.com/app/hq/fund/sz159934/index.shtml" TargetMode="External"/><Relationship Id="rId3895" Type="http://schemas.openxmlformats.org/officeDocument/2006/relationships/hyperlink" Target="http://finance.ifeng.com/app/hq/fund/index.shtml" TargetMode="External"/><Relationship Id="rId3896" Type="http://schemas.openxmlformats.org/officeDocument/2006/relationships/hyperlink" Target="http://finance.ifeng.com/app/hq/fund/of540002/index.shtml" TargetMode="External"/><Relationship Id="rId3897" Type="http://schemas.openxmlformats.org/officeDocument/2006/relationships/hyperlink" Target="http://finance.ifeng.com/app/hq/fund/of002538/index.shtml" TargetMode="External"/><Relationship Id="rId3898" Type="http://schemas.openxmlformats.org/officeDocument/2006/relationships/hyperlink" Target="http://finance.ifeng.com/app/hq/fund/of001713/index.shtml" TargetMode="External"/><Relationship Id="rId3899" Type="http://schemas.openxmlformats.org/officeDocument/2006/relationships/hyperlink" Target="http://finance.ifeng.com/app/hq/fund/of420003/index.shtml" TargetMode="External"/><Relationship Id="rId4250" Type="http://schemas.openxmlformats.org/officeDocument/2006/relationships/hyperlink" Target="http://finance.ifeng.com/app/hq/fund/of002599/index.shtml" TargetMode="External"/><Relationship Id="rId4251" Type="http://schemas.openxmlformats.org/officeDocument/2006/relationships/hyperlink" Target="http://finance.ifeng.com/app/hq/fund/of002598/index.shtml" TargetMode="External"/><Relationship Id="rId4252" Type="http://schemas.openxmlformats.org/officeDocument/2006/relationships/hyperlink" Target="http://finance.ifeng.com/app/hq/fund/of001521/index.shtml" TargetMode="External"/><Relationship Id="rId4253" Type="http://schemas.openxmlformats.org/officeDocument/2006/relationships/hyperlink" Target="http://finance.ifeng.com/app/hq/fund/sz150019/index.shtml" TargetMode="External"/><Relationship Id="rId4254" Type="http://schemas.openxmlformats.org/officeDocument/2006/relationships/hyperlink" Target="http://finance.ifeng.com/app/hq/fund/of050021/index.shtml" TargetMode="External"/><Relationship Id="rId4255" Type="http://schemas.openxmlformats.org/officeDocument/2006/relationships/hyperlink" Target="http://finance.ifeng.com/app/hq/fund/of001243/index.shtml" TargetMode="External"/><Relationship Id="rId4256" Type="http://schemas.openxmlformats.org/officeDocument/2006/relationships/hyperlink" Target="http://finance.ifeng.com/app/hq/fund/of001242/index.shtml" TargetMode="External"/><Relationship Id="rId4257" Type="http://schemas.openxmlformats.org/officeDocument/2006/relationships/hyperlink" Target="http://finance.ifeng.com/app/hq/fund/of481015/index.shtml" TargetMode="External"/><Relationship Id="rId4258" Type="http://schemas.openxmlformats.org/officeDocument/2006/relationships/hyperlink" Target="http://finance.ifeng.com/app/hq/fund/of373020/index.shtml" TargetMode="External"/><Relationship Id="rId4259" Type="http://schemas.openxmlformats.org/officeDocument/2006/relationships/hyperlink" Target="http://finance.ifeng.com/app/hq/fund/of002098/index.shtml" TargetMode="External"/><Relationship Id="rId3160" Type="http://schemas.openxmlformats.org/officeDocument/2006/relationships/hyperlink" Target="http://finance.ifeng.com/app/hq/fund/of004736/index.shtml" TargetMode="External"/><Relationship Id="rId3161" Type="http://schemas.openxmlformats.org/officeDocument/2006/relationships/hyperlink" Target="http://finance.ifeng.com/app/hq/fund/of002367/index.shtml" TargetMode="External"/><Relationship Id="rId3162" Type="http://schemas.openxmlformats.org/officeDocument/2006/relationships/hyperlink" Target="http://finance.ifeng.com/app/hq/fund/of004202/index.shtml" TargetMode="External"/><Relationship Id="rId3163" Type="http://schemas.openxmlformats.org/officeDocument/2006/relationships/hyperlink" Target="http://finance.ifeng.com/app/hq/fund/of003999/index.shtml" TargetMode="External"/><Relationship Id="rId3164" Type="http://schemas.openxmlformats.org/officeDocument/2006/relationships/hyperlink" Target="http://finance.ifeng.com/app/hq/fund/of004441/index.shtml" TargetMode="External"/><Relationship Id="rId3165" Type="http://schemas.openxmlformats.org/officeDocument/2006/relationships/hyperlink" Target="http://finance.ifeng.com/app/hq/fund/sz165508/index.shtml" TargetMode="External"/><Relationship Id="rId3166" Type="http://schemas.openxmlformats.org/officeDocument/2006/relationships/hyperlink" Target="http://finance.ifeng.com/app/hq/fund/of005268/index.shtml" TargetMode="External"/><Relationship Id="rId3167" Type="http://schemas.openxmlformats.org/officeDocument/2006/relationships/hyperlink" Target="http://finance.ifeng.com/app/hq/fund/sz161907/index.shtml" TargetMode="External"/><Relationship Id="rId3168" Type="http://schemas.openxmlformats.org/officeDocument/2006/relationships/hyperlink" Target="http://finance.ifeng.com/app/hq/fund/of005370/index.shtml" TargetMode="External"/><Relationship Id="rId3169" Type="http://schemas.openxmlformats.org/officeDocument/2006/relationships/hyperlink" Target="http://finance.ifeng.com/app/hq/fund/of002069/index.shtml" TargetMode="External"/><Relationship Id="rId460" Type="http://schemas.openxmlformats.org/officeDocument/2006/relationships/hyperlink" Target="http://finance.ifeng.com/app/hq/fund/of004337/index.shtml" TargetMode="External"/><Relationship Id="rId461" Type="http://schemas.openxmlformats.org/officeDocument/2006/relationships/hyperlink" Target="http://finance.ifeng.com/app/hq/fund/of004336/index.shtml" TargetMode="External"/><Relationship Id="rId462" Type="http://schemas.openxmlformats.org/officeDocument/2006/relationships/hyperlink" Target="http://finance.ifeng.com/app/hq/fund/index.shtml" TargetMode="External"/><Relationship Id="rId463" Type="http://schemas.openxmlformats.org/officeDocument/2006/relationships/hyperlink" Target="http://finance.ifeng.com/app/hq/fund/of070021/index.shtml" TargetMode="External"/><Relationship Id="rId464" Type="http://schemas.openxmlformats.org/officeDocument/2006/relationships/hyperlink" Target="http://finance.ifeng.com/app/hq/fund/of004191/index.shtml" TargetMode="External"/><Relationship Id="rId465" Type="http://schemas.openxmlformats.org/officeDocument/2006/relationships/hyperlink" Target="http://finance.ifeng.com/app/hq/fund/of003918/index.shtml" TargetMode="External"/><Relationship Id="rId466" Type="http://schemas.openxmlformats.org/officeDocument/2006/relationships/hyperlink" Target="http://finance.ifeng.com/app/hq/fund/of004190/index.shtml" TargetMode="External"/><Relationship Id="rId467" Type="http://schemas.openxmlformats.org/officeDocument/2006/relationships/hyperlink" Target="http://finance.ifeng.com/app/hq/fund/of002834/index.shtml" TargetMode="External"/><Relationship Id="rId468" Type="http://schemas.openxmlformats.org/officeDocument/2006/relationships/hyperlink" Target="http://finance.ifeng.com/app/hq/fund/of004747/index.shtml" TargetMode="External"/><Relationship Id="rId469" Type="http://schemas.openxmlformats.org/officeDocument/2006/relationships/hyperlink" Target="http://finance.ifeng.com/app/hq/fund/of020022/index.shtml" TargetMode="External"/><Relationship Id="rId4990" Type="http://schemas.openxmlformats.org/officeDocument/2006/relationships/hyperlink" Target="http://finance.ifeng.com/app/hq/fund/of180012/index.shtml" TargetMode="External"/><Relationship Id="rId4991" Type="http://schemas.openxmlformats.org/officeDocument/2006/relationships/hyperlink" Target="http://finance.ifeng.com/app/hq/fund/of001898/index.shtml" TargetMode="External"/><Relationship Id="rId4992" Type="http://schemas.openxmlformats.org/officeDocument/2006/relationships/hyperlink" Target="http://finance.ifeng.com/app/hq/fund/of001040/index.shtml" TargetMode="External"/><Relationship Id="rId4993" Type="http://schemas.openxmlformats.org/officeDocument/2006/relationships/hyperlink" Target="http://finance.ifeng.com/app/hq/fund/of004183/index.shtml" TargetMode="External"/><Relationship Id="rId4994" Type="http://schemas.openxmlformats.org/officeDocument/2006/relationships/hyperlink" Target="http://finance.ifeng.com/app/hq/fund/of003032/index.shtml" TargetMode="External"/><Relationship Id="rId4995" Type="http://schemas.openxmlformats.org/officeDocument/2006/relationships/hyperlink" Target="http://finance.ifeng.com/app/hq/fund/sz150050/index.shtml" TargetMode="External"/><Relationship Id="rId4996" Type="http://schemas.openxmlformats.org/officeDocument/2006/relationships/hyperlink" Target="http://finance.ifeng.com/app/hq/fund/of270006/index.shtml" TargetMode="External"/><Relationship Id="rId2070" Type="http://schemas.openxmlformats.org/officeDocument/2006/relationships/hyperlink" Target="http://finance.ifeng.com/app/hq/fund/of750002/index.shtml" TargetMode="External"/><Relationship Id="rId2071" Type="http://schemas.openxmlformats.org/officeDocument/2006/relationships/hyperlink" Target="http://finance.ifeng.com/app/hq/fund/of001721/index.shtml" TargetMode="External"/><Relationship Id="rId2072" Type="http://schemas.openxmlformats.org/officeDocument/2006/relationships/hyperlink" Target="http://finance.ifeng.com/app/hq/fund/of001124/index.shtml" TargetMode="External"/><Relationship Id="rId2073" Type="http://schemas.openxmlformats.org/officeDocument/2006/relationships/hyperlink" Target="http://finance.ifeng.com/app/hq/fund/of002169/index.shtml" TargetMode="External"/><Relationship Id="rId2074" Type="http://schemas.openxmlformats.org/officeDocument/2006/relationships/hyperlink" Target="http://finance.ifeng.com/app/hq/fund/of002643/index.shtml" TargetMode="External"/><Relationship Id="rId2075" Type="http://schemas.openxmlformats.org/officeDocument/2006/relationships/hyperlink" Target="http://finance.ifeng.com/app/hq/fund/of002997/index.shtml" TargetMode="External"/><Relationship Id="rId2076" Type="http://schemas.openxmlformats.org/officeDocument/2006/relationships/hyperlink" Target="http://finance.ifeng.com/app/hq/fund/index.shtml" TargetMode="External"/><Relationship Id="rId2077" Type="http://schemas.openxmlformats.org/officeDocument/2006/relationships/hyperlink" Target="http://finance.ifeng.com/app/hq/fund/of003528/index.shtml" TargetMode="External"/><Relationship Id="rId2078" Type="http://schemas.openxmlformats.org/officeDocument/2006/relationships/hyperlink" Target="http://finance.ifeng.com/app/hq/fund/of003230/index.shtml" TargetMode="External"/><Relationship Id="rId2079" Type="http://schemas.openxmlformats.org/officeDocument/2006/relationships/hyperlink" Target="http://finance.ifeng.com/app/hq/fund/index.shtml" TargetMode="External"/><Relationship Id="rId4997" Type="http://schemas.openxmlformats.org/officeDocument/2006/relationships/hyperlink" Target="http://finance.ifeng.com/app/hq/fund/of206007/index.shtml" TargetMode="External"/><Relationship Id="rId4998" Type="http://schemas.openxmlformats.org/officeDocument/2006/relationships/hyperlink" Target="http://finance.ifeng.com/app/hq/fund/of180031/index.shtml" TargetMode="External"/><Relationship Id="rId4999" Type="http://schemas.openxmlformats.org/officeDocument/2006/relationships/hyperlink" Target="http://finance.ifeng.com/app/hq/fund/sh512600/index.shtml" TargetMode="External"/><Relationship Id="rId4260" Type="http://schemas.openxmlformats.org/officeDocument/2006/relationships/hyperlink" Target="http://finance.ifeng.com/app/hq/fund/of270025/index.shtml" TargetMode="External"/><Relationship Id="rId4261" Type="http://schemas.openxmlformats.org/officeDocument/2006/relationships/hyperlink" Target="http://finance.ifeng.com/app/hq/fund/of000017/index.shtml" TargetMode="External"/><Relationship Id="rId4262" Type="http://schemas.openxmlformats.org/officeDocument/2006/relationships/hyperlink" Target="http://finance.ifeng.com/app/hq/fund/of005062/index.shtml" TargetMode="External"/><Relationship Id="rId4263" Type="http://schemas.openxmlformats.org/officeDocument/2006/relationships/hyperlink" Target="http://finance.ifeng.com/app/hq/fund/of217012/index.shtml" TargetMode="External"/><Relationship Id="rId4264" Type="http://schemas.openxmlformats.org/officeDocument/2006/relationships/hyperlink" Target="http://finance.ifeng.com/app/hq/fund/of070023/index.shtml" TargetMode="External"/><Relationship Id="rId4265" Type="http://schemas.openxmlformats.org/officeDocument/2006/relationships/hyperlink" Target="http://finance.ifeng.com/app/hq/fund/of001997/index.shtml" TargetMode="External"/><Relationship Id="rId4266" Type="http://schemas.openxmlformats.org/officeDocument/2006/relationships/hyperlink" Target="http://finance.ifeng.com/app/hq/fund/of000717/index.shtml" TargetMode="External"/><Relationship Id="rId4267" Type="http://schemas.openxmlformats.org/officeDocument/2006/relationships/hyperlink" Target="http://finance.ifeng.com/app/hq/fund/of003238/index.shtml" TargetMode="External"/><Relationship Id="rId4268" Type="http://schemas.openxmlformats.org/officeDocument/2006/relationships/hyperlink" Target="http://finance.ifeng.com/app/hq/fund/of001667/index.shtml" TargetMode="External"/><Relationship Id="rId4269" Type="http://schemas.openxmlformats.org/officeDocument/2006/relationships/hyperlink" Target="http://finance.ifeng.com/app/hq/fund/of005244/index.shtml" TargetMode="External"/><Relationship Id="rId3170" Type="http://schemas.openxmlformats.org/officeDocument/2006/relationships/hyperlink" Target="http://finance.ifeng.com/app/hq/fund/of003769/index.shtml" TargetMode="External"/><Relationship Id="rId3171" Type="http://schemas.openxmlformats.org/officeDocument/2006/relationships/hyperlink" Target="http://finance.ifeng.com/app/hq/fund/of002070/index.shtml" TargetMode="External"/><Relationship Id="rId3172" Type="http://schemas.openxmlformats.org/officeDocument/2006/relationships/hyperlink" Target="http://finance.ifeng.com/app/hq/fund/of003703/index.shtml" TargetMode="External"/><Relationship Id="rId3173" Type="http://schemas.openxmlformats.org/officeDocument/2006/relationships/hyperlink" Target="http://finance.ifeng.com/app/hq/fund/of000241/index.shtml" TargetMode="External"/><Relationship Id="rId3174" Type="http://schemas.openxmlformats.org/officeDocument/2006/relationships/hyperlink" Target="http://finance.ifeng.com/app/hq/fund/of090010/index.shtml" TargetMode="External"/><Relationship Id="rId3175" Type="http://schemas.openxmlformats.org/officeDocument/2006/relationships/hyperlink" Target="http://finance.ifeng.com/app/hq/fund/of217203/index.shtml" TargetMode="External"/><Relationship Id="rId3176" Type="http://schemas.openxmlformats.org/officeDocument/2006/relationships/hyperlink" Target="http://finance.ifeng.com/app/hq/fund/sh512010/index.shtml" TargetMode="External"/><Relationship Id="rId3177" Type="http://schemas.openxmlformats.org/officeDocument/2006/relationships/hyperlink" Target="http://finance.ifeng.com/app/hq/fund/of217003/index.shtml" TargetMode="External"/><Relationship Id="rId3178" Type="http://schemas.openxmlformats.org/officeDocument/2006/relationships/hyperlink" Target="http://finance.ifeng.com/app/hq/fund/of377530/index.shtml" TargetMode="External"/><Relationship Id="rId3179" Type="http://schemas.openxmlformats.org/officeDocument/2006/relationships/hyperlink" Target="http://finance.ifeng.com/app/hq/fund/of004150/index.shtml" TargetMode="External"/><Relationship Id="rId470" Type="http://schemas.openxmlformats.org/officeDocument/2006/relationships/hyperlink" Target="http://finance.ifeng.com/app/hq/fund/of004320/index.shtml" TargetMode="External"/><Relationship Id="rId471" Type="http://schemas.openxmlformats.org/officeDocument/2006/relationships/hyperlink" Target="http://finance.ifeng.com/app/hq/fund/of161616/index.shtml" TargetMode="External"/><Relationship Id="rId472" Type="http://schemas.openxmlformats.org/officeDocument/2006/relationships/hyperlink" Target="http://finance.ifeng.com/app/hq/fund/of002522/index.shtml" TargetMode="External"/><Relationship Id="rId473" Type="http://schemas.openxmlformats.org/officeDocument/2006/relationships/hyperlink" Target="http://finance.ifeng.com/app/hq/fund/index.shtml" TargetMode="External"/><Relationship Id="rId474" Type="http://schemas.openxmlformats.org/officeDocument/2006/relationships/hyperlink" Target="http://finance.ifeng.com/app/hq/fund/of395001/index.shtml" TargetMode="External"/><Relationship Id="rId475" Type="http://schemas.openxmlformats.org/officeDocument/2006/relationships/hyperlink" Target="http://finance.ifeng.com/app/hq/fund/of002180/index.shtml" TargetMode="External"/><Relationship Id="rId476" Type="http://schemas.openxmlformats.org/officeDocument/2006/relationships/hyperlink" Target="http://finance.ifeng.com/app/hq/fund/of550019/index.shtml" TargetMode="External"/><Relationship Id="rId477" Type="http://schemas.openxmlformats.org/officeDocument/2006/relationships/hyperlink" Target="http://finance.ifeng.com/app/hq/fund/sz168102/index.shtml" TargetMode="External"/><Relationship Id="rId478" Type="http://schemas.openxmlformats.org/officeDocument/2006/relationships/hyperlink" Target="http://finance.ifeng.com/app/hq/fund/index.shtml" TargetMode="External"/><Relationship Id="rId479" Type="http://schemas.openxmlformats.org/officeDocument/2006/relationships/hyperlink" Target="http://finance.ifeng.com/app/hq/fund/of002602/index.shtml" TargetMode="External"/><Relationship Id="rId2080" Type="http://schemas.openxmlformats.org/officeDocument/2006/relationships/hyperlink" Target="http://finance.ifeng.com/app/hq/fund/of003231/index.shtml" TargetMode="External"/><Relationship Id="rId2081" Type="http://schemas.openxmlformats.org/officeDocument/2006/relationships/hyperlink" Target="http://finance.ifeng.com/app/hq/fund/sz150237/index.shtml" TargetMode="External"/><Relationship Id="rId2082" Type="http://schemas.openxmlformats.org/officeDocument/2006/relationships/hyperlink" Target="http://finance.ifeng.com/app/hq/fund/of200013/index.shtml" TargetMode="External"/><Relationship Id="rId2083" Type="http://schemas.openxmlformats.org/officeDocument/2006/relationships/hyperlink" Target="http://finance.ifeng.com/app/hq/fund/of519331/index.shtml" TargetMode="External"/><Relationship Id="rId2084" Type="http://schemas.openxmlformats.org/officeDocument/2006/relationships/hyperlink" Target="http://finance.ifeng.com/app/hq/fund/of519718/index.shtml" TargetMode="External"/><Relationship Id="rId2085" Type="http://schemas.openxmlformats.org/officeDocument/2006/relationships/hyperlink" Target="http://finance.ifeng.com/app/hq/fund/of000924/index.shtml" TargetMode="External"/><Relationship Id="rId2086" Type="http://schemas.openxmlformats.org/officeDocument/2006/relationships/hyperlink" Target="http://finance.ifeng.com/app/hq/fund/of519745/index.shtml" TargetMode="External"/><Relationship Id="rId2087" Type="http://schemas.openxmlformats.org/officeDocument/2006/relationships/hyperlink" Target="http://finance.ifeng.com/app/hq/fund/of002203/index.shtml" TargetMode="External"/><Relationship Id="rId2088" Type="http://schemas.openxmlformats.org/officeDocument/2006/relationships/hyperlink" Target="http://finance.ifeng.com/app/hq/fund/of002543/index.shtml" TargetMode="External"/><Relationship Id="rId2089" Type="http://schemas.openxmlformats.org/officeDocument/2006/relationships/hyperlink" Target="http://finance.ifeng.com/app/hq/fund/of002049/index.shtml" TargetMode="External"/><Relationship Id="rId4270" Type="http://schemas.openxmlformats.org/officeDocument/2006/relationships/hyperlink" Target="http://finance.ifeng.com/app/hq/fund/of005245/index.shtml" TargetMode="External"/><Relationship Id="rId4271" Type="http://schemas.openxmlformats.org/officeDocument/2006/relationships/hyperlink" Target="http://finance.ifeng.com/app/hq/fund/of001596/index.shtml" TargetMode="External"/><Relationship Id="rId4272" Type="http://schemas.openxmlformats.org/officeDocument/2006/relationships/hyperlink" Target="http://finance.ifeng.com/app/hq/fund/of260115/index.shtml" TargetMode="External"/><Relationship Id="rId4273" Type="http://schemas.openxmlformats.org/officeDocument/2006/relationships/hyperlink" Target="http://finance.ifeng.com/app/hq/fund/of002793/index.shtml" TargetMode="External"/><Relationship Id="rId4274" Type="http://schemas.openxmlformats.org/officeDocument/2006/relationships/hyperlink" Target="http://finance.ifeng.com/app/hq/fund/of370024/index.shtml" TargetMode="External"/><Relationship Id="rId4275" Type="http://schemas.openxmlformats.org/officeDocument/2006/relationships/hyperlink" Target="http://finance.ifeng.com/app/hq/fund/index.shtml" TargetMode="External"/><Relationship Id="rId4276" Type="http://schemas.openxmlformats.org/officeDocument/2006/relationships/hyperlink" Target="http://finance.ifeng.com/app/hq/fund/of002097/index.shtml" TargetMode="External"/><Relationship Id="rId4277" Type="http://schemas.openxmlformats.org/officeDocument/2006/relationships/hyperlink" Target="http://finance.ifeng.com/app/hq/fund/sz159908/index.shtml" TargetMode="External"/><Relationship Id="rId4278" Type="http://schemas.openxmlformats.org/officeDocument/2006/relationships/hyperlink" Target="http://finance.ifeng.com/app/hq/fund/of166801/index.shtml" TargetMode="External"/><Relationship Id="rId4279" Type="http://schemas.openxmlformats.org/officeDocument/2006/relationships/hyperlink" Target="http://finance.ifeng.com/app/hq/fund/of001180/index.shtml" TargetMode="External"/><Relationship Id="rId3180" Type="http://schemas.openxmlformats.org/officeDocument/2006/relationships/hyperlink" Target="http://finance.ifeng.com/app/hq/fund/of003842/index.shtml" TargetMode="External"/><Relationship Id="rId3181" Type="http://schemas.openxmlformats.org/officeDocument/2006/relationships/hyperlink" Target="http://finance.ifeng.com/app/hq/fund/of004774/index.shtml" TargetMode="External"/><Relationship Id="rId3182" Type="http://schemas.openxmlformats.org/officeDocument/2006/relationships/hyperlink" Target="http://finance.ifeng.com/app/hq/fund/of004434/index.shtml" TargetMode="External"/><Relationship Id="rId3183" Type="http://schemas.openxmlformats.org/officeDocument/2006/relationships/hyperlink" Target="http://finance.ifeng.com/app/hq/fund/of000897/index.shtml" TargetMode="External"/><Relationship Id="rId3184" Type="http://schemas.openxmlformats.org/officeDocument/2006/relationships/hyperlink" Target="http://finance.ifeng.com/app/hq/fund/of000549/index.shtml" TargetMode="External"/><Relationship Id="rId3185" Type="http://schemas.openxmlformats.org/officeDocument/2006/relationships/hyperlink" Target="http://finance.ifeng.com/app/hq/fund/of002193/index.shtml" TargetMode="External"/><Relationship Id="rId3186" Type="http://schemas.openxmlformats.org/officeDocument/2006/relationships/hyperlink" Target="http://finance.ifeng.com/app/hq/fund/of004435/index.shtml" TargetMode="External"/><Relationship Id="rId3187" Type="http://schemas.openxmlformats.org/officeDocument/2006/relationships/hyperlink" Target="http://finance.ifeng.com/app/hq/fund/of005118/index.shtml" TargetMode="External"/><Relationship Id="rId3188" Type="http://schemas.openxmlformats.org/officeDocument/2006/relationships/hyperlink" Target="http://finance.ifeng.com/app/hq/fund/of002148/index.shtml" TargetMode="External"/><Relationship Id="rId3189" Type="http://schemas.openxmlformats.org/officeDocument/2006/relationships/hyperlink" Target="http://finance.ifeng.com/app/hq/fund/of002961/index.shtml" TargetMode="External"/><Relationship Id="rId480" Type="http://schemas.openxmlformats.org/officeDocument/2006/relationships/hyperlink" Target="http://finance.ifeng.com/app/hq/fund/of000997/index.shtml" TargetMode="External"/><Relationship Id="rId481" Type="http://schemas.openxmlformats.org/officeDocument/2006/relationships/hyperlink" Target="http://finance.ifeng.com/app/hq/fund/of001979/index.shtml" TargetMode="External"/><Relationship Id="rId482" Type="http://schemas.openxmlformats.org/officeDocument/2006/relationships/hyperlink" Target="http://finance.ifeng.com/app/hq/fund/of002154/index.shtml" TargetMode="External"/><Relationship Id="rId483" Type="http://schemas.openxmlformats.org/officeDocument/2006/relationships/hyperlink" Target="http://finance.ifeng.com/app/hq/fund/of002244/index.shtml" TargetMode="External"/><Relationship Id="rId484" Type="http://schemas.openxmlformats.org/officeDocument/2006/relationships/hyperlink" Target="http://finance.ifeng.com/app/hq/fund/of002153/index.shtml" TargetMode="External"/><Relationship Id="rId485" Type="http://schemas.openxmlformats.org/officeDocument/2006/relationships/hyperlink" Target="http://finance.ifeng.com/app/hq/fund/index.shtml" TargetMode="External"/><Relationship Id="rId486" Type="http://schemas.openxmlformats.org/officeDocument/2006/relationships/hyperlink" Target="http://finance.ifeng.com/app/hq/fund/of002711/index.shtml" TargetMode="External"/><Relationship Id="rId487" Type="http://schemas.openxmlformats.org/officeDocument/2006/relationships/hyperlink" Target="http://finance.ifeng.com/app/hq/fund/of002471/index.shtml" TargetMode="External"/><Relationship Id="rId488" Type="http://schemas.openxmlformats.org/officeDocument/2006/relationships/hyperlink" Target="http://finance.ifeng.com/app/hq/fund/sz160138/index.shtml" TargetMode="External"/><Relationship Id="rId489" Type="http://schemas.openxmlformats.org/officeDocument/2006/relationships/hyperlink" Target="http://finance.ifeng.com/app/hq/fund/of003054/index.shtml" TargetMode="External"/><Relationship Id="rId2090" Type="http://schemas.openxmlformats.org/officeDocument/2006/relationships/hyperlink" Target="http://finance.ifeng.com/app/hq/fund/of610008/index.shtml" TargetMode="External"/><Relationship Id="rId2091" Type="http://schemas.openxmlformats.org/officeDocument/2006/relationships/hyperlink" Target="http://finance.ifeng.com/app/hq/fund/index.shtml" TargetMode="External"/><Relationship Id="rId2092" Type="http://schemas.openxmlformats.org/officeDocument/2006/relationships/hyperlink" Target="http://finance.ifeng.com/app/hq/fund/of000959/index.shtml" TargetMode="External"/><Relationship Id="rId2093" Type="http://schemas.openxmlformats.org/officeDocument/2006/relationships/hyperlink" Target="http://finance.ifeng.com/app/hq/fund/of003450/index.shtml" TargetMode="External"/><Relationship Id="rId2094" Type="http://schemas.openxmlformats.org/officeDocument/2006/relationships/hyperlink" Target="http://finance.ifeng.com/app/hq/fund/of003009/index.shtml" TargetMode="External"/><Relationship Id="rId2095" Type="http://schemas.openxmlformats.org/officeDocument/2006/relationships/hyperlink" Target="http://finance.ifeng.com/app/hq/fund/of002699/index.shtml" TargetMode="External"/><Relationship Id="rId2096" Type="http://schemas.openxmlformats.org/officeDocument/2006/relationships/hyperlink" Target="http://finance.ifeng.com/app/hq/fund/of121006/index.shtml" TargetMode="External"/><Relationship Id="rId2097" Type="http://schemas.openxmlformats.org/officeDocument/2006/relationships/hyperlink" Target="http://finance.ifeng.com/app/hq/fund/of002277/index.shtml" TargetMode="External"/><Relationship Id="rId2098" Type="http://schemas.openxmlformats.org/officeDocument/2006/relationships/hyperlink" Target="http://finance.ifeng.com/app/hq/fund/of002262/index.shtml" TargetMode="External"/><Relationship Id="rId2099" Type="http://schemas.openxmlformats.org/officeDocument/2006/relationships/hyperlink" Target="http://finance.ifeng.com/app/hq/fund/of002209/index.shtml" TargetMode="External"/><Relationship Id="rId4280" Type="http://schemas.openxmlformats.org/officeDocument/2006/relationships/hyperlink" Target="http://finance.ifeng.com/app/hq/fund/of000595/index.shtml" TargetMode="External"/><Relationship Id="rId4281" Type="http://schemas.openxmlformats.org/officeDocument/2006/relationships/hyperlink" Target="http://finance.ifeng.com/app/hq/fund/of519019/index.shtml" TargetMode="External"/><Relationship Id="rId4282" Type="http://schemas.openxmlformats.org/officeDocument/2006/relationships/hyperlink" Target="http://finance.ifeng.com/app/hq/fund/of001448/index.shtml" TargetMode="External"/><Relationship Id="rId4283" Type="http://schemas.openxmlformats.org/officeDocument/2006/relationships/hyperlink" Target="http://finance.ifeng.com/app/hq/fund/of620005/index.shtml" TargetMode="External"/><Relationship Id="rId4284" Type="http://schemas.openxmlformats.org/officeDocument/2006/relationships/hyperlink" Target="http://finance.ifeng.com/app/hq/fund/of002978/index.shtml" TargetMode="External"/><Relationship Id="rId4285" Type="http://schemas.openxmlformats.org/officeDocument/2006/relationships/hyperlink" Target="http://finance.ifeng.com/app/hq/fund/of005237/index.shtml" TargetMode="External"/><Relationship Id="rId4286" Type="http://schemas.openxmlformats.org/officeDocument/2006/relationships/hyperlink" Target="http://finance.ifeng.com/app/hq/fund/of501046/index.shtml" TargetMode="External"/><Relationship Id="rId4287" Type="http://schemas.openxmlformats.org/officeDocument/2006/relationships/hyperlink" Target="http://finance.ifeng.com/app/hq/fund/of005238/index.shtml" TargetMode="External"/><Relationship Id="rId4288" Type="http://schemas.openxmlformats.org/officeDocument/2006/relationships/hyperlink" Target="http://finance.ifeng.com/app/hq/fund/of202009/index.shtml" TargetMode="External"/><Relationship Id="rId4289" Type="http://schemas.openxmlformats.org/officeDocument/2006/relationships/hyperlink" Target="http://finance.ifeng.com/app/hq/fund/of000823/index.shtml" TargetMode="External"/><Relationship Id="rId3190" Type="http://schemas.openxmlformats.org/officeDocument/2006/relationships/hyperlink" Target="http://finance.ifeng.com/app/hq/fund/sz161038/index.shtml" TargetMode="External"/><Relationship Id="rId3191" Type="http://schemas.openxmlformats.org/officeDocument/2006/relationships/hyperlink" Target="http://finance.ifeng.com/app/hq/fund/of240005/index.shtml" TargetMode="External"/><Relationship Id="rId3192" Type="http://schemas.openxmlformats.org/officeDocument/2006/relationships/hyperlink" Target="http://finance.ifeng.com/app/hq/fund/of002962/index.shtml" TargetMode="External"/><Relationship Id="rId3193" Type="http://schemas.openxmlformats.org/officeDocument/2006/relationships/hyperlink" Target="http://finance.ifeng.com/app/hq/fund/index.shtml" TargetMode="External"/><Relationship Id="rId3194" Type="http://schemas.openxmlformats.org/officeDocument/2006/relationships/hyperlink" Target="http://finance.ifeng.com/app/hq/fund/of519230/index.shtml" TargetMode="External"/><Relationship Id="rId3195" Type="http://schemas.openxmlformats.org/officeDocument/2006/relationships/hyperlink" Target="http://finance.ifeng.com/app/hq/fund/of004829/index.shtml" TargetMode="External"/><Relationship Id="rId3196" Type="http://schemas.openxmlformats.org/officeDocument/2006/relationships/hyperlink" Target="http://finance.ifeng.com/app/hq/fund/of000220/index.shtml" TargetMode="External"/><Relationship Id="rId3197" Type="http://schemas.openxmlformats.org/officeDocument/2006/relationships/hyperlink" Target="http://finance.ifeng.com/app/hq/fund/index.shtml" TargetMode="External"/><Relationship Id="rId3198" Type="http://schemas.openxmlformats.org/officeDocument/2006/relationships/hyperlink" Target="http://finance.ifeng.com/app/hq/fund/sz168002/index.shtml" TargetMode="External"/><Relationship Id="rId3199" Type="http://schemas.openxmlformats.org/officeDocument/2006/relationships/hyperlink" Target="http://finance.ifeng.com/app/hq/fund/of003101/index.shtml" TargetMode="External"/><Relationship Id="rId490" Type="http://schemas.openxmlformats.org/officeDocument/2006/relationships/hyperlink" Target="http://finance.ifeng.com/app/hq/fund/of001307/index.shtml" TargetMode="External"/><Relationship Id="rId491" Type="http://schemas.openxmlformats.org/officeDocument/2006/relationships/hyperlink" Target="http://finance.ifeng.com/app/hq/fund/of001844/index.shtml" TargetMode="External"/><Relationship Id="rId492" Type="http://schemas.openxmlformats.org/officeDocument/2006/relationships/hyperlink" Target="http://finance.ifeng.com/app/hq/fund/of620009/index.shtml" TargetMode="External"/><Relationship Id="rId493" Type="http://schemas.openxmlformats.org/officeDocument/2006/relationships/hyperlink" Target="http://finance.ifeng.com/app/hq/fund/of004319/index.shtml" TargetMode="External"/><Relationship Id="rId494" Type="http://schemas.openxmlformats.org/officeDocument/2006/relationships/hyperlink" Target="http://finance.ifeng.com/app/hq/fund/of003915/index.shtml" TargetMode="External"/><Relationship Id="rId495" Type="http://schemas.openxmlformats.org/officeDocument/2006/relationships/hyperlink" Target="http://finance.ifeng.com/app/hq/fund/of450019/index.shtml" TargetMode="External"/><Relationship Id="rId496" Type="http://schemas.openxmlformats.org/officeDocument/2006/relationships/hyperlink" Target="http://finance.ifeng.com/app/hq/fund/of003053/index.shtml" TargetMode="External"/><Relationship Id="rId497" Type="http://schemas.openxmlformats.org/officeDocument/2006/relationships/hyperlink" Target="http://finance.ifeng.com/app/hq/fund/of004339/index.shtml" TargetMode="External"/><Relationship Id="rId498" Type="http://schemas.openxmlformats.org/officeDocument/2006/relationships/hyperlink" Target="http://finance.ifeng.com/app/hq/fund/of003914/index.shtml" TargetMode="External"/><Relationship Id="rId499" Type="http://schemas.openxmlformats.org/officeDocument/2006/relationships/hyperlink" Target="http://finance.ifeng.com/app/hq/fund/of004338/index.shtml" TargetMode="External"/><Relationship Id="rId4290" Type="http://schemas.openxmlformats.org/officeDocument/2006/relationships/hyperlink" Target="http://finance.ifeng.com/app/hq/fund/sz169201/index.shtml" TargetMode="External"/><Relationship Id="rId4291" Type="http://schemas.openxmlformats.org/officeDocument/2006/relationships/hyperlink" Target="http://finance.ifeng.com/app/hq/fund/sz150238/index.shtml" TargetMode="External"/><Relationship Id="rId4292" Type="http://schemas.openxmlformats.org/officeDocument/2006/relationships/hyperlink" Target="http://finance.ifeng.com/app/hq/fund/of002594/index.shtml" TargetMode="External"/><Relationship Id="rId4293" Type="http://schemas.openxmlformats.org/officeDocument/2006/relationships/hyperlink" Target="http://finance.ifeng.com/app/hq/fund/of001037/index.shtml" TargetMode="External"/><Relationship Id="rId4294" Type="http://schemas.openxmlformats.org/officeDocument/2006/relationships/hyperlink" Target="http://finance.ifeng.com/app/hq/fund/sz160918/index.shtml" TargetMode="External"/><Relationship Id="rId4295" Type="http://schemas.openxmlformats.org/officeDocument/2006/relationships/hyperlink" Target="http://finance.ifeng.com/app/hq/fund/of002792/index.shtml" TargetMode="External"/><Relationship Id="rId4296" Type="http://schemas.openxmlformats.org/officeDocument/2006/relationships/hyperlink" Target="http://finance.ifeng.com/app/hq/fund/of519613/index.shtml" TargetMode="External"/><Relationship Id="rId4297" Type="http://schemas.openxmlformats.org/officeDocument/2006/relationships/hyperlink" Target="http://finance.ifeng.com/app/hq/fund/of002634/index.shtml" TargetMode="External"/><Relationship Id="rId4298" Type="http://schemas.openxmlformats.org/officeDocument/2006/relationships/hyperlink" Target="http://finance.ifeng.com/app/hq/fund/of519615/index.shtml" TargetMode="External"/><Relationship Id="rId4299" Type="http://schemas.openxmlformats.org/officeDocument/2006/relationships/hyperlink" Target="http://finance.ifeng.com/app/hq/fund/sz150204/index.shtml" TargetMode="External"/><Relationship Id="rId1500" Type="http://schemas.openxmlformats.org/officeDocument/2006/relationships/hyperlink" Target="http://finance.ifeng.com/app/hq/fund/of003852/index.shtml" TargetMode="External"/><Relationship Id="rId1501" Type="http://schemas.openxmlformats.org/officeDocument/2006/relationships/hyperlink" Target="http://finance.ifeng.com/app/hq/fund/of004026/index.shtml" TargetMode="External"/><Relationship Id="rId1502" Type="http://schemas.openxmlformats.org/officeDocument/2006/relationships/hyperlink" Target="http://finance.ifeng.com/app/hq/fund/of005211/index.shtml" TargetMode="External"/><Relationship Id="rId1503" Type="http://schemas.openxmlformats.org/officeDocument/2006/relationships/hyperlink" Target="http://finance.ifeng.com/app/hq/fund/of003566/index.shtml" TargetMode="External"/><Relationship Id="rId1504" Type="http://schemas.openxmlformats.org/officeDocument/2006/relationships/hyperlink" Target="http://finance.ifeng.com/app/hq/fund/of004025/index.shtml" TargetMode="External"/><Relationship Id="rId1505" Type="http://schemas.openxmlformats.org/officeDocument/2006/relationships/hyperlink" Target="http://finance.ifeng.com/app/hq/fund/of004625/index.shtml" TargetMode="External"/><Relationship Id="rId1506" Type="http://schemas.openxmlformats.org/officeDocument/2006/relationships/hyperlink" Target="http://finance.ifeng.com/app/hq/fund/of004626/index.shtml" TargetMode="External"/><Relationship Id="rId1507" Type="http://schemas.openxmlformats.org/officeDocument/2006/relationships/hyperlink" Target="http://finance.ifeng.com/app/hq/fund/of002145/index.shtml" TargetMode="External"/><Relationship Id="rId1508" Type="http://schemas.openxmlformats.org/officeDocument/2006/relationships/hyperlink" Target="http://finance.ifeng.com/app/hq/fund/of003418/index.shtml" TargetMode="External"/><Relationship Id="rId1509" Type="http://schemas.openxmlformats.org/officeDocument/2006/relationships/hyperlink" Target="http://finance.ifeng.com/app/hq/fund/of005146/index.shtml" TargetMode="External"/><Relationship Id="rId2600" Type="http://schemas.openxmlformats.org/officeDocument/2006/relationships/hyperlink" Target="http://finance.ifeng.com/app/hq/fund/of001640/index.shtml" TargetMode="External"/><Relationship Id="rId2601" Type="http://schemas.openxmlformats.org/officeDocument/2006/relationships/hyperlink" Target="http://finance.ifeng.com/app/hq/fund/of003087/index.shtml" TargetMode="External"/><Relationship Id="rId2602" Type="http://schemas.openxmlformats.org/officeDocument/2006/relationships/hyperlink" Target="http://finance.ifeng.com/app/hq/fund/of001245/index.shtml" TargetMode="External"/><Relationship Id="rId2603" Type="http://schemas.openxmlformats.org/officeDocument/2006/relationships/hyperlink" Target="http://finance.ifeng.com/app/hq/fund/sz150167/index.shtml" TargetMode="External"/><Relationship Id="rId2604" Type="http://schemas.openxmlformats.org/officeDocument/2006/relationships/hyperlink" Target="http://finance.ifeng.com/app/hq/fund/sz165528/index.shtml" TargetMode="External"/><Relationship Id="rId2605" Type="http://schemas.openxmlformats.org/officeDocument/2006/relationships/hyperlink" Target="http://finance.ifeng.com/app/hq/fund/of160612/index.shtml" TargetMode="External"/><Relationship Id="rId2606" Type="http://schemas.openxmlformats.org/officeDocument/2006/relationships/hyperlink" Target="http://finance.ifeng.com/app/hq/fund/of001722/index.shtml" TargetMode="External"/><Relationship Id="rId2607" Type="http://schemas.openxmlformats.org/officeDocument/2006/relationships/hyperlink" Target="http://finance.ifeng.com/app/hq/fund/of004508/index.shtml" TargetMode="External"/><Relationship Id="rId2608" Type="http://schemas.openxmlformats.org/officeDocument/2006/relationships/hyperlink" Target="http://finance.ifeng.com/app/hq/fund/of002590/index.shtml" TargetMode="External"/><Relationship Id="rId2609" Type="http://schemas.openxmlformats.org/officeDocument/2006/relationships/hyperlink" Target="http://finance.ifeng.com/app/hq/fund/of002887/index.shtml" TargetMode="External"/><Relationship Id="rId1510" Type="http://schemas.openxmlformats.org/officeDocument/2006/relationships/hyperlink" Target="http://finance.ifeng.com/app/hq/fund/of000490/index.shtml" TargetMode="External"/><Relationship Id="rId1511" Type="http://schemas.openxmlformats.org/officeDocument/2006/relationships/hyperlink" Target="http://finance.ifeng.com/app/hq/fund/of000489/index.shtml" TargetMode="External"/><Relationship Id="rId1512" Type="http://schemas.openxmlformats.org/officeDocument/2006/relationships/hyperlink" Target="http://finance.ifeng.com/app/hq/fund/of004307/index.shtml" TargetMode="External"/><Relationship Id="rId1513" Type="http://schemas.openxmlformats.org/officeDocument/2006/relationships/hyperlink" Target="http://finance.ifeng.com/app/hq/fund/of003546/index.shtml" TargetMode="External"/><Relationship Id="rId1514" Type="http://schemas.openxmlformats.org/officeDocument/2006/relationships/hyperlink" Target="http://finance.ifeng.com/app/hq/fund/of003380/index.shtml" TargetMode="External"/><Relationship Id="rId1515" Type="http://schemas.openxmlformats.org/officeDocument/2006/relationships/hyperlink" Target="http://finance.ifeng.com/app/hq/fund/of003379/index.shtml" TargetMode="External"/><Relationship Id="rId1516" Type="http://schemas.openxmlformats.org/officeDocument/2006/relationships/hyperlink" Target="http://finance.ifeng.com/app/hq/fund/of003833/index.shtml" TargetMode="External"/><Relationship Id="rId1517" Type="http://schemas.openxmlformats.org/officeDocument/2006/relationships/hyperlink" Target="http://finance.ifeng.com/app/hq/fund/of004489/index.shtml" TargetMode="External"/><Relationship Id="rId1518" Type="http://schemas.openxmlformats.org/officeDocument/2006/relationships/hyperlink" Target="http://finance.ifeng.com/app/hq/fund/of004730/index.shtml" TargetMode="External"/><Relationship Id="rId1519" Type="http://schemas.openxmlformats.org/officeDocument/2006/relationships/hyperlink" Target="http://finance.ifeng.com/app/hq/fund/of004406/index.shtml" TargetMode="External"/><Relationship Id="rId3700" Type="http://schemas.openxmlformats.org/officeDocument/2006/relationships/hyperlink" Target="http://finance.ifeng.com/app/hq/fund/of519181/index.shtml" TargetMode="External"/><Relationship Id="rId3701" Type="http://schemas.openxmlformats.org/officeDocument/2006/relationships/hyperlink" Target="http://finance.ifeng.com/app/hq/fund/of004559/index.shtml" TargetMode="External"/><Relationship Id="rId3702" Type="http://schemas.openxmlformats.org/officeDocument/2006/relationships/hyperlink" Target="http://finance.ifeng.com/app/hq/fund/of000463/index.shtml" TargetMode="External"/><Relationship Id="rId3703" Type="http://schemas.openxmlformats.org/officeDocument/2006/relationships/hyperlink" Target="http://finance.ifeng.com/app/hq/fund/of004558/index.shtml" TargetMode="External"/><Relationship Id="rId3704" Type="http://schemas.openxmlformats.org/officeDocument/2006/relationships/hyperlink" Target="http://finance.ifeng.com/app/hq/fund/of000481/index.shtml" TargetMode="External"/><Relationship Id="rId3705" Type="http://schemas.openxmlformats.org/officeDocument/2006/relationships/hyperlink" Target="http://finance.ifeng.com/app/hq/fund/of003597/index.shtml" TargetMode="External"/><Relationship Id="rId3706" Type="http://schemas.openxmlformats.org/officeDocument/2006/relationships/hyperlink" Target="http://finance.ifeng.com/app/hq/fund/of000866/index.shtml" TargetMode="External"/><Relationship Id="rId3707" Type="http://schemas.openxmlformats.org/officeDocument/2006/relationships/hyperlink" Target="http://finance.ifeng.com/app/hq/fund/of000954/index.shtml" TargetMode="External"/><Relationship Id="rId3708" Type="http://schemas.openxmlformats.org/officeDocument/2006/relationships/hyperlink" Target="http://finance.ifeng.com/app/hq/fund/of001322/index.shtml" TargetMode="External"/><Relationship Id="rId3709" Type="http://schemas.openxmlformats.org/officeDocument/2006/relationships/hyperlink" Target="http://finance.ifeng.com/app/hq/fund/index.shtml" TargetMode="External"/><Relationship Id="rId2610" Type="http://schemas.openxmlformats.org/officeDocument/2006/relationships/hyperlink" Target="http://finance.ifeng.com/app/hq/fund/of003130/index.shtml" TargetMode="External"/><Relationship Id="rId2611" Type="http://schemas.openxmlformats.org/officeDocument/2006/relationships/hyperlink" Target="http://finance.ifeng.com/app/hq/fund/of001706/index.shtml" TargetMode="External"/><Relationship Id="rId2612" Type="http://schemas.openxmlformats.org/officeDocument/2006/relationships/hyperlink" Target="http://finance.ifeng.com/app/hq/fund/of003529/index.shtml" TargetMode="External"/><Relationship Id="rId2613" Type="http://schemas.openxmlformats.org/officeDocument/2006/relationships/hyperlink" Target="http://finance.ifeng.com/app/hq/fund/of519221/index.shtml" TargetMode="External"/><Relationship Id="rId2614" Type="http://schemas.openxmlformats.org/officeDocument/2006/relationships/hyperlink" Target="http://finance.ifeng.com/app/hq/fund/sz166401/index.shtml" TargetMode="External"/><Relationship Id="rId2615" Type="http://schemas.openxmlformats.org/officeDocument/2006/relationships/hyperlink" Target="http://finance.ifeng.com/app/hq/fund/of002573/index.shtml" TargetMode="External"/><Relationship Id="rId2616" Type="http://schemas.openxmlformats.org/officeDocument/2006/relationships/hyperlink" Target="http://finance.ifeng.com/app/hq/fund/of000639/index.shtml" TargetMode="External"/><Relationship Id="rId2617" Type="http://schemas.openxmlformats.org/officeDocument/2006/relationships/hyperlink" Target="http://finance.ifeng.com/app/hq/fund/of519720/index.shtml" TargetMode="External"/><Relationship Id="rId2618" Type="http://schemas.openxmlformats.org/officeDocument/2006/relationships/hyperlink" Target="http://finance.ifeng.com/app/hq/fund/of002465/index.shtml" TargetMode="External"/><Relationship Id="rId2619" Type="http://schemas.openxmlformats.org/officeDocument/2006/relationships/hyperlink" Target="http://finance.ifeng.com/app/hq/fund/of002736/index.shtml" TargetMode="External"/><Relationship Id="rId1520" Type="http://schemas.openxmlformats.org/officeDocument/2006/relationships/hyperlink" Target="http://finance.ifeng.com/app/hq/fund/of004405/index.shtml" TargetMode="External"/><Relationship Id="rId1521" Type="http://schemas.openxmlformats.org/officeDocument/2006/relationships/hyperlink" Target="http://finance.ifeng.com/app/hq/fund/of519627/index.shtml" TargetMode="External"/><Relationship Id="rId1522" Type="http://schemas.openxmlformats.org/officeDocument/2006/relationships/hyperlink" Target="http://finance.ifeng.com/app/hq/fund/of519628/index.shtml" TargetMode="External"/><Relationship Id="rId1523" Type="http://schemas.openxmlformats.org/officeDocument/2006/relationships/hyperlink" Target="http://finance.ifeng.com/app/hq/fund/of001414/index.shtml" TargetMode="External"/><Relationship Id="rId1524" Type="http://schemas.openxmlformats.org/officeDocument/2006/relationships/hyperlink" Target="http://finance.ifeng.com/app/hq/fund/of420002/index.shtml" TargetMode="External"/><Relationship Id="rId1525" Type="http://schemas.openxmlformats.org/officeDocument/2006/relationships/hyperlink" Target="http://finance.ifeng.com/app/hq/fund/of002533/index.shtml" TargetMode="External"/><Relationship Id="rId1526" Type="http://schemas.openxmlformats.org/officeDocument/2006/relationships/hyperlink" Target="http://finance.ifeng.com/app/hq/fund/of410005/index.shtml" TargetMode="External"/><Relationship Id="rId1527" Type="http://schemas.openxmlformats.org/officeDocument/2006/relationships/hyperlink" Target="http://finance.ifeng.com/app/hq/fund/of166004/index.shtml" TargetMode="External"/><Relationship Id="rId1528" Type="http://schemas.openxmlformats.org/officeDocument/2006/relationships/hyperlink" Target="http://finance.ifeng.com/app/hq/fund/of003225/index.shtml" TargetMode="External"/><Relationship Id="rId1529" Type="http://schemas.openxmlformats.org/officeDocument/2006/relationships/hyperlink" Target="http://finance.ifeng.com/app/hq/fund/of166003/index.shtml" TargetMode="External"/><Relationship Id="rId4800" Type="http://schemas.openxmlformats.org/officeDocument/2006/relationships/hyperlink" Target="http://finance.ifeng.com/app/hq/fund/of000945/index.shtml" TargetMode="External"/><Relationship Id="rId4801" Type="http://schemas.openxmlformats.org/officeDocument/2006/relationships/hyperlink" Target="http://finance.ifeng.com/app/hq/fund/index.shtml" TargetMode="External"/><Relationship Id="rId4802" Type="http://schemas.openxmlformats.org/officeDocument/2006/relationships/hyperlink" Target="http://finance.ifeng.com/app/hq/fund/of290011/index.shtml" TargetMode="External"/><Relationship Id="rId4803" Type="http://schemas.openxmlformats.org/officeDocument/2006/relationships/hyperlink" Target="http://finance.ifeng.com/app/hq/fund/index.shtml" TargetMode="External"/><Relationship Id="rId4804" Type="http://schemas.openxmlformats.org/officeDocument/2006/relationships/hyperlink" Target="http://finance.ifeng.com/app/hq/fund/of002451/index.shtml" TargetMode="External"/><Relationship Id="rId4805" Type="http://schemas.openxmlformats.org/officeDocument/2006/relationships/hyperlink" Target="http://finance.ifeng.com/app/hq/fund/of290004/index.shtml" TargetMode="External"/><Relationship Id="rId4806" Type="http://schemas.openxmlformats.org/officeDocument/2006/relationships/hyperlink" Target="http://finance.ifeng.com/app/hq/fund/of530001/index.shtml" TargetMode="External"/><Relationship Id="rId4807" Type="http://schemas.openxmlformats.org/officeDocument/2006/relationships/hyperlink" Target="http://finance.ifeng.com/app/hq/fund/of001983/index.shtml" TargetMode="External"/><Relationship Id="rId4808" Type="http://schemas.openxmlformats.org/officeDocument/2006/relationships/hyperlink" Target="http://finance.ifeng.com/app/hq/fund/of000767/index.shtml" TargetMode="External"/><Relationship Id="rId4809" Type="http://schemas.openxmlformats.org/officeDocument/2006/relationships/hyperlink" Target="http://finance.ifeng.com/app/hq/fund/sz159905/index.shtml" TargetMode="External"/><Relationship Id="rId3710" Type="http://schemas.openxmlformats.org/officeDocument/2006/relationships/hyperlink" Target="http://finance.ifeng.com/app/hq/fund/of070030/index.shtml" TargetMode="External"/><Relationship Id="rId3711" Type="http://schemas.openxmlformats.org/officeDocument/2006/relationships/hyperlink" Target="http://finance.ifeng.com/app/hq/fund/of001349/index.shtml" TargetMode="External"/><Relationship Id="rId3712" Type="http://schemas.openxmlformats.org/officeDocument/2006/relationships/hyperlink" Target="http://finance.ifeng.com/app/hq/fund/of001885/index.shtml" TargetMode="External"/><Relationship Id="rId3713" Type="http://schemas.openxmlformats.org/officeDocument/2006/relationships/hyperlink" Target="http://finance.ifeng.com/app/hq/fund/of003596/index.shtml" TargetMode="External"/><Relationship Id="rId3714" Type="http://schemas.openxmlformats.org/officeDocument/2006/relationships/hyperlink" Target="http://finance.ifeng.com/app/hq/fund/of003026/index.shtml" TargetMode="External"/><Relationship Id="rId3715" Type="http://schemas.openxmlformats.org/officeDocument/2006/relationships/hyperlink" Target="http://finance.ifeng.com/app/hq/fund/of000761/index.shtml" TargetMode="External"/><Relationship Id="rId3716" Type="http://schemas.openxmlformats.org/officeDocument/2006/relationships/hyperlink" Target="http://finance.ifeng.com/app/hq/fund/of003027/index.shtml" TargetMode="External"/><Relationship Id="rId3717" Type="http://schemas.openxmlformats.org/officeDocument/2006/relationships/hyperlink" Target="http://finance.ifeng.com/app/hq/fund/sz150312/index.shtml" TargetMode="External"/><Relationship Id="rId3718" Type="http://schemas.openxmlformats.org/officeDocument/2006/relationships/hyperlink" Target="http://finance.ifeng.com/app/hq/fund/of255010/index.shtml" TargetMode="External"/><Relationship Id="rId3719" Type="http://schemas.openxmlformats.org/officeDocument/2006/relationships/hyperlink" Target="http://finance.ifeng.com/app/hq/fund/of003176/index.shtml" TargetMode="External"/><Relationship Id="rId2620" Type="http://schemas.openxmlformats.org/officeDocument/2006/relationships/hyperlink" Target="http://finance.ifeng.com/app/hq/fund/of519768/index.shtml" TargetMode="External"/><Relationship Id="rId2621" Type="http://schemas.openxmlformats.org/officeDocument/2006/relationships/hyperlink" Target="http://finance.ifeng.com/app/hq/fund/of002827/index.shtml" TargetMode="External"/><Relationship Id="rId2622" Type="http://schemas.openxmlformats.org/officeDocument/2006/relationships/hyperlink" Target="http://finance.ifeng.com/app/hq/fund/of003105/index.shtml" TargetMode="External"/><Relationship Id="rId2623" Type="http://schemas.openxmlformats.org/officeDocument/2006/relationships/hyperlink" Target="http://finance.ifeng.com/app/hq/fund/sh502031/index.shtml" TargetMode="External"/><Relationship Id="rId2624" Type="http://schemas.openxmlformats.org/officeDocument/2006/relationships/hyperlink" Target="http://finance.ifeng.com/app/hq/fund/index.shtml" TargetMode="External"/><Relationship Id="rId2625" Type="http://schemas.openxmlformats.org/officeDocument/2006/relationships/hyperlink" Target="http://finance.ifeng.com/app/hq/fund/of002683/index.shtml" TargetMode="External"/><Relationship Id="rId2626" Type="http://schemas.openxmlformats.org/officeDocument/2006/relationships/hyperlink" Target="http://finance.ifeng.com/app/hq/fund/of001806/index.shtml" TargetMode="External"/><Relationship Id="rId2627" Type="http://schemas.openxmlformats.org/officeDocument/2006/relationships/hyperlink" Target="http://finance.ifeng.com/app/hq/fund/of002057/index.shtml" TargetMode="External"/><Relationship Id="rId2628" Type="http://schemas.openxmlformats.org/officeDocument/2006/relationships/hyperlink" Target="http://finance.ifeng.com/app/hq/fund/of000744/index.shtml" TargetMode="External"/><Relationship Id="rId2629" Type="http://schemas.openxmlformats.org/officeDocument/2006/relationships/hyperlink" Target="http://finance.ifeng.com/app/hq/fund/of519153/index.shtml" TargetMode="External"/><Relationship Id="rId1530" Type="http://schemas.openxmlformats.org/officeDocument/2006/relationships/hyperlink" Target="http://finance.ifeng.com/app/hq/fund/of002018/index.shtml" TargetMode="External"/><Relationship Id="rId1531" Type="http://schemas.openxmlformats.org/officeDocument/2006/relationships/hyperlink" Target="http://finance.ifeng.com/app/hq/fund/of519626/index.shtml" TargetMode="External"/><Relationship Id="rId1532" Type="http://schemas.openxmlformats.org/officeDocument/2006/relationships/hyperlink" Target="http://finance.ifeng.com/app/hq/fund/sh511230/index.shtml" TargetMode="External"/><Relationship Id="rId1533" Type="http://schemas.openxmlformats.org/officeDocument/2006/relationships/hyperlink" Target="http://finance.ifeng.com/app/hq/fund/of002935/index.shtml" TargetMode="External"/><Relationship Id="rId1534" Type="http://schemas.openxmlformats.org/officeDocument/2006/relationships/hyperlink" Target="http://finance.ifeng.com/app/hq/fund/of519625/index.shtml" TargetMode="External"/><Relationship Id="rId1535" Type="http://schemas.openxmlformats.org/officeDocument/2006/relationships/hyperlink" Target="http://finance.ifeng.com/app/hq/fund/of410004/index.shtml" TargetMode="External"/><Relationship Id="rId1536" Type="http://schemas.openxmlformats.org/officeDocument/2006/relationships/hyperlink" Target="http://finance.ifeng.com/app/hq/fund/of004118/index.shtml" TargetMode="External"/><Relationship Id="rId1537" Type="http://schemas.openxmlformats.org/officeDocument/2006/relationships/hyperlink" Target="http://finance.ifeng.com/app/hq/fund/of003276/index.shtml" TargetMode="External"/><Relationship Id="rId1538" Type="http://schemas.openxmlformats.org/officeDocument/2006/relationships/hyperlink" Target="http://finance.ifeng.com/app/hq/fund/of003275/index.shtml" TargetMode="External"/><Relationship Id="rId1539" Type="http://schemas.openxmlformats.org/officeDocument/2006/relationships/hyperlink" Target="http://finance.ifeng.com/app/hq/fund/of519187/index.shtml" TargetMode="External"/><Relationship Id="rId4810" Type="http://schemas.openxmlformats.org/officeDocument/2006/relationships/hyperlink" Target="http://finance.ifeng.com/app/hq/fund/of000946/index.shtml" TargetMode="External"/><Relationship Id="rId4811" Type="http://schemas.openxmlformats.org/officeDocument/2006/relationships/hyperlink" Target="http://finance.ifeng.com/app/hq/fund/of002666/index.shtml" TargetMode="External"/><Relationship Id="rId4812" Type="http://schemas.openxmlformats.org/officeDocument/2006/relationships/hyperlink" Target="http://finance.ifeng.com/app/hq/fund/of202007/index.shtml" TargetMode="External"/><Relationship Id="rId4813" Type="http://schemas.openxmlformats.org/officeDocument/2006/relationships/hyperlink" Target="http://finance.ifeng.com/app/hq/fund/of003125/index.shtml" TargetMode="External"/><Relationship Id="rId4814" Type="http://schemas.openxmlformats.org/officeDocument/2006/relationships/hyperlink" Target="http://finance.ifeng.com/app/hq/fund/of620008/index.shtml" TargetMode="External"/><Relationship Id="rId4815" Type="http://schemas.openxmlformats.org/officeDocument/2006/relationships/hyperlink" Target="http://finance.ifeng.com/app/hq/fund/of003513/index.shtml" TargetMode="External"/><Relationship Id="rId4816" Type="http://schemas.openxmlformats.org/officeDocument/2006/relationships/hyperlink" Target="http://finance.ifeng.com/app/hq/fund/of004429/index.shtml" TargetMode="External"/><Relationship Id="rId4817" Type="http://schemas.openxmlformats.org/officeDocument/2006/relationships/hyperlink" Target="http://finance.ifeng.com/app/hq/fund/of200011/index.shtml" TargetMode="External"/><Relationship Id="rId4818" Type="http://schemas.openxmlformats.org/officeDocument/2006/relationships/hyperlink" Target="http://finance.ifeng.com/app/hq/fund/sz150306/index.shtml" TargetMode="External"/><Relationship Id="rId4819" Type="http://schemas.openxmlformats.org/officeDocument/2006/relationships/hyperlink" Target="http://finance.ifeng.com/app/hq/fund/of005239/index.shtml" TargetMode="External"/><Relationship Id="rId3720" Type="http://schemas.openxmlformats.org/officeDocument/2006/relationships/hyperlink" Target="http://finance.ifeng.com/app/hq/fund/of166002/index.shtml" TargetMode="External"/><Relationship Id="rId3721" Type="http://schemas.openxmlformats.org/officeDocument/2006/relationships/hyperlink" Target="http://finance.ifeng.com/app/hq/fund/of003177/index.shtml" TargetMode="External"/><Relationship Id="rId3722" Type="http://schemas.openxmlformats.org/officeDocument/2006/relationships/hyperlink" Target="http://finance.ifeng.com/app/hq/fund/of001758/index.shtml" TargetMode="External"/><Relationship Id="rId3723" Type="http://schemas.openxmlformats.org/officeDocument/2006/relationships/hyperlink" Target="http://finance.ifeng.com/app/hq/fund/of004237/index.shtml" TargetMode="External"/><Relationship Id="rId3724" Type="http://schemas.openxmlformats.org/officeDocument/2006/relationships/hyperlink" Target="http://finance.ifeng.com/app/hq/fund/of519623/index.shtml" TargetMode="External"/><Relationship Id="rId3725" Type="http://schemas.openxmlformats.org/officeDocument/2006/relationships/hyperlink" Target="http://finance.ifeng.com/app/hq/fund/of519624/index.shtml" TargetMode="External"/><Relationship Id="rId3726" Type="http://schemas.openxmlformats.org/officeDocument/2006/relationships/hyperlink" Target="http://finance.ifeng.com/app/hq/fund/of001536/index.shtml" TargetMode="External"/><Relationship Id="rId3727" Type="http://schemas.openxmlformats.org/officeDocument/2006/relationships/hyperlink" Target="http://finance.ifeng.com/app/hq/fund/of550016/index.shtml" TargetMode="External"/><Relationship Id="rId3728" Type="http://schemas.openxmlformats.org/officeDocument/2006/relationships/hyperlink" Target="http://finance.ifeng.com/app/hq/fund/of004569/index.shtml" TargetMode="External"/><Relationship Id="rId3729" Type="http://schemas.openxmlformats.org/officeDocument/2006/relationships/hyperlink" Target="http://finance.ifeng.com/app/hq/fund/of213002/index.shtml" TargetMode="External"/><Relationship Id="rId2630" Type="http://schemas.openxmlformats.org/officeDocument/2006/relationships/hyperlink" Target="http://finance.ifeng.com/app/hq/fund/of002475/index.shtml" TargetMode="External"/><Relationship Id="rId2631" Type="http://schemas.openxmlformats.org/officeDocument/2006/relationships/hyperlink" Target="http://finance.ifeng.com/app/hq/fund/of001794/index.shtml" TargetMode="External"/><Relationship Id="rId2632" Type="http://schemas.openxmlformats.org/officeDocument/2006/relationships/hyperlink" Target="http://finance.ifeng.com/app/hq/fund/of001148/index.shtml" TargetMode="External"/><Relationship Id="rId2633" Type="http://schemas.openxmlformats.org/officeDocument/2006/relationships/hyperlink" Target="http://finance.ifeng.com/app/hq/fund/sz150281/index.shtml" TargetMode="External"/><Relationship Id="rId2634" Type="http://schemas.openxmlformats.org/officeDocument/2006/relationships/hyperlink" Target="http://finance.ifeng.com/app/hq/fund/of400015/index.shtml" TargetMode="External"/><Relationship Id="rId2635" Type="http://schemas.openxmlformats.org/officeDocument/2006/relationships/hyperlink" Target="http://finance.ifeng.com/app/hq/fund/of003417/index.shtml" TargetMode="External"/><Relationship Id="rId2636" Type="http://schemas.openxmlformats.org/officeDocument/2006/relationships/hyperlink" Target="http://finance.ifeng.com/app/hq/fund/of673043/index.shtml" TargetMode="External"/><Relationship Id="rId2637" Type="http://schemas.openxmlformats.org/officeDocument/2006/relationships/hyperlink" Target="http://finance.ifeng.com/app/hq/fund/of002531/index.shtml" TargetMode="External"/><Relationship Id="rId2638" Type="http://schemas.openxmlformats.org/officeDocument/2006/relationships/hyperlink" Target="http://finance.ifeng.com/app/hq/fund/sz160515/index.shtml" TargetMode="External"/><Relationship Id="rId2639" Type="http://schemas.openxmlformats.org/officeDocument/2006/relationships/hyperlink" Target="http://finance.ifeng.com/app/hq/fund/index.shtml" TargetMode="External"/><Relationship Id="rId1540" Type="http://schemas.openxmlformats.org/officeDocument/2006/relationships/hyperlink" Target="http://finance.ifeng.com/app/hq/fund/of003698/index.shtml" TargetMode="External"/><Relationship Id="rId1541" Type="http://schemas.openxmlformats.org/officeDocument/2006/relationships/hyperlink" Target="http://finance.ifeng.com/app/hq/fund/of161902/index.shtml" TargetMode="External"/><Relationship Id="rId1542" Type="http://schemas.openxmlformats.org/officeDocument/2006/relationships/hyperlink" Target="http://finance.ifeng.com/app/hq/fund/of003029/index.shtml" TargetMode="External"/><Relationship Id="rId1543" Type="http://schemas.openxmlformats.org/officeDocument/2006/relationships/hyperlink" Target="http://finance.ifeng.com/app/hq/fund/of110002/index.shtml" TargetMode="External"/><Relationship Id="rId1544" Type="http://schemas.openxmlformats.org/officeDocument/2006/relationships/hyperlink" Target="http://finance.ifeng.com/app/hq/fund/of003028/index.shtml" TargetMode="External"/><Relationship Id="rId1545" Type="http://schemas.openxmlformats.org/officeDocument/2006/relationships/hyperlink" Target="http://finance.ifeng.com/app/hq/fund/of519186/index.shtml" TargetMode="External"/><Relationship Id="rId1546" Type="http://schemas.openxmlformats.org/officeDocument/2006/relationships/hyperlink" Target="http://finance.ifeng.com/app/hq/fund/of002035/index.shtml" TargetMode="External"/><Relationship Id="rId1547" Type="http://schemas.openxmlformats.org/officeDocument/2006/relationships/hyperlink" Target="http://finance.ifeng.com/app/hq/fund/of750005/index.shtml" TargetMode="External"/><Relationship Id="rId1548" Type="http://schemas.openxmlformats.org/officeDocument/2006/relationships/hyperlink" Target="http://finance.ifeng.com/app/hq/fund/sz163407/index.shtml" TargetMode="External"/><Relationship Id="rId1549" Type="http://schemas.openxmlformats.org/officeDocument/2006/relationships/hyperlink" Target="http://finance.ifeng.com/app/hq/fund/of000054/index.shtml" TargetMode="External"/><Relationship Id="rId4820" Type="http://schemas.openxmlformats.org/officeDocument/2006/relationships/hyperlink" Target="http://finance.ifeng.com/app/hq/fund/of005240/index.shtml" TargetMode="External"/><Relationship Id="rId4821" Type="http://schemas.openxmlformats.org/officeDocument/2006/relationships/hyperlink" Target="http://finance.ifeng.com/app/hq/fund/of004351/index.shtml" TargetMode="External"/><Relationship Id="rId4822" Type="http://schemas.openxmlformats.org/officeDocument/2006/relationships/hyperlink" Target="http://finance.ifeng.com/app/hq/fund/of400001/index.shtml" TargetMode="External"/><Relationship Id="rId4823" Type="http://schemas.openxmlformats.org/officeDocument/2006/relationships/hyperlink" Target="http://finance.ifeng.com/app/hq/fund/of000739/index.shtml" TargetMode="External"/><Relationship Id="rId4824" Type="http://schemas.openxmlformats.org/officeDocument/2006/relationships/hyperlink" Target="http://finance.ifeng.com/app/hq/fund/of519126/index.shtml" TargetMode="External"/><Relationship Id="rId4825" Type="http://schemas.openxmlformats.org/officeDocument/2006/relationships/hyperlink" Target="http://finance.ifeng.com/app/hq/fund/sz160314/index.shtml" TargetMode="External"/><Relationship Id="rId4826" Type="http://schemas.openxmlformats.org/officeDocument/2006/relationships/hyperlink" Target="http://finance.ifeng.com/app/hq/fund/of001382/index.shtml" TargetMode="External"/><Relationship Id="rId4827" Type="http://schemas.openxmlformats.org/officeDocument/2006/relationships/hyperlink" Target="http://finance.ifeng.com/app/hq/fund/of001515/index.shtml" TargetMode="External"/><Relationship Id="rId4828" Type="http://schemas.openxmlformats.org/officeDocument/2006/relationships/hyperlink" Target="http://finance.ifeng.com/app/hq/fund/of000309/index.shtml" TargetMode="External"/><Relationship Id="rId4829" Type="http://schemas.openxmlformats.org/officeDocument/2006/relationships/hyperlink" Target="http://finance.ifeng.com/app/hq/fund/of002408/index.shtml" TargetMode="External"/><Relationship Id="rId3730" Type="http://schemas.openxmlformats.org/officeDocument/2006/relationships/hyperlink" Target="http://finance.ifeng.com/app/hq/fund/of004099/index.shtml" TargetMode="External"/><Relationship Id="rId3731" Type="http://schemas.openxmlformats.org/officeDocument/2006/relationships/hyperlink" Target="http://finance.ifeng.com/app/hq/fund/of688888/index.shtml" TargetMode="External"/><Relationship Id="rId3732" Type="http://schemas.openxmlformats.org/officeDocument/2006/relationships/hyperlink" Target="http://finance.ifeng.com/app/hq/fund/of550015/index.shtml" TargetMode="External"/><Relationship Id="rId3733" Type="http://schemas.openxmlformats.org/officeDocument/2006/relationships/hyperlink" Target="http://finance.ifeng.com/app/hq/fund/index.shtml" TargetMode="External"/><Relationship Id="rId3734" Type="http://schemas.openxmlformats.org/officeDocument/2006/relationships/hyperlink" Target="http://finance.ifeng.com/app/hq/fund/of470068/index.shtml" TargetMode="External"/><Relationship Id="rId3735" Type="http://schemas.openxmlformats.org/officeDocument/2006/relationships/hyperlink" Target="http://finance.ifeng.com/app/hq/fund/of100020/index.shtml" TargetMode="External"/><Relationship Id="rId3736" Type="http://schemas.openxmlformats.org/officeDocument/2006/relationships/hyperlink" Target="http://finance.ifeng.com/app/hq/fund/of004888/index.shtml" TargetMode="External"/><Relationship Id="rId3737" Type="http://schemas.openxmlformats.org/officeDocument/2006/relationships/hyperlink" Target="http://finance.ifeng.com/app/hq/fund/sh501036/index.shtml" TargetMode="External"/><Relationship Id="rId3738" Type="http://schemas.openxmlformats.org/officeDocument/2006/relationships/hyperlink" Target="http://finance.ifeng.com/app/hq/fund/sz159918/index.shtml" TargetMode="External"/><Relationship Id="rId3739" Type="http://schemas.openxmlformats.org/officeDocument/2006/relationships/hyperlink" Target="http://finance.ifeng.com/app/hq/fund/sh501037/index.shtml" TargetMode="External"/><Relationship Id="rId2640" Type="http://schemas.openxmlformats.org/officeDocument/2006/relationships/hyperlink" Target="http://finance.ifeng.com/app/hq/fund/of003260/index.shtml" TargetMode="External"/><Relationship Id="rId2641" Type="http://schemas.openxmlformats.org/officeDocument/2006/relationships/hyperlink" Target="http://finance.ifeng.com/app/hq/fund/of003349/index.shtml" TargetMode="External"/><Relationship Id="rId2642" Type="http://schemas.openxmlformats.org/officeDocument/2006/relationships/hyperlink" Target="http://finance.ifeng.com/app/hq/fund/of002629/index.shtml" TargetMode="External"/><Relationship Id="rId2643" Type="http://schemas.openxmlformats.org/officeDocument/2006/relationships/hyperlink" Target="http://finance.ifeng.com/app/hq/fund/sz150203/index.shtml" TargetMode="External"/><Relationship Id="rId2644" Type="http://schemas.openxmlformats.org/officeDocument/2006/relationships/hyperlink" Target="http://finance.ifeng.com/app/hq/fund/of003211/index.shtml" TargetMode="External"/><Relationship Id="rId2645" Type="http://schemas.openxmlformats.org/officeDocument/2006/relationships/hyperlink" Target="http://finance.ifeng.com/app/hq/fund/of002524/index.shtml" TargetMode="External"/><Relationship Id="rId2646" Type="http://schemas.openxmlformats.org/officeDocument/2006/relationships/hyperlink" Target="http://finance.ifeng.com/app/hq/fund/index.shtml" TargetMode="External"/><Relationship Id="rId2647" Type="http://schemas.openxmlformats.org/officeDocument/2006/relationships/hyperlink" Target="http://finance.ifeng.com/app/hq/fund/sz150271/index.shtml" TargetMode="External"/><Relationship Id="rId2648" Type="http://schemas.openxmlformats.org/officeDocument/2006/relationships/hyperlink" Target="http://finance.ifeng.com/app/hq/fund/of002358/index.shtml" TargetMode="External"/><Relationship Id="rId2649" Type="http://schemas.openxmlformats.org/officeDocument/2006/relationships/hyperlink" Target="http://finance.ifeng.com/app/hq/fund/of001918/index.shtml" TargetMode="External"/><Relationship Id="rId3000" Type="http://schemas.openxmlformats.org/officeDocument/2006/relationships/hyperlink" Target="http://finance.ifeng.com/app/hq/fund/index.shtml" TargetMode="External"/><Relationship Id="rId3001" Type="http://schemas.openxmlformats.org/officeDocument/2006/relationships/hyperlink" Target="http://finance.ifeng.com/app/hq/fund/of003705/index.shtml" TargetMode="External"/><Relationship Id="rId3002" Type="http://schemas.openxmlformats.org/officeDocument/2006/relationships/hyperlink" Target="http://finance.ifeng.com/app/hq/fund/of003455/index.shtml" TargetMode="External"/><Relationship Id="rId3003" Type="http://schemas.openxmlformats.org/officeDocument/2006/relationships/hyperlink" Target="http://finance.ifeng.com/app/hq/fund/of003121/index.shtml" TargetMode="External"/><Relationship Id="rId3004" Type="http://schemas.openxmlformats.org/officeDocument/2006/relationships/hyperlink" Target="http://finance.ifeng.com/app/hq/fund/of003342/index.shtml" TargetMode="External"/><Relationship Id="rId3005" Type="http://schemas.openxmlformats.org/officeDocument/2006/relationships/hyperlink" Target="http://finance.ifeng.com/app/hq/fund/of003643/index.shtml" TargetMode="External"/><Relationship Id="rId3006" Type="http://schemas.openxmlformats.org/officeDocument/2006/relationships/hyperlink" Target="http://finance.ifeng.com/app/hq/fund/of003656/index.shtml" TargetMode="External"/><Relationship Id="rId3007" Type="http://schemas.openxmlformats.org/officeDocument/2006/relationships/hyperlink" Target="http://finance.ifeng.com/app/hq/fund/of162209/index.shtml" TargetMode="External"/><Relationship Id="rId3008" Type="http://schemas.openxmlformats.org/officeDocument/2006/relationships/hyperlink" Target="http://finance.ifeng.com/app/hq/fund/of202202/index.shtml" TargetMode="External"/><Relationship Id="rId3009" Type="http://schemas.openxmlformats.org/officeDocument/2006/relationships/hyperlink" Target="http://finance.ifeng.com/app/hq/fund/sz163003/index.shtml" TargetMode="External"/><Relationship Id="rId300" Type="http://schemas.openxmlformats.org/officeDocument/2006/relationships/hyperlink" Target="http://finance.ifeng.com/app/hq/fund/of001538/index.shtml" TargetMode="External"/><Relationship Id="rId301" Type="http://schemas.openxmlformats.org/officeDocument/2006/relationships/hyperlink" Target="http://finance.ifeng.com/app/hq/fund/sz166011/index.shtml" TargetMode="External"/><Relationship Id="rId302" Type="http://schemas.openxmlformats.org/officeDocument/2006/relationships/hyperlink" Target="http://finance.ifeng.com/app/hq/fund/of163808/index.shtml" TargetMode="External"/><Relationship Id="rId303" Type="http://schemas.openxmlformats.org/officeDocument/2006/relationships/hyperlink" Target="http://finance.ifeng.com/app/hq/fund/of080007/index.shtml" TargetMode="External"/><Relationship Id="rId304" Type="http://schemas.openxmlformats.org/officeDocument/2006/relationships/hyperlink" Target="http://finance.ifeng.com/app/hq/fund/of001754/index.shtml" TargetMode="External"/><Relationship Id="rId305" Type="http://schemas.openxmlformats.org/officeDocument/2006/relationships/hyperlink" Target="http://finance.ifeng.com/app/hq/fund/index.shtml" TargetMode="External"/><Relationship Id="rId306" Type="http://schemas.openxmlformats.org/officeDocument/2006/relationships/hyperlink" Target="http://finance.ifeng.com/app/hq/fund/index.shtml" TargetMode="External"/><Relationship Id="rId307" Type="http://schemas.openxmlformats.org/officeDocument/2006/relationships/hyperlink" Target="http://finance.ifeng.com/app/hq/fund/of001662/index.shtml" TargetMode="External"/><Relationship Id="rId308" Type="http://schemas.openxmlformats.org/officeDocument/2006/relationships/hyperlink" Target="http://finance.ifeng.com/app/hq/fund/of485107/index.shtml" TargetMode="External"/><Relationship Id="rId309" Type="http://schemas.openxmlformats.org/officeDocument/2006/relationships/hyperlink" Target="http://finance.ifeng.com/app/hq/fund/of004475/index.shtml" TargetMode="External"/><Relationship Id="rId1550" Type="http://schemas.openxmlformats.org/officeDocument/2006/relationships/hyperlink" Target="http://finance.ifeng.com/app/hq/fund/of003453/index.shtml" TargetMode="External"/><Relationship Id="rId1551" Type="http://schemas.openxmlformats.org/officeDocument/2006/relationships/hyperlink" Target="http://finance.ifeng.com/app/hq/fund/of003452/index.shtml" TargetMode="External"/><Relationship Id="rId1552" Type="http://schemas.openxmlformats.org/officeDocument/2006/relationships/hyperlink" Target="http://finance.ifeng.com/app/hq/fund/index.shtml" TargetMode="External"/><Relationship Id="rId1553" Type="http://schemas.openxmlformats.org/officeDocument/2006/relationships/hyperlink" Target="http://finance.ifeng.com/app/hq/fund/of003996/index.shtml" TargetMode="External"/><Relationship Id="rId1554" Type="http://schemas.openxmlformats.org/officeDocument/2006/relationships/hyperlink" Target="http://finance.ifeng.com/app/hq/fund/of001331/index.shtml" TargetMode="External"/><Relationship Id="rId1555" Type="http://schemas.openxmlformats.org/officeDocument/2006/relationships/hyperlink" Target="http://finance.ifeng.com/app/hq/fund/of001310/index.shtml" TargetMode="External"/><Relationship Id="rId1556" Type="http://schemas.openxmlformats.org/officeDocument/2006/relationships/hyperlink" Target="http://finance.ifeng.com/app/hq/fund/of519188/index.shtml" TargetMode="External"/><Relationship Id="rId1557" Type="http://schemas.openxmlformats.org/officeDocument/2006/relationships/hyperlink" Target="http://finance.ifeng.com/app/hq/fund/of580001/index.shtml" TargetMode="External"/><Relationship Id="rId1558" Type="http://schemas.openxmlformats.org/officeDocument/2006/relationships/hyperlink" Target="http://finance.ifeng.com/app/hq/fund/of002045/index.shtml" TargetMode="External"/><Relationship Id="rId1559" Type="http://schemas.openxmlformats.org/officeDocument/2006/relationships/hyperlink" Target="http://finance.ifeng.com/app/hq/fund/of001113/index.shtml" TargetMode="External"/><Relationship Id="rId4830" Type="http://schemas.openxmlformats.org/officeDocument/2006/relationships/hyperlink" Target="http://finance.ifeng.com/app/hq/fund/of002001/index.shtml" TargetMode="External"/><Relationship Id="rId4831" Type="http://schemas.openxmlformats.org/officeDocument/2006/relationships/hyperlink" Target="http://finance.ifeng.com/app/hq/fund/of960002/index.shtml" TargetMode="External"/><Relationship Id="rId4832" Type="http://schemas.openxmlformats.org/officeDocument/2006/relationships/hyperlink" Target="http://finance.ifeng.com/app/hq/fund/of070018/index.shtml" TargetMode="External"/><Relationship Id="rId4833" Type="http://schemas.openxmlformats.org/officeDocument/2006/relationships/hyperlink" Target="http://finance.ifeng.com/app/hq/fund/of002250/index.shtml" TargetMode="External"/><Relationship Id="rId4834" Type="http://schemas.openxmlformats.org/officeDocument/2006/relationships/hyperlink" Target="http://finance.ifeng.com/app/hq/fund/of001924/index.shtml" TargetMode="External"/><Relationship Id="rId4835" Type="http://schemas.openxmlformats.org/officeDocument/2006/relationships/hyperlink" Target="http://finance.ifeng.com/app/hq/fund/of003397/index.shtml" TargetMode="External"/><Relationship Id="rId4836" Type="http://schemas.openxmlformats.org/officeDocument/2006/relationships/hyperlink" Target="http://finance.ifeng.com/app/hq/fund/of519173/index.shtml" TargetMode="External"/><Relationship Id="rId4837" Type="http://schemas.openxmlformats.org/officeDocument/2006/relationships/hyperlink" Target="http://finance.ifeng.com/app/hq/fund/of002264/index.shtml" TargetMode="External"/><Relationship Id="rId4838" Type="http://schemas.openxmlformats.org/officeDocument/2006/relationships/hyperlink" Target="http://finance.ifeng.com/app/hq/fund/of001731/index.shtml" TargetMode="External"/><Relationship Id="rId4839" Type="http://schemas.openxmlformats.org/officeDocument/2006/relationships/hyperlink" Target="http://finance.ifeng.com/app/hq/fund/of000711/index.shtml" TargetMode="External"/><Relationship Id="rId3740" Type="http://schemas.openxmlformats.org/officeDocument/2006/relationships/hyperlink" Target="http://finance.ifeng.com/app/hq/fund/of004889/index.shtml" TargetMode="External"/><Relationship Id="rId3741" Type="http://schemas.openxmlformats.org/officeDocument/2006/relationships/hyperlink" Target="http://finance.ifeng.com/app/hq/fund/of110009/index.shtml" TargetMode="External"/><Relationship Id="rId3742" Type="http://schemas.openxmlformats.org/officeDocument/2006/relationships/hyperlink" Target="http://finance.ifeng.com/app/hq/fund/of481008/index.shtml" TargetMode="External"/><Relationship Id="rId3743" Type="http://schemas.openxmlformats.org/officeDocument/2006/relationships/hyperlink" Target="http://finance.ifeng.com/app/hq/fund/of002536/index.shtml" TargetMode="External"/><Relationship Id="rId3744" Type="http://schemas.openxmlformats.org/officeDocument/2006/relationships/hyperlink" Target="http://finance.ifeng.com/app/hq/fund/of000418/index.shtml" TargetMode="External"/><Relationship Id="rId3745" Type="http://schemas.openxmlformats.org/officeDocument/2006/relationships/hyperlink" Target="http://finance.ifeng.com/app/hq/fund/of000545/index.shtml" TargetMode="External"/><Relationship Id="rId3746" Type="http://schemas.openxmlformats.org/officeDocument/2006/relationships/hyperlink" Target="http://finance.ifeng.com/app/hq/fund/of080001/index.shtml" TargetMode="External"/><Relationship Id="rId3747" Type="http://schemas.openxmlformats.org/officeDocument/2006/relationships/hyperlink" Target="http://finance.ifeng.com/app/hq/fund/of519755/index.shtml" TargetMode="External"/><Relationship Id="rId3748" Type="http://schemas.openxmlformats.org/officeDocument/2006/relationships/hyperlink" Target="http://finance.ifeng.com/app/hq/fund/of004576/index.shtml" TargetMode="External"/><Relationship Id="rId3749" Type="http://schemas.openxmlformats.org/officeDocument/2006/relationships/hyperlink" Target="http://finance.ifeng.com/app/hq/fund/of481017/index.shtml" TargetMode="External"/><Relationship Id="rId4100" Type="http://schemas.openxmlformats.org/officeDocument/2006/relationships/hyperlink" Target="http://finance.ifeng.com/app/hq/fund/of005344/index.shtml" TargetMode="External"/><Relationship Id="rId4101" Type="http://schemas.openxmlformats.org/officeDocument/2006/relationships/hyperlink" Target="http://finance.ifeng.com/app/hq/fund/index.shtml" TargetMode="External"/><Relationship Id="rId4102" Type="http://schemas.openxmlformats.org/officeDocument/2006/relationships/hyperlink" Target="http://finance.ifeng.com/app/hq/fund/of519685/index.shtml" TargetMode="External"/><Relationship Id="rId4103" Type="http://schemas.openxmlformats.org/officeDocument/2006/relationships/hyperlink" Target="http://finance.ifeng.com/app/hq/fund/sh501011/index.shtml" TargetMode="External"/><Relationship Id="rId4104" Type="http://schemas.openxmlformats.org/officeDocument/2006/relationships/hyperlink" Target="http://finance.ifeng.com/app/hq/fund/of560006/index.shtml" TargetMode="External"/><Relationship Id="rId4105" Type="http://schemas.openxmlformats.org/officeDocument/2006/relationships/hyperlink" Target="http://finance.ifeng.com/app/hq/fund/of001028/index.shtml" TargetMode="External"/><Relationship Id="rId4106" Type="http://schemas.openxmlformats.org/officeDocument/2006/relationships/hyperlink" Target="http://finance.ifeng.com/app/hq/fund/sz150258/index.shtml" TargetMode="External"/><Relationship Id="rId4107" Type="http://schemas.openxmlformats.org/officeDocument/2006/relationships/hyperlink" Target="http://finance.ifeng.com/app/hq/fund/of519700/index.shtml" TargetMode="External"/><Relationship Id="rId4108" Type="http://schemas.openxmlformats.org/officeDocument/2006/relationships/hyperlink" Target="http://finance.ifeng.com/app/hq/fund/of001256/index.shtml" TargetMode="External"/><Relationship Id="rId4109" Type="http://schemas.openxmlformats.org/officeDocument/2006/relationships/hyperlink" Target="http://finance.ifeng.com/app/hq/fund/of000972/index.shtml" TargetMode="External"/><Relationship Id="rId2650" Type="http://schemas.openxmlformats.org/officeDocument/2006/relationships/hyperlink" Target="http://finance.ifeng.com/app/hq/fund/of001572/index.shtml" TargetMode="External"/><Relationship Id="rId2651" Type="http://schemas.openxmlformats.org/officeDocument/2006/relationships/hyperlink" Target="http://finance.ifeng.com/app/hq/fund/of070038/index.shtml" TargetMode="External"/><Relationship Id="rId2652" Type="http://schemas.openxmlformats.org/officeDocument/2006/relationships/hyperlink" Target="http://finance.ifeng.com/app/hq/fund/of000616/index.shtml" TargetMode="External"/><Relationship Id="rId2653" Type="http://schemas.openxmlformats.org/officeDocument/2006/relationships/hyperlink" Target="http://finance.ifeng.com/app/hq/fund/of460003/index.shtml" TargetMode="External"/><Relationship Id="rId2654" Type="http://schemas.openxmlformats.org/officeDocument/2006/relationships/hyperlink" Target="http://finance.ifeng.com/app/hq/fund/index.shtml" TargetMode="External"/><Relationship Id="rId2655" Type="http://schemas.openxmlformats.org/officeDocument/2006/relationships/hyperlink" Target="http://finance.ifeng.com/app/hq/fund/of202105/index.shtml" TargetMode="External"/><Relationship Id="rId2656" Type="http://schemas.openxmlformats.org/officeDocument/2006/relationships/hyperlink" Target="http://finance.ifeng.com/app/hq/fund/of000937/index.shtml" TargetMode="External"/><Relationship Id="rId2657" Type="http://schemas.openxmlformats.org/officeDocument/2006/relationships/hyperlink" Target="http://finance.ifeng.com/app/hq/fund/of001766/index.shtml" TargetMode="External"/><Relationship Id="rId2658" Type="http://schemas.openxmlformats.org/officeDocument/2006/relationships/hyperlink" Target="http://finance.ifeng.com/app/hq/fund/of002363/index.shtml" TargetMode="External"/><Relationship Id="rId2659" Type="http://schemas.openxmlformats.org/officeDocument/2006/relationships/hyperlink" Target="http://finance.ifeng.com/app/hq/fund/of001756/index.shtml" TargetMode="External"/><Relationship Id="rId3010" Type="http://schemas.openxmlformats.org/officeDocument/2006/relationships/hyperlink" Target="http://finance.ifeng.com/app/hq/fund/of110007/index.shtml" TargetMode="External"/><Relationship Id="rId3011" Type="http://schemas.openxmlformats.org/officeDocument/2006/relationships/hyperlink" Target="http://finance.ifeng.com/app/hq/fund/index.shtml" TargetMode="External"/><Relationship Id="rId3012" Type="http://schemas.openxmlformats.org/officeDocument/2006/relationships/hyperlink" Target="http://finance.ifeng.com/app/hq/fund/of001067/index.shtml" TargetMode="External"/><Relationship Id="rId3013" Type="http://schemas.openxmlformats.org/officeDocument/2006/relationships/hyperlink" Target="http://finance.ifeng.com/app/hq/fund/of002695/index.shtml" TargetMode="External"/><Relationship Id="rId3014" Type="http://schemas.openxmlformats.org/officeDocument/2006/relationships/hyperlink" Target="http://finance.ifeng.com/app/hq/fund/of519674/index.shtml" TargetMode="External"/><Relationship Id="rId3015" Type="http://schemas.openxmlformats.org/officeDocument/2006/relationships/hyperlink" Target="http://finance.ifeng.com/app/hq/fund/of002696/index.shtml" TargetMode="External"/><Relationship Id="rId3016" Type="http://schemas.openxmlformats.org/officeDocument/2006/relationships/hyperlink" Target="http://finance.ifeng.com/app/hq/fund/of002943/index.shtml" TargetMode="External"/><Relationship Id="rId3017" Type="http://schemas.openxmlformats.org/officeDocument/2006/relationships/hyperlink" Target="http://finance.ifeng.com/app/hq/fund/of003702/index.shtml" TargetMode="External"/><Relationship Id="rId3018" Type="http://schemas.openxmlformats.org/officeDocument/2006/relationships/hyperlink" Target="http://finance.ifeng.com/app/hq/fund/of003799/index.shtml" TargetMode="External"/><Relationship Id="rId3019" Type="http://schemas.openxmlformats.org/officeDocument/2006/relationships/hyperlink" Target="http://finance.ifeng.com/app/hq/fund/of004604/index.shtml" TargetMode="External"/><Relationship Id="rId310" Type="http://schemas.openxmlformats.org/officeDocument/2006/relationships/hyperlink" Target="http://finance.ifeng.com/app/hq/fund/of004157/index.shtml" TargetMode="External"/><Relationship Id="rId311" Type="http://schemas.openxmlformats.org/officeDocument/2006/relationships/hyperlink" Target="http://finance.ifeng.com/app/hq/fund/of004707/index.shtml" TargetMode="External"/><Relationship Id="rId312" Type="http://schemas.openxmlformats.org/officeDocument/2006/relationships/hyperlink" Target="http://finance.ifeng.com/app/hq/fund/of001683/index.shtml" TargetMode="External"/><Relationship Id="rId313" Type="http://schemas.openxmlformats.org/officeDocument/2006/relationships/hyperlink" Target="http://finance.ifeng.com/app/hq/fund/of003804/index.shtml" TargetMode="External"/><Relationship Id="rId314" Type="http://schemas.openxmlformats.org/officeDocument/2006/relationships/hyperlink" Target="http://finance.ifeng.com/app/hq/fund/of003475/index.shtml" TargetMode="External"/><Relationship Id="rId315" Type="http://schemas.openxmlformats.org/officeDocument/2006/relationships/hyperlink" Target="http://finance.ifeng.com/app/hq/fund/of470009/index.shtml" TargetMode="External"/><Relationship Id="rId316" Type="http://schemas.openxmlformats.org/officeDocument/2006/relationships/hyperlink" Target="http://finance.ifeng.com/app/hq/fund/of004483/index.shtml" TargetMode="External"/><Relationship Id="rId317" Type="http://schemas.openxmlformats.org/officeDocument/2006/relationships/hyperlink" Target="http://finance.ifeng.com/app/hq/fund/of519039/index.shtml" TargetMode="External"/><Relationship Id="rId318" Type="http://schemas.openxmlformats.org/officeDocument/2006/relationships/hyperlink" Target="http://finance.ifeng.com/app/hq/fund/of002119/index.shtml" TargetMode="External"/><Relationship Id="rId319" Type="http://schemas.openxmlformats.org/officeDocument/2006/relationships/hyperlink" Target="http://finance.ifeng.com/app/hq/fund/of001789/index.shtml" TargetMode="External"/><Relationship Id="rId1560" Type="http://schemas.openxmlformats.org/officeDocument/2006/relationships/hyperlink" Target="http://finance.ifeng.com/app/hq/fund/sz161908/index.shtml" TargetMode="External"/><Relationship Id="rId1561" Type="http://schemas.openxmlformats.org/officeDocument/2006/relationships/hyperlink" Target="http://finance.ifeng.com/app/hq/fund/sz159953/index.shtml" TargetMode="External"/><Relationship Id="rId1562" Type="http://schemas.openxmlformats.org/officeDocument/2006/relationships/hyperlink" Target="http://finance.ifeng.com/app/hq/fund/of003736/index.shtml" TargetMode="External"/><Relationship Id="rId1563" Type="http://schemas.openxmlformats.org/officeDocument/2006/relationships/hyperlink" Target="http://finance.ifeng.com/app/hq/fund/of004086/index.shtml" TargetMode="External"/><Relationship Id="rId1564" Type="http://schemas.openxmlformats.org/officeDocument/2006/relationships/hyperlink" Target="http://finance.ifeng.com/app/hq/fund/of002724/index.shtml" TargetMode="External"/><Relationship Id="rId1565" Type="http://schemas.openxmlformats.org/officeDocument/2006/relationships/hyperlink" Target="http://finance.ifeng.com/app/hq/fund/of003723/index.shtml" TargetMode="External"/><Relationship Id="rId1566" Type="http://schemas.openxmlformats.org/officeDocument/2006/relationships/hyperlink" Target="http://finance.ifeng.com/app/hq/fund/of003021/index.shtml" TargetMode="External"/><Relationship Id="rId1567" Type="http://schemas.openxmlformats.org/officeDocument/2006/relationships/hyperlink" Target="http://finance.ifeng.com/app/hq/fund/of003213/index.shtml" TargetMode="External"/><Relationship Id="rId1568" Type="http://schemas.openxmlformats.org/officeDocument/2006/relationships/hyperlink" Target="http://finance.ifeng.com/app/hq/fund/of519937/index.shtml" TargetMode="External"/><Relationship Id="rId1569" Type="http://schemas.openxmlformats.org/officeDocument/2006/relationships/hyperlink" Target="http://finance.ifeng.com/app/hq/fund/of002991/index.shtml" TargetMode="External"/><Relationship Id="rId4840" Type="http://schemas.openxmlformats.org/officeDocument/2006/relationships/hyperlink" Target="http://finance.ifeng.com/app/hq/fund/of217001/index.shtml" TargetMode="External"/><Relationship Id="rId4841" Type="http://schemas.openxmlformats.org/officeDocument/2006/relationships/hyperlink" Target="http://finance.ifeng.com/app/hq/fund/of519022/index.shtml" TargetMode="External"/><Relationship Id="rId4842" Type="http://schemas.openxmlformats.org/officeDocument/2006/relationships/hyperlink" Target="http://finance.ifeng.com/app/hq/fund/of002697/index.shtml" TargetMode="External"/><Relationship Id="rId4843" Type="http://schemas.openxmlformats.org/officeDocument/2006/relationships/hyperlink" Target="http://finance.ifeng.com/app/hq/fund/of519020/index.shtml" TargetMode="External"/><Relationship Id="rId4844" Type="http://schemas.openxmlformats.org/officeDocument/2006/relationships/hyperlink" Target="http://finance.ifeng.com/app/hq/fund/of001879/index.shtml" TargetMode="External"/><Relationship Id="rId4845" Type="http://schemas.openxmlformats.org/officeDocument/2006/relationships/hyperlink" Target="http://finance.ifeng.com/app/hq/fund/of770001/index.shtml" TargetMode="External"/><Relationship Id="rId4846" Type="http://schemas.openxmlformats.org/officeDocument/2006/relationships/hyperlink" Target="http://finance.ifeng.com/app/hq/fund/of004396/index.shtml" TargetMode="External"/><Relationship Id="rId4847" Type="http://schemas.openxmlformats.org/officeDocument/2006/relationships/hyperlink" Target="http://finance.ifeng.com/app/hq/fund/of200006/index.shtml" TargetMode="External"/><Relationship Id="rId4848" Type="http://schemas.openxmlformats.org/officeDocument/2006/relationships/hyperlink" Target="http://finance.ifeng.com/app/hq/fund/of001163/index.shtml" TargetMode="External"/><Relationship Id="rId4849" Type="http://schemas.openxmlformats.org/officeDocument/2006/relationships/hyperlink" Target="http://finance.ifeng.com/app/hq/fund/index.shtml" TargetMode="External"/><Relationship Id="rId3750" Type="http://schemas.openxmlformats.org/officeDocument/2006/relationships/hyperlink" Target="http://finance.ifeng.com/app/hq/fund/of002191/index.shtml" TargetMode="External"/><Relationship Id="rId3751" Type="http://schemas.openxmlformats.org/officeDocument/2006/relationships/hyperlink" Target="http://finance.ifeng.com/app/hq/fund/of002824/index.shtml" TargetMode="External"/><Relationship Id="rId3752" Type="http://schemas.openxmlformats.org/officeDocument/2006/relationships/hyperlink" Target="http://finance.ifeng.com/app/hq/fund/of519761/index.shtml" TargetMode="External"/><Relationship Id="rId3753" Type="http://schemas.openxmlformats.org/officeDocument/2006/relationships/hyperlink" Target="http://finance.ifeng.com/app/hq/fund/of002821/index.shtml" TargetMode="External"/><Relationship Id="rId3754" Type="http://schemas.openxmlformats.org/officeDocument/2006/relationships/hyperlink" Target="http://finance.ifeng.com/app/hq/fund/of519683/index.shtml" TargetMode="External"/><Relationship Id="rId3755" Type="http://schemas.openxmlformats.org/officeDocument/2006/relationships/hyperlink" Target="http://finance.ifeng.com/app/hq/fund/of001189/index.shtml" TargetMode="External"/><Relationship Id="rId3756" Type="http://schemas.openxmlformats.org/officeDocument/2006/relationships/hyperlink" Target="http://finance.ifeng.com/app/hq/fund/of001705/index.shtml" TargetMode="External"/><Relationship Id="rId3757" Type="http://schemas.openxmlformats.org/officeDocument/2006/relationships/hyperlink" Target="http://finance.ifeng.com/app/hq/fund/of690007/index.shtml" TargetMode="External"/><Relationship Id="rId3758" Type="http://schemas.openxmlformats.org/officeDocument/2006/relationships/hyperlink" Target="http://finance.ifeng.com/app/hq/fund/of100029/index.shtml" TargetMode="External"/><Relationship Id="rId3759" Type="http://schemas.openxmlformats.org/officeDocument/2006/relationships/hyperlink" Target="http://finance.ifeng.com/app/hq/fund/of000181/index.shtml" TargetMode="External"/><Relationship Id="rId4110" Type="http://schemas.openxmlformats.org/officeDocument/2006/relationships/hyperlink" Target="http://finance.ifeng.com/app/hq/fund/of001088/index.shtml" TargetMode="External"/><Relationship Id="rId4111" Type="http://schemas.openxmlformats.org/officeDocument/2006/relationships/hyperlink" Target="http://finance.ifeng.com/app/hq/fund/sz163412/index.shtml" TargetMode="External"/><Relationship Id="rId4112" Type="http://schemas.openxmlformats.org/officeDocument/2006/relationships/hyperlink" Target="http://finance.ifeng.com/app/hq/fund/sz165525/index.shtml" TargetMode="External"/><Relationship Id="rId4113" Type="http://schemas.openxmlformats.org/officeDocument/2006/relationships/hyperlink" Target="http://finance.ifeng.com/app/hq/fund/of001723/index.shtml" TargetMode="External"/><Relationship Id="rId4114" Type="http://schemas.openxmlformats.org/officeDocument/2006/relationships/hyperlink" Target="http://finance.ifeng.com/app/hq/fund/of001507/index.shtml" TargetMode="External"/><Relationship Id="rId4115" Type="http://schemas.openxmlformats.org/officeDocument/2006/relationships/hyperlink" Target="http://finance.ifeng.com/app/hq/fund/of001637/index.shtml" TargetMode="External"/><Relationship Id="rId4116" Type="http://schemas.openxmlformats.org/officeDocument/2006/relationships/hyperlink" Target="http://finance.ifeng.com/app/hq/fund/of233001/index.shtml" TargetMode="External"/><Relationship Id="rId4117" Type="http://schemas.openxmlformats.org/officeDocument/2006/relationships/hyperlink" Target="http://finance.ifeng.com/app/hq/fund/of233006/index.shtml" TargetMode="External"/><Relationship Id="rId4118" Type="http://schemas.openxmlformats.org/officeDocument/2006/relationships/hyperlink" Target="http://finance.ifeng.com/app/hq/fund/of003945/index.shtml" TargetMode="External"/><Relationship Id="rId4119" Type="http://schemas.openxmlformats.org/officeDocument/2006/relationships/hyperlink" Target="http://finance.ifeng.com/app/hq/fund/of003756/index.shtml" TargetMode="External"/><Relationship Id="rId2660" Type="http://schemas.openxmlformats.org/officeDocument/2006/relationships/hyperlink" Target="http://finance.ifeng.com/app/hq/fund/of004204/index.shtml" TargetMode="External"/><Relationship Id="rId2661" Type="http://schemas.openxmlformats.org/officeDocument/2006/relationships/hyperlink" Target="http://finance.ifeng.com/app/hq/fund/of000252/index.shtml" TargetMode="External"/><Relationship Id="rId2662" Type="http://schemas.openxmlformats.org/officeDocument/2006/relationships/hyperlink" Target="http://finance.ifeng.com/app/hq/fund/of002922/index.shtml" TargetMode="External"/><Relationship Id="rId2663" Type="http://schemas.openxmlformats.org/officeDocument/2006/relationships/hyperlink" Target="http://finance.ifeng.com/app/hq/fund/of161824/index.shtml" TargetMode="External"/><Relationship Id="rId2664" Type="http://schemas.openxmlformats.org/officeDocument/2006/relationships/hyperlink" Target="http://finance.ifeng.com/app/hq/fund/of000467/index.shtml" TargetMode="External"/><Relationship Id="rId2665" Type="http://schemas.openxmlformats.org/officeDocument/2006/relationships/hyperlink" Target="http://finance.ifeng.com/app/hq/fund/of040019/index.shtml" TargetMode="External"/><Relationship Id="rId2666" Type="http://schemas.openxmlformats.org/officeDocument/2006/relationships/hyperlink" Target="http://finance.ifeng.com/app/hq/fund/of001194/index.shtml" TargetMode="External"/><Relationship Id="rId2667" Type="http://schemas.openxmlformats.org/officeDocument/2006/relationships/hyperlink" Target="http://finance.ifeng.com/app/hq/fund/of003733/index.shtml" TargetMode="External"/><Relationship Id="rId2668" Type="http://schemas.openxmlformats.org/officeDocument/2006/relationships/hyperlink" Target="http://finance.ifeng.com/app/hq/fund/of000736/index.shtml" TargetMode="External"/><Relationship Id="rId2669" Type="http://schemas.openxmlformats.org/officeDocument/2006/relationships/hyperlink" Target="http://finance.ifeng.com/app/hq/fund/of002067/index.shtml" TargetMode="External"/><Relationship Id="rId3020" Type="http://schemas.openxmlformats.org/officeDocument/2006/relationships/hyperlink" Target="http://finance.ifeng.com/app/hq/fund/of004605/index.shtml" TargetMode="External"/><Relationship Id="rId3021" Type="http://schemas.openxmlformats.org/officeDocument/2006/relationships/hyperlink" Target="http://finance.ifeng.com/app/hq/fund/of001380/index.shtml" TargetMode="External"/><Relationship Id="rId3022" Type="http://schemas.openxmlformats.org/officeDocument/2006/relationships/hyperlink" Target="http://finance.ifeng.com/app/hq/fund/of003800/index.shtml" TargetMode="External"/><Relationship Id="rId3023" Type="http://schemas.openxmlformats.org/officeDocument/2006/relationships/hyperlink" Target="http://finance.ifeng.com/app/hq/fund/of004113/index.shtml" TargetMode="External"/><Relationship Id="rId3024" Type="http://schemas.openxmlformats.org/officeDocument/2006/relationships/hyperlink" Target="http://finance.ifeng.com/app/hq/fund/of004114/index.shtml" TargetMode="External"/><Relationship Id="rId3025" Type="http://schemas.openxmlformats.org/officeDocument/2006/relationships/hyperlink" Target="http://finance.ifeng.com/app/hq/fund/of001907/index.shtml" TargetMode="External"/><Relationship Id="rId3026" Type="http://schemas.openxmlformats.org/officeDocument/2006/relationships/hyperlink" Target="http://finance.ifeng.com/app/hq/fund/of003610/index.shtml" TargetMode="External"/><Relationship Id="rId3027" Type="http://schemas.openxmlformats.org/officeDocument/2006/relationships/hyperlink" Target="http://finance.ifeng.com/app/hq/fund/of004361/index.shtml" TargetMode="External"/><Relationship Id="rId3028" Type="http://schemas.openxmlformats.org/officeDocument/2006/relationships/hyperlink" Target="http://finance.ifeng.com/app/hq/fund/of003367/index.shtml" TargetMode="External"/><Relationship Id="rId3029" Type="http://schemas.openxmlformats.org/officeDocument/2006/relationships/hyperlink" Target="http://finance.ifeng.com/app/hq/fund/of003611/index.shtml" TargetMode="External"/><Relationship Id="rId320" Type="http://schemas.openxmlformats.org/officeDocument/2006/relationships/hyperlink" Target="http://finance.ifeng.com/app/hq/fund/index.shtml" TargetMode="External"/><Relationship Id="rId321" Type="http://schemas.openxmlformats.org/officeDocument/2006/relationships/hyperlink" Target="http://finance.ifeng.com/app/hq/fund/of050116/index.shtml" TargetMode="External"/><Relationship Id="rId322" Type="http://schemas.openxmlformats.org/officeDocument/2006/relationships/hyperlink" Target="http://finance.ifeng.com/app/hq/fund/of001345/index.shtml" TargetMode="External"/><Relationship Id="rId323" Type="http://schemas.openxmlformats.org/officeDocument/2006/relationships/hyperlink" Target="http://finance.ifeng.com/app/hq/fund/of004482/index.shtml" TargetMode="External"/><Relationship Id="rId324" Type="http://schemas.openxmlformats.org/officeDocument/2006/relationships/hyperlink" Target="http://finance.ifeng.com/app/hq/fund/of001956/index.shtml" TargetMode="External"/><Relationship Id="rId325" Type="http://schemas.openxmlformats.org/officeDocument/2006/relationships/hyperlink" Target="http://finance.ifeng.com/app/hq/fund/of485007/index.shtml" TargetMode="External"/><Relationship Id="rId326" Type="http://schemas.openxmlformats.org/officeDocument/2006/relationships/hyperlink" Target="http://finance.ifeng.com/app/hq/fund/of550007/index.shtml" TargetMode="External"/><Relationship Id="rId327" Type="http://schemas.openxmlformats.org/officeDocument/2006/relationships/hyperlink" Target="http://finance.ifeng.com/app/hq/fund/sz166007/index.shtml" TargetMode="External"/><Relationship Id="rId328" Type="http://schemas.openxmlformats.org/officeDocument/2006/relationships/hyperlink" Target="http://finance.ifeng.com/app/hq/fund/of002314/index.shtml" TargetMode="External"/><Relationship Id="rId329" Type="http://schemas.openxmlformats.org/officeDocument/2006/relationships/hyperlink" Target="http://finance.ifeng.com/app/hq/fund/of001419/index.shtml" TargetMode="External"/><Relationship Id="rId1570" Type="http://schemas.openxmlformats.org/officeDocument/2006/relationships/hyperlink" Target="http://finance.ifeng.com/app/hq/fund/of003148/index.shtml" TargetMode="External"/><Relationship Id="rId1571" Type="http://schemas.openxmlformats.org/officeDocument/2006/relationships/hyperlink" Target="http://finance.ifeng.com/app/hq/fund/of003934/index.shtml" TargetMode="External"/><Relationship Id="rId1572" Type="http://schemas.openxmlformats.org/officeDocument/2006/relationships/hyperlink" Target="http://finance.ifeng.com/app/hq/fund/of005144/index.shtml" TargetMode="External"/><Relationship Id="rId1573" Type="http://schemas.openxmlformats.org/officeDocument/2006/relationships/hyperlink" Target="http://finance.ifeng.com/app/hq/fund/of003866/index.shtml" TargetMode="External"/><Relationship Id="rId1574" Type="http://schemas.openxmlformats.org/officeDocument/2006/relationships/hyperlink" Target="http://finance.ifeng.com/app/hq/fund/sh502049/index.shtml" TargetMode="External"/><Relationship Id="rId1575" Type="http://schemas.openxmlformats.org/officeDocument/2006/relationships/hyperlink" Target="http://finance.ifeng.com/app/hq/fund/of004638/index.shtml" TargetMode="External"/><Relationship Id="rId1576" Type="http://schemas.openxmlformats.org/officeDocument/2006/relationships/hyperlink" Target="http://finance.ifeng.com/app/hq/fund/of002213/index.shtml" TargetMode="External"/><Relationship Id="rId1577" Type="http://schemas.openxmlformats.org/officeDocument/2006/relationships/hyperlink" Target="http://finance.ifeng.com/app/hq/fund/of003268/index.shtml" TargetMode="External"/><Relationship Id="rId1578" Type="http://schemas.openxmlformats.org/officeDocument/2006/relationships/hyperlink" Target="http://finance.ifeng.com/app/hq/fund/of004910/index.shtml" TargetMode="External"/><Relationship Id="rId1579" Type="http://schemas.openxmlformats.org/officeDocument/2006/relationships/hyperlink" Target="http://finance.ifeng.com/app/hq/fund/index.shtml" TargetMode="External"/><Relationship Id="rId4850" Type="http://schemas.openxmlformats.org/officeDocument/2006/relationships/hyperlink" Target="http://finance.ifeng.com/app/hq/fund/of150968/index.shtml" TargetMode="External"/><Relationship Id="rId4851" Type="http://schemas.openxmlformats.org/officeDocument/2006/relationships/hyperlink" Target="http://finance.ifeng.com/app/hq/fund/of001056/index.shtml" TargetMode="External"/><Relationship Id="rId4852" Type="http://schemas.openxmlformats.org/officeDocument/2006/relationships/hyperlink" Target="http://finance.ifeng.com/app/hq/fund/of164205/index.shtml" TargetMode="External"/><Relationship Id="rId4853" Type="http://schemas.openxmlformats.org/officeDocument/2006/relationships/hyperlink" Target="http://finance.ifeng.com/app/hq/fund/of470098/index.shtml" TargetMode="External"/><Relationship Id="rId4854" Type="http://schemas.openxmlformats.org/officeDocument/2006/relationships/hyperlink" Target="http://finance.ifeng.com/app/hq/fund/sh502058/index.shtml" TargetMode="External"/><Relationship Id="rId4855" Type="http://schemas.openxmlformats.org/officeDocument/2006/relationships/hyperlink" Target="http://finance.ifeng.com/app/hq/fund/of100060/index.shtml" TargetMode="External"/><Relationship Id="rId4856" Type="http://schemas.openxmlformats.org/officeDocument/2006/relationships/hyperlink" Target="http://finance.ifeng.com/app/hq/fund/index.shtml" TargetMode="External"/><Relationship Id="rId4857" Type="http://schemas.openxmlformats.org/officeDocument/2006/relationships/hyperlink" Target="http://finance.ifeng.com/app/hq/fund/of160624/index.shtml" TargetMode="External"/><Relationship Id="rId4858" Type="http://schemas.openxmlformats.org/officeDocument/2006/relationships/hyperlink" Target="http://finance.ifeng.com/app/hq/fund/of398021/index.shtml" TargetMode="External"/><Relationship Id="rId4859" Type="http://schemas.openxmlformats.org/officeDocument/2006/relationships/hyperlink" Target="http://finance.ifeng.com/app/hq/fund/of002685/index.shtml" TargetMode="External"/><Relationship Id="rId3760" Type="http://schemas.openxmlformats.org/officeDocument/2006/relationships/hyperlink" Target="http://finance.ifeng.com/app/hq/fund/sz161722/index.shtml" TargetMode="External"/><Relationship Id="rId3761" Type="http://schemas.openxmlformats.org/officeDocument/2006/relationships/hyperlink" Target="http://finance.ifeng.com/app/hq/fund/of400023/index.shtml" TargetMode="External"/><Relationship Id="rId3762" Type="http://schemas.openxmlformats.org/officeDocument/2006/relationships/hyperlink" Target="http://finance.ifeng.com/app/hq/fund/of001253/index.shtml" TargetMode="External"/><Relationship Id="rId3763" Type="http://schemas.openxmlformats.org/officeDocument/2006/relationships/hyperlink" Target="http://finance.ifeng.com/app/hq/fund/of001446/index.shtml" TargetMode="External"/><Relationship Id="rId3764" Type="http://schemas.openxmlformats.org/officeDocument/2006/relationships/hyperlink" Target="http://finance.ifeng.com/app/hq/fund/of519224/index.shtml" TargetMode="External"/><Relationship Id="rId3765" Type="http://schemas.openxmlformats.org/officeDocument/2006/relationships/hyperlink" Target="http://finance.ifeng.com/app/hq/fund/sz164823/index.shtml" TargetMode="External"/><Relationship Id="rId3766" Type="http://schemas.openxmlformats.org/officeDocument/2006/relationships/hyperlink" Target="http://finance.ifeng.com/app/hq/fund/of000594/index.shtml" TargetMode="External"/><Relationship Id="rId3767" Type="http://schemas.openxmlformats.org/officeDocument/2006/relationships/hyperlink" Target="http://finance.ifeng.com/app/hq/fund/of003343/index.shtml" TargetMode="External"/><Relationship Id="rId3768" Type="http://schemas.openxmlformats.org/officeDocument/2006/relationships/hyperlink" Target="http://finance.ifeng.com/app/hq/fund/of002497/index.shtml" TargetMode="External"/><Relationship Id="rId3769" Type="http://schemas.openxmlformats.org/officeDocument/2006/relationships/hyperlink" Target="http://finance.ifeng.com/app/hq/fund/of660005/index.shtml" TargetMode="External"/><Relationship Id="rId4120" Type="http://schemas.openxmlformats.org/officeDocument/2006/relationships/hyperlink" Target="http://finance.ifeng.com/app/hq/fund/of003946/index.shtml" TargetMode="External"/><Relationship Id="rId4121" Type="http://schemas.openxmlformats.org/officeDocument/2006/relationships/hyperlink" Target="http://finance.ifeng.com/app/hq/fund/of003757/index.shtml" TargetMode="External"/><Relationship Id="rId4122" Type="http://schemas.openxmlformats.org/officeDocument/2006/relationships/hyperlink" Target="http://finance.ifeng.com/app/hq/fund/of519157/index.shtml" TargetMode="External"/><Relationship Id="rId4123" Type="http://schemas.openxmlformats.org/officeDocument/2006/relationships/hyperlink" Target="http://finance.ifeng.com/app/hq/fund/of001532/index.shtml" TargetMode="External"/><Relationship Id="rId4124" Type="http://schemas.openxmlformats.org/officeDocument/2006/relationships/hyperlink" Target="http://finance.ifeng.com/app/hq/fund/sz162711/index.shtml" TargetMode="External"/><Relationship Id="rId4125" Type="http://schemas.openxmlformats.org/officeDocument/2006/relationships/hyperlink" Target="http://finance.ifeng.com/app/hq/fund/sz160635/index.shtml" TargetMode="External"/><Relationship Id="rId4126" Type="http://schemas.openxmlformats.org/officeDocument/2006/relationships/hyperlink" Target="http://finance.ifeng.com/app/hq/fund/of481006/index.shtml" TargetMode="External"/><Relationship Id="rId4127" Type="http://schemas.openxmlformats.org/officeDocument/2006/relationships/hyperlink" Target="http://finance.ifeng.com/app/hq/fund/index.shtml" TargetMode="External"/><Relationship Id="rId4128" Type="http://schemas.openxmlformats.org/officeDocument/2006/relationships/hyperlink" Target="http://finance.ifeng.com/app/hq/fund/of001408/index.shtml" TargetMode="External"/><Relationship Id="rId4129" Type="http://schemas.openxmlformats.org/officeDocument/2006/relationships/hyperlink" Target="http://finance.ifeng.com/app/hq/fund/of004670/index.shtml" TargetMode="External"/><Relationship Id="rId2670" Type="http://schemas.openxmlformats.org/officeDocument/2006/relationships/hyperlink" Target="http://finance.ifeng.com/app/hq/fund/of002337/index.shtml" TargetMode="External"/><Relationship Id="rId2671" Type="http://schemas.openxmlformats.org/officeDocument/2006/relationships/hyperlink" Target="http://finance.ifeng.com/app/hq/fund/sz150229/index.shtml" TargetMode="External"/><Relationship Id="rId2672" Type="http://schemas.openxmlformats.org/officeDocument/2006/relationships/hyperlink" Target="http://finance.ifeng.com/app/hq/fund/of000192/index.shtml" TargetMode="External"/><Relationship Id="rId2673" Type="http://schemas.openxmlformats.org/officeDocument/2006/relationships/hyperlink" Target="http://finance.ifeng.com/app/hq/fund/of519324/index.shtml" TargetMode="External"/><Relationship Id="rId2674" Type="http://schemas.openxmlformats.org/officeDocument/2006/relationships/hyperlink" Target="http://finance.ifeng.com/app/hq/fund/of200009/index.shtml" TargetMode="External"/><Relationship Id="rId2675" Type="http://schemas.openxmlformats.org/officeDocument/2006/relationships/hyperlink" Target="http://finance.ifeng.com/app/hq/fund/index.shtml" TargetMode="External"/><Relationship Id="rId2676" Type="http://schemas.openxmlformats.org/officeDocument/2006/relationships/hyperlink" Target="http://finance.ifeng.com/app/hq/fund/of001813/index.shtml" TargetMode="External"/><Relationship Id="rId2677" Type="http://schemas.openxmlformats.org/officeDocument/2006/relationships/hyperlink" Target="http://finance.ifeng.com/app/hq/fund/index.shtml" TargetMode="External"/><Relationship Id="rId2678" Type="http://schemas.openxmlformats.org/officeDocument/2006/relationships/hyperlink" Target="http://finance.ifeng.com/app/hq/fund/sz161015/index.shtml" TargetMode="External"/><Relationship Id="rId2679" Type="http://schemas.openxmlformats.org/officeDocument/2006/relationships/hyperlink" Target="http://finance.ifeng.com/app/hq/fund/sz162511/index.shtml" TargetMode="External"/><Relationship Id="rId3030" Type="http://schemas.openxmlformats.org/officeDocument/2006/relationships/hyperlink" Target="http://finance.ifeng.com/app/hq/fund/of003147/index.shtml" TargetMode="External"/><Relationship Id="rId3031" Type="http://schemas.openxmlformats.org/officeDocument/2006/relationships/hyperlink" Target="http://finance.ifeng.com/app/hq/fund/of001908/index.shtml" TargetMode="External"/><Relationship Id="rId3032" Type="http://schemas.openxmlformats.org/officeDocument/2006/relationships/hyperlink" Target="http://finance.ifeng.com/app/hq/fund/of003368/index.shtml" TargetMode="External"/><Relationship Id="rId3033" Type="http://schemas.openxmlformats.org/officeDocument/2006/relationships/hyperlink" Target="http://finance.ifeng.com/app/hq/fund/sz160720/index.shtml" TargetMode="External"/><Relationship Id="rId3034" Type="http://schemas.openxmlformats.org/officeDocument/2006/relationships/hyperlink" Target="http://finance.ifeng.com/app/hq/fund/of001687/index.shtml" TargetMode="External"/><Relationship Id="rId3035" Type="http://schemas.openxmlformats.org/officeDocument/2006/relationships/hyperlink" Target="http://finance.ifeng.com/app/hq/fund/of005119/index.shtml" TargetMode="External"/><Relationship Id="rId3036" Type="http://schemas.openxmlformats.org/officeDocument/2006/relationships/hyperlink" Target="http://finance.ifeng.com/app/hq/fund/of002783/index.shtml" TargetMode="External"/><Relationship Id="rId3037" Type="http://schemas.openxmlformats.org/officeDocument/2006/relationships/hyperlink" Target="http://finance.ifeng.com/app/hq/fund/of002784/index.shtml" TargetMode="External"/><Relationship Id="rId3038" Type="http://schemas.openxmlformats.org/officeDocument/2006/relationships/hyperlink" Target="http://finance.ifeng.com/app/hq/fund/sz168401/index.shtml" TargetMode="External"/><Relationship Id="rId3039" Type="http://schemas.openxmlformats.org/officeDocument/2006/relationships/hyperlink" Target="http://finance.ifeng.com/app/hq/fund/sz167003/index.shtml" TargetMode="External"/><Relationship Id="rId330" Type="http://schemas.openxmlformats.org/officeDocument/2006/relationships/hyperlink" Target="http://finance.ifeng.com/app/hq/fund/of003803/index.shtml" TargetMode="External"/><Relationship Id="rId331" Type="http://schemas.openxmlformats.org/officeDocument/2006/relationships/hyperlink" Target="http://finance.ifeng.com/app/hq/fund/sz150067/index.shtml" TargetMode="External"/><Relationship Id="rId332" Type="http://schemas.openxmlformats.org/officeDocument/2006/relationships/hyperlink" Target="http://finance.ifeng.com/app/hq/fund/of001513/index.shtml" TargetMode="External"/><Relationship Id="rId333" Type="http://schemas.openxmlformats.org/officeDocument/2006/relationships/hyperlink" Target="http://finance.ifeng.com/app/hq/fund/of001884/index.shtml" TargetMode="External"/><Relationship Id="rId334" Type="http://schemas.openxmlformats.org/officeDocument/2006/relationships/hyperlink" Target="http://finance.ifeng.com/app/hq/fund/of000172/index.shtml" TargetMode="External"/><Relationship Id="rId335" Type="http://schemas.openxmlformats.org/officeDocument/2006/relationships/hyperlink" Target="http://finance.ifeng.com/app/hq/fund/of001701/index.shtml" TargetMode="External"/><Relationship Id="rId336" Type="http://schemas.openxmlformats.org/officeDocument/2006/relationships/hyperlink" Target="http://finance.ifeng.com/app/hq/fund/of320014/index.shtml" TargetMode="External"/><Relationship Id="rId337" Type="http://schemas.openxmlformats.org/officeDocument/2006/relationships/hyperlink" Target="http://finance.ifeng.com/app/hq/fund/of000925/index.shtml" TargetMode="External"/><Relationship Id="rId338" Type="http://schemas.openxmlformats.org/officeDocument/2006/relationships/hyperlink" Target="http://finance.ifeng.com/app/hq/fund/of001694/index.shtml" TargetMode="External"/><Relationship Id="rId339" Type="http://schemas.openxmlformats.org/officeDocument/2006/relationships/hyperlink" Target="http://finance.ifeng.com/app/hq/fund/of213010/index.shtml" TargetMode="External"/><Relationship Id="rId1580" Type="http://schemas.openxmlformats.org/officeDocument/2006/relationships/hyperlink" Target="http://finance.ifeng.com/app/hq/fund/of004979/index.shtml" TargetMode="External"/><Relationship Id="rId1581" Type="http://schemas.openxmlformats.org/officeDocument/2006/relationships/hyperlink" Target="http://finance.ifeng.com/app/hq/fund/of003178/index.shtml" TargetMode="External"/><Relationship Id="rId1582" Type="http://schemas.openxmlformats.org/officeDocument/2006/relationships/hyperlink" Target="http://finance.ifeng.com/app/hq/fund/sz150117/index.shtml" TargetMode="External"/><Relationship Id="rId1583" Type="http://schemas.openxmlformats.org/officeDocument/2006/relationships/hyperlink" Target="http://finance.ifeng.com/app/hq/fund/sz150198/index.shtml" TargetMode="External"/><Relationship Id="rId1584" Type="http://schemas.openxmlformats.org/officeDocument/2006/relationships/hyperlink" Target="http://finance.ifeng.com/app/hq/fund/sz150247/index.shtml" TargetMode="External"/><Relationship Id="rId1585" Type="http://schemas.openxmlformats.org/officeDocument/2006/relationships/hyperlink" Target="http://finance.ifeng.com/app/hq/fund/sz150323/index.shtml" TargetMode="External"/><Relationship Id="rId1586" Type="http://schemas.openxmlformats.org/officeDocument/2006/relationships/hyperlink" Target="http://finance.ifeng.com/app/hq/fund/sz150325/index.shtml" TargetMode="External"/><Relationship Id="rId1587" Type="http://schemas.openxmlformats.org/officeDocument/2006/relationships/hyperlink" Target="http://finance.ifeng.com/app/hq/fund/sz150327/index.shtml" TargetMode="External"/><Relationship Id="rId1588" Type="http://schemas.openxmlformats.org/officeDocument/2006/relationships/hyperlink" Target="http://finance.ifeng.com/app/hq/fund/sz150130/index.shtml" TargetMode="External"/><Relationship Id="rId1589" Type="http://schemas.openxmlformats.org/officeDocument/2006/relationships/hyperlink" Target="http://finance.ifeng.com/app/hq/fund/sz150196/index.shtml" TargetMode="External"/><Relationship Id="rId4860" Type="http://schemas.openxmlformats.org/officeDocument/2006/relationships/hyperlink" Target="http://finance.ifeng.com/app/hq/fund/sz160610/index.shtml" TargetMode="External"/><Relationship Id="rId4861" Type="http://schemas.openxmlformats.org/officeDocument/2006/relationships/hyperlink" Target="http://finance.ifeng.com/app/hq/fund/of001396/index.shtml" TargetMode="External"/><Relationship Id="rId4862" Type="http://schemas.openxmlformats.org/officeDocument/2006/relationships/hyperlink" Target="http://finance.ifeng.com/app/hq/fund/of501038/index.shtml" TargetMode="External"/><Relationship Id="rId4863" Type="http://schemas.openxmlformats.org/officeDocument/2006/relationships/hyperlink" Target="http://finance.ifeng.com/app/hq/fund/index.shtml" TargetMode="External"/><Relationship Id="rId4864" Type="http://schemas.openxmlformats.org/officeDocument/2006/relationships/hyperlink" Target="http://finance.ifeng.com/app/hq/fund/of519772/index.shtml" TargetMode="External"/><Relationship Id="rId4865" Type="http://schemas.openxmlformats.org/officeDocument/2006/relationships/hyperlink" Target="http://finance.ifeng.com/app/hq/fund/of240001/index.shtml" TargetMode="External"/><Relationship Id="rId4866" Type="http://schemas.openxmlformats.org/officeDocument/2006/relationships/hyperlink" Target="http://finance.ifeng.com/app/hq/fund/of519644/index.shtml" TargetMode="External"/><Relationship Id="rId4867" Type="http://schemas.openxmlformats.org/officeDocument/2006/relationships/hyperlink" Target="http://finance.ifeng.com/app/hq/fund/of163805/index.shtml" TargetMode="External"/><Relationship Id="rId4868" Type="http://schemas.openxmlformats.org/officeDocument/2006/relationships/hyperlink" Target="http://finance.ifeng.com/app/hq/fund/of004119/index.shtml" TargetMode="External"/><Relationship Id="rId4869" Type="http://schemas.openxmlformats.org/officeDocument/2006/relationships/hyperlink" Target="http://finance.ifeng.com/app/hq/fund/sz160133/index.shtml" TargetMode="External"/><Relationship Id="rId3770" Type="http://schemas.openxmlformats.org/officeDocument/2006/relationships/hyperlink" Target="http://finance.ifeng.com/app/hq/fund/of001858/index.shtml" TargetMode="External"/><Relationship Id="rId3771" Type="http://schemas.openxmlformats.org/officeDocument/2006/relationships/hyperlink" Target="http://finance.ifeng.com/app/hq/fund/of003344/index.shtml" TargetMode="External"/><Relationship Id="rId3772" Type="http://schemas.openxmlformats.org/officeDocument/2006/relationships/hyperlink" Target="http://finance.ifeng.com/app/hq/fund/sz150084/index.shtml" TargetMode="External"/><Relationship Id="rId3773" Type="http://schemas.openxmlformats.org/officeDocument/2006/relationships/hyperlink" Target="http://finance.ifeng.com/app/hq/fund/sz160809/index.shtml" TargetMode="External"/><Relationship Id="rId3774" Type="http://schemas.openxmlformats.org/officeDocument/2006/relationships/hyperlink" Target="http://finance.ifeng.com/app/hq/fund/of002804/index.shtml" TargetMode="External"/><Relationship Id="rId3775" Type="http://schemas.openxmlformats.org/officeDocument/2006/relationships/hyperlink" Target="http://finance.ifeng.com/app/hq/fund/of002068/index.shtml" TargetMode="External"/><Relationship Id="rId3776" Type="http://schemas.openxmlformats.org/officeDocument/2006/relationships/hyperlink" Target="http://finance.ifeng.com/app/hq/fund/of519021/index.shtml" TargetMode="External"/><Relationship Id="rId3777" Type="http://schemas.openxmlformats.org/officeDocument/2006/relationships/hyperlink" Target="http://finance.ifeng.com/app/hq/fund/of395011/index.shtml" TargetMode="External"/><Relationship Id="rId3778" Type="http://schemas.openxmlformats.org/officeDocument/2006/relationships/hyperlink" Target="http://finance.ifeng.com/app/hq/fund/of257070/index.shtml" TargetMode="External"/><Relationship Id="rId3779" Type="http://schemas.openxmlformats.org/officeDocument/2006/relationships/hyperlink" Target="http://finance.ifeng.com/app/hq/fund/of005033/index.shtml" TargetMode="External"/><Relationship Id="rId4130" Type="http://schemas.openxmlformats.org/officeDocument/2006/relationships/hyperlink" Target="http://finance.ifeng.com/app/hq/fund/of000120/index.shtml" TargetMode="External"/><Relationship Id="rId4131" Type="http://schemas.openxmlformats.org/officeDocument/2006/relationships/hyperlink" Target="http://finance.ifeng.com/app/hq/fund/of003974/index.shtml" TargetMode="External"/><Relationship Id="rId4132" Type="http://schemas.openxmlformats.org/officeDocument/2006/relationships/hyperlink" Target="http://finance.ifeng.com/app/hq/fund/of003975/index.shtml" TargetMode="External"/><Relationship Id="rId4133" Type="http://schemas.openxmlformats.org/officeDocument/2006/relationships/hyperlink" Target="http://finance.ifeng.com/app/hq/fund/of000822/index.shtml" TargetMode="External"/><Relationship Id="rId4134" Type="http://schemas.openxmlformats.org/officeDocument/2006/relationships/hyperlink" Target="http://finance.ifeng.com/app/hq/fund/of002141/index.shtml" TargetMode="External"/><Relationship Id="rId4135" Type="http://schemas.openxmlformats.org/officeDocument/2006/relationships/hyperlink" Target="http://finance.ifeng.com/app/hq/fund/of001719/index.shtml" TargetMode="External"/><Relationship Id="rId4136" Type="http://schemas.openxmlformats.org/officeDocument/2006/relationships/hyperlink" Target="http://finance.ifeng.com/app/hq/fund/of002808/index.shtml" TargetMode="External"/><Relationship Id="rId4137" Type="http://schemas.openxmlformats.org/officeDocument/2006/relationships/hyperlink" Target="http://finance.ifeng.com/app/hq/fund/of003189/index.shtml" TargetMode="External"/><Relationship Id="rId4138" Type="http://schemas.openxmlformats.org/officeDocument/2006/relationships/hyperlink" Target="http://finance.ifeng.com/app/hq/fund/of320006/index.shtml" TargetMode="External"/><Relationship Id="rId4139" Type="http://schemas.openxmlformats.org/officeDocument/2006/relationships/hyperlink" Target="http://finance.ifeng.com/app/hq/fund/of001484/index.shtml" TargetMode="External"/><Relationship Id="rId2680" Type="http://schemas.openxmlformats.org/officeDocument/2006/relationships/hyperlink" Target="http://finance.ifeng.com/app/hq/fund/of519777/index.shtml" TargetMode="External"/><Relationship Id="rId2681" Type="http://schemas.openxmlformats.org/officeDocument/2006/relationships/hyperlink" Target="http://finance.ifeng.com/app/hq/fund/of001031/index.shtml" TargetMode="External"/><Relationship Id="rId2682" Type="http://schemas.openxmlformats.org/officeDocument/2006/relationships/hyperlink" Target="http://finance.ifeng.com/app/hq/fund/of001182/index.shtml" TargetMode="External"/><Relationship Id="rId2683" Type="http://schemas.openxmlformats.org/officeDocument/2006/relationships/hyperlink" Target="http://finance.ifeng.com/app/hq/fund/of003118/index.shtml" TargetMode="External"/><Relationship Id="rId2684" Type="http://schemas.openxmlformats.org/officeDocument/2006/relationships/hyperlink" Target="http://finance.ifeng.com/app/hq/fund/of001802/index.shtml" TargetMode="External"/><Relationship Id="rId2685" Type="http://schemas.openxmlformats.org/officeDocument/2006/relationships/hyperlink" Target="http://finance.ifeng.com/app/hq/fund/of380005/index.shtml" TargetMode="External"/><Relationship Id="rId2686" Type="http://schemas.openxmlformats.org/officeDocument/2006/relationships/hyperlink" Target="http://finance.ifeng.com/app/hq/fund/of000015/index.shtml" TargetMode="External"/><Relationship Id="rId2687" Type="http://schemas.openxmlformats.org/officeDocument/2006/relationships/hyperlink" Target="http://finance.ifeng.com/app/hq/fund/of590009/index.shtml" TargetMode="External"/><Relationship Id="rId2688" Type="http://schemas.openxmlformats.org/officeDocument/2006/relationships/hyperlink" Target="http://finance.ifeng.com/app/hq/fund/of003967/index.shtml" TargetMode="External"/><Relationship Id="rId2689" Type="http://schemas.openxmlformats.org/officeDocument/2006/relationships/hyperlink" Target="http://finance.ifeng.com/app/hq/fund/of002410/index.shtml" TargetMode="External"/><Relationship Id="rId3040" Type="http://schemas.openxmlformats.org/officeDocument/2006/relationships/hyperlink" Target="http://finance.ifeng.com/app/hq/fund/of003826/index.shtml" TargetMode="External"/><Relationship Id="rId3041" Type="http://schemas.openxmlformats.org/officeDocument/2006/relationships/hyperlink" Target="http://finance.ifeng.com/app/hq/fund/of519675/index.shtml" TargetMode="External"/><Relationship Id="rId3042" Type="http://schemas.openxmlformats.org/officeDocument/2006/relationships/hyperlink" Target="http://finance.ifeng.com/app/hq/fund/of004728/index.shtml" TargetMode="External"/><Relationship Id="rId3043" Type="http://schemas.openxmlformats.org/officeDocument/2006/relationships/hyperlink" Target="http://finance.ifeng.com/app/hq/fund/of002996/index.shtml" TargetMode="External"/><Relationship Id="rId3044" Type="http://schemas.openxmlformats.org/officeDocument/2006/relationships/hyperlink" Target="http://finance.ifeng.com/app/hq/fund/of003827/index.shtml" TargetMode="External"/><Relationship Id="rId3045" Type="http://schemas.openxmlformats.org/officeDocument/2006/relationships/hyperlink" Target="http://finance.ifeng.com/app/hq/fund/of004827/index.shtml" TargetMode="External"/><Relationship Id="rId3046" Type="http://schemas.openxmlformats.org/officeDocument/2006/relationships/hyperlink" Target="http://finance.ifeng.com/app/hq/fund/of002105/index.shtml" TargetMode="External"/><Relationship Id="rId3047" Type="http://schemas.openxmlformats.org/officeDocument/2006/relationships/hyperlink" Target="http://finance.ifeng.com/app/hq/fund/of005053/index.shtml" TargetMode="External"/><Relationship Id="rId3048" Type="http://schemas.openxmlformats.org/officeDocument/2006/relationships/hyperlink" Target="http://finance.ifeng.com/app/hq/fund/of519648/index.shtml" TargetMode="External"/><Relationship Id="rId3049" Type="http://schemas.openxmlformats.org/officeDocument/2006/relationships/hyperlink" Target="http://finance.ifeng.com/app/hq/fund/of003523/index.shtml" TargetMode="External"/><Relationship Id="rId340" Type="http://schemas.openxmlformats.org/officeDocument/2006/relationships/hyperlink" Target="http://finance.ifeng.com/app/hq/fund/index.shtml" TargetMode="External"/><Relationship Id="rId341" Type="http://schemas.openxmlformats.org/officeDocument/2006/relationships/hyperlink" Target="http://finance.ifeng.com/app/hq/fund/of004158/index.shtml" TargetMode="External"/><Relationship Id="rId342" Type="http://schemas.openxmlformats.org/officeDocument/2006/relationships/hyperlink" Target="http://finance.ifeng.com/app/hq/fund/of550002/index.shtml" TargetMode="External"/><Relationship Id="rId343" Type="http://schemas.openxmlformats.org/officeDocument/2006/relationships/hyperlink" Target="http://finance.ifeng.com/app/hq/fund/index.shtml" TargetMode="External"/><Relationship Id="rId344" Type="http://schemas.openxmlformats.org/officeDocument/2006/relationships/hyperlink" Target="http://finance.ifeng.com/app/hq/fund/of001433/index.shtml" TargetMode="External"/><Relationship Id="rId345" Type="http://schemas.openxmlformats.org/officeDocument/2006/relationships/hyperlink" Target="http://finance.ifeng.com/app/hq/fund/of050001/index.shtml" TargetMode="External"/><Relationship Id="rId346" Type="http://schemas.openxmlformats.org/officeDocument/2006/relationships/hyperlink" Target="http://finance.ifeng.com/app/hq/fund/of410008/index.shtml" TargetMode="External"/><Relationship Id="rId347" Type="http://schemas.openxmlformats.org/officeDocument/2006/relationships/hyperlink" Target="http://finance.ifeng.com/app/hq/fund/index.shtml" TargetMode="External"/><Relationship Id="rId348" Type="http://schemas.openxmlformats.org/officeDocument/2006/relationships/hyperlink" Target="http://finance.ifeng.com/app/hq/fund/of450008/index.shtml" TargetMode="External"/><Relationship Id="rId349" Type="http://schemas.openxmlformats.org/officeDocument/2006/relationships/hyperlink" Target="http://finance.ifeng.com/app/hq/fund/of001587/index.shtml" TargetMode="External"/><Relationship Id="rId1590" Type="http://schemas.openxmlformats.org/officeDocument/2006/relationships/hyperlink" Target="http://finance.ifeng.com/app/hq/fund/of003742/index.shtml" TargetMode="External"/><Relationship Id="rId1591" Type="http://schemas.openxmlformats.org/officeDocument/2006/relationships/hyperlink" Target="http://finance.ifeng.com/app/hq/fund/of004061/index.shtml" TargetMode="External"/><Relationship Id="rId1592" Type="http://schemas.openxmlformats.org/officeDocument/2006/relationships/hyperlink" Target="http://finance.ifeng.com/app/hq/fund/of005315/index.shtml" TargetMode="External"/><Relationship Id="rId1593" Type="http://schemas.openxmlformats.org/officeDocument/2006/relationships/hyperlink" Target="http://finance.ifeng.com/app/hq/fund/of005316/index.shtml" TargetMode="External"/><Relationship Id="rId1594" Type="http://schemas.openxmlformats.org/officeDocument/2006/relationships/hyperlink" Target="http://finance.ifeng.com/app/hq/fund/index.shtml" TargetMode="External"/><Relationship Id="rId1595" Type="http://schemas.openxmlformats.org/officeDocument/2006/relationships/hyperlink" Target="http://finance.ifeng.com/app/hq/fund/of005327/index.shtml" TargetMode="External"/><Relationship Id="rId1596" Type="http://schemas.openxmlformats.org/officeDocument/2006/relationships/hyperlink" Target="http://finance.ifeng.com/app/hq/fund/of003440/index.shtml" TargetMode="External"/><Relationship Id="rId1597" Type="http://schemas.openxmlformats.org/officeDocument/2006/relationships/hyperlink" Target="http://finance.ifeng.com/app/hq/fund/of000792/index.shtml" TargetMode="External"/><Relationship Id="rId1598" Type="http://schemas.openxmlformats.org/officeDocument/2006/relationships/hyperlink" Target="http://finance.ifeng.com/app/hq/fund/of003207/index.shtml" TargetMode="External"/><Relationship Id="rId1599" Type="http://schemas.openxmlformats.org/officeDocument/2006/relationships/hyperlink" Target="http://finance.ifeng.com/app/hq/fund/of003825/index.shtml" TargetMode="External"/><Relationship Id="rId4870" Type="http://schemas.openxmlformats.org/officeDocument/2006/relationships/hyperlink" Target="http://finance.ifeng.com/app/hq/fund/of050026/index.shtml" TargetMode="External"/><Relationship Id="rId4871" Type="http://schemas.openxmlformats.org/officeDocument/2006/relationships/hyperlink" Target="http://finance.ifeng.com/app/hq/fund/of004777/index.shtml" TargetMode="External"/><Relationship Id="rId4872" Type="http://schemas.openxmlformats.org/officeDocument/2006/relationships/hyperlink" Target="http://finance.ifeng.com/app/hq/fund/of000729/index.shtml" TargetMode="External"/><Relationship Id="rId4873" Type="http://schemas.openxmlformats.org/officeDocument/2006/relationships/hyperlink" Target="http://finance.ifeng.com/app/hq/fund/index.shtml" TargetMode="External"/><Relationship Id="rId4874" Type="http://schemas.openxmlformats.org/officeDocument/2006/relationships/hyperlink" Target="http://finance.ifeng.com/app/hq/fund/sz163415/index.shtml" TargetMode="External"/><Relationship Id="rId4875" Type="http://schemas.openxmlformats.org/officeDocument/2006/relationships/hyperlink" Target="http://finance.ifeng.com/app/hq/fund/of001864/index.shtml" TargetMode="External"/><Relationship Id="rId4876" Type="http://schemas.openxmlformats.org/officeDocument/2006/relationships/hyperlink" Target="http://finance.ifeng.com/app/hq/fund/of398061/index.shtml" TargetMode="External"/><Relationship Id="rId4877" Type="http://schemas.openxmlformats.org/officeDocument/2006/relationships/hyperlink" Target="http://finance.ifeng.com/app/hq/fund/of004845/index.shtml" TargetMode="External"/><Relationship Id="rId4878" Type="http://schemas.openxmlformats.org/officeDocument/2006/relationships/hyperlink" Target="http://finance.ifeng.com/app/hq/fund/of004846/index.shtml" TargetMode="External"/><Relationship Id="rId4879" Type="http://schemas.openxmlformats.org/officeDocument/2006/relationships/hyperlink" Target="http://finance.ifeng.com/app/hq/fund/of217013/index.shtml" TargetMode="External"/><Relationship Id="rId3780" Type="http://schemas.openxmlformats.org/officeDocument/2006/relationships/hyperlink" Target="http://finance.ifeng.com/app/hq/fund/of530018/index.shtml" TargetMode="External"/><Relationship Id="rId3781" Type="http://schemas.openxmlformats.org/officeDocument/2006/relationships/hyperlink" Target="http://finance.ifeng.com/app/hq/fund/of519091/index.shtml" TargetMode="External"/><Relationship Id="rId3782" Type="http://schemas.openxmlformats.org/officeDocument/2006/relationships/hyperlink" Target="http://finance.ifeng.com/app/hq/fund/of002713/index.shtml" TargetMode="External"/><Relationship Id="rId3783" Type="http://schemas.openxmlformats.org/officeDocument/2006/relationships/hyperlink" Target="http://finance.ifeng.com/app/hq/fund/of000747/index.shtml" TargetMode="External"/><Relationship Id="rId3784" Type="http://schemas.openxmlformats.org/officeDocument/2006/relationships/hyperlink" Target="http://finance.ifeng.com/app/hq/fund/sz167001/index.shtml" TargetMode="External"/><Relationship Id="rId3785" Type="http://schemas.openxmlformats.org/officeDocument/2006/relationships/hyperlink" Target="http://finance.ifeng.com/app/hq/fund/of004726/index.shtml" TargetMode="External"/><Relationship Id="rId3786" Type="http://schemas.openxmlformats.org/officeDocument/2006/relationships/hyperlink" Target="http://finance.ifeng.com/app/hq/fund/of004727/index.shtml" TargetMode="External"/><Relationship Id="rId3787" Type="http://schemas.openxmlformats.org/officeDocument/2006/relationships/hyperlink" Target="http://finance.ifeng.com/app/hq/fund/sz159912/index.shtml" TargetMode="External"/><Relationship Id="rId3788" Type="http://schemas.openxmlformats.org/officeDocument/2006/relationships/hyperlink" Target="http://finance.ifeng.com/app/hq/fund/of003409/index.shtml" TargetMode="External"/><Relationship Id="rId3789" Type="http://schemas.openxmlformats.org/officeDocument/2006/relationships/hyperlink" Target="http://finance.ifeng.com/app/hq/fund/of002597/index.shtml" TargetMode="External"/><Relationship Id="rId4140" Type="http://schemas.openxmlformats.org/officeDocument/2006/relationships/hyperlink" Target="http://finance.ifeng.com/app/hq/fund/of001168/index.shtml" TargetMode="External"/><Relationship Id="rId4141" Type="http://schemas.openxmlformats.org/officeDocument/2006/relationships/hyperlink" Target="http://finance.ifeng.com/app/hq/fund/sz165313/index.shtml" TargetMode="External"/><Relationship Id="rId4142" Type="http://schemas.openxmlformats.org/officeDocument/2006/relationships/hyperlink" Target="http://finance.ifeng.com/app/hq/fund/of610007/index.shtml" TargetMode="External"/><Relationship Id="rId4143" Type="http://schemas.openxmlformats.org/officeDocument/2006/relationships/hyperlink" Target="http://finance.ifeng.com/app/hq/fund/sh501009/index.shtml" TargetMode="External"/><Relationship Id="rId4144" Type="http://schemas.openxmlformats.org/officeDocument/2006/relationships/hyperlink" Target="http://finance.ifeng.com/app/hq/fund/sh501010/index.shtml" TargetMode="External"/><Relationship Id="rId4145" Type="http://schemas.openxmlformats.org/officeDocument/2006/relationships/hyperlink" Target="http://finance.ifeng.com/app/hq/fund/of001855/index.shtml" TargetMode="External"/><Relationship Id="rId4146" Type="http://schemas.openxmlformats.org/officeDocument/2006/relationships/hyperlink" Target="http://finance.ifeng.com/app/hq/fund/of004423/index.shtml" TargetMode="External"/><Relationship Id="rId4147" Type="http://schemas.openxmlformats.org/officeDocument/2006/relationships/hyperlink" Target="http://finance.ifeng.com/app/hq/fund/of257050/index.shtml" TargetMode="External"/><Relationship Id="rId4148" Type="http://schemas.openxmlformats.org/officeDocument/2006/relationships/hyperlink" Target="http://finance.ifeng.com/app/hq/fund/sh510520/index.shtml" TargetMode="External"/><Relationship Id="rId4149" Type="http://schemas.openxmlformats.org/officeDocument/2006/relationships/hyperlink" Target="http://finance.ifeng.com/app/hq/fund/of003152/index.shtml" TargetMode="External"/><Relationship Id="rId2690" Type="http://schemas.openxmlformats.org/officeDocument/2006/relationships/hyperlink" Target="http://finance.ifeng.com/app/hq/fund/of000801/index.shtml" TargetMode="External"/><Relationship Id="rId2691" Type="http://schemas.openxmlformats.org/officeDocument/2006/relationships/hyperlink" Target="http://finance.ifeng.com/app/hq/fund/of003657/index.shtml" TargetMode="External"/><Relationship Id="rId2692" Type="http://schemas.openxmlformats.org/officeDocument/2006/relationships/hyperlink" Target="http://finance.ifeng.com/app/hq/fund/of002867/index.shtml" TargetMode="External"/><Relationship Id="rId2693" Type="http://schemas.openxmlformats.org/officeDocument/2006/relationships/hyperlink" Target="http://finance.ifeng.com/app/hq/fund/of253010/index.shtml" TargetMode="External"/><Relationship Id="rId2694" Type="http://schemas.openxmlformats.org/officeDocument/2006/relationships/hyperlink" Target="http://finance.ifeng.com/app/hq/fund/sz160522/index.shtml" TargetMode="External"/><Relationship Id="rId2695" Type="http://schemas.openxmlformats.org/officeDocument/2006/relationships/hyperlink" Target="http://finance.ifeng.com/app/hq/fund/of002920/index.shtml" TargetMode="External"/><Relationship Id="rId2696" Type="http://schemas.openxmlformats.org/officeDocument/2006/relationships/hyperlink" Target="http://finance.ifeng.com/app/hq/fund/of003651/index.shtml" TargetMode="External"/><Relationship Id="rId2697" Type="http://schemas.openxmlformats.org/officeDocument/2006/relationships/hyperlink" Target="http://finance.ifeng.com/app/hq/fund/of001840/index.shtml" TargetMode="External"/><Relationship Id="rId2698" Type="http://schemas.openxmlformats.org/officeDocument/2006/relationships/hyperlink" Target="http://finance.ifeng.com/app/hq/fund/index.shtml" TargetMode="External"/><Relationship Id="rId2699" Type="http://schemas.openxmlformats.org/officeDocument/2006/relationships/hyperlink" Target="http://finance.ifeng.com/app/hq/fund/index.shtml" TargetMode="External"/><Relationship Id="rId3050" Type="http://schemas.openxmlformats.org/officeDocument/2006/relationships/hyperlink" Target="http://finance.ifeng.com/app/hq/fund/of004828/index.shtml" TargetMode="External"/><Relationship Id="rId3051" Type="http://schemas.openxmlformats.org/officeDocument/2006/relationships/hyperlink" Target="http://finance.ifeng.com/app/hq/fund/of004729/index.shtml" TargetMode="External"/><Relationship Id="rId3052" Type="http://schemas.openxmlformats.org/officeDocument/2006/relationships/hyperlink" Target="http://finance.ifeng.com/app/hq/fund/of000911/index.shtml" TargetMode="External"/><Relationship Id="rId3053" Type="http://schemas.openxmlformats.org/officeDocument/2006/relationships/hyperlink" Target="http://finance.ifeng.com/app/hq/fund/of004227/index.shtml" TargetMode="External"/><Relationship Id="rId3054" Type="http://schemas.openxmlformats.org/officeDocument/2006/relationships/hyperlink" Target="http://finance.ifeng.com/app/hq/fund/of003090/index.shtml" TargetMode="External"/><Relationship Id="rId3055" Type="http://schemas.openxmlformats.org/officeDocument/2006/relationships/hyperlink" Target="http://finance.ifeng.com/app/hq/fund/of003779/index.shtml" TargetMode="External"/><Relationship Id="rId3056" Type="http://schemas.openxmlformats.org/officeDocument/2006/relationships/hyperlink" Target="http://finance.ifeng.com/app/hq/fund/of004228/index.shtml" TargetMode="External"/><Relationship Id="rId3057" Type="http://schemas.openxmlformats.org/officeDocument/2006/relationships/hyperlink" Target="http://finance.ifeng.com/app/hq/fund/sh501032/index.shtml" TargetMode="External"/><Relationship Id="rId3058" Type="http://schemas.openxmlformats.org/officeDocument/2006/relationships/hyperlink" Target="http://finance.ifeng.com/app/hq/fund/of003089/index.shtml" TargetMode="External"/><Relationship Id="rId3059" Type="http://schemas.openxmlformats.org/officeDocument/2006/relationships/hyperlink" Target="http://finance.ifeng.com/app/hq/fund/of005263/index.shtml" TargetMode="External"/><Relationship Id="rId350" Type="http://schemas.openxmlformats.org/officeDocument/2006/relationships/hyperlink" Target="http://finance.ifeng.com/app/hq/fund/sz164509/index.shtml" TargetMode="External"/><Relationship Id="rId351" Type="http://schemas.openxmlformats.org/officeDocument/2006/relationships/hyperlink" Target="http://finance.ifeng.com/app/hq/fund/of002030/index.shtml" TargetMode="External"/><Relationship Id="rId352" Type="http://schemas.openxmlformats.org/officeDocument/2006/relationships/hyperlink" Target="http://finance.ifeng.com/app/hq/fund/of001554/index.shtml" TargetMode="External"/><Relationship Id="rId353" Type="http://schemas.openxmlformats.org/officeDocument/2006/relationships/hyperlink" Target="http://finance.ifeng.com/app/hq/fund/of240014/index.shtml" TargetMode="External"/><Relationship Id="rId354" Type="http://schemas.openxmlformats.org/officeDocument/2006/relationships/hyperlink" Target="http://finance.ifeng.com/app/hq/fund/of002514/index.shtml" TargetMode="External"/><Relationship Id="rId355" Type="http://schemas.openxmlformats.org/officeDocument/2006/relationships/hyperlink" Target="http://finance.ifeng.com/app/hq/fund/sz161831/index.shtml" TargetMode="External"/><Relationship Id="rId356" Type="http://schemas.openxmlformats.org/officeDocument/2006/relationships/hyperlink" Target="http://finance.ifeng.com/app/hq/fund/sh510260/index.shtml" TargetMode="External"/><Relationship Id="rId357" Type="http://schemas.openxmlformats.org/officeDocument/2006/relationships/hyperlink" Target="http://finance.ifeng.com/app/hq/fund/of001586/index.shtml" TargetMode="External"/><Relationship Id="rId358" Type="http://schemas.openxmlformats.org/officeDocument/2006/relationships/hyperlink" Target="http://finance.ifeng.com/app/hq/fund/of002043/index.shtml" TargetMode="External"/><Relationship Id="rId359" Type="http://schemas.openxmlformats.org/officeDocument/2006/relationships/hyperlink" Target="http://finance.ifeng.com/app/hq/fund/of002853/index.shtml" TargetMode="External"/><Relationship Id="rId4880" Type="http://schemas.openxmlformats.org/officeDocument/2006/relationships/hyperlink" Target="http://finance.ifeng.com/app/hq/fund/of290012/index.shtml" TargetMode="External"/><Relationship Id="rId4881" Type="http://schemas.openxmlformats.org/officeDocument/2006/relationships/hyperlink" Target="http://finance.ifeng.com/app/hq/fund/of002583/index.shtml" TargetMode="External"/><Relationship Id="rId4882" Type="http://schemas.openxmlformats.org/officeDocument/2006/relationships/hyperlink" Target="http://finance.ifeng.com/app/hq/fund/of519093/index.shtml" TargetMode="External"/><Relationship Id="rId4883" Type="http://schemas.openxmlformats.org/officeDocument/2006/relationships/hyperlink" Target="http://finance.ifeng.com/app/hq/fund/of270028/index.shtml" TargetMode="External"/><Relationship Id="rId4884" Type="http://schemas.openxmlformats.org/officeDocument/2006/relationships/hyperlink" Target="http://finance.ifeng.com/app/hq/fund/sz163503/index.shtml" TargetMode="External"/><Relationship Id="rId4885" Type="http://schemas.openxmlformats.org/officeDocument/2006/relationships/hyperlink" Target="http://finance.ifeng.com/app/hq/fund/of001457/index.shtml" TargetMode="External"/><Relationship Id="rId4886" Type="http://schemas.openxmlformats.org/officeDocument/2006/relationships/hyperlink" Target="http://finance.ifeng.com/app/hq/fund/index.shtml" TargetMode="External"/><Relationship Id="rId4887" Type="http://schemas.openxmlformats.org/officeDocument/2006/relationships/hyperlink" Target="http://finance.ifeng.com/app/hq/fund/sz150131/index.shtml" TargetMode="External"/><Relationship Id="rId4888" Type="http://schemas.openxmlformats.org/officeDocument/2006/relationships/hyperlink" Target="http://finance.ifeng.com/app/hq/fund/of001255/index.shtml" TargetMode="External"/><Relationship Id="rId4889" Type="http://schemas.openxmlformats.org/officeDocument/2006/relationships/hyperlink" Target="http://finance.ifeng.com/app/hq/fund/of001487/index.shtml" TargetMode="External"/><Relationship Id="rId3790" Type="http://schemas.openxmlformats.org/officeDocument/2006/relationships/hyperlink" Target="http://finance.ifeng.com/app/hq/fund/of675011/index.shtml" TargetMode="External"/><Relationship Id="rId3791" Type="http://schemas.openxmlformats.org/officeDocument/2006/relationships/hyperlink" Target="http://finance.ifeng.com/app/hq/fund/sh502018/index.shtml" TargetMode="External"/><Relationship Id="rId3792" Type="http://schemas.openxmlformats.org/officeDocument/2006/relationships/hyperlink" Target="http://finance.ifeng.com/app/hq/fund/of001258/index.shtml" TargetMode="External"/><Relationship Id="rId3793" Type="http://schemas.openxmlformats.org/officeDocument/2006/relationships/hyperlink" Target="http://finance.ifeng.com/app/hq/fund/of519995/index.shtml" TargetMode="External"/><Relationship Id="rId3794" Type="http://schemas.openxmlformats.org/officeDocument/2006/relationships/hyperlink" Target="http://finance.ifeng.com/app/hq/fund/of003410/index.shtml" TargetMode="External"/><Relationship Id="rId3795" Type="http://schemas.openxmlformats.org/officeDocument/2006/relationships/hyperlink" Target="http://finance.ifeng.com/app/hq/fund/of580007/index.shtml" TargetMode="External"/><Relationship Id="rId3796" Type="http://schemas.openxmlformats.org/officeDocument/2006/relationships/hyperlink" Target="http://finance.ifeng.com/app/hq/fund/sz168108/index.shtml" TargetMode="External"/><Relationship Id="rId3797" Type="http://schemas.openxmlformats.org/officeDocument/2006/relationships/hyperlink" Target="http://finance.ifeng.com/app/hq/fund/of003710/index.shtml" TargetMode="External"/><Relationship Id="rId3798" Type="http://schemas.openxmlformats.org/officeDocument/2006/relationships/hyperlink" Target="http://finance.ifeng.com/app/hq/fund/of001733/index.shtml" TargetMode="External"/><Relationship Id="rId3799" Type="http://schemas.openxmlformats.org/officeDocument/2006/relationships/hyperlink" Target="http://finance.ifeng.com/app/hq/fund/of003374/index.shtml" TargetMode="External"/><Relationship Id="rId4150" Type="http://schemas.openxmlformats.org/officeDocument/2006/relationships/hyperlink" Target="http://finance.ifeng.com/app/hq/fund/of000696/index.shtml" TargetMode="External"/><Relationship Id="rId4151" Type="http://schemas.openxmlformats.org/officeDocument/2006/relationships/hyperlink" Target="http://finance.ifeng.com/app/hq/fund/of002746/index.shtml" TargetMode="External"/><Relationship Id="rId4152" Type="http://schemas.openxmlformats.org/officeDocument/2006/relationships/hyperlink" Target="http://finance.ifeng.com/app/hq/fund/of580002/index.shtml" TargetMode="External"/><Relationship Id="rId4153" Type="http://schemas.openxmlformats.org/officeDocument/2006/relationships/hyperlink" Target="http://finance.ifeng.com/app/hq/fund/of004514/index.shtml" TargetMode="External"/><Relationship Id="rId4154" Type="http://schemas.openxmlformats.org/officeDocument/2006/relationships/hyperlink" Target="http://finance.ifeng.com/app/hq/fund/sh510510/index.shtml" TargetMode="External"/><Relationship Id="rId4155" Type="http://schemas.openxmlformats.org/officeDocument/2006/relationships/hyperlink" Target="http://finance.ifeng.com/app/hq/fund/of004946/index.shtml" TargetMode="External"/><Relationship Id="rId4156" Type="http://schemas.openxmlformats.org/officeDocument/2006/relationships/hyperlink" Target="http://finance.ifeng.com/app/hq/fund/of090020/index.shtml" TargetMode="External"/><Relationship Id="rId4157" Type="http://schemas.openxmlformats.org/officeDocument/2006/relationships/hyperlink" Target="http://finance.ifeng.com/app/hq/fund/of000373/index.shtml" TargetMode="External"/><Relationship Id="rId4158" Type="http://schemas.openxmlformats.org/officeDocument/2006/relationships/hyperlink" Target="http://finance.ifeng.com/app/hq/fund/sz150048/index.shtml" TargetMode="External"/><Relationship Id="rId4159" Type="http://schemas.openxmlformats.org/officeDocument/2006/relationships/hyperlink" Target="http://finance.ifeng.com/app/hq/fund/of001972/index.shtml" TargetMode="External"/><Relationship Id="rId3060" Type="http://schemas.openxmlformats.org/officeDocument/2006/relationships/hyperlink" Target="http://finance.ifeng.com/app/hq/fund/of003289/index.shtml" TargetMode="External"/><Relationship Id="rId3061" Type="http://schemas.openxmlformats.org/officeDocument/2006/relationships/hyperlink" Target="http://finance.ifeng.com/app/hq/fund/of004230/index.shtml" TargetMode="External"/><Relationship Id="rId3062" Type="http://schemas.openxmlformats.org/officeDocument/2006/relationships/hyperlink" Target="http://finance.ifeng.com/app/hq/fund/of003193/index.shtml" TargetMode="External"/><Relationship Id="rId3063" Type="http://schemas.openxmlformats.org/officeDocument/2006/relationships/hyperlink" Target="http://finance.ifeng.com/app/hq/fund/of003863/index.shtml" TargetMode="External"/><Relationship Id="rId3064" Type="http://schemas.openxmlformats.org/officeDocument/2006/relationships/hyperlink" Target="http://finance.ifeng.com/app/hq/fund/of002206/index.shtml" TargetMode="External"/><Relationship Id="rId3065" Type="http://schemas.openxmlformats.org/officeDocument/2006/relationships/hyperlink" Target="http://finance.ifeng.com/app/hq/fund/sh511220/index.shtml" TargetMode="External"/><Relationship Id="rId3066" Type="http://schemas.openxmlformats.org/officeDocument/2006/relationships/hyperlink" Target="http://finance.ifeng.com/app/hq/fund/of003549/index.shtml" TargetMode="External"/><Relationship Id="rId3067" Type="http://schemas.openxmlformats.org/officeDocument/2006/relationships/hyperlink" Target="http://finance.ifeng.com/app/hq/fund/of003241/index.shtml" TargetMode="External"/><Relationship Id="rId3068" Type="http://schemas.openxmlformats.org/officeDocument/2006/relationships/hyperlink" Target="http://finance.ifeng.com/app/hq/fund/of003242/index.shtml" TargetMode="External"/><Relationship Id="rId3069" Type="http://schemas.openxmlformats.org/officeDocument/2006/relationships/hyperlink" Target="http://finance.ifeng.com/app/hq/fund/of004008/index.shtml" TargetMode="External"/><Relationship Id="rId360" Type="http://schemas.openxmlformats.org/officeDocument/2006/relationships/hyperlink" Target="http://finance.ifeng.com/app/hq/fund/of001402/index.shtml" TargetMode="External"/><Relationship Id="rId361" Type="http://schemas.openxmlformats.org/officeDocument/2006/relationships/hyperlink" Target="http://finance.ifeng.com/app/hq/fund/of000845/index.shtml" TargetMode="External"/><Relationship Id="rId362" Type="http://schemas.openxmlformats.org/officeDocument/2006/relationships/hyperlink" Target="http://finance.ifeng.com/app/hq/fund/of001347/index.shtml" TargetMode="External"/><Relationship Id="rId363" Type="http://schemas.openxmlformats.org/officeDocument/2006/relationships/hyperlink" Target="http://finance.ifeng.com/app/hq/fund/of320004/index.shtml" TargetMode="External"/><Relationship Id="rId364" Type="http://schemas.openxmlformats.org/officeDocument/2006/relationships/hyperlink" Target="http://finance.ifeng.com/app/hq/fund/of003353/index.shtml" TargetMode="External"/><Relationship Id="rId365" Type="http://schemas.openxmlformats.org/officeDocument/2006/relationships/hyperlink" Target="http://finance.ifeng.com/app/hq/fund/of004292/index.shtml" TargetMode="External"/><Relationship Id="rId366" Type="http://schemas.openxmlformats.org/officeDocument/2006/relationships/hyperlink" Target="http://finance.ifeng.com/app/hq/fund/sz150101/index.shtml" TargetMode="External"/><Relationship Id="rId367" Type="http://schemas.openxmlformats.org/officeDocument/2006/relationships/hyperlink" Target="http://finance.ifeng.com/app/hq/fund/of001263/index.shtml" TargetMode="External"/><Relationship Id="rId368" Type="http://schemas.openxmlformats.org/officeDocument/2006/relationships/hyperlink" Target="http://finance.ifeng.com/app/hq/fund/of003993/index.shtml" TargetMode="External"/><Relationship Id="rId369" Type="http://schemas.openxmlformats.org/officeDocument/2006/relationships/hyperlink" Target="http://finance.ifeng.com/app/hq/fund/of000609/index.shtml" TargetMode="External"/><Relationship Id="rId4890" Type="http://schemas.openxmlformats.org/officeDocument/2006/relationships/hyperlink" Target="http://finance.ifeng.com/app/hq/fund/of004241/index.shtml" TargetMode="External"/><Relationship Id="rId4891" Type="http://schemas.openxmlformats.org/officeDocument/2006/relationships/hyperlink" Target="http://finance.ifeng.com/app/hq/fund/of001938/index.shtml" TargetMode="External"/><Relationship Id="rId4892" Type="http://schemas.openxmlformats.org/officeDocument/2006/relationships/hyperlink" Target="http://finance.ifeng.com/app/hq/fund/of002621/index.shtml" TargetMode="External"/><Relationship Id="rId4893" Type="http://schemas.openxmlformats.org/officeDocument/2006/relationships/hyperlink" Target="http://finance.ifeng.com/app/hq/fund/of001070/index.shtml" TargetMode="External"/><Relationship Id="rId4894" Type="http://schemas.openxmlformats.org/officeDocument/2006/relationships/hyperlink" Target="http://finance.ifeng.com/app/hq/fund/sz150284/index.shtml" TargetMode="External"/><Relationship Id="rId4895" Type="http://schemas.openxmlformats.org/officeDocument/2006/relationships/hyperlink" Target="http://finance.ifeng.com/app/hq/fund/of004868/index.shtml" TargetMode="External"/><Relationship Id="rId4896" Type="http://schemas.openxmlformats.org/officeDocument/2006/relationships/hyperlink" Target="http://finance.ifeng.com/app/hq/fund/of001044/index.shtml" TargetMode="External"/><Relationship Id="rId4897" Type="http://schemas.openxmlformats.org/officeDocument/2006/relationships/hyperlink" Target="http://finance.ifeng.com/app/hq/fund/of519068/index.shtml" TargetMode="External"/><Relationship Id="rId4898" Type="http://schemas.openxmlformats.org/officeDocument/2006/relationships/hyperlink" Target="http://finance.ifeng.com/app/hq/fund/of002021/index.shtml" TargetMode="External"/><Relationship Id="rId4899" Type="http://schemas.openxmlformats.org/officeDocument/2006/relationships/hyperlink" Target="http://finance.ifeng.com/app/hq/fund/of004734/index.shtml" TargetMode="External"/><Relationship Id="rId4160" Type="http://schemas.openxmlformats.org/officeDocument/2006/relationships/hyperlink" Target="http://finance.ifeng.com/app/hq/fund/of004947/index.shtml" TargetMode="External"/><Relationship Id="rId4161" Type="http://schemas.openxmlformats.org/officeDocument/2006/relationships/hyperlink" Target="http://finance.ifeng.com/app/hq/fund/sz160910/index.shtml" TargetMode="External"/><Relationship Id="rId4162" Type="http://schemas.openxmlformats.org/officeDocument/2006/relationships/hyperlink" Target="http://finance.ifeng.com/app/hq/fund/sz159932/index.shtml" TargetMode="External"/><Relationship Id="rId4163" Type="http://schemas.openxmlformats.org/officeDocument/2006/relationships/hyperlink" Target="http://finance.ifeng.com/app/hq/fund/of002639/index.shtml" TargetMode="External"/><Relationship Id="rId4164" Type="http://schemas.openxmlformats.org/officeDocument/2006/relationships/hyperlink" Target="http://finance.ifeng.com/app/hq/fund/of000652/index.shtml" TargetMode="External"/><Relationship Id="rId4165" Type="http://schemas.openxmlformats.org/officeDocument/2006/relationships/hyperlink" Target="http://finance.ifeng.com/app/hq/fund/sz162510/index.shtml" TargetMode="External"/><Relationship Id="rId4166" Type="http://schemas.openxmlformats.org/officeDocument/2006/relationships/hyperlink" Target="http://finance.ifeng.com/app/hq/fund/of000376/index.shtml" TargetMode="External"/><Relationship Id="rId4167" Type="http://schemas.openxmlformats.org/officeDocument/2006/relationships/hyperlink" Target="http://finance.ifeng.com/app/hq/fund/of519727/index.shtml" TargetMode="External"/><Relationship Id="rId4168" Type="http://schemas.openxmlformats.org/officeDocument/2006/relationships/hyperlink" Target="http://finance.ifeng.com/app/hq/fund/of001648/index.shtml" TargetMode="External"/><Relationship Id="rId4169" Type="http://schemas.openxmlformats.org/officeDocument/2006/relationships/hyperlink" Target="http://finance.ifeng.com/app/hq/fund/of320018/index.shtml" TargetMode="External"/><Relationship Id="rId3070" Type="http://schemas.openxmlformats.org/officeDocument/2006/relationships/hyperlink" Target="http://finance.ifeng.com/app/hq/fund/of004009/index.shtml" TargetMode="External"/><Relationship Id="rId3071" Type="http://schemas.openxmlformats.org/officeDocument/2006/relationships/hyperlink" Target="http://finance.ifeng.com/app/hq/fund/sz163119/index.shtml" TargetMode="External"/><Relationship Id="rId3072" Type="http://schemas.openxmlformats.org/officeDocument/2006/relationships/hyperlink" Target="http://finance.ifeng.com/app/hq/fund/of000664/index.shtml" TargetMode="External"/><Relationship Id="rId3073" Type="http://schemas.openxmlformats.org/officeDocument/2006/relationships/hyperlink" Target="http://finance.ifeng.com/app/hq/fund/of350005/index.shtml" TargetMode="External"/><Relationship Id="rId3074" Type="http://schemas.openxmlformats.org/officeDocument/2006/relationships/hyperlink" Target="http://finance.ifeng.com/app/hq/fund/of002485/index.shtml" TargetMode="External"/><Relationship Id="rId3075" Type="http://schemas.openxmlformats.org/officeDocument/2006/relationships/hyperlink" Target="http://finance.ifeng.com/app/hq/fund/sz163005/index.shtml" TargetMode="External"/><Relationship Id="rId3076" Type="http://schemas.openxmlformats.org/officeDocument/2006/relationships/hyperlink" Target="http://finance.ifeng.com/app/hq/fund/of000127/index.shtml" TargetMode="External"/><Relationship Id="rId3077" Type="http://schemas.openxmlformats.org/officeDocument/2006/relationships/hyperlink" Target="http://finance.ifeng.com/app/hq/fund/index.shtml" TargetMode="External"/><Relationship Id="rId3078" Type="http://schemas.openxmlformats.org/officeDocument/2006/relationships/hyperlink" Target="http://finance.ifeng.com/app/hq/fund/of420001/index.shtml" TargetMode="External"/><Relationship Id="rId3079" Type="http://schemas.openxmlformats.org/officeDocument/2006/relationships/hyperlink" Target="http://finance.ifeng.com/app/hq/fund/of003715/index.shtml" TargetMode="External"/><Relationship Id="rId370" Type="http://schemas.openxmlformats.org/officeDocument/2006/relationships/hyperlink" Target="http://finance.ifeng.com/app/hq/fund/of004725/index.shtml" TargetMode="External"/><Relationship Id="rId371" Type="http://schemas.openxmlformats.org/officeDocument/2006/relationships/hyperlink" Target="http://finance.ifeng.com/app/hq/fund/of004724/index.shtml" TargetMode="External"/><Relationship Id="rId372" Type="http://schemas.openxmlformats.org/officeDocument/2006/relationships/hyperlink" Target="http://finance.ifeng.com/app/hq/fund/of519654/index.shtml" TargetMode="External"/><Relationship Id="rId373" Type="http://schemas.openxmlformats.org/officeDocument/2006/relationships/hyperlink" Target="http://finance.ifeng.com/app/hq/fund/of519929/index.shtml" TargetMode="External"/><Relationship Id="rId374" Type="http://schemas.openxmlformats.org/officeDocument/2006/relationships/hyperlink" Target="http://finance.ifeng.com/app/hq/fund/of160627/index.shtml" TargetMode="External"/><Relationship Id="rId375" Type="http://schemas.openxmlformats.org/officeDocument/2006/relationships/hyperlink" Target="http://finance.ifeng.com/app/hq/fund/of585001/index.shtml" TargetMode="External"/><Relationship Id="rId376" Type="http://schemas.openxmlformats.org/officeDocument/2006/relationships/hyperlink" Target="http://finance.ifeng.com/app/hq/fund/of003354/index.shtml" TargetMode="External"/><Relationship Id="rId377" Type="http://schemas.openxmlformats.org/officeDocument/2006/relationships/hyperlink" Target="http://finance.ifeng.com/app/hq/fund/of002332/index.shtml" TargetMode="External"/><Relationship Id="rId378" Type="http://schemas.openxmlformats.org/officeDocument/2006/relationships/hyperlink" Target="http://finance.ifeng.com/app/hq/fund/of090009/index.shtml" TargetMode="External"/><Relationship Id="rId379" Type="http://schemas.openxmlformats.org/officeDocument/2006/relationships/hyperlink" Target="http://finance.ifeng.com/app/hq/fund/of001555/index.shtml" TargetMode="External"/><Relationship Id="rId4170" Type="http://schemas.openxmlformats.org/officeDocument/2006/relationships/hyperlink" Target="http://finance.ifeng.com/app/hq/fund/of004945/index.shtml" TargetMode="External"/><Relationship Id="rId4171" Type="http://schemas.openxmlformats.org/officeDocument/2006/relationships/hyperlink" Target="http://finance.ifeng.com/app/hq/fund/of000793/index.shtml" TargetMode="External"/><Relationship Id="rId4172" Type="http://schemas.openxmlformats.org/officeDocument/2006/relationships/hyperlink" Target="http://finance.ifeng.com/app/hq/fund/of003359/index.shtml" TargetMode="External"/><Relationship Id="rId4173" Type="http://schemas.openxmlformats.org/officeDocument/2006/relationships/hyperlink" Target="http://finance.ifeng.com/app/hq/fund/of001604/index.shtml" TargetMode="External"/><Relationship Id="rId4174" Type="http://schemas.openxmlformats.org/officeDocument/2006/relationships/hyperlink" Target="http://finance.ifeng.com/app/hq/fund/of200001/index.shtml" TargetMode="External"/><Relationship Id="rId4175" Type="http://schemas.openxmlformats.org/officeDocument/2006/relationships/hyperlink" Target="http://finance.ifeng.com/app/hq/fund/of110010/index.shtml" TargetMode="External"/><Relationship Id="rId4176" Type="http://schemas.openxmlformats.org/officeDocument/2006/relationships/hyperlink" Target="http://finance.ifeng.com/app/hq/fund/of001917/index.shtml" TargetMode="External"/><Relationship Id="rId4177" Type="http://schemas.openxmlformats.org/officeDocument/2006/relationships/hyperlink" Target="http://finance.ifeng.com/app/hq/fund/of003291/index.shtml" TargetMode="External"/><Relationship Id="rId4178" Type="http://schemas.openxmlformats.org/officeDocument/2006/relationships/hyperlink" Target="http://finance.ifeng.com/app/hq/fund/of003153/index.shtml" TargetMode="External"/><Relationship Id="rId4179" Type="http://schemas.openxmlformats.org/officeDocument/2006/relationships/hyperlink" Target="http://finance.ifeng.com/app/hq/fund/of002780/index.shtml" TargetMode="External"/><Relationship Id="rId3080" Type="http://schemas.openxmlformats.org/officeDocument/2006/relationships/hyperlink" Target="http://finance.ifeng.com/app/hq/fund/of002910/index.shtml" TargetMode="External"/><Relationship Id="rId3081" Type="http://schemas.openxmlformats.org/officeDocument/2006/relationships/hyperlink" Target="http://finance.ifeng.com/app/hq/fund/of003971/index.shtml" TargetMode="External"/><Relationship Id="rId3082" Type="http://schemas.openxmlformats.org/officeDocument/2006/relationships/hyperlink" Target="http://finance.ifeng.com/app/hq/fund/of003970/index.shtml" TargetMode="External"/><Relationship Id="rId3083" Type="http://schemas.openxmlformats.org/officeDocument/2006/relationships/hyperlink" Target="http://finance.ifeng.com/app/hq/fund/of004362/index.shtml" TargetMode="External"/><Relationship Id="rId3084" Type="http://schemas.openxmlformats.org/officeDocument/2006/relationships/hyperlink" Target="http://finance.ifeng.com/app/hq/fund/of151002/index.shtml" TargetMode="External"/><Relationship Id="rId3085" Type="http://schemas.openxmlformats.org/officeDocument/2006/relationships/hyperlink" Target="http://finance.ifeng.com/app/hq/fund/of003692/index.shtml" TargetMode="External"/><Relationship Id="rId3086" Type="http://schemas.openxmlformats.org/officeDocument/2006/relationships/hyperlink" Target="http://finance.ifeng.com/app/hq/fund/of003693/index.shtml" TargetMode="External"/><Relationship Id="rId3087" Type="http://schemas.openxmlformats.org/officeDocument/2006/relationships/hyperlink" Target="http://finance.ifeng.com/app/hq/fund/of166010/index.shtml" TargetMode="External"/><Relationship Id="rId3088" Type="http://schemas.openxmlformats.org/officeDocument/2006/relationships/hyperlink" Target="http://finance.ifeng.com/app/hq/fund/of004301/index.shtml" TargetMode="External"/><Relationship Id="rId3089" Type="http://schemas.openxmlformats.org/officeDocument/2006/relationships/hyperlink" Target="http://finance.ifeng.com/app/hq/fund/of002104/index.shtml" TargetMode="External"/><Relationship Id="rId380" Type="http://schemas.openxmlformats.org/officeDocument/2006/relationships/hyperlink" Target="http://finance.ifeng.com/app/hq/fund/of000176/index.shtml" TargetMode="External"/><Relationship Id="rId381" Type="http://schemas.openxmlformats.org/officeDocument/2006/relationships/hyperlink" Target="http://finance.ifeng.com/app/hq/fund/of005233/index.shtml" TargetMode="External"/><Relationship Id="rId382" Type="http://schemas.openxmlformats.org/officeDocument/2006/relationships/hyperlink" Target="http://finance.ifeng.com/app/hq/fund/of000589/index.shtml" TargetMode="External"/><Relationship Id="rId383" Type="http://schemas.openxmlformats.org/officeDocument/2006/relationships/hyperlink" Target="http://finance.ifeng.com/app/hq/fund/of002333/index.shtml" TargetMode="External"/><Relationship Id="rId384" Type="http://schemas.openxmlformats.org/officeDocument/2006/relationships/hyperlink" Target="http://finance.ifeng.com/app/hq/fund/of110027/index.shtml" TargetMode="External"/><Relationship Id="rId385" Type="http://schemas.openxmlformats.org/officeDocument/2006/relationships/hyperlink" Target="http://finance.ifeng.com/app/hq/fund/sh510900/index.shtml" TargetMode="External"/><Relationship Id="rId386" Type="http://schemas.openxmlformats.org/officeDocument/2006/relationships/hyperlink" Target="http://finance.ifeng.com/app/hq/fund/index.shtml" TargetMode="External"/><Relationship Id="rId387" Type="http://schemas.openxmlformats.org/officeDocument/2006/relationships/hyperlink" Target="http://finance.ifeng.com/app/hq/fund/sz150107/index.shtml" TargetMode="External"/><Relationship Id="rId388" Type="http://schemas.openxmlformats.org/officeDocument/2006/relationships/hyperlink" Target="http://finance.ifeng.com/app/hq/fund/sz160615/index.shtml" TargetMode="External"/><Relationship Id="rId389" Type="http://schemas.openxmlformats.org/officeDocument/2006/relationships/hyperlink" Target="http://finance.ifeng.com/app/hq/fund/of040002/index.shtml" TargetMode="External"/><Relationship Id="rId4180" Type="http://schemas.openxmlformats.org/officeDocument/2006/relationships/hyperlink" Target="http://finance.ifeng.com/app/hq/fund/of002414/index.shtml" TargetMode="External"/><Relationship Id="rId4181" Type="http://schemas.openxmlformats.org/officeDocument/2006/relationships/hyperlink" Target="http://finance.ifeng.com/app/hq/fund/index.shtml" TargetMode="External"/><Relationship Id="rId4182" Type="http://schemas.openxmlformats.org/officeDocument/2006/relationships/hyperlink" Target="http://finance.ifeng.com/app/hq/fund/of000478/index.shtml" TargetMode="External"/><Relationship Id="rId4183" Type="http://schemas.openxmlformats.org/officeDocument/2006/relationships/hyperlink" Target="http://finance.ifeng.com/app/hq/fund/of001623/index.shtml" TargetMode="External"/><Relationship Id="rId4184" Type="http://schemas.openxmlformats.org/officeDocument/2006/relationships/hyperlink" Target="http://finance.ifeng.com/app/hq/fund/of001106/index.shtml" TargetMode="External"/><Relationship Id="rId4185" Type="http://schemas.openxmlformats.org/officeDocument/2006/relationships/hyperlink" Target="http://finance.ifeng.com/app/hq/fund/of004270/index.shtml" TargetMode="External"/><Relationship Id="rId4186" Type="http://schemas.openxmlformats.org/officeDocument/2006/relationships/hyperlink" Target="http://finance.ifeng.com/app/hq/fund/of001978/index.shtml" TargetMode="External"/><Relationship Id="rId4187" Type="http://schemas.openxmlformats.org/officeDocument/2006/relationships/hyperlink" Target="http://finance.ifeng.com/app/hq/fund/of000887/index.shtml" TargetMode="External"/><Relationship Id="rId4188" Type="http://schemas.openxmlformats.org/officeDocument/2006/relationships/hyperlink" Target="http://finance.ifeng.com/app/hq/fund/of002004/index.shtml" TargetMode="External"/><Relationship Id="rId4189" Type="http://schemas.openxmlformats.org/officeDocument/2006/relationships/hyperlink" Target="http://finance.ifeng.com/app/hq/fund/of002952/index.shtml" TargetMode="External"/><Relationship Id="rId3090" Type="http://schemas.openxmlformats.org/officeDocument/2006/relationships/hyperlink" Target="http://finance.ifeng.com/app/hq/fund/of004395/index.shtml" TargetMode="External"/><Relationship Id="rId3091" Type="http://schemas.openxmlformats.org/officeDocument/2006/relationships/hyperlink" Target="http://finance.ifeng.com/app/hq/fund/of002143/index.shtml" TargetMode="External"/><Relationship Id="rId3092" Type="http://schemas.openxmlformats.org/officeDocument/2006/relationships/hyperlink" Target="http://finance.ifeng.com/app/hq/fund/of168104/index.shtml" TargetMode="External"/><Relationship Id="rId3093" Type="http://schemas.openxmlformats.org/officeDocument/2006/relationships/hyperlink" Target="http://finance.ifeng.com/app/hq/fund/of004608/index.shtml" TargetMode="External"/><Relationship Id="rId3094" Type="http://schemas.openxmlformats.org/officeDocument/2006/relationships/hyperlink" Target="http://finance.ifeng.com/app/hq/fund/index.shtml" TargetMode="External"/><Relationship Id="rId3095" Type="http://schemas.openxmlformats.org/officeDocument/2006/relationships/hyperlink" Target="http://finance.ifeng.com/app/hq/fund/index.shtml" TargetMode="External"/><Relationship Id="rId3096" Type="http://schemas.openxmlformats.org/officeDocument/2006/relationships/hyperlink" Target="http://finance.ifeng.com/app/hq/fund/index.shtml" TargetMode="External"/><Relationship Id="rId3097" Type="http://schemas.openxmlformats.org/officeDocument/2006/relationships/hyperlink" Target="http://finance.ifeng.com/app/hq/fund/of003155/index.shtml" TargetMode="External"/><Relationship Id="rId3098" Type="http://schemas.openxmlformats.org/officeDocument/2006/relationships/hyperlink" Target="http://finance.ifeng.com/app/hq/fund/of001993/index.shtml" TargetMode="External"/><Relationship Id="rId3099" Type="http://schemas.openxmlformats.org/officeDocument/2006/relationships/hyperlink" Target="http://finance.ifeng.com/app/hq/fund/of005043/index.shtml" TargetMode="External"/><Relationship Id="rId390" Type="http://schemas.openxmlformats.org/officeDocument/2006/relationships/hyperlink" Target="http://finance.ifeng.com/app/hq/fund/sh510160/index.shtml" TargetMode="External"/><Relationship Id="rId391" Type="http://schemas.openxmlformats.org/officeDocument/2006/relationships/hyperlink" Target="http://finance.ifeng.com/app/hq/fund/index.shtml" TargetMode="External"/><Relationship Id="rId392" Type="http://schemas.openxmlformats.org/officeDocument/2006/relationships/hyperlink" Target="http://finance.ifeng.com/app/hq/fund/of000073/index.shtml" TargetMode="External"/><Relationship Id="rId393" Type="http://schemas.openxmlformats.org/officeDocument/2006/relationships/hyperlink" Target="http://finance.ifeng.com/app/hq/fund/sz160717/index.shtml" TargetMode="External"/><Relationship Id="rId394" Type="http://schemas.openxmlformats.org/officeDocument/2006/relationships/hyperlink" Target="http://finance.ifeng.com/app/hq/fund/sz161903/index.shtml" TargetMode="External"/><Relationship Id="rId395" Type="http://schemas.openxmlformats.org/officeDocument/2006/relationships/hyperlink" Target="http://finance.ifeng.com/app/hq/fund/of004987/index.shtml" TargetMode="External"/><Relationship Id="rId396" Type="http://schemas.openxmlformats.org/officeDocument/2006/relationships/hyperlink" Target="http://finance.ifeng.com/app/hq/fund/of320003/index.shtml" TargetMode="External"/><Relationship Id="rId397" Type="http://schemas.openxmlformats.org/officeDocument/2006/relationships/hyperlink" Target="http://finance.ifeng.com/app/hq/fund/of005085/index.shtml" TargetMode="External"/><Relationship Id="rId398" Type="http://schemas.openxmlformats.org/officeDocument/2006/relationships/hyperlink" Target="http://finance.ifeng.com/app/hq/fund/of005084/index.shtml" TargetMode="External"/><Relationship Id="rId399" Type="http://schemas.openxmlformats.org/officeDocument/2006/relationships/hyperlink" Target="http://finance.ifeng.com/app/hq/fund/sz150260/index.shtml" TargetMode="External"/><Relationship Id="rId4190" Type="http://schemas.openxmlformats.org/officeDocument/2006/relationships/hyperlink" Target="http://finance.ifeng.com/app/hq/fund/of004272/index.shtml" TargetMode="External"/><Relationship Id="rId4191" Type="http://schemas.openxmlformats.org/officeDocument/2006/relationships/hyperlink" Target="http://finance.ifeng.com/app/hq/fund/of000916/index.shtml" TargetMode="External"/><Relationship Id="rId4192" Type="http://schemas.openxmlformats.org/officeDocument/2006/relationships/hyperlink" Target="http://finance.ifeng.com/app/hq/fund/of519655/index.shtml" TargetMode="External"/><Relationship Id="rId4193" Type="http://schemas.openxmlformats.org/officeDocument/2006/relationships/hyperlink" Target="http://finance.ifeng.com/app/hq/fund/of320022/index.shtml" TargetMode="External"/><Relationship Id="rId4194" Type="http://schemas.openxmlformats.org/officeDocument/2006/relationships/hyperlink" Target="http://finance.ifeng.com/app/hq/fund/of002561/index.shtml" TargetMode="External"/><Relationship Id="rId4195" Type="http://schemas.openxmlformats.org/officeDocument/2006/relationships/hyperlink" Target="http://finance.ifeng.com/app/hq/fund/of002539/index.shtml" TargetMode="External"/><Relationship Id="rId4196" Type="http://schemas.openxmlformats.org/officeDocument/2006/relationships/hyperlink" Target="http://finance.ifeng.com/app/hq/fund/of004273/index.shtml" TargetMode="External"/><Relationship Id="rId4197" Type="http://schemas.openxmlformats.org/officeDocument/2006/relationships/hyperlink" Target="http://finance.ifeng.com/app/hq/fund/index.shtml" TargetMode="External"/><Relationship Id="rId4198" Type="http://schemas.openxmlformats.org/officeDocument/2006/relationships/hyperlink" Target="http://finance.ifeng.com/app/hq/fund/of002125/index.shtml" TargetMode="External"/><Relationship Id="rId4199" Type="http://schemas.openxmlformats.org/officeDocument/2006/relationships/hyperlink" Target="http://finance.ifeng.com/app/hq/fund/of001052/index.shtml" TargetMode="External"/><Relationship Id="rId1400" Type="http://schemas.openxmlformats.org/officeDocument/2006/relationships/hyperlink" Target="http://finance.ifeng.com/app/hq/fund/of002781/index.shtml" TargetMode="External"/><Relationship Id="rId1401" Type="http://schemas.openxmlformats.org/officeDocument/2006/relationships/hyperlink" Target="http://finance.ifeng.com/app/hq/fund/of003050/index.shtml" TargetMode="External"/><Relationship Id="rId1402" Type="http://schemas.openxmlformats.org/officeDocument/2006/relationships/hyperlink" Target="http://finance.ifeng.com/app/hq/fund/of003051/index.shtml" TargetMode="External"/><Relationship Id="rId1403" Type="http://schemas.openxmlformats.org/officeDocument/2006/relationships/hyperlink" Target="http://finance.ifeng.com/app/hq/fund/of004124/index.shtml" TargetMode="External"/><Relationship Id="rId1404" Type="http://schemas.openxmlformats.org/officeDocument/2006/relationships/hyperlink" Target="http://finance.ifeng.com/app/hq/fund/of003898/index.shtml" TargetMode="External"/><Relationship Id="rId1405" Type="http://schemas.openxmlformats.org/officeDocument/2006/relationships/hyperlink" Target="http://finance.ifeng.com/app/hq/fund/of000128/index.shtml" TargetMode="External"/><Relationship Id="rId1406" Type="http://schemas.openxmlformats.org/officeDocument/2006/relationships/hyperlink" Target="http://finance.ifeng.com/app/hq/fund/of162299/index.shtml" TargetMode="External"/><Relationship Id="rId1407" Type="http://schemas.openxmlformats.org/officeDocument/2006/relationships/hyperlink" Target="http://finance.ifeng.com/app/hq/fund/of002086/index.shtml" TargetMode="External"/><Relationship Id="rId1408" Type="http://schemas.openxmlformats.org/officeDocument/2006/relationships/hyperlink" Target="http://finance.ifeng.com/app/hq/fund/of160520/index.shtml" TargetMode="External"/><Relationship Id="rId1409" Type="http://schemas.openxmlformats.org/officeDocument/2006/relationships/hyperlink" Target="http://finance.ifeng.com/app/hq/fund/of003280/index.shtml" TargetMode="External"/><Relationship Id="rId2500" Type="http://schemas.openxmlformats.org/officeDocument/2006/relationships/hyperlink" Target="http://finance.ifeng.com/app/hq/fund/of519330/index.shtml" TargetMode="External"/><Relationship Id="rId2501" Type="http://schemas.openxmlformats.org/officeDocument/2006/relationships/hyperlink" Target="http://finance.ifeng.com/app/hq/fund/of000333/index.shtml" TargetMode="External"/><Relationship Id="rId2502" Type="http://schemas.openxmlformats.org/officeDocument/2006/relationships/hyperlink" Target="http://finance.ifeng.com/app/hq/fund/of519743/index.shtml" TargetMode="External"/><Relationship Id="rId2503" Type="http://schemas.openxmlformats.org/officeDocument/2006/relationships/hyperlink" Target="http://finance.ifeng.com/app/hq/fund/of002742/index.shtml" TargetMode="External"/><Relationship Id="rId2504" Type="http://schemas.openxmlformats.org/officeDocument/2006/relationships/hyperlink" Target="http://finance.ifeng.com/app/hq/fund/of519766/index.shtml" TargetMode="External"/><Relationship Id="rId2505" Type="http://schemas.openxmlformats.org/officeDocument/2006/relationships/hyperlink" Target="http://finance.ifeng.com/app/hq/fund/of002739/index.shtml" TargetMode="External"/><Relationship Id="rId2506" Type="http://schemas.openxmlformats.org/officeDocument/2006/relationships/hyperlink" Target="http://finance.ifeng.com/app/hq/fund/index.shtml" TargetMode="External"/><Relationship Id="rId2507" Type="http://schemas.openxmlformats.org/officeDocument/2006/relationships/hyperlink" Target="http://finance.ifeng.com/app/hq/fund/of003942/index.shtml" TargetMode="External"/><Relationship Id="rId2508" Type="http://schemas.openxmlformats.org/officeDocument/2006/relationships/hyperlink" Target="http://finance.ifeng.com/app/hq/fund/of610108/index.shtml" TargetMode="External"/><Relationship Id="rId2509" Type="http://schemas.openxmlformats.org/officeDocument/2006/relationships/hyperlink" Target="http://finance.ifeng.com/app/hq/fund/of001249/index.shtml" TargetMode="External"/><Relationship Id="rId1410" Type="http://schemas.openxmlformats.org/officeDocument/2006/relationships/hyperlink" Target="http://finance.ifeng.com/app/hq/fund/of003726/index.shtml" TargetMode="External"/><Relationship Id="rId1411" Type="http://schemas.openxmlformats.org/officeDocument/2006/relationships/hyperlink" Target="http://finance.ifeng.com/app/hq/fund/of002137/index.shtml" TargetMode="External"/><Relationship Id="rId1412" Type="http://schemas.openxmlformats.org/officeDocument/2006/relationships/hyperlink" Target="http://finance.ifeng.com/app/hq/fund/of003498/index.shtml" TargetMode="External"/><Relationship Id="rId1413" Type="http://schemas.openxmlformats.org/officeDocument/2006/relationships/hyperlink" Target="http://finance.ifeng.com/app/hq/fund/of003499/index.shtml" TargetMode="External"/><Relationship Id="rId1414" Type="http://schemas.openxmlformats.org/officeDocument/2006/relationships/hyperlink" Target="http://finance.ifeng.com/app/hq/fund/of003198/index.shtml" TargetMode="External"/><Relationship Id="rId1415" Type="http://schemas.openxmlformats.org/officeDocument/2006/relationships/hyperlink" Target="http://finance.ifeng.com/app/hq/fund/of000129/index.shtml" TargetMode="External"/><Relationship Id="rId1416" Type="http://schemas.openxmlformats.org/officeDocument/2006/relationships/hyperlink" Target="http://finance.ifeng.com/app/hq/fund/of003197/index.shtml" TargetMode="External"/><Relationship Id="rId1417" Type="http://schemas.openxmlformats.org/officeDocument/2006/relationships/hyperlink" Target="http://finance.ifeng.com/app/hq/fund/of002797/index.shtml" TargetMode="External"/><Relationship Id="rId1418" Type="http://schemas.openxmlformats.org/officeDocument/2006/relationships/hyperlink" Target="http://finance.ifeng.com/app/hq/fund/of004180/index.shtml" TargetMode="External"/><Relationship Id="rId1419" Type="http://schemas.openxmlformats.org/officeDocument/2006/relationships/hyperlink" Target="http://finance.ifeng.com/app/hq/fund/of004181/index.shtml" TargetMode="External"/><Relationship Id="rId3600" Type="http://schemas.openxmlformats.org/officeDocument/2006/relationships/hyperlink" Target="http://finance.ifeng.com/app/hq/fund/of580009/index.shtml" TargetMode="External"/><Relationship Id="rId3601" Type="http://schemas.openxmlformats.org/officeDocument/2006/relationships/hyperlink" Target="http://finance.ifeng.com/app/hq/fund/of100051/index.shtml" TargetMode="External"/><Relationship Id="rId3602" Type="http://schemas.openxmlformats.org/officeDocument/2006/relationships/hyperlink" Target="http://finance.ifeng.com/app/hq/fund/of460007/index.shtml" TargetMode="External"/><Relationship Id="rId3603" Type="http://schemas.openxmlformats.org/officeDocument/2006/relationships/hyperlink" Target="http://finance.ifeng.com/app/hq/fund/of001565/index.shtml" TargetMode="External"/><Relationship Id="rId3604" Type="http://schemas.openxmlformats.org/officeDocument/2006/relationships/hyperlink" Target="http://finance.ifeng.com/app/hq/fund/of001590/index.shtml" TargetMode="External"/><Relationship Id="rId3605" Type="http://schemas.openxmlformats.org/officeDocument/2006/relationships/hyperlink" Target="http://finance.ifeng.com/app/hq/fund/sz162718/index.shtml" TargetMode="External"/><Relationship Id="rId3606" Type="http://schemas.openxmlformats.org/officeDocument/2006/relationships/hyperlink" Target="http://finance.ifeng.com/app/hq/fund/of001822/index.shtml" TargetMode="External"/><Relationship Id="rId3607" Type="http://schemas.openxmlformats.org/officeDocument/2006/relationships/hyperlink" Target="http://finance.ifeng.com/app/hq/fund/of001591/index.shtml" TargetMode="External"/><Relationship Id="rId3608" Type="http://schemas.openxmlformats.org/officeDocument/2006/relationships/hyperlink" Target="http://finance.ifeng.com/app/hq/fund/of460005/index.shtml" TargetMode="External"/><Relationship Id="rId3609" Type="http://schemas.openxmlformats.org/officeDocument/2006/relationships/hyperlink" Target="http://finance.ifeng.com/app/hq/fund/of151001/index.shtml" TargetMode="External"/><Relationship Id="rId900" Type="http://schemas.openxmlformats.org/officeDocument/2006/relationships/hyperlink" Target="http://finance.ifeng.com/app/hq/fund/of020012/index.shtml" TargetMode="External"/><Relationship Id="rId901" Type="http://schemas.openxmlformats.org/officeDocument/2006/relationships/hyperlink" Target="http://finance.ifeng.com/app/hq/fund/of001493/index.shtml" TargetMode="External"/><Relationship Id="rId902" Type="http://schemas.openxmlformats.org/officeDocument/2006/relationships/hyperlink" Target="http://finance.ifeng.com/app/hq/fund/of002461/index.shtml" TargetMode="External"/><Relationship Id="rId903" Type="http://schemas.openxmlformats.org/officeDocument/2006/relationships/hyperlink" Target="http://finance.ifeng.com/app/hq/fund/of002454/index.shtml" TargetMode="External"/><Relationship Id="rId904" Type="http://schemas.openxmlformats.org/officeDocument/2006/relationships/hyperlink" Target="http://finance.ifeng.com/app/hq/fund/of002717/index.shtml" TargetMode="External"/><Relationship Id="rId905" Type="http://schemas.openxmlformats.org/officeDocument/2006/relationships/hyperlink" Target="http://finance.ifeng.com/app/hq/fund/of001563/index.shtml" TargetMode="External"/><Relationship Id="rId906" Type="http://schemas.openxmlformats.org/officeDocument/2006/relationships/hyperlink" Target="http://finance.ifeng.com/app/hq/fund/of003456/index.shtml" TargetMode="External"/><Relationship Id="rId907" Type="http://schemas.openxmlformats.org/officeDocument/2006/relationships/hyperlink" Target="http://finance.ifeng.com/app/hq/fund/of360011/index.shtml" TargetMode="External"/><Relationship Id="rId908" Type="http://schemas.openxmlformats.org/officeDocument/2006/relationships/hyperlink" Target="http://finance.ifeng.com/app/hq/fund/of002681/index.shtml" TargetMode="External"/><Relationship Id="rId909" Type="http://schemas.openxmlformats.org/officeDocument/2006/relationships/hyperlink" Target="http://finance.ifeng.com/app/hq/fund/sz163824/index.shtml" TargetMode="External"/><Relationship Id="rId2510" Type="http://schemas.openxmlformats.org/officeDocument/2006/relationships/hyperlink" Target="http://finance.ifeng.com/app/hq/fund/of003504/index.shtml" TargetMode="External"/><Relationship Id="rId2511" Type="http://schemas.openxmlformats.org/officeDocument/2006/relationships/hyperlink" Target="http://finance.ifeng.com/app/hq/fund/of001818/index.shtml" TargetMode="External"/><Relationship Id="rId2512" Type="http://schemas.openxmlformats.org/officeDocument/2006/relationships/hyperlink" Target="http://finance.ifeng.com/app/hq/fund/of003010/index.shtml" TargetMode="External"/><Relationship Id="rId2513" Type="http://schemas.openxmlformats.org/officeDocument/2006/relationships/hyperlink" Target="http://finance.ifeng.com/app/hq/fund/of001011/index.shtml" TargetMode="External"/><Relationship Id="rId2514" Type="http://schemas.openxmlformats.org/officeDocument/2006/relationships/hyperlink" Target="http://finance.ifeng.com/app/hq/fund/of519152/index.shtml" TargetMode="External"/><Relationship Id="rId2515" Type="http://schemas.openxmlformats.org/officeDocument/2006/relationships/hyperlink" Target="http://finance.ifeng.com/app/hq/fund/of002276/index.shtml" TargetMode="External"/><Relationship Id="rId2516" Type="http://schemas.openxmlformats.org/officeDocument/2006/relationships/hyperlink" Target="http://finance.ifeng.com/app/hq/fund/of004881/index.shtml" TargetMode="External"/><Relationship Id="rId2517" Type="http://schemas.openxmlformats.org/officeDocument/2006/relationships/hyperlink" Target="http://finance.ifeng.com/app/hq/fund/of003521/index.shtml" TargetMode="External"/><Relationship Id="rId2518" Type="http://schemas.openxmlformats.org/officeDocument/2006/relationships/hyperlink" Target="http://finance.ifeng.com/app/hq/fund/of002208/index.shtml" TargetMode="External"/><Relationship Id="rId2519" Type="http://schemas.openxmlformats.org/officeDocument/2006/relationships/hyperlink" Target="http://finance.ifeng.com/app/hq/fund/of001584/index.shtml" TargetMode="External"/><Relationship Id="rId1420" Type="http://schemas.openxmlformats.org/officeDocument/2006/relationships/hyperlink" Target="http://finance.ifeng.com/app/hq/fund/of004322/index.shtml" TargetMode="External"/><Relationship Id="rId1421" Type="http://schemas.openxmlformats.org/officeDocument/2006/relationships/hyperlink" Target="http://finance.ifeng.com/app/hq/fund/of002796/index.shtml" TargetMode="External"/><Relationship Id="rId1422" Type="http://schemas.openxmlformats.org/officeDocument/2006/relationships/hyperlink" Target="http://finance.ifeng.com/app/hq/fund/of000173/index.shtml" TargetMode="External"/><Relationship Id="rId1423" Type="http://schemas.openxmlformats.org/officeDocument/2006/relationships/hyperlink" Target="http://finance.ifeng.com/app/hq/fund/of002111/index.shtml" TargetMode="External"/><Relationship Id="rId1424" Type="http://schemas.openxmlformats.org/officeDocument/2006/relationships/hyperlink" Target="http://finance.ifeng.com/app/hq/fund/of002440/index.shtml" TargetMode="External"/><Relationship Id="rId1425" Type="http://schemas.openxmlformats.org/officeDocument/2006/relationships/hyperlink" Target="http://finance.ifeng.com/app/hq/fund/of004102/index.shtml" TargetMode="External"/><Relationship Id="rId1426" Type="http://schemas.openxmlformats.org/officeDocument/2006/relationships/hyperlink" Target="http://finance.ifeng.com/app/hq/fund/of004103/index.shtml" TargetMode="External"/><Relationship Id="rId1427" Type="http://schemas.openxmlformats.org/officeDocument/2006/relationships/hyperlink" Target="http://finance.ifeng.com/app/hq/fund/of003605/index.shtml" TargetMode="External"/><Relationship Id="rId1428" Type="http://schemas.openxmlformats.org/officeDocument/2006/relationships/hyperlink" Target="http://finance.ifeng.com/app/hq/fund/of420102/index.shtml" TargetMode="External"/><Relationship Id="rId1429" Type="http://schemas.openxmlformats.org/officeDocument/2006/relationships/hyperlink" Target="http://finance.ifeng.com/app/hq/fund/of000313/index.shtml" TargetMode="External"/><Relationship Id="rId4700" Type="http://schemas.openxmlformats.org/officeDocument/2006/relationships/hyperlink" Target="http://finance.ifeng.com/app/hq/fund/of400007/index.shtml" TargetMode="External"/><Relationship Id="rId4701" Type="http://schemas.openxmlformats.org/officeDocument/2006/relationships/hyperlink" Target="http://finance.ifeng.com/app/hq/fund/of540009/index.shtml" TargetMode="External"/><Relationship Id="rId4702" Type="http://schemas.openxmlformats.org/officeDocument/2006/relationships/hyperlink" Target="http://finance.ifeng.com/app/hq/fund/of004643/index.shtml" TargetMode="External"/><Relationship Id="rId4703" Type="http://schemas.openxmlformats.org/officeDocument/2006/relationships/hyperlink" Target="http://finance.ifeng.com/app/hq/fund/of004606/index.shtml" TargetMode="External"/><Relationship Id="rId4704" Type="http://schemas.openxmlformats.org/officeDocument/2006/relationships/hyperlink" Target="http://finance.ifeng.com/app/hq/fund/of001281/index.shtml" TargetMode="External"/><Relationship Id="rId4705" Type="http://schemas.openxmlformats.org/officeDocument/2006/relationships/hyperlink" Target="http://finance.ifeng.com/app/hq/fund/of003001/index.shtml" TargetMode="External"/><Relationship Id="rId4706" Type="http://schemas.openxmlformats.org/officeDocument/2006/relationships/hyperlink" Target="http://finance.ifeng.com/app/hq/fund/of610005/index.shtml" TargetMode="External"/><Relationship Id="rId4707" Type="http://schemas.openxmlformats.org/officeDocument/2006/relationships/hyperlink" Target="http://finance.ifeng.com/app/hq/fund/sz150124/index.shtml" TargetMode="External"/><Relationship Id="rId4708" Type="http://schemas.openxmlformats.org/officeDocument/2006/relationships/hyperlink" Target="http://finance.ifeng.com/app/hq/fund/of003000/index.shtml" TargetMode="External"/><Relationship Id="rId4709" Type="http://schemas.openxmlformats.org/officeDocument/2006/relationships/hyperlink" Target="http://finance.ifeng.com/app/hq/fund/of002072/index.shtml" TargetMode="External"/><Relationship Id="rId3610" Type="http://schemas.openxmlformats.org/officeDocument/2006/relationships/hyperlink" Target="http://finance.ifeng.com/app/hq/fund/of002707/index.shtml" TargetMode="External"/><Relationship Id="rId3611" Type="http://schemas.openxmlformats.org/officeDocument/2006/relationships/hyperlink" Target="http://finance.ifeng.com/app/hq/fund/of002966/index.shtml" TargetMode="External"/><Relationship Id="rId3612" Type="http://schemas.openxmlformats.org/officeDocument/2006/relationships/hyperlink" Target="http://finance.ifeng.com/app/hq/fund/of202027/index.shtml" TargetMode="External"/><Relationship Id="rId3613" Type="http://schemas.openxmlformats.org/officeDocument/2006/relationships/hyperlink" Target="http://finance.ifeng.com/app/hq/fund/of002527/index.shtml" TargetMode="External"/><Relationship Id="rId3614" Type="http://schemas.openxmlformats.org/officeDocument/2006/relationships/hyperlink" Target="http://finance.ifeng.com/app/hq/fund/of005207/index.shtml" TargetMode="External"/><Relationship Id="rId3615" Type="http://schemas.openxmlformats.org/officeDocument/2006/relationships/hyperlink" Target="http://finance.ifeng.com/app/hq/fund/of005028/index.shtml" TargetMode="External"/><Relationship Id="rId3616" Type="http://schemas.openxmlformats.org/officeDocument/2006/relationships/hyperlink" Target="http://finance.ifeng.com/app/hq/fund/of519130/index.shtml" TargetMode="External"/><Relationship Id="rId3617" Type="http://schemas.openxmlformats.org/officeDocument/2006/relationships/hyperlink" Target="http://finance.ifeng.com/app/hq/fund/of001412/index.shtml" TargetMode="External"/><Relationship Id="rId3618" Type="http://schemas.openxmlformats.org/officeDocument/2006/relationships/hyperlink" Target="http://finance.ifeng.com/app/hq/fund/of460009/index.shtml" TargetMode="External"/><Relationship Id="rId3619" Type="http://schemas.openxmlformats.org/officeDocument/2006/relationships/hyperlink" Target="http://finance.ifeng.com/app/hq/fund/index.shtml" TargetMode="External"/><Relationship Id="rId910" Type="http://schemas.openxmlformats.org/officeDocument/2006/relationships/hyperlink" Target="http://finance.ifeng.com/app/hq/fund/of001817/index.shtml" TargetMode="External"/><Relationship Id="rId911" Type="http://schemas.openxmlformats.org/officeDocument/2006/relationships/hyperlink" Target="http://finance.ifeng.com/app/hq/fund/of002282/index.shtml" TargetMode="External"/><Relationship Id="rId912" Type="http://schemas.openxmlformats.org/officeDocument/2006/relationships/hyperlink" Target="http://finance.ifeng.com/app/hq/fund/of002813/index.shtml" TargetMode="External"/><Relationship Id="rId913" Type="http://schemas.openxmlformats.org/officeDocument/2006/relationships/hyperlink" Target="http://finance.ifeng.com/app/hq/fund/of003190/index.shtml" TargetMode="External"/><Relationship Id="rId914" Type="http://schemas.openxmlformats.org/officeDocument/2006/relationships/hyperlink" Target="http://finance.ifeng.com/app/hq/fund/of000398/index.shtml" TargetMode="External"/><Relationship Id="rId915" Type="http://schemas.openxmlformats.org/officeDocument/2006/relationships/hyperlink" Target="http://finance.ifeng.com/app/hq/fund/of001945/index.shtml" TargetMode="External"/><Relationship Id="rId916" Type="http://schemas.openxmlformats.org/officeDocument/2006/relationships/hyperlink" Target="http://finance.ifeng.com/app/hq/fund/index.shtml" TargetMode="External"/><Relationship Id="rId917" Type="http://schemas.openxmlformats.org/officeDocument/2006/relationships/hyperlink" Target="http://finance.ifeng.com/app/hq/fund/of002720/index.shtml" TargetMode="External"/><Relationship Id="rId918" Type="http://schemas.openxmlformats.org/officeDocument/2006/relationships/hyperlink" Target="http://finance.ifeng.com/app/hq/fund/of001823/index.shtml" TargetMode="External"/><Relationship Id="rId919" Type="http://schemas.openxmlformats.org/officeDocument/2006/relationships/hyperlink" Target="http://finance.ifeng.com/app/hq/fund/of001711/index.shtml" TargetMode="External"/><Relationship Id="rId2520" Type="http://schemas.openxmlformats.org/officeDocument/2006/relationships/hyperlink" Target="http://finance.ifeng.com/app/hq/fund/of002716/index.shtml" TargetMode="External"/><Relationship Id="rId2521" Type="http://schemas.openxmlformats.org/officeDocument/2006/relationships/hyperlink" Target="http://finance.ifeng.com/app/hq/fund/of001115/index.shtml" TargetMode="External"/><Relationship Id="rId2522" Type="http://schemas.openxmlformats.org/officeDocument/2006/relationships/hyperlink" Target="http://finance.ifeng.com/app/hq/fund/of004054/index.shtml" TargetMode="External"/><Relationship Id="rId2523" Type="http://schemas.openxmlformats.org/officeDocument/2006/relationships/hyperlink" Target="http://finance.ifeng.com/app/hq/fund/of004062/index.shtml" TargetMode="External"/><Relationship Id="rId2524" Type="http://schemas.openxmlformats.org/officeDocument/2006/relationships/hyperlink" Target="http://finance.ifeng.com/app/hq/fund/of000898/index.shtml" TargetMode="External"/><Relationship Id="rId2525" Type="http://schemas.openxmlformats.org/officeDocument/2006/relationships/hyperlink" Target="http://finance.ifeng.com/app/hq/fund/of000564/index.shtml" TargetMode="External"/><Relationship Id="rId2526" Type="http://schemas.openxmlformats.org/officeDocument/2006/relationships/hyperlink" Target="http://finance.ifeng.com/app/hq/fund/index.shtml" TargetMode="External"/><Relationship Id="rId2527" Type="http://schemas.openxmlformats.org/officeDocument/2006/relationships/hyperlink" Target="http://finance.ifeng.com/app/hq/fund/of002456/index.shtml" TargetMode="External"/><Relationship Id="rId2528" Type="http://schemas.openxmlformats.org/officeDocument/2006/relationships/hyperlink" Target="http://finance.ifeng.com/app/hq/fund/of001504/index.shtml" TargetMode="External"/><Relationship Id="rId2529" Type="http://schemas.openxmlformats.org/officeDocument/2006/relationships/hyperlink" Target="http://finance.ifeng.com/app/hq/fund/of002015/index.shtml" TargetMode="External"/><Relationship Id="rId1430" Type="http://schemas.openxmlformats.org/officeDocument/2006/relationships/hyperlink" Target="http://finance.ifeng.com/app/hq/fund/of003282/index.shtml" TargetMode="External"/><Relationship Id="rId1431" Type="http://schemas.openxmlformats.org/officeDocument/2006/relationships/hyperlink" Target="http://finance.ifeng.com/app/hq/fund/of161014/index.shtml" TargetMode="External"/><Relationship Id="rId1432" Type="http://schemas.openxmlformats.org/officeDocument/2006/relationships/hyperlink" Target="http://finance.ifeng.com/app/hq/fund/of003224/index.shtml" TargetMode="External"/><Relationship Id="rId1433" Type="http://schemas.openxmlformats.org/officeDocument/2006/relationships/hyperlink" Target="http://finance.ifeng.com/app/hq/fund/of002010/index.shtml" TargetMode="External"/><Relationship Id="rId1434" Type="http://schemas.openxmlformats.org/officeDocument/2006/relationships/hyperlink" Target="http://finance.ifeng.com/app/hq/fund/of004474/index.shtml" TargetMode="External"/><Relationship Id="rId1435" Type="http://schemas.openxmlformats.org/officeDocument/2006/relationships/hyperlink" Target="http://finance.ifeng.com/app/hq/fund/of002934/index.shtml" TargetMode="External"/><Relationship Id="rId1436" Type="http://schemas.openxmlformats.org/officeDocument/2006/relationships/hyperlink" Target="http://finance.ifeng.com/app/hq/fund/of004741/index.shtml" TargetMode="External"/><Relationship Id="rId1437" Type="http://schemas.openxmlformats.org/officeDocument/2006/relationships/hyperlink" Target="http://finance.ifeng.com/app/hq/fund/of003962/index.shtml" TargetMode="External"/><Relationship Id="rId1438" Type="http://schemas.openxmlformats.org/officeDocument/2006/relationships/hyperlink" Target="http://finance.ifeng.com/app/hq/fund/of002009/index.shtml" TargetMode="External"/><Relationship Id="rId1439" Type="http://schemas.openxmlformats.org/officeDocument/2006/relationships/hyperlink" Target="http://finance.ifeng.com/app/hq/fund/of000312/index.shtml" TargetMode="External"/><Relationship Id="rId4710" Type="http://schemas.openxmlformats.org/officeDocument/2006/relationships/hyperlink" Target="http://finance.ifeng.com/app/hq/fund/of398031/index.shtml" TargetMode="External"/><Relationship Id="rId4711" Type="http://schemas.openxmlformats.org/officeDocument/2006/relationships/hyperlink" Target="http://finance.ifeng.com/app/hq/fund/of001829/index.shtml" TargetMode="External"/><Relationship Id="rId4712" Type="http://schemas.openxmlformats.org/officeDocument/2006/relationships/hyperlink" Target="http://finance.ifeng.com/app/hq/fund/of960005/index.shtml" TargetMode="External"/><Relationship Id="rId4713" Type="http://schemas.openxmlformats.org/officeDocument/2006/relationships/hyperlink" Target="http://finance.ifeng.com/app/hq/fund/of373010/index.shtml" TargetMode="External"/><Relationship Id="rId4714" Type="http://schemas.openxmlformats.org/officeDocument/2006/relationships/hyperlink" Target="http://finance.ifeng.com/app/hq/fund/of001663/index.shtml" TargetMode="External"/><Relationship Id="rId4715" Type="http://schemas.openxmlformats.org/officeDocument/2006/relationships/hyperlink" Target="http://finance.ifeng.com/app/hq/fund/index.shtml" TargetMode="External"/><Relationship Id="rId4716" Type="http://schemas.openxmlformats.org/officeDocument/2006/relationships/hyperlink" Target="http://finance.ifeng.com/app/hq/fund/of001473/index.shtml" TargetMode="External"/><Relationship Id="rId4717" Type="http://schemas.openxmlformats.org/officeDocument/2006/relationships/hyperlink" Target="http://finance.ifeng.com/app/hq/fund/of398001/index.shtml" TargetMode="External"/><Relationship Id="rId4718" Type="http://schemas.openxmlformats.org/officeDocument/2006/relationships/hyperlink" Target="http://finance.ifeng.com/app/hq/fund/of004642/index.shtml" TargetMode="External"/><Relationship Id="rId4719" Type="http://schemas.openxmlformats.org/officeDocument/2006/relationships/hyperlink" Target="http://finance.ifeng.com/app/hq/fund/of260104/index.shtml" TargetMode="External"/><Relationship Id="rId3620" Type="http://schemas.openxmlformats.org/officeDocument/2006/relationships/hyperlink" Target="http://finance.ifeng.com/app/hq/fund/of002577/index.shtml" TargetMode="External"/><Relationship Id="rId3621" Type="http://schemas.openxmlformats.org/officeDocument/2006/relationships/hyperlink" Target="http://finance.ifeng.com/app/hq/fund/of660015/index.shtml" TargetMode="External"/><Relationship Id="rId3622" Type="http://schemas.openxmlformats.org/officeDocument/2006/relationships/hyperlink" Target="http://finance.ifeng.com/app/hq/fund/of000753/index.shtml" TargetMode="External"/><Relationship Id="rId3623" Type="http://schemas.openxmlformats.org/officeDocument/2006/relationships/hyperlink" Target="http://finance.ifeng.com/app/hq/fund/of217016/index.shtml" TargetMode="External"/><Relationship Id="rId3624" Type="http://schemas.openxmlformats.org/officeDocument/2006/relationships/hyperlink" Target="http://finance.ifeng.com/app/hq/fund/of000754/index.shtml" TargetMode="External"/><Relationship Id="rId3625" Type="http://schemas.openxmlformats.org/officeDocument/2006/relationships/hyperlink" Target="http://finance.ifeng.com/app/hq/fund/of001064/index.shtml" TargetMode="External"/><Relationship Id="rId3626" Type="http://schemas.openxmlformats.org/officeDocument/2006/relationships/hyperlink" Target="http://finance.ifeng.com/app/hq/fund/of004364/index.shtml" TargetMode="External"/><Relationship Id="rId3627" Type="http://schemas.openxmlformats.org/officeDocument/2006/relationships/hyperlink" Target="http://finance.ifeng.com/app/hq/fund/of002984/index.shtml" TargetMode="External"/><Relationship Id="rId3628" Type="http://schemas.openxmlformats.org/officeDocument/2006/relationships/hyperlink" Target="http://finance.ifeng.com/app/hq/fund/of003218/index.shtml" TargetMode="External"/><Relationship Id="rId3629" Type="http://schemas.openxmlformats.org/officeDocument/2006/relationships/hyperlink" Target="http://finance.ifeng.com/app/hq/fund/of004616/index.shtml" TargetMode="External"/><Relationship Id="rId920" Type="http://schemas.openxmlformats.org/officeDocument/2006/relationships/hyperlink" Target="http://finance.ifeng.com/app/hq/fund/of310379/index.shtml" TargetMode="External"/><Relationship Id="rId921" Type="http://schemas.openxmlformats.org/officeDocument/2006/relationships/hyperlink" Target="http://finance.ifeng.com/app/hq/fund/of001771/index.shtml" TargetMode="External"/><Relationship Id="rId922" Type="http://schemas.openxmlformats.org/officeDocument/2006/relationships/hyperlink" Target="http://finance.ifeng.com/app/hq/fund/of002140/index.shtml" TargetMode="External"/><Relationship Id="rId923" Type="http://schemas.openxmlformats.org/officeDocument/2006/relationships/hyperlink" Target="http://finance.ifeng.com/app/hq/fund/sh502006/index.shtml" TargetMode="External"/><Relationship Id="rId924" Type="http://schemas.openxmlformats.org/officeDocument/2006/relationships/hyperlink" Target="http://finance.ifeng.com/app/hq/fund/of360014/index.shtml" TargetMode="External"/><Relationship Id="rId925" Type="http://schemas.openxmlformats.org/officeDocument/2006/relationships/hyperlink" Target="http://finance.ifeng.com/app/hq/fund/of002825/index.shtml" TargetMode="External"/><Relationship Id="rId926" Type="http://schemas.openxmlformats.org/officeDocument/2006/relationships/hyperlink" Target="http://finance.ifeng.com/app/hq/fund/of001710/index.shtml" TargetMode="External"/><Relationship Id="rId927" Type="http://schemas.openxmlformats.org/officeDocument/2006/relationships/hyperlink" Target="http://finance.ifeng.com/app/hq/fund/of002615/index.shtml" TargetMode="External"/><Relationship Id="rId928" Type="http://schemas.openxmlformats.org/officeDocument/2006/relationships/hyperlink" Target="http://finance.ifeng.com/app/hq/fund/of002614/index.shtml" TargetMode="External"/><Relationship Id="rId929" Type="http://schemas.openxmlformats.org/officeDocument/2006/relationships/hyperlink" Target="http://finance.ifeng.com/app/hq/fund/of003906/index.shtml" TargetMode="External"/><Relationship Id="rId2530" Type="http://schemas.openxmlformats.org/officeDocument/2006/relationships/hyperlink" Target="http://finance.ifeng.com/app/hq/fund/sz150276/index.shtml" TargetMode="External"/><Relationship Id="rId2531" Type="http://schemas.openxmlformats.org/officeDocument/2006/relationships/hyperlink" Target="http://finance.ifeng.com/app/hq/fund/of003040/index.shtml" TargetMode="External"/><Relationship Id="rId2532" Type="http://schemas.openxmlformats.org/officeDocument/2006/relationships/hyperlink" Target="http://finance.ifeng.com/app/hq/fund/of003648/index.shtml" TargetMode="External"/><Relationship Id="rId2533" Type="http://schemas.openxmlformats.org/officeDocument/2006/relationships/hyperlink" Target="http://finance.ifeng.com/app/hq/fund/of004706/index.shtml" TargetMode="External"/><Relationship Id="rId2534" Type="http://schemas.openxmlformats.org/officeDocument/2006/relationships/hyperlink" Target="http://finance.ifeng.com/app/hq/fund/of003586/index.shtml" TargetMode="External"/><Relationship Id="rId2535" Type="http://schemas.openxmlformats.org/officeDocument/2006/relationships/hyperlink" Target="http://finance.ifeng.com/app/hq/fund/of000150/index.shtml" TargetMode="External"/><Relationship Id="rId2536" Type="http://schemas.openxmlformats.org/officeDocument/2006/relationships/hyperlink" Target="http://finance.ifeng.com/app/hq/fund/of001050/index.shtml" TargetMode="External"/><Relationship Id="rId2537" Type="http://schemas.openxmlformats.org/officeDocument/2006/relationships/hyperlink" Target="http://finance.ifeng.com/app/hq/fund/of000046/index.shtml" TargetMode="External"/><Relationship Id="rId2538" Type="http://schemas.openxmlformats.org/officeDocument/2006/relationships/hyperlink" Target="http://finance.ifeng.com/app/hq/fund/sz162108/index.shtml" TargetMode="External"/><Relationship Id="rId2539" Type="http://schemas.openxmlformats.org/officeDocument/2006/relationships/hyperlink" Target="http://finance.ifeng.com/app/hq/fund/of000944/index.shtml" TargetMode="External"/><Relationship Id="rId1440" Type="http://schemas.openxmlformats.org/officeDocument/2006/relationships/hyperlink" Target="http://finance.ifeng.com/app/hq/fund/of002771/index.shtml" TargetMode="External"/><Relationship Id="rId1441" Type="http://schemas.openxmlformats.org/officeDocument/2006/relationships/hyperlink" Target="http://finance.ifeng.com/app/hq/fund/index.shtml" TargetMode="External"/><Relationship Id="rId1442" Type="http://schemas.openxmlformats.org/officeDocument/2006/relationships/hyperlink" Target="http://finance.ifeng.com/app/hq/fund/of003686/index.shtml" TargetMode="External"/><Relationship Id="rId1443" Type="http://schemas.openxmlformats.org/officeDocument/2006/relationships/hyperlink" Target="http://finance.ifeng.com/app/hq/fund/of110001/index.shtml" TargetMode="External"/><Relationship Id="rId1444" Type="http://schemas.openxmlformats.org/officeDocument/2006/relationships/hyperlink" Target="http://finance.ifeng.com/app/hq/fund/of110030/index.shtml" TargetMode="External"/><Relationship Id="rId1445" Type="http://schemas.openxmlformats.org/officeDocument/2006/relationships/hyperlink" Target="http://finance.ifeng.com/app/hq/fund/of001326/index.shtml" TargetMode="External"/><Relationship Id="rId1446" Type="http://schemas.openxmlformats.org/officeDocument/2006/relationships/hyperlink" Target="http://finance.ifeng.com/app/hq/fund/of160124/index.shtml" TargetMode="External"/><Relationship Id="rId1447" Type="http://schemas.openxmlformats.org/officeDocument/2006/relationships/hyperlink" Target="http://finance.ifeng.com/app/hq/fund/of004473/index.shtml" TargetMode="External"/><Relationship Id="rId1448" Type="http://schemas.openxmlformats.org/officeDocument/2006/relationships/hyperlink" Target="http://finance.ifeng.com/app/hq/fund/of001325/index.shtml" TargetMode="External"/><Relationship Id="rId1449" Type="http://schemas.openxmlformats.org/officeDocument/2006/relationships/hyperlink" Target="http://finance.ifeng.com/app/hq/fund/sz161037/index.shtml" TargetMode="External"/><Relationship Id="rId4720" Type="http://schemas.openxmlformats.org/officeDocument/2006/relationships/hyperlink" Target="http://finance.ifeng.com/app/hq/fund/index.shtml" TargetMode="External"/><Relationship Id="rId4721" Type="http://schemas.openxmlformats.org/officeDocument/2006/relationships/hyperlink" Target="http://finance.ifeng.com/app/hq/fund/of000242/index.shtml" TargetMode="External"/><Relationship Id="rId4722" Type="http://schemas.openxmlformats.org/officeDocument/2006/relationships/hyperlink" Target="http://finance.ifeng.com/app/hq/fund/of210005/index.shtml" TargetMode="External"/><Relationship Id="rId4723" Type="http://schemas.openxmlformats.org/officeDocument/2006/relationships/hyperlink" Target="http://finance.ifeng.com/app/hq/fund/of001384/index.shtml" TargetMode="External"/><Relationship Id="rId4724" Type="http://schemas.openxmlformats.org/officeDocument/2006/relationships/hyperlink" Target="http://finance.ifeng.com/app/hq/fund/of001193/index.shtml" TargetMode="External"/><Relationship Id="rId4725" Type="http://schemas.openxmlformats.org/officeDocument/2006/relationships/hyperlink" Target="http://finance.ifeng.com/app/hq/fund/of002938/index.shtml" TargetMode="External"/><Relationship Id="rId4726" Type="http://schemas.openxmlformats.org/officeDocument/2006/relationships/hyperlink" Target="http://finance.ifeng.com/app/hq/fund/of001984/index.shtml" TargetMode="External"/><Relationship Id="rId4727" Type="http://schemas.openxmlformats.org/officeDocument/2006/relationships/hyperlink" Target="http://finance.ifeng.com/app/hq/fund/of000021/index.shtml" TargetMode="External"/><Relationship Id="rId4728" Type="http://schemas.openxmlformats.org/officeDocument/2006/relationships/hyperlink" Target="http://finance.ifeng.com/app/hq/fund/of001815/index.shtml" TargetMode="External"/><Relationship Id="rId4729" Type="http://schemas.openxmlformats.org/officeDocument/2006/relationships/hyperlink" Target="http://finance.ifeng.com/app/hq/fund/index.shtml" TargetMode="External"/><Relationship Id="rId3630" Type="http://schemas.openxmlformats.org/officeDocument/2006/relationships/hyperlink" Target="http://finance.ifeng.com/app/hq/fund/of001218/index.shtml" TargetMode="External"/><Relationship Id="rId3631" Type="http://schemas.openxmlformats.org/officeDocument/2006/relationships/hyperlink" Target="http://finance.ifeng.com/app/hq/fund/of001825/index.shtml" TargetMode="External"/><Relationship Id="rId3632" Type="http://schemas.openxmlformats.org/officeDocument/2006/relationships/hyperlink" Target="http://finance.ifeng.com/app/hq/fund/of002914/index.shtml" TargetMode="External"/><Relationship Id="rId3633" Type="http://schemas.openxmlformats.org/officeDocument/2006/relationships/hyperlink" Target="http://finance.ifeng.com/app/hq/fund/of001910/index.shtml" TargetMode="External"/><Relationship Id="rId3634" Type="http://schemas.openxmlformats.org/officeDocument/2006/relationships/hyperlink" Target="http://finance.ifeng.com/app/hq/fund/of001569/index.shtml" TargetMode="External"/><Relationship Id="rId3635" Type="http://schemas.openxmlformats.org/officeDocument/2006/relationships/hyperlink" Target="http://finance.ifeng.com/app/hq/fund/of003335/index.shtml" TargetMode="External"/><Relationship Id="rId3636" Type="http://schemas.openxmlformats.org/officeDocument/2006/relationships/hyperlink" Target="http://finance.ifeng.com/app/hq/fund/of000199/index.shtml" TargetMode="External"/><Relationship Id="rId3637" Type="http://schemas.openxmlformats.org/officeDocument/2006/relationships/hyperlink" Target="http://finance.ifeng.com/app/hq/fund/of050011/index.shtml" TargetMode="External"/><Relationship Id="rId3638" Type="http://schemas.openxmlformats.org/officeDocument/2006/relationships/hyperlink" Target="http://finance.ifeng.com/app/hq/fund/of202101/index.shtml" TargetMode="External"/><Relationship Id="rId3639" Type="http://schemas.openxmlformats.org/officeDocument/2006/relationships/hyperlink" Target="http://finance.ifeng.com/app/hq/fund/of001102/index.shtml" TargetMode="External"/><Relationship Id="rId930" Type="http://schemas.openxmlformats.org/officeDocument/2006/relationships/hyperlink" Target="http://finance.ifeng.com/app/hq/fund/of002657/index.shtml" TargetMode="External"/><Relationship Id="rId931" Type="http://schemas.openxmlformats.org/officeDocument/2006/relationships/hyperlink" Target="http://finance.ifeng.com/app/hq/fund/of002103/index.shtml" TargetMode="External"/><Relationship Id="rId932" Type="http://schemas.openxmlformats.org/officeDocument/2006/relationships/hyperlink" Target="http://finance.ifeng.com/app/hq/fund/of519667/index.shtml" TargetMode="External"/><Relationship Id="rId933" Type="http://schemas.openxmlformats.org/officeDocument/2006/relationships/hyperlink" Target="http://finance.ifeng.com/app/hq/fund/sz161823/index.shtml" TargetMode="External"/><Relationship Id="rId934" Type="http://schemas.openxmlformats.org/officeDocument/2006/relationships/hyperlink" Target="http://finance.ifeng.com/app/hq/fund/of001003/index.shtml" TargetMode="External"/><Relationship Id="rId935" Type="http://schemas.openxmlformats.org/officeDocument/2006/relationships/hyperlink" Target="http://finance.ifeng.com/app/hq/fund/of004548/index.shtml" TargetMode="External"/><Relationship Id="rId936" Type="http://schemas.openxmlformats.org/officeDocument/2006/relationships/hyperlink" Target="http://finance.ifeng.com/app/hq/fund/of002712/index.shtml" TargetMode="External"/><Relationship Id="rId937" Type="http://schemas.openxmlformats.org/officeDocument/2006/relationships/hyperlink" Target="http://finance.ifeng.com/app/hq/fund/of360013/index.shtml" TargetMode="External"/><Relationship Id="rId938" Type="http://schemas.openxmlformats.org/officeDocument/2006/relationships/hyperlink" Target="http://finance.ifeng.com/app/hq/fund/of000125/index.shtml" TargetMode="External"/><Relationship Id="rId939" Type="http://schemas.openxmlformats.org/officeDocument/2006/relationships/hyperlink" Target="http://finance.ifeng.com/app/hq/fund/of002644/index.shtml" TargetMode="External"/><Relationship Id="rId2540" Type="http://schemas.openxmlformats.org/officeDocument/2006/relationships/hyperlink" Target="http://finance.ifeng.com/app/hq/fund/of550005/index.shtml" TargetMode="External"/><Relationship Id="rId2541" Type="http://schemas.openxmlformats.org/officeDocument/2006/relationships/hyperlink" Target="http://finance.ifeng.com/app/hq/fund/of000190/index.shtml" TargetMode="External"/><Relationship Id="rId2542" Type="http://schemas.openxmlformats.org/officeDocument/2006/relationships/hyperlink" Target="http://finance.ifeng.com/app/hq/fund/of001651/index.shtml" TargetMode="External"/><Relationship Id="rId2543" Type="http://schemas.openxmlformats.org/officeDocument/2006/relationships/hyperlink" Target="http://finance.ifeng.com/app/hq/fund/of002415/index.shtml" TargetMode="External"/><Relationship Id="rId2544" Type="http://schemas.openxmlformats.org/officeDocument/2006/relationships/hyperlink" Target="http://finance.ifeng.com/app/hq/fund/sz161820/index.shtml" TargetMode="External"/><Relationship Id="rId2545" Type="http://schemas.openxmlformats.org/officeDocument/2006/relationships/hyperlink" Target="http://finance.ifeng.com/app/hq/fund/of002645/index.shtml" TargetMode="External"/><Relationship Id="rId2546" Type="http://schemas.openxmlformats.org/officeDocument/2006/relationships/hyperlink" Target="http://finance.ifeng.com/app/hq/fund/of001423/index.shtml" TargetMode="External"/><Relationship Id="rId2547" Type="http://schemas.openxmlformats.org/officeDocument/2006/relationships/hyperlink" Target="http://finance.ifeng.com/app/hq/fund/of001557/index.shtml" TargetMode="External"/><Relationship Id="rId2548" Type="http://schemas.openxmlformats.org/officeDocument/2006/relationships/hyperlink" Target="http://finance.ifeng.com/app/hq/fund/of002487/index.shtml" TargetMode="External"/><Relationship Id="rId2549" Type="http://schemas.openxmlformats.org/officeDocument/2006/relationships/hyperlink" Target="http://finance.ifeng.com/app/hq/fund/of000538/index.shtml" TargetMode="External"/><Relationship Id="rId200" Type="http://schemas.openxmlformats.org/officeDocument/2006/relationships/hyperlink" Target="http://finance.ifeng.com/app/hq/fund/sz150077/index.shtml" TargetMode="External"/><Relationship Id="rId201" Type="http://schemas.openxmlformats.org/officeDocument/2006/relationships/hyperlink" Target="http://finance.ifeng.com/app/hq/fund/sh510310/index.shtml" TargetMode="External"/><Relationship Id="rId202" Type="http://schemas.openxmlformats.org/officeDocument/2006/relationships/hyperlink" Target="http://finance.ifeng.com/app/hq/fund/of519116/index.shtml" TargetMode="External"/><Relationship Id="rId203" Type="http://schemas.openxmlformats.org/officeDocument/2006/relationships/hyperlink" Target="http://finance.ifeng.com/app/hq/fund/of001549/index.shtml" TargetMode="External"/><Relationship Id="rId204" Type="http://schemas.openxmlformats.org/officeDocument/2006/relationships/hyperlink" Target="http://finance.ifeng.com/app/hq/fund/of660008/index.shtml" TargetMode="External"/><Relationship Id="rId205" Type="http://schemas.openxmlformats.org/officeDocument/2006/relationships/hyperlink" Target="http://finance.ifeng.com/app/hq/fund/of020011/index.shtml" TargetMode="External"/><Relationship Id="rId206" Type="http://schemas.openxmlformats.org/officeDocument/2006/relationships/hyperlink" Target="http://finance.ifeng.com/app/hq/fund/of001548/index.shtml" TargetMode="External"/><Relationship Id="rId207" Type="http://schemas.openxmlformats.org/officeDocument/2006/relationships/hyperlink" Target="http://finance.ifeng.com/app/hq/fund/of162202/index.shtml" TargetMode="External"/><Relationship Id="rId208" Type="http://schemas.openxmlformats.org/officeDocument/2006/relationships/hyperlink" Target="http://finance.ifeng.com/app/hq/fund/of004536/index.shtml" TargetMode="External"/><Relationship Id="rId209" Type="http://schemas.openxmlformats.org/officeDocument/2006/relationships/hyperlink" Target="http://finance.ifeng.com/app/hq/fund/of003311/index.shtml" TargetMode="External"/><Relationship Id="rId1450" Type="http://schemas.openxmlformats.org/officeDocument/2006/relationships/hyperlink" Target="http://finance.ifeng.com/app/hq/fund/of002838/index.shtml" TargetMode="External"/><Relationship Id="rId1451" Type="http://schemas.openxmlformats.org/officeDocument/2006/relationships/hyperlink" Target="http://finance.ifeng.com/app/hq/fund/of004344/index.shtml" TargetMode="External"/><Relationship Id="rId1452" Type="http://schemas.openxmlformats.org/officeDocument/2006/relationships/hyperlink" Target="http://finance.ifeng.com/app/hq/fund/of003270/index.shtml" TargetMode="External"/><Relationship Id="rId1453" Type="http://schemas.openxmlformats.org/officeDocument/2006/relationships/hyperlink" Target="http://finance.ifeng.com/app/hq/fund/sh511880/index.shtml" TargetMode="External"/><Relationship Id="rId1454" Type="http://schemas.openxmlformats.org/officeDocument/2006/relationships/hyperlink" Target="http://finance.ifeng.com/app/hq/fund/of310398/index.shtml" TargetMode="External"/><Relationship Id="rId1455" Type="http://schemas.openxmlformats.org/officeDocument/2006/relationships/hyperlink" Target="http://finance.ifeng.com/app/hq/fund/of001316/index.shtml" TargetMode="External"/><Relationship Id="rId1456" Type="http://schemas.openxmlformats.org/officeDocument/2006/relationships/hyperlink" Target="http://finance.ifeng.com/app/hq/fund/of001561/index.shtml" TargetMode="External"/><Relationship Id="rId1457" Type="http://schemas.openxmlformats.org/officeDocument/2006/relationships/hyperlink" Target="http://finance.ifeng.com/app/hq/fund/of000577/index.shtml" TargetMode="External"/><Relationship Id="rId1458" Type="http://schemas.openxmlformats.org/officeDocument/2006/relationships/hyperlink" Target="http://finance.ifeng.com/app/hq/fund/of003269/index.shtml" TargetMode="External"/><Relationship Id="rId1459" Type="http://schemas.openxmlformats.org/officeDocument/2006/relationships/hyperlink" Target="http://finance.ifeng.com/app/hq/fund/index.shtml" TargetMode="External"/><Relationship Id="rId4730" Type="http://schemas.openxmlformats.org/officeDocument/2006/relationships/hyperlink" Target="http://finance.ifeng.com/app/hq/fund/of001742/index.shtml" TargetMode="External"/><Relationship Id="rId4731" Type="http://schemas.openxmlformats.org/officeDocument/2006/relationships/hyperlink" Target="http://finance.ifeng.com/app/hq/fund/of000878/index.shtml" TargetMode="External"/><Relationship Id="rId4732" Type="http://schemas.openxmlformats.org/officeDocument/2006/relationships/hyperlink" Target="http://finance.ifeng.com/app/hq/fund/sz161005/index.shtml" TargetMode="External"/><Relationship Id="rId4733" Type="http://schemas.openxmlformats.org/officeDocument/2006/relationships/hyperlink" Target="http://finance.ifeng.com/app/hq/fund/of001725/index.shtml" TargetMode="External"/><Relationship Id="rId4734" Type="http://schemas.openxmlformats.org/officeDocument/2006/relationships/hyperlink" Target="http://finance.ifeng.com/app/hq/fund/of002082/index.shtml" TargetMode="External"/><Relationship Id="rId4735" Type="http://schemas.openxmlformats.org/officeDocument/2006/relationships/hyperlink" Target="http://finance.ifeng.com/app/hq/fund/of001967/index.shtml" TargetMode="External"/><Relationship Id="rId4736" Type="http://schemas.openxmlformats.org/officeDocument/2006/relationships/hyperlink" Target="http://finance.ifeng.com/app/hq/fund/of378010/index.shtml" TargetMode="External"/><Relationship Id="rId4737" Type="http://schemas.openxmlformats.org/officeDocument/2006/relationships/hyperlink" Target="http://finance.ifeng.com/app/hq/fund/of020023/index.shtml" TargetMode="External"/><Relationship Id="rId4738" Type="http://schemas.openxmlformats.org/officeDocument/2006/relationships/hyperlink" Target="http://finance.ifeng.com/app/hq/fund/of519172/index.shtml" TargetMode="External"/><Relationship Id="rId4739" Type="http://schemas.openxmlformats.org/officeDocument/2006/relationships/hyperlink" Target="http://finance.ifeng.com/app/hq/fund/of070013/index.shtml" TargetMode="External"/><Relationship Id="rId3640" Type="http://schemas.openxmlformats.org/officeDocument/2006/relationships/hyperlink" Target="http://finance.ifeng.com/app/hq/fund/of000893/index.shtml" TargetMode="External"/><Relationship Id="rId3641" Type="http://schemas.openxmlformats.org/officeDocument/2006/relationships/hyperlink" Target="http://finance.ifeng.com/app/hq/fund/sh501017/index.shtml" TargetMode="External"/><Relationship Id="rId3642" Type="http://schemas.openxmlformats.org/officeDocument/2006/relationships/hyperlink" Target="http://finance.ifeng.com/app/hq/fund/of005039/index.shtml" TargetMode="External"/><Relationship Id="rId3643" Type="http://schemas.openxmlformats.org/officeDocument/2006/relationships/hyperlink" Target="http://finance.ifeng.com/app/hq/fund/of050111/index.shtml" TargetMode="External"/><Relationship Id="rId3644" Type="http://schemas.openxmlformats.org/officeDocument/2006/relationships/hyperlink" Target="http://finance.ifeng.com/app/hq/fund/of004287/index.shtml" TargetMode="External"/><Relationship Id="rId3645" Type="http://schemas.openxmlformats.org/officeDocument/2006/relationships/hyperlink" Target="http://finance.ifeng.com/app/hq/fund/sz161233/index.shtml" TargetMode="External"/><Relationship Id="rId3646" Type="http://schemas.openxmlformats.org/officeDocument/2006/relationships/hyperlink" Target="http://finance.ifeng.com/app/hq/fund/of001305/index.shtml" TargetMode="External"/><Relationship Id="rId3647" Type="http://schemas.openxmlformats.org/officeDocument/2006/relationships/hyperlink" Target="http://finance.ifeng.com/app/hq/fund/of590003/index.shtml" TargetMode="External"/><Relationship Id="rId3648" Type="http://schemas.openxmlformats.org/officeDocument/2006/relationships/hyperlink" Target="http://finance.ifeng.com/app/hq/fund/of163818/index.shtml" TargetMode="External"/><Relationship Id="rId3649" Type="http://schemas.openxmlformats.org/officeDocument/2006/relationships/hyperlink" Target="http://finance.ifeng.com/app/hq/fund/index.shtml" TargetMode="External"/><Relationship Id="rId940" Type="http://schemas.openxmlformats.org/officeDocument/2006/relationships/hyperlink" Target="http://finance.ifeng.com/app/hq/fund/of686869/index.shtml" TargetMode="External"/><Relationship Id="rId941" Type="http://schemas.openxmlformats.org/officeDocument/2006/relationships/hyperlink" Target="http://finance.ifeng.com/app/hq/fund/of001932/index.shtml" TargetMode="External"/><Relationship Id="rId942" Type="http://schemas.openxmlformats.org/officeDocument/2006/relationships/hyperlink" Target="http://finance.ifeng.com/app/hq/fund/of004428/index.shtml" TargetMode="External"/><Relationship Id="rId943" Type="http://schemas.openxmlformats.org/officeDocument/2006/relationships/hyperlink" Target="http://finance.ifeng.com/app/hq/fund/of002470/index.shtml" TargetMode="External"/><Relationship Id="rId944" Type="http://schemas.openxmlformats.org/officeDocument/2006/relationships/hyperlink" Target="http://finance.ifeng.com/app/hq/fund/sz150009/index.shtml" TargetMode="External"/><Relationship Id="rId945" Type="http://schemas.openxmlformats.org/officeDocument/2006/relationships/hyperlink" Target="http://finance.ifeng.com/app/hq/fund/of020002/index.shtml" TargetMode="External"/><Relationship Id="rId946" Type="http://schemas.openxmlformats.org/officeDocument/2006/relationships/hyperlink" Target="http://finance.ifeng.com/app/hq/fund/of004427/index.shtml" TargetMode="External"/><Relationship Id="rId947" Type="http://schemas.openxmlformats.org/officeDocument/2006/relationships/hyperlink" Target="http://finance.ifeng.com/app/hq/fund/of001949/index.shtml" TargetMode="External"/><Relationship Id="rId948" Type="http://schemas.openxmlformats.org/officeDocument/2006/relationships/hyperlink" Target="http://finance.ifeng.com/app/hq/fund/of000326/index.shtml" TargetMode="External"/><Relationship Id="rId949" Type="http://schemas.openxmlformats.org/officeDocument/2006/relationships/hyperlink" Target="http://finance.ifeng.com/app/hq/fund/of001282/index.shtml" TargetMode="External"/><Relationship Id="rId4000" Type="http://schemas.openxmlformats.org/officeDocument/2006/relationships/hyperlink" Target="http://finance.ifeng.com/app/hq/fund/of001577/index.shtml" TargetMode="External"/><Relationship Id="rId4001" Type="http://schemas.openxmlformats.org/officeDocument/2006/relationships/hyperlink" Target="http://finance.ifeng.com/app/hq/fund/of519690/index.shtml" TargetMode="External"/><Relationship Id="rId4002" Type="http://schemas.openxmlformats.org/officeDocument/2006/relationships/hyperlink" Target="http://finance.ifeng.com/app/hq/fund/of003524/index.shtml" TargetMode="External"/><Relationship Id="rId4003" Type="http://schemas.openxmlformats.org/officeDocument/2006/relationships/hyperlink" Target="http://finance.ifeng.com/app/hq/fund/of001214/index.shtml" TargetMode="External"/><Relationship Id="rId4004" Type="http://schemas.openxmlformats.org/officeDocument/2006/relationships/hyperlink" Target="http://finance.ifeng.com/app/hq/fund/of002259/index.shtml" TargetMode="External"/><Relationship Id="rId4005" Type="http://schemas.openxmlformats.org/officeDocument/2006/relationships/hyperlink" Target="http://finance.ifeng.com/app/hq/fund/of519069/index.shtml" TargetMode="External"/><Relationship Id="rId4006" Type="http://schemas.openxmlformats.org/officeDocument/2006/relationships/hyperlink" Target="http://finance.ifeng.com/app/hq/fund/index.shtml" TargetMode="External"/><Relationship Id="rId4007" Type="http://schemas.openxmlformats.org/officeDocument/2006/relationships/hyperlink" Target="http://finance.ifeng.com/app/hq/fund/of004354/index.shtml" TargetMode="External"/><Relationship Id="rId4008" Type="http://schemas.openxmlformats.org/officeDocument/2006/relationships/hyperlink" Target="http://finance.ifeng.com/app/hq/fund/sz160613/index.shtml" TargetMode="External"/><Relationship Id="rId4009" Type="http://schemas.openxmlformats.org/officeDocument/2006/relationships/hyperlink" Target="http://finance.ifeng.com/app/hq/fund/sh512340/index.shtml" TargetMode="External"/><Relationship Id="rId2550" Type="http://schemas.openxmlformats.org/officeDocument/2006/relationships/hyperlink" Target="http://finance.ifeng.com/app/hq/fund/of002052/index.shtml" TargetMode="External"/><Relationship Id="rId2551" Type="http://schemas.openxmlformats.org/officeDocument/2006/relationships/hyperlink" Target="http://finance.ifeng.com/app/hq/fund/of100066/index.shtml" TargetMode="External"/><Relationship Id="rId2552" Type="http://schemas.openxmlformats.org/officeDocument/2006/relationships/hyperlink" Target="http://finance.ifeng.com/app/hq/fund/of002537/index.shtml" TargetMode="External"/><Relationship Id="rId2553" Type="http://schemas.openxmlformats.org/officeDocument/2006/relationships/hyperlink" Target="http://finance.ifeng.com/app/hq/fund/of000141/index.shtml" TargetMode="External"/><Relationship Id="rId2554" Type="http://schemas.openxmlformats.org/officeDocument/2006/relationships/hyperlink" Target="http://finance.ifeng.com/app/hq/fund/of560005/index.shtml" TargetMode="External"/><Relationship Id="rId2555" Type="http://schemas.openxmlformats.org/officeDocument/2006/relationships/hyperlink" Target="http://finance.ifeng.com/app/hq/fund/of420008/index.shtml" TargetMode="External"/><Relationship Id="rId2556" Type="http://schemas.openxmlformats.org/officeDocument/2006/relationships/hyperlink" Target="http://finance.ifeng.com/app/hq/fund/index.shtml" TargetMode="External"/><Relationship Id="rId2557" Type="http://schemas.openxmlformats.org/officeDocument/2006/relationships/hyperlink" Target="http://finance.ifeng.com/app/hq/fund/index.shtml" TargetMode="External"/><Relationship Id="rId2558" Type="http://schemas.openxmlformats.org/officeDocument/2006/relationships/hyperlink" Target="http://finance.ifeng.com/app/hq/fund/of002155/index.shtml" TargetMode="External"/><Relationship Id="rId2559" Type="http://schemas.openxmlformats.org/officeDocument/2006/relationships/hyperlink" Target="http://finance.ifeng.com/app/hq/fund/index.shtml" TargetMode="External"/><Relationship Id="rId210" Type="http://schemas.openxmlformats.org/officeDocument/2006/relationships/hyperlink" Target="http://finance.ifeng.com/app/hq/fund/sh502040/index.shtml" TargetMode="External"/><Relationship Id="rId211" Type="http://schemas.openxmlformats.org/officeDocument/2006/relationships/hyperlink" Target="http://finance.ifeng.com/app/hq/fund/of202015/index.shtml" TargetMode="External"/><Relationship Id="rId212" Type="http://schemas.openxmlformats.org/officeDocument/2006/relationships/hyperlink" Target="http://finance.ifeng.com/app/hq/fund/of630109/index.shtml" TargetMode="External"/><Relationship Id="rId213" Type="http://schemas.openxmlformats.org/officeDocument/2006/relationships/hyperlink" Target="http://finance.ifeng.com/app/hq/fund/sh510360/index.shtml" TargetMode="External"/><Relationship Id="rId214" Type="http://schemas.openxmlformats.org/officeDocument/2006/relationships/hyperlink" Target="http://finance.ifeng.com/app/hq/fund/of481010/index.shtml" TargetMode="External"/><Relationship Id="rId215" Type="http://schemas.openxmlformats.org/officeDocument/2006/relationships/hyperlink" Target="http://finance.ifeng.com/app/hq/fund/of004342/index.shtml" TargetMode="External"/><Relationship Id="rId216" Type="http://schemas.openxmlformats.org/officeDocument/2006/relationships/hyperlink" Target="http://finance.ifeng.com/app/hq/fund/of000757/index.shtml" TargetMode="External"/><Relationship Id="rId217" Type="http://schemas.openxmlformats.org/officeDocument/2006/relationships/hyperlink" Target="http://finance.ifeng.com/app/hq/fund/of005267/index.shtml" TargetMode="External"/><Relationship Id="rId218" Type="http://schemas.openxmlformats.org/officeDocument/2006/relationships/hyperlink" Target="http://finance.ifeng.com/app/hq/fund/index.shtml" TargetMode="External"/><Relationship Id="rId219" Type="http://schemas.openxmlformats.org/officeDocument/2006/relationships/hyperlink" Target="http://finance.ifeng.com/app/hq/fund/of519034/index.shtml" TargetMode="External"/><Relationship Id="rId1460" Type="http://schemas.openxmlformats.org/officeDocument/2006/relationships/hyperlink" Target="http://finance.ifeng.com/app/hq/fund/of001560/index.shtml" TargetMode="External"/><Relationship Id="rId1461" Type="http://schemas.openxmlformats.org/officeDocument/2006/relationships/hyperlink" Target="http://finance.ifeng.com/app/hq/fund/of540010/index.shtml" TargetMode="External"/><Relationship Id="rId1462" Type="http://schemas.openxmlformats.org/officeDocument/2006/relationships/hyperlink" Target="http://finance.ifeng.com/app/hq/fund/of660002/index.shtml" TargetMode="External"/><Relationship Id="rId1463" Type="http://schemas.openxmlformats.org/officeDocument/2006/relationships/hyperlink" Target="http://finance.ifeng.com/app/hq/fund/of003209/index.shtml" TargetMode="External"/><Relationship Id="rId1464" Type="http://schemas.openxmlformats.org/officeDocument/2006/relationships/hyperlink" Target="http://finance.ifeng.com/app/hq/fund/of519682/index.shtml" TargetMode="External"/><Relationship Id="rId1465" Type="http://schemas.openxmlformats.org/officeDocument/2006/relationships/hyperlink" Target="http://finance.ifeng.com/app/hq/fund/of290002/index.shtml" TargetMode="External"/><Relationship Id="rId1466" Type="http://schemas.openxmlformats.org/officeDocument/2006/relationships/hyperlink" Target="http://finance.ifeng.com/app/hq/fund/of002723/index.shtml" TargetMode="External"/><Relationship Id="rId1467" Type="http://schemas.openxmlformats.org/officeDocument/2006/relationships/hyperlink" Target="http://finance.ifeng.com/app/hq/fund/of003809/index.shtml" TargetMode="External"/><Relationship Id="rId1468" Type="http://schemas.openxmlformats.org/officeDocument/2006/relationships/hyperlink" Target="http://finance.ifeng.com/app/hq/fund/of003258/index.shtml" TargetMode="External"/><Relationship Id="rId1469" Type="http://schemas.openxmlformats.org/officeDocument/2006/relationships/hyperlink" Target="http://finance.ifeng.com/app/hq/fund/of003683/index.shtml" TargetMode="External"/><Relationship Id="rId4740" Type="http://schemas.openxmlformats.org/officeDocument/2006/relationships/hyperlink" Target="http://finance.ifeng.com/app/hq/fund/of003494/index.shtml" TargetMode="External"/><Relationship Id="rId4741" Type="http://schemas.openxmlformats.org/officeDocument/2006/relationships/hyperlink" Target="http://finance.ifeng.com/app/hq/fund/of001511/index.shtml" TargetMode="External"/><Relationship Id="rId4742" Type="http://schemas.openxmlformats.org/officeDocument/2006/relationships/hyperlink" Target="http://finance.ifeng.com/app/hq/fund/of002085/index.shtml" TargetMode="External"/><Relationship Id="rId4743" Type="http://schemas.openxmlformats.org/officeDocument/2006/relationships/hyperlink" Target="http://finance.ifeng.com/app/hq/fund/of002667/index.shtml" TargetMode="External"/><Relationship Id="rId4744" Type="http://schemas.openxmlformats.org/officeDocument/2006/relationships/hyperlink" Target="http://finance.ifeng.com/app/hq/fund/index.shtml" TargetMode="External"/><Relationship Id="rId4745" Type="http://schemas.openxmlformats.org/officeDocument/2006/relationships/hyperlink" Target="http://finance.ifeng.com/app/hq/fund/of000308/index.shtml" TargetMode="External"/><Relationship Id="rId4746" Type="http://schemas.openxmlformats.org/officeDocument/2006/relationships/hyperlink" Target="http://finance.ifeng.com/app/hq/fund/of398011/index.shtml" TargetMode="External"/><Relationship Id="rId4747" Type="http://schemas.openxmlformats.org/officeDocument/2006/relationships/hyperlink" Target="http://finance.ifeng.com/app/hq/fund/sz150324/index.shtml" TargetMode="External"/><Relationship Id="rId4748" Type="http://schemas.openxmlformats.org/officeDocument/2006/relationships/hyperlink" Target="http://finance.ifeng.com/app/hq/fund/of001892/index.shtml" TargetMode="External"/><Relationship Id="rId4749" Type="http://schemas.openxmlformats.org/officeDocument/2006/relationships/hyperlink" Target="http://finance.ifeng.com/app/hq/fund/of000513/index.shtml" TargetMode="External"/><Relationship Id="rId3650" Type="http://schemas.openxmlformats.org/officeDocument/2006/relationships/hyperlink" Target="http://finance.ifeng.com/app/hq/fund/of004363/index.shtml" TargetMode="External"/><Relationship Id="rId3651" Type="http://schemas.openxmlformats.org/officeDocument/2006/relationships/hyperlink" Target="http://finance.ifeng.com/app/hq/fund/of000940/index.shtml" TargetMode="External"/><Relationship Id="rId3652" Type="http://schemas.openxmlformats.org/officeDocument/2006/relationships/hyperlink" Target="http://finance.ifeng.com/app/hq/fund/of002648/index.shtml" TargetMode="External"/><Relationship Id="rId3653" Type="http://schemas.openxmlformats.org/officeDocument/2006/relationships/hyperlink" Target="http://finance.ifeng.com/app/hq/fund/of003219/index.shtml" TargetMode="External"/><Relationship Id="rId3654" Type="http://schemas.openxmlformats.org/officeDocument/2006/relationships/hyperlink" Target="http://finance.ifeng.com/app/hq/fund/of003550/index.shtml" TargetMode="External"/><Relationship Id="rId3655" Type="http://schemas.openxmlformats.org/officeDocument/2006/relationships/hyperlink" Target="http://finance.ifeng.com/app/hq/fund/of002605/index.shtml" TargetMode="External"/><Relationship Id="rId3656" Type="http://schemas.openxmlformats.org/officeDocument/2006/relationships/hyperlink" Target="http://finance.ifeng.com/app/hq/fund/of630016/index.shtml" TargetMode="External"/><Relationship Id="rId3657" Type="http://schemas.openxmlformats.org/officeDocument/2006/relationships/hyperlink" Target="http://finance.ifeng.com/app/hq/fund/of001017/index.shtml" TargetMode="External"/><Relationship Id="rId3658" Type="http://schemas.openxmlformats.org/officeDocument/2006/relationships/hyperlink" Target="http://finance.ifeng.com/app/hq/fund/of003145/index.shtml" TargetMode="External"/><Relationship Id="rId3659" Type="http://schemas.openxmlformats.org/officeDocument/2006/relationships/hyperlink" Target="http://finance.ifeng.com/app/hq/fund/of004316/index.shtml" TargetMode="External"/><Relationship Id="rId950" Type="http://schemas.openxmlformats.org/officeDocument/2006/relationships/hyperlink" Target="http://finance.ifeng.com/app/hq/fund/of001036/index.shtml" TargetMode="External"/><Relationship Id="rId951" Type="http://schemas.openxmlformats.org/officeDocument/2006/relationships/hyperlink" Target="http://finance.ifeng.com/app/hq/fund/of002422/index.shtml" TargetMode="External"/><Relationship Id="rId4010" Type="http://schemas.openxmlformats.org/officeDocument/2006/relationships/hyperlink" Target="http://finance.ifeng.com/app/hq/fund/of001628/index.shtml" TargetMode="External"/><Relationship Id="rId4011" Type="http://schemas.openxmlformats.org/officeDocument/2006/relationships/hyperlink" Target="http://finance.ifeng.com/app/hq/fund/of001220/index.shtml" TargetMode="External"/><Relationship Id="rId4012" Type="http://schemas.openxmlformats.org/officeDocument/2006/relationships/hyperlink" Target="http://finance.ifeng.com/app/hq/fund/of519965/index.shtml" TargetMode="External"/><Relationship Id="rId4013" Type="http://schemas.openxmlformats.org/officeDocument/2006/relationships/hyperlink" Target="http://finance.ifeng.com/app/hq/fund/of481001/index.shtml" TargetMode="External"/><Relationship Id="rId4014" Type="http://schemas.openxmlformats.org/officeDocument/2006/relationships/hyperlink" Target="http://finance.ifeng.com/app/hq/fund/of004858/index.shtml" TargetMode="External"/><Relationship Id="rId4015" Type="http://schemas.openxmlformats.org/officeDocument/2006/relationships/hyperlink" Target="http://finance.ifeng.com/app/hq/fund/of003885/index.shtml" TargetMode="External"/><Relationship Id="rId4016" Type="http://schemas.openxmlformats.org/officeDocument/2006/relationships/hyperlink" Target="http://finance.ifeng.com/app/hq/fund/of003095/index.shtml" TargetMode="External"/><Relationship Id="rId4017" Type="http://schemas.openxmlformats.org/officeDocument/2006/relationships/hyperlink" Target="http://finance.ifeng.com/app/hq/fund/of372110/index.shtml" TargetMode="External"/><Relationship Id="rId4018" Type="http://schemas.openxmlformats.org/officeDocument/2006/relationships/hyperlink" Target="http://finance.ifeng.com/app/hq/fund/of001398/index.shtml" TargetMode="External"/><Relationship Id="rId4019" Type="http://schemas.openxmlformats.org/officeDocument/2006/relationships/hyperlink" Target="http://finance.ifeng.com/app/hq/fund/of003096/index.shtml" TargetMode="External"/><Relationship Id="rId952" Type="http://schemas.openxmlformats.org/officeDocument/2006/relationships/hyperlink" Target="http://finance.ifeng.com/app/hq/fund/of001464/index.shtml" TargetMode="External"/><Relationship Id="rId953" Type="http://schemas.openxmlformats.org/officeDocument/2006/relationships/hyperlink" Target="http://finance.ifeng.com/app/hq/fund/of004321/index.shtml" TargetMode="External"/><Relationship Id="rId954" Type="http://schemas.openxmlformats.org/officeDocument/2006/relationships/hyperlink" Target="http://finance.ifeng.com/app/hq/fund/index.shtml" TargetMode="External"/><Relationship Id="rId955" Type="http://schemas.openxmlformats.org/officeDocument/2006/relationships/hyperlink" Target="http://finance.ifeng.com/app/hq/fund/of002474/index.shtml" TargetMode="External"/><Relationship Id="rId956" Type="http://schemas.openxmlformats.org/officeDocument/2006/relationships/hyperlink" Target="http://finance.ifeng.com/app/hq/fund/of002226/index.shtml" TargetMode="External"/><Relationship Id="rId957" Type="http://schemas.openxmlformats.org/officeDocument/2006/relationships/hyperlink" Target="http://finance.ifeng.com/app/hq/fund/of002056/index.shtml" TargetMode="External"/><Relationship Id="rId958" Type="http://schemas.openxmlformats.org/officeDocument/2006/relationships/hyperlink" Target="http://finance.ifeng.com/app/hq/fund/sh511010/index.shtml" TargetMode="External"/><Relationship Id="rId959" Type="http://schemas.openxmlformats.org/officeDocument/2006/relationships/hyperlink" Target="http://finance.ifeng.com/app/hq/fund/of000072/index.shtml" TargetMode="External"/><Relationship Id="rId2560" Type="http://schemas.openxmlformats.org/officeDocument/2006/relationships/hyperlink" Target="http://finance.ifeng.com/app/hq/fund/of519775/index.shtml" TargetMode="External"/><Relationship Id="rId2561" Type="http://schemas.openxmlformats.org/officeDocument/2006/relationships/hyperlink" Target="http://finance.ifeng.com/app/hq/fund/of003673/index.shtml" TargetMode="External"/><Relationship Id="rId2562" Type="http://schemas.openxmlformats.org/officeDocument/2006/relationships/hyperlink" Target="http://finance.ifeng.com/app/hq/fund/of002075/index.shtml" TargetMode="External"/><Relationship Id="rId2563" Type="http://schemas.openxmlformats.org/officeDocument/2006/relationships/hyperlink" Target="http://finance.ifeng.com/app/hq/fund/of001508/index.shtml" TargetMode="External"/><Relationship Id="rId2564" Type="http://schemas.openxmlformats.org/officeDocument/2006/relationships/hyperlink" Target="http://finance.ifeng.com/app/hq/fund/of001018/index.shtml" TargetMode="External"/><Relationship Id="rId2565" Type="http://schemas.openxmlformats.org/officeDocument/2006/relationships/hyperlink" Target="http://finance.ifeng.com/app/hq/fund/of001512/index.shtml" TargetMode="External"/><Relationship Id="rId2566" Type="http://schemas.openxmlformats.org/officeDocument/2006/relationships/hyperlink" Target="http://finance.ifeng.com/app/hq/fund/of206013/index.shtml" TargetMode="External"/><Relationship Id="rId2567" Type="http://schemas.openxmlformats.org/officeDocument/2006/relationships/hyperlink" Target="http://finance.ifeng.com/app/hq/fund/of003960/index.shtml" TargetMode="External"/><Relationship Id="rId2568" Type="http://schemas.openxmlformats.org/officeDocument/2006/relationships/hyperlink" Target="http://finance.ifeng.com/app/hq/fund/of261101/index.shtml" TargetMode="External"/><Relationship Id="rId2569" Type="http://schemas.openxmlformats.org/officeDocument/2006/relationships/hyperlink" Target="http://finance.ifeng.com/app/hq/fund/of001023/index.shtml" TargetMode="External"/><Relationship Id="rId220" Type="http://schemas.openxmlformats.org/officeDocument/2006/relationships/hyperlink" Target="http://finance.ifeng.com/app/hq/fund/sh501043/index.shtml" TargetMode="External"/><Relationship Id="rId221" Type="http://schemas.openxmlformats.org/officeDocument/2006/relationships/hyperlink" Target="http://finance.ifeng.com/app/hq/fund/of004375/index.shtml" TargetMode="External"/><Relationship Id="rId222" Type="http://schemas.openxmlformats.org/officeDocument/2006/relationships/hyperlink" Target="http://finance.ifeng.com/app/hq/fund/sz160706/index.shtml" TargetMode="External"/><Relationship Id="rId223" Type="http://schemas.openxmlformats.org/officeDocument/2006/relationships/hyperlink" Target="http://finance.ifeng.com/app/hq/fund/of004374/index.shtml" TargetMode="External"/><Relationship Id="rId224" Type="http://schemas.openxmlformats.org/officeDocument/2006/relationships/hyperlink" Target="http://finance.ifeng.com/app/hq/fund/of210004/index.shtml" TargetMode="External"/><Relationship Id="rId225" Type="http://schemas.openxmlformats.org/officeDocument/2006/relationships/hyperlink" Target="http://finance.ifeng.com/app/hq/fund/of002968/index.shtml" TargetMode="External"/><Relationship Id="rId226" Type="http://schemas.openxmlformats.org/officeDocument/2006/relationships/hyperlink" Target="http://finance.ifeng.com/app/hq/fund/of000656/index.shtml" TargetMode="External"/><Relationship Id="rId227" Type="http://schemas.openxmlformats.org/officeDocument/2006/relationships/hyperlink" Target="http://finance.ifeng.com/app/hq/fund/index.shtml" TargetMode="External"/><Relationship Id="rId228" Type="http://schemas.openxmlformats.org/officeDocument/2006/relationships/hyperlink" Target="http://finance.ifeng.com/app/hq/fund/of350009/index.shtml" TargetMode="External"/><Relationship Id="rId229" Type="http://schemas.openxmlformats.org/officeDocument/2006/relationships/hyperlink" Target="http://finance.ifeng.com/app/hq/fund/sh501015/index.shtml" TargetMode="External"/><Relationship Id="rId1470" Type="http://schemas.openxmlformats.org/officeDocument/2006/relationships/hyperlink" Target="http://finance.ifeng.com/app/hq/fund/of003038/index.shtml" TargetMode="External"/><Relationship Id="rId1471" Type="http://schemas.openxmlformats.org/officeDocument/2006/relationships/hyperlink" Target="http://finance.ifeng.com/app/hq/fund/of160521/index.shtml" TargetMode="External"/><Relationship Id="rId1472" Type="http://schemas.openxmlformats.org/officeDocument/2006/relationships/hyperlink" Target="http://finance.ifeng.com/app/hq/fund/of003037/index.shtml" TargetMode="External"/><Relationship Id="rId1473" Type="http://schemas.openxmlformats.org/officeDocument/2006/relationships/hyperlink" Target="http://finance.ifeng.com/app/hq/fund/of003574/index.shtml" TargetMode="External"/><Relationship Id="rId1474" Type="http://schemas.openxmlformats.org/officeDocument/2006/relationships/hyperlink" Target="http://finance.ifeng.com/app/hq/fund/of004486/index.shtml" TargetMode="External"/><Relationship Id="rId1475" Type="http://schemas.openxmlformats.org/officeDocument/2006/relationships/hyperlink" Target="http://finance.ifeng.com/app/hq/fund/of002832/index.shtml" TargetMode="External"/><Relationship Id="rId1476" Type="http://schemas.openxmlformats.org/officeDocument/2006/relationships/hyperlink" Target="http://finance.ifeng.com/app/hq/fund/of003674/index.shtml" TargetMode="External"/><Relationship Id="rId1477" Type="http://schemas.openxmlformats.org/officeDocument/2006/relationships/hyperlink" Target="http://finance.ifeng.com/app/hq/fund/of291007/index.shtml" TargetMode="External"/><Relationship Id="rId1478" Type="http://schemas.openxmlformats.org/officeDocument/2006/relationships/hyperlink" Target="http://finance.ifeng.com/app/hq/fund/of002865/index.shtml" TargetMode="External"/><Relationship Id="rId1479" Type="http://schemas.openxmlformats.org/officeDocument/2006/relationships/hyperlink" Target="http://finance.ifeng.com/app/hq/fund/of004720/index.shtml" TargetMode="External"/><Relationship Id="rId4750" Type="http://schemas.openxmlformats.org/officeDocument/2006/relationships/hyperlink" Target="http://finance.ifeng.com/app/hq/fund/of740001/index.shtml" TargetMode="External"/><Relationship Id="rId4751" Type="http://schemas.openxmlformats.org/officeDocument/2006/relationships/hyperlink" Target="http://finance.ifeng.com/app/hq/fund/of001385/index.shtml" TargetMode="External"/><Relationship Id="rId4752" Type="http://schemas.openxmlformats.org/officeDocument/2006/relationships/hyperlink" Target="http://finance.ifeng.com/app/hq/fund/of001732/index.shtml" TargetMode="External"/><Relationship Id="rId4753" Type="http://schemas.openxmlformats.org/officeDocument/2006/relationships/hyperlink" Target="http://finance.ifeng.com/app/hq/fund/sz150185/index.shtml" TargetMode="External"/><Relationship Id="rId4754" Type="http://schemas.openxmlformats.org/officeDocument/2006/relationships/hyperlink" Target="http://finance.ifeng.com/app/hq/fund/of000879/index.shtml" TargetMode="External"/><Relationship Id="rId4755" Type="http://schemas.openxmlformats.org/officeDocument/2006/relationships/hyperlink" Target="http://finance.ifeng.com/app/hq/fund/index.shtml" TargetMode="External"/><Relationship Id="rId4756" Type="http://schemas.openxmlformats.org/officeDocument/2006/relationships/hyperlink" Target="http://finance.ifeng.com/app/hq/fund/of070019/index.shtml" TargetMode="External"/><Relationship Id="rId4757" Type="http://schemas.openxmlformats.org/officeDocument/2006/relationships/hyperlink" Target="http://finance.ifeng.com/app/hq/fund/of610004/index.shtml" TargetMode="External"/><Relationship Id="rId4758" Type="http://schemas.openxmlformats.org/officeDocument/2006/relationships/hyperlink" Target="http://finance.ifeng.com/app/hq/fund/of000935/index.shtml" TargetMode="External"/><Relationship Id="rId4759" Type="http://schemas.openxmlformats.org/officeDocument/2006/relationships/hyperlink" Target="http://finance.ifeng.com/app/hq/fund/of481012/index.shtml" TargetMode="External"/><Relationship Id="rId3660" Type="http://schemas.openxmlformats.org/officeDocument/2006/relationships/hyperlink" Target="http://finance.ifeng.com/app/hq/fund/of000314/index.shtml" TargetMode="External"/><Relationship Id="rId3661" Type="http://schemas.openxmlformats.org/officeDocument/2006/relationships/hyperlink" Target="http://finance.ifeng.com/app/hq/fund/of090004/index.shtml" TargetMode="External"/><Relationship Id="rId3662" Type="http://schemas.openxmlformats.org/officeDocument/2006/relationships/hyperlink" Target="http://finance.ifeng.com/app/hq/fund/sz160722/index.shtml" TargetMode="External"/><Relationship Id="rId3663" Type="http://schemas.openxmlformats.org/officeDocument/2006/relationships/hyperlink" Target="http://finance.ifeng.com/app/hq/fund/of002063/index.shtml" TargetMode="External"/><Relationship Id="rId3664" Type="http://schemas.openxmlformats.org/officeDocument/2006/relationships/hyperlink" Target="http://finance.ifeng.com/app/hq/fund/of020019/index.shtml" TargetMode="External"/><Relationship Id="rId3665" Type="http://schemas.openxmlformats.org/officeDocument/2006/relationships/hyperlink" Target="http://finance.ifeng.com/app/hq/fund/of003334/index.shtml" TargetMode="External"/><Relationship Id="rId3666" Type="http://schemas.openxmlformats.org/officeDocument/2006/relationships/hyperlink" Target="http://finance.ifeng.com/app/hq/fund/of213917/index.shtml" TargetMode="External"/><Relationship Id="rId3667" Type="http://schemas.openxmlformats.org/officeDocument/2006/relationships/hyperlink" Target="http://finance.ifeng.com/app/hq/fund/of002017/index.shtml" TargetMode="External"/><Relationship Id="rId3668" Type="http://schemas.openxmlformats.org/officeDocument/2006/relationships/hyperlink" Target="http://finance.ifeng.com/app/hq/fund/of004532/index.shtml" TargetMode="External"/><Relationship Id="rId3669" Type="http://schemas.openxmlformats.org/officeDocument/2006/relationships/hyperlink" Target="http://finance.ifeng.com/app/hq/fund/sz159901/index.shtml" TargetMode="External"/><Relationship Id="rId960" Type="http://schemas.openxmlformats.org/officeDocument/2006/relationships/hyperlink" Target="http://finance.ifeng.com/app/hq/fund/index.shtml" TargetMode="External"/><Relationship Id="rId961" Type="http://schemas.openxmlformats.org/officeDocument/2006/relationships/hyperlink" Target="http://finance.ifeng.com/app/hq/fund/of000070/index.shtml" TargetMode="External"/><Relationship Id="rId4020" Type="http://schemas.openxmlformats.org/officeDocument/2006/relationships/hyperlink" Target="http://finance.ifeng.com/app/hq/fund/of000008/index.shtml" TargetMode="External"/><Relationship Id="rId4021" Type="http://schemas.openxmlformats.org/officeDocument/2006/relationships/hyperlink" Target="http://finance.ifeng.com/app/hq/fund/of519778/index.shtml" TargetMode="External"/><Relationship Id="rId4022" Type="http://schemas.openxmlformats.org/officeDocument/2006/relationships/hyperlink" Target="http://finance.ifeng.com/app/hq/fund/of002944/index.shtml" TargetMode="External"/><Relationship Id="rId4023" Type="http://schemas.openxmlformats.org/officeDocument/2006/relationships/hyperlink" Target="http://finance.ifeng.com/app/hq/fund/of003751/index.shtml" TargetMode="External"/><Relationship Id="rId4024" Type="http://schemas.openxmlformats.org/officeDocument/2006/relationships/hyperlink" Target="http://finance.ifeng.com/app/hq/fund/of001830/index.shtml" TargetMode="External"/><Relationship Id="rId4025" Type="http://schemas.openxmlformats.org/officeDocument/2006/relationships/hyperlink" Target="http://finance.ifeng.com/app/hq/fund/of001365/index.shtml" TargetMode="External"/><Relationship Id="rId4026" Type="http://schemas.openxmlformats.org/officeDocument/2006/relationships/hyperlink" Target="http://finance.ifeng.com/app/hq/fund/of001597/index.shtml" TargetMode="External"/><Relationship Id="rId4027" Type="http://schemas.openxmlformats.org/officeDocument/2006/relationships/hyperlink" Target="http://finance.ifeng.com/app/hq/fund/of005007/index.shtml" TargetMode="External"/><Relationship Id="rId4028" Type="http://schemas.openxmlformats.org/officeDocument/2006/relationships/hyperlink" Target="http://finance.ifeng.com/app/hq/fund/of161601/index.shtml" TargetMode="External"/><Relationship Id="rId4029" Type="http://schemas.openxmlformats.org/officeDocument/2006/relationships/hyperlink" Target="http://finance.ifeng.com/app/hq/fund/of001455/index.shtml" TargetMode="External"/><Relationship Id="rId962" Type="http://schemas.openxmlformats.org/officeDocument/2006/relationships/hyperlink" Target="http://finance.ifeng.com/app/hq/fund/of370022/index.shtml" TargetMode="External"/><Relationship Id="rId963" Type="http://schemas.openxmlformats.org/officeDocument/2006/relationships/hyperlink" Target="http://finance.ifeng.com/app/hq/fund/of001948/index.shtml" TargetMode="External"/><Relationship Id="rId964" Type="http://schemas.openxmlformats.org/officeDocument/2006/relationships/hyperlink" Target="http://finance.ifeng.com/app/hq/fund/index.shtml" TargetMode="External"/><Relationship Id="rId965" Type="http://schemas.openxmlformats.org/officeDocument/2006/relationships/hyperlink" Target="http://finance.ifeng.com/app/hq/fund/of002421/index.shtml" TargetMode="External"/><Relationship Id="rId966" Type="http://schemas.openxmlformats.org/officeDocument/2006/relationships/hyperlink" Target="http://finance.ifeng.com/app/hq/fund/sz161216/index.shtml" TargetMode="External"/><Relationship Id="rId967" Type="http://schemas.openxmlformats.org/officeDocument/2006/relationships/hyperlink" Target="http://finance.ifeng.com/app/hq/fund/of002378/index.shtml" TargetMode="External"/><Relationship Id="rId968" Type="http://schemas.openxmlformats.org/officeDocument/2006/relationships/hyperlink" Target="http://finance.ifeng.com/app/hq/fund/of001111/index.shtml" TargetMode="External"/><Relationship Id="rId969" Type="http://schemas.openxmlformats.org/officeDocument/2006/relationships/hyperlink" Target="http://finance.ifeng.com/app/hq/fund/index.shtml" TargetMode="External"/><Relationship Id="rId2570" Type="http://schemas.openxmlformats.org/officeDocument/2006/relationships/hyperlink" Target="http://finance.ifeng.com/app/hq/fund/of001942/index.shtml" TargetMode="External"/><Relationship Id="rId2571" Type="http://schemas.openxmlformats.org/officeDocument/2006/relationships/hyperlink" Target="http://finance.ifeng.com/app/hq/fund/of002395/index.shtml" TargetMode="External"/><Relationship Id="rId2572" Type="http://schemas.openxmlformats.org/officeDocument/2006/relationships/hyperlink" Target="http://finance.ifeng.com/app/hq/fund/of121013/index.shtml" TargetMode="External"/><Relationship Id="rId2573" Type="http://schemas.openxmlformats.org/officeDocument/2006/relationships/hyperlink" Target="http://finance.ifeng.com/app/hq/fund/sh502054/index.shtml" TargetMode="External"/><Relationship Id="rId2574" Type="http://schemas.openxmlformats.org/officeDocument/2006/relationships/hyperlink" Target="http://finance.ifeng.com/app/hq/fund/of000986/index.shtml" TargetMode="External"/><Relationship Id="rId2575" Type="http://schemas.openxmlformats.org/officeDocument/2006/relationships/hyperlink" Target="http://finance.ifeng.com/app/hq/fund/of004043/index.shtml" TargetMode="External"/><Relationship Id="rId2576" Type="http://schemas.openxmlformats.org/officeDocument/2006/relationships/hyperlink" Target="http://finance.ifeng.com/app/hq/fund/of002014/index.shtml" TargetMode="External"/><Relationship Id="rId2577" Type="http://schemas.openxmlformats.org/officeDocument/2006/relationships/hyperlink" Target="http://finance.ifeng.com/app/hq/fund/of005140/index.shtml" TargetMode="External"/><Relationship Id="rId2578" Type="http://schemas.openxmlformats.org/officeDocument/2006/relationships/hyperlink" Target="http://finance.ifeng.com/app/hq/fund/of000028/index.shtml" TargetMode="External"/><Relationship Id="rId2579" Type="http://schemas.openxmlformats.org/officeDocument/2006/relationships/hyperlink" Target="http://finance.ifeng.com/app/hq/fund/of001501/index.shtml" TargetMode="External"/><Relationship Id="rId230" Type="http://schemas.openxmlformats.org/officeDocument/2006/relationships/hyperlink" Target="http://finance.ifeng.com/app/hq/fund/of050201/index.shtml" TargetMode="External"/><Relationship Id="rId231" Type="http://schemas.openxmlformats.org/officeDocument/2006/relationships/hyperlink" Target="http://finance.ifeng.com/app/hq/fund/of002374/index.shtml" TargetMode="External"/><Relationship Id="rId232" Type="http://schemas.openxmlformats.org/officeDocument/2006/relationships/hyperlink" Target="http://finance.ifeng.com/app/hq/fund/of630009/index.shtml" TargetMode="External"/><Relationship Id="rId233" Type="http://schemas.openxmlformats.org/officeDocument/2006/relationships/hyperlink" Target="http://finance.ifeng.com/app/hq/fund/of000961/index.shtml" TargetMode="External"/><Relationship Id="rId234" Type="http://schemas.openxmlformats.org/officeDocument/2006/relationships/hyperlink" Target="http://finance.ifeng.com/app/hq/fund/of003548/index.shtml" TargetMode="External"/><Relationship Id="rId235" Type="http://schemas.openxmlformats.org/officeDocument/2006/relationships/hyperlink" Target="http://finance.ifeng.com/app/hq/fund/of100053/index.shtml" TargetMode="External"/><Relationship Id="rId236" Type="http://schemas.openxmlformats.org/officeDocument/2006/relationships/hyperlink" Target="http://finance.ifeng.com/app/hq/fund/of460300/index.shtml" TargetMode="External"/><Relationship Id="rId237" Type="http://schemas.openxmlformats.org/officeDocument/2006/relationships/hyperlink" Target="http://finance.ifeng.com/app/hq/fund/of110020/index.shtml" TargetMode="External"/><Relationship Id="rId238" Type="http://schemas.openxmlformats.org/officeDocument/2006/relationships/hyperlink" Target="http://finance.ifeng.com/app/hq/fund/of519193/index.shtml" TargetMode="External"/><Relationship Id="rId239" Type="http://schemas.openxmlformats.org/officeDocument/2006/relationships/hyperlink" Target="http://finance.ifeng.com/app/hq/fund/sh512400/index.shtml" TargetMode="External"/><Relationship Id="rId1480" Type="http://schemas.openxmlformats.org/officeDocument/2006/relationships/hyperlink" Target="http://finance.ifeng.com/app/hq/fund/of003607/index.shtml" TargetMode="External"/><Relationship Id="rId1481" Type="http://schemas.openxmlformats.org/officeDocument/2006/relationships/hyperlink" Target="http://finance.ifeng.com/app/hq/fund/sh510810/index.shtml" TargetMode="External"/><Relationship Id="rId1482" Type="http://schemas.openxmlformats.org/officeDocument/2006/relationships/hyperlink" Target="http://finance.ifeng.com/app/hq/fund/sz159920/index.shtml" TargetMode="External"/><Relationship Id="rId1483" Type="http://schemas.openxmlformats.org/officeDocument/2006/relationships/hyperlink" Target="http://finance.ifeng.com/app/hq/fund/of003278/index.shtml" TargetMode="External"/><Relationship Id="rId1484" Type="http://schemas.openxmlformats.org/officeDocument/2006/relationships/hyperlink" Target="http://finance.ifeng.com/app/hq/fund/of003995/index.shtml" TargetMode="External"/><Relationship Id="rId1485" Type="http://schemas.openxmlformats.org/officeDocument/2006/relationships/hyperlink" Target="http://finance.ifeng.com/app/hq/fund/of003162/index.shtml" TargetMode="External"/><Relationship Id="rId1486" Type="http://schemas.openxmlformats.org/officeDocument/2006/relationships/hyperlink" Target="http://finance.ifeng.com/app/hq/fund/of003277/index.shtml" TargetMode="External"/><Relationship Id="rId1487" Type="http://schemas.openxmlformats.org/officeDocument/2006/relationships/hyperlink" Target="http://finance.ifeng.com/app/hq/fund/of002027/index.shtml" TargetMode="External"/><Relationship Id="rId1488" Type="http://schemas.openxmlformats.org/officeDocument/2006/relationships/hyperlink" Target="http://finance.ifeng.com/app/hq/fund/index.shtml" TargetMode="External"/><Relationship Id="rId1489" Type="http://schemas.openxmlformats.org/officeDocument/2006/relationships/hyperlink" Target="http://finance.ifeng.com/app/hq/fund/of003163/index.shtml" TargetMode="External"/><Relationship Id="rId4760" Type="http://schemas.openxmlformats.org/officeDocument/2006/relationships/hyperlink" Target="http://finance.ifeng.com/app/hq/fund/of166005/index.shtml" TargetMode="External"/><Relationship Id="rId4761" Type="http://schemas.openxmlformats.org/officeDocument/2006/relationships/hyperlink" Target="http://finance.ifeng.com/app/hq/fund/of004897/index.shtml" TargetMode="External"/><Relationship Id="rId4762" Type="http://schemas.openxmlformats.org/officeDocument/2006/relationships/hyperlink" Target="http://finance.ifeng.com/app/hq/fund/of001543/index.shtml" TargetMode="External"/><Relationship Id="rId4763" Type="http://schemas.openxmlformats.org/officeDocument/2006/relationships/hyperlink" Target="http://finance.ifeng.com/app/hq/fund/of217010/index.shtml" TargetMode="External"/><Relationship Id="rId4764" Type="http://schemas.openxmlformats.org/officeDocument/2006/relationships/hyperlink" Target="http://finance.ifeng.com/app/hq/fund/of000880/index.shtml" TargetMode="External"/><Relationship Id="rId4765" Type="http://schemas.openxmlformats.org/officeDocument/2006/relationships/hyperlink" Target="http://finance.ifeng.com/app/hq/fund/of001696/index.shtml" TargetMode="External"/><Relationship Id="rId4766" Type="http://schemas.openxmlformats.org/officeDocument/2006/relationships/hyperlink" Target="http://finance.ifeng.com/app/hq/fund/sh510630/index.shtml" TargetMode="External"/><Relationship Id="rId4767" Type="http://schemas.openxmlformats.org/officeDocument/2006/relationships/hyperlink" Target="http://finance.ifeng.com/app/hq/fund/of004232/index.shtml" TargetMode="External"/><Relationship Id="rId4768" Type="http://schemas.openxmlformats.org/officeDocument/2006/relationships/hyperlink" Target="http://finance.ifeng.com/app/hq/fund/of001882/index.shtml" TargetMode="External"/><Relationship Id="rId4769" Type="http://schemas.openxmlformats.org/officeDocument/2006/relationships/hyperlink" Target="http://finance.ifeng.com/app/hq/fund/of000867/index.shtml" TargetMode="External"/><Relationship Id="rId3670" Type="http://schemas.openxmlformats.org/officeDocument/2006/relationships/hyperlink" Target="http://finance.ifeng.com/app/hq/fund/of960028/index.shtml" TargetMode="External"/><Relationship Id="rId3671" Type="http://schemas.openxmlformats.org/officeDocument/2006/relationships/hyperlink" Target="http://finance.ifeng.com/app/hq/fund/of004533/index.shtml" TargetMode="External"/><Relationship Id="rId3672" Type="http://schemas.openxmlformats.org/officeDocument/2006/relationships/hyperlink" Target="http://finance.ifeng.com/app/hq/fund/of003378/index.shtml" TargetMode="External"/><Relationship Id="rId3673" Type="http://schemas.openxmlformats.org/officeDocument/2006/relationships/hyperlink" Target="http://finance.ifeng.com/app/hq/fund/of003351/index.shtml" TargetMode="External"/><Relationship Id="rId3674" Type="http://schemas.openxmlformats.org/officeDocument/2006/relationships/hyperlink" Target="http://finance.ifeng.com/app/hq/fund/of530003/index.shtml" TargetMode="External"/><Relationship Id="rId3675" Type="http://schemas.openxmlformats.org/officeDocument/2006/relationships/hyperlink" Target="http://finance.ifeng.com/app/hq/fund/of213007/index.shtml" TargetMode="External"/><Relationship Id="rId3676" Type="http://schemas.openxmlformats.org/officeDocument/2006/relationships/hyperlink" Target="http://finance.ifeng.com/app/hq/fund/of003352/index.shtml" TargetMode="External"/><Relationship Id="rId3677" Type="http://schemas.openxmlformats.org/officeDocument/2006/relationships/hyperlink" Target="http://finance.ifeng.com/app/hq/fund/of005040/index.shtml" TargetMode="External"/><Relationship Id="rId3678" Type="http://schemas.openxmlformats.org/officeDocument/2006/relationships/hyperlink" Target="http://finance.ifeng.com/app/hq/fund/of004135/index.shtml" TargetMode="External"/><Relationship Id="rId3679" Type="http://schemas.openxmlformats.org/officeDocument/2006/relationships/hyperlink" Target="http://finance.ifeng.com/app/hq/fund/of000584/index.shtml" TargetMode="External"/><Relationship Id="rId970" Type="http://schemas.openxmlformats.org/officeDocument/2006/relationships/hyperlink" Target="http://finance.ifeng.com/app/hq/fund/of002678/index.s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7"/>
  <sheetViews>
    <sheetView tabSelected="1" workbookViewId="0">
      <pane xSplit="1" ySplit="3" topLeftCell="B269" activePane="bottomRight" state="frozen"/>
      <selection pane="topRight" activeCell="B1" sqref="B1"/>
      <selection pane="bottomLeft" activeCell="A4" sqref="A4"/>
      <selection pane="bottomRight" activeCell="F289" sqref="F289"/>
    </sheetView>
  </sheetViews>
  <sheetFormatPr baseColWidth="10" defaultColWidth="8.83203125" defaultRowHeight="15" x14ac:dyDescent="0.15"/>
  <cols>
    <col min="1" max="1" width="14.1640625" style="5" bestFit="1" customWidth="1"/>
    <col min="2" max="4" width="11.83203125" style="5" bestFit="1" customWidth="1"/>
    <col min="5" max="5" width="13.1640625" style="5" bestFit="1" customWidth="1"/>
    <col min="6" max="7" width="11.1640625" style="5" bestFit="1" customWidth="1"/>
    <col min="8" max="8" width="9.1640625" style="5" bestFit="1" customWidth="1"/>
    <col min="9" max="10" width="9.6640625" style="5" bestFit="1" customWidth="1"/>
    <col min="11" max="16384" width="8.83203125" style="5"/>
  </cols>
  <sheetData>
    <row r="1" spans="1:10" x14ac:dyDescent="0.15">
      <c r="A1" s="4" t="s">
        <v>11</v>
      </c>
      <c r="B1" s="270" t="s">
        <v>9</v>
      </c>
      <c r="C1" s="271"/>
      <c r="D1" s="272"/>
      <c r="E1" s="270" t="s">
        <v>10523</v>
      </c>
      <c r="F1" s="271"/>
      <c r="G1" s="271"/>
      <c r="H1" s="272"/>
      <c r="I1" s="270" t="s">
        <v>10524</v>
      </c>
      <c r="J1" s="272"/>
    </row>
    <row r="2" spans="1:10" ht="16" x14ac:dyDescent="0.15">
      <c r="A2" s="9"/>
      <c r="B2" s="9" t="s">
        <v>10525</v>
      </c>
      <c r="C2" s="9" t="s">
        <v>10510</v>
      </c>
      <c r="D2" s="9" t="s">
        <v>10526</v>
      </c>
      <c r="E2" s="9" t="s">
        <v>8</v>
      </c>
      <c r="F2" s="9" t="s">
        <v>10511</v>
      </c>
      <c r="G2" s="9" t="s">
        <v>10508</v>
      </c>
      <c r="H2" s="9" t="s">
        <v>10509</v>
      </c>
      <c r="I2" s="9" t="s">
        <v>10527</v>
      </c>
      <c r="J2" s="9" t="s">
        <v>10528</v>
      </c>
    </row>
    <row r="3" spans="1:10" x14ac:dyDescent="0.15">
      <c r="A3" s="96" t="s">
        <v>10529</v>
      </c>
      <c r="B3" s="133" t="s">
        <v>9104</v>
      </c>
      <c r="C3" s="9" t="s">
        <v>9105</v>
      </c>
      <c r="D3" s="9">
        <v>399550</v>
      </c>
      <c r="E3" s="9" t="s">
        <v>3</v>
      </c>
      <c r="F3" s="9" t="s">
        <v>9105</v>
      </c>
      <c r="G3" s="9">
        <v>930782</v>
      </c>
      <c r="H3" s="133"/>
      <c r="I3" s="9">
        <v>399393</v>
      </c>
      <c r="J3" s="99">
        <v>399975</v>
      </c>
    </row>
    <row r="4" spans="1:10" x14ac:dyDescent="0.15">
      <c r="A4" s="9" t="s">
        <v>22</v>
      </c>
      <c r="B4" s="9">
        <v>510880</v>
      </c>
      <c r="C4" s="9">
        <v>501050</v>
      </c>
      <c r="D4" s="9">
        <v>165312</v>
      </c>
      <c r="E4" s="9">
        <v>501029</v>
      </c>
      <c r="F4" s="134" t="s">
        <v>7</v>
      </c>
      <c r="G4" s="4" t="s">
        <v>4</v>
      </c>
      <c r="H4" s="9" t="s">
        <v>5</v>
      </c>
      <c r="I4" s="4">
        <v>160218</v>
      </c>
      <c r="J4" s="135"/>
    </row>
    <row r="5" spans="1:10" x14ac:dyDescent="0.15">
      <c r="A5" s="9" t="s">
        <v>10530</v>
      </c>
      <c r="B5" s="76">
        <v>0.1</v>
      </c>
      <c r="C5" s="76">
        <v>0.1</v>
      </c>
      <c r="D5" s="76">
        <v>0.1</v>
      </c>
      <c r="E5" s="9">
        <v>15</v>
      </c>
      <c r="F5" s="96"/>
      <c r="G5" s="9">
        <v>33</v>
      </c>
      <c r="H5" s="9">
        <v>33</v>
      </c>
      <c r="I5" s="29">
        <v>2</v>
      </c>
      <c r="J5" s="29">
        <v>1.8</v>
      </c>
    </row>
    <row r="6" spans="1:10" x14ac:dyDescent="0.15">
      <c r="A6" s="9" t="s">
        <v>10531</v>
      </c>
      <c r="B6" s="136">
        <v>6.4000000000000001E-2</v>
      </c>
      <c r="C6" s="136">
        <v>6.4000000000000001E-2</v>
      </c>
      <c r="D6" s="136">
        <v>6.4000000000000001E-2</v>
      </c>
      <c r="E6" s="9">
        <v>25</v>
      </c>
      <c r="F6" s="96"/>
      <c r="G6" s="9">
        <v>40</v>
      </c>
      <c r="H6" s="9">
        <v>40</v>
      </c>
      <c r="I6" s="29">
        <v>3</v>
      </c>
      <c r="J6" s="29">
        <v>3.3</v>
      </c>
    </row>
    <row r="7" spans="1:10" x14ac:dyDescent="0.15">
      <c r="A7" s="96" t="s">
        <v>10532</v>
      </c>
      <c r="B7" s="58">
        <f>MEDIAN(B12:B511)</f>
        <v>0.1152</v>
      </c>
      <c r="C7" s="58">
        <f>MEDIAN(C12:C511)</f>
        <v>0.1101</v>
      </c>
      <c r="D7" s="58">
        <f>MEDIAN(D12:D583)</f>
        <v>9.0249999999999997E-2</v>
      </c>
      <c r="E7" s="96">
        <f>MEDIAN(E12:E706)</f>
        <v>13.6</v>
      </c>
      <c r="F7" s="96">
        <f>MEDIAN(F12:F812)</f>
        <v>23.29</v>
      </c>
      <c r="G7" s="97">
        <f>MEDIAN(G12:G992)</f>
        <v>28.05</v>
      </c>
      <c r="H7" s="97">
        <f>MEDIAN(H12:H1585)</f>
        <v>30.97</v>
      </c>
      <c r="I7" s="97">
        <f>MEDIAN(I12:I1186)</f>
        <v>1.97</v>
      </c>
      <c r="J7" s="97">
        <f>MEDIAN(J12:J1245)</f>
        <v>1.75</v>
      </c>
    </row>
    <row r="8" spans="1:10" ht="16" x14ac:dyDescent="0.15">
      <c r="A8" s="96" t="s">
        <v>10533</v>
      </c>
      <c r="B8" s="106">
        <f t="shared" ref="B8:J8" si="0">LOOKUP(9E+307,B:B)</f>
        <v>0.1075</v>
      </c>
      <c r="C8" s="106">
        <f t="shared" si="0"/>
        <v>0.1048</v>
      </c>
      <c r="D8" s="106">
        <f t="shared" si="0"/>
        <v>8.5300000000000001E-2</v>
      </c>
      <c r="E8" s="105">
        <f t="shared" si="0"/>
        <v>13.58</v>
      </c>
      <c r="F8" s="105">
        <f t="shared" si="0"/>
        <v>21.01</v>
      </c>
      <c r="G8" s="105">
        <f t="shared" si="0"/>
        <v>26.09</v>
      </c>
      <c r="H8" s="105">
        <f t="shared" si="0"/>
        <v>26.82</v>
      </c>
      <c r="I8" s="104">
        <f t="shared" si="0"/>
        <v>2.06</v>
      </c>
      <c r="J8" s="104">
        <f t="shared" si="0"/>
        <v>1.53</v>
      </c>
    </row>
    <row r="9" spans="1:10" x14ac:dyDescent="0.15">
      <c r="A9" s="9" t="s">
        <v>10534</v>
      </c>
      <c r="B9" s="137"/>
      <c r="C9" s="137"/>
      <c r="D9" s="137"/>
      <c r="E9" s="137">
        <v>1000</v>
      </c>
      <c r="F9" s="137">
        <v>1000</v>
      </c>
      <c r="G9" s="137">
        <v>1000</v>
      </c>
      <c r="H9" s="137">
        <v>1000</v>
      </c>
      <c r="I9" s="137">
        <v>1000</v>
      </c>
      <c r="J9" s="9">
        <v>500</v>
      </c>
    </row>
    <row r="10" spans="1:10" s="23" customFormat="1" x14ac:dyDescent="0.15">
      <c r="A10" s="96" t="s">
        <v>10</v>
      </c>
      <c r="B10" s="138">
        <v>2.5</v>
      </c>
      <c r="C10" s="138">
        <v>2.5</v>
      </c>
      <c r="D10" s="138">
        <v>2.5</v>
      </c>
      <c r="E10" s="138">
        <v>2.5</v>
      </c>
      <c r="F10" s="138">
        <v>2.5</v>
      </c>
      <c r="G10" s="138">
        <v>2.5</v>
      </c>
      <c r="H10" s="138">
        <v>2.5</v>
      </c>
      <c r="I10" s="138">
        <v>2.5</v>
      </c>
      <c r="J10" s="139">
        <v>2.5</v>
      </c>
    </row>
    <row r="11" spans="1:10" s="23" customFormat="1" x14ac:dyDescent="0.15">
      <c r="A11" s="96" t="s">
        <v>10535</v>
      </c>
      <c r="B11" s="139"/>
      <c r="C11" s="97"/>
      <c r="D11" s="96"/>
      <c r="E11" s="139">
        <f>E9*(E7/E8)^E10</f>
        <v>1003.6859530066762</v>
      </c>
      <c r="F11" s="139">
        <f>$F9*($F7/$F8)^F10</f>
        <v>1293.7745097654717</v>
      </c>
      <c r="G11" s="139">
        <f>G9*(G7/G8)^G10</f>
        <v>1198.5246380069484</v>
      </c>
      <c r="H11" s="139">
        <f>$H9*($H7/$H8)^H10</f>
        <v>1432.8676563566394</v>
      </c>
      <c r="I11" s="97"/>
      <c r="J11" s="97">
        <f>J9*(J7/J8)^J10</f>
        <v>699.5786531548506</v>
      </c>
    </row>
    <row r="12" spans="1:10" x14ac:dyDescent="0.15">
      <c r="A12" s="20">
        <v>42739</v>
      </c>
      <c r="B12" s="140">
        <v>0.12520000000000001</v>
      </c>
      <c r="C12" s="117" t="s">
        <v>6</v>
      </c>
      <c r="D12" s="117" t="s">
        <v>6</v>
      </c>
      <c r="E12" s="117" t="s">
        <v>6</v>
      </c>
      <c r="F12" s="117" t="s">
        <v>6</v>
      </c>
      <c r="G12" s="117" t="s">
        <v>6</v>
      </c>
      <c r="H12" s="117" t="s">
        <v>6</v>
      </c>
      <c r="I12" s="117" t="s">
        <v>6</v>
      </c>
      <c r="J12" s="96" t="s">
        <v>6</v>
      </c>
    </row>
    <row r="13" spans="1:10" x14ac:dyDescent="0.15">
      <c r="A13" s="20">
        <v>42740</v>
      </c>
      <c r="B13" s="140">
        <v>0.12479999999999999</v>
      </c>
      <c r="C13" s="117" t="s">
        <v>6</v>
      </c>
      <c r="D13" s="117" t="s">
        <v>6</v>
      </c>
      <c r="E13" s="117" t="s">
        <v>6</v>
      </c>
      <c r="F13" s="117" t="s">
        <v>6</v>
      </c>
      <c r="G13" s="117" t="s">
        <v>6</v>
      </c>
      <c r="H13" s="117" t="s">
        <v>6</v>
      </c>
      <c r="I13" s="117" t="s">
        <v>6</v>
      </c>
      <c r="J13" s="96" t="s">
        <v>6</v>
      </c>
    </row>
    <row r="14" spans="1:10" x14ac:dyDescent="0.15">
      <c r="A14" s="20">
        <v>42741</v>
      </c>
      <c r="B14" s="140">
        <v>0.125</v>
      </c>
      <c r="C14" s="117" t="s">
        <v>6</v>
      </c>
      <c r="D14" s="117" t="s">
        <v>6</v>
      </c>
      <c r="E14" s="117" t="s">
        <v>6</v>
      </c>
      <c r="F14" s="117" t="s">
        <v>6</v>
      </c>
      <c r="G14" s="117" t="s">
        <v>6</v>
      </c>
      <c r="H14" s="117" t="s">
        <v>6</v>
      </c>
      <c r="I14" s="117" t="s">
        <v>6</v>
      </c>
      <c r="J14" s="96" t="s">
        <v>6</v>
      </c>
    </row>
    <row r="15" spans="1:10" x14ac:dyDescent="0.15">
      <c r="A15" s="20">
        <v>42744</v>
      </c>
      <c r="B15" s="140">
        <v>0.1245</v>
      </c>
      <c r="C15" s="117" t="s">
        <v>6</v>
      </c>
      <c r="D15" s="117" t="s">
        <v>6</v>
      </c>
      <c r="E15" s="141" t="s">
        <v>6</v>
      </c>
      <c r="F15" s="117" t="s">
        <v>6</v>
      </c>
      <c r="G15" s="141" t="s">
        <v>6</v>
      </c>
      <c r="H15" s="141" t="s">
        <v>6</v>
      </c>
      <c r="I15" s="117" t="s">
        <v>6</v>
      </c>
      <c r="J15" s="96" t="s">
        <v>6</v>
      </c>
    </row>
    <row r="16" spans="1:10" x14ac:dyDescent="0.15">
      <c r="A16" s="20">
        <v>42745</v>
      </c>
      <c r="B16" s="32">
        <v>0.12479999999999999</v>
      </c>
      <c r="C16" s="96" t="s">
        <v>6</v>
      </c>
      <c r="D16" s="96" t="s">
        <v>6</v>
      </c>
      <c r="E16" s="96" t="s">
        <v>6</v>
      </c>
      <c r="F16" s="117" t="s">
        <v>6</v>
      </c>
      <c r="G16" s="96" t="s">
        <v>6</v>
      </c>
      <c r="H16" s="96" t="s">
        <v>6</v>
      </c>
      <c r="I16" s="117" t="s">
        <v>6</v>
      </c>
      <c r="J16" s="96" t="s">
        <v>6</v>
      </c>
    </row>
    <row r="17" spans="1:10" x14ac:dyDescent="0.15">
      <c r="A17" s="20">
        <v>42746</v>
      </c>
      <c r="B17" s="32">
        <v>0.12529999999999999</v>
      </c>
      <c r="C17" s="96" t="s">
        <v>6</v>
      </c>
      <c r="D17" s="96" t="s">
        <v>6</v>
      </c>
      <c r="E17" s="96" t="s">
        <v>6</v>
      </c>
      <c r="F17" s="117" t="s">
        <v>6</v>
      </c>
      <c r="G17" s="96" t="s">
        <v>6</v>
      </c>
      <c r="H17" s="96" t="s">
        <v>6</v>
      </c>
      <c r="I17" s="117" t="s">
        <v>6</v>
      </c>
      <c r="J17" s="96" t="s">
        <v>6</v>
      </c>
    </row>
    <row r="18" spans="1:10" x14ac:dyDescent="0.15">
      <c r="A18" s="20">
        <v>42747</v>
      </c>
      <c r="B18" s="32">
        <v>0.1255</v>
      </c>
      <c r="C18" s="96" t="s">
        <v>6</v>
      </c>
      <c r="D18" s="96" t="s">
        <v>6</v>
      </c>
      <c r="E18" s="96" t="s">
        <v>6</v>
      </c>
      <c r="F18" s="117" t="s">
        <v>6</v>
      </c>
      <c r="G18" s="96" t="s">
        <v>6</v>
      </c>
      <c r="H18" s="96" t="s">
        <v>6</v>
      </c>
      <c r="I18" s="117" t="s">
        <v>6</v>
      </c>
      <c r="J18" s="96" t="s">
        <v>6</v>
      </c>
    </row>
    <row r="19" spans="1:10" x14ac:dyDescent="0.15">
      <c r="A19" s="20">
        <v>42748</v>
      </c>
      <c r="B19" s="32">
        <v>0.12470000000000001</v>
      </c>
      <c r="C19" s="96" t="s">
        <v>6</v>
      </c>
      <c r="D19" s="96" t="s">
        <v>6</v>
      </c>
      <c r="E19" s="96" t="s">
        <v>6</v>
      </c>
      <c r="F19" s="117" t="s">
        <v>6</v>
      </c>
      <c r="G19" s="96" t="s">
        <v>6</v>
      </c>
      <c r="H19" s="96" t="s">
        <v>6</v>
      </c>
      <c r="I19" s="117" t="s">
        <v>6</v>
      </c>
      <c r="J19" s="96" t="s">
        <v>6</v>
      </c>
    </row>
    <row r="20" spans="1:10" x14ac:dyDescent="0.15">
      <c r="A20" s="20">
        <v>42751</v>
      </c>
      <c r="B20" s="32">
        <v>0.123</v>
      </c>
      <c r="C20" s="96" t="s">
        <v>6</v>
      </c>
      <c r="D20" s="96" t="s">
        <v>6</v>
      </c>
      <c r="E20" s="96" t="s">
        <v>6</v>
      </c>
      <c r="F20" s="117" t="s">
        <v>6</v>
      </c>
      <c r="G20" s="96" t="s">
        <v>6</v>
      </c>
      <c r="H20" s="96" t="s">
        <v>6</v>
      </c>
      <c r="I20" s="117" t="s">
        <v>6</v>
      </c>
      <c r="J20" s="96" t="s">
        <v>6</v>
      </c>
    </row>
    <row r="21" spans="1:10" x14ac:dyDescent="0.15">
      <c r="A21" s="20">
        <v>42752</v>
      </c>
      <c r="B21" s="32">
        <v>0.12330000000000001</v>
      </c>
      <c r="C21" s="96" t="s">
        <v>6</v>
      </c>
      <c r="D21" s="96" t="s">
        <v>6</v>
      </c>
      <c r="E21" s="96" t="s">
        <v>6</v>
      </c>
      <c r="F21" s="117" t="s">
        <v>6</v>
      </c>
      <c r="G21" s="96" t="s">
        <v>6</v>
      </c>
      <c r="H21" s="96" t="s">
        <v>6</v>
      </c>
      <c r="I21" s="117" t="s">
        <v>6</v>
      </c>
      <c r="J21" s="96" t="s">
        <v>6</v>
      </c>
    </row>
    <row r="22" spans="1:10" x14ac:dyDescent="0.15">
      <c r="A22" s="20">
        <v>42753</v>
      </c>
      <c r="B22" s="32">
        <v>0.1229</v>
      </c>
      <c r="C22" s="96" t="s">
        <v>6</v>
      </c>
      <c r="D22" s="96" t="s">
        <v>6</v>
      </c>
      <c r="E22" s="96" t="s">
        <v>6</v>
      </c>
      <c r="F22" s="117" t="s">
        <v>6</v>
      </c>
      <c r="G22" s="96" t="s">
        <v>6</v>
      </c>
      <c r="H22" s="96" t="s">
        <v>6</v>
      </c>
      <c r="I22" s="117" t="s">
        <v>6</v>
      </c>
      <c r="J22" s="96" t="s">
        <v>6</v>
      </c>
    </row>
    <row r="23" spans="1:10" x14ac:dyDescent="0.15">
      <c r="A23" s="20">
        <v>42754</v>
      </c>
      <c r="B23" s="32">
        <v>0.123</v>
      </c>
      <c r="C23" s="96" t="s">
        <v>6</v>
      </c>
      <c r="D23" s="96" t="s">
        <v>6</v>
      </c>
      <c r="E23" s="96" t="s">
        <v>6</v>
      </c>
      <c r="F23" s="117" t="s">
        <v>6</v>
      </c>
      <c r="G23" s="96" t="s">
        <v>6</v>
      </c>
      <c r="H23" s="96" t="s">
        <v>6</v>
      </c>
      <c r="I23" s="117" t="s">
        <v>6</v>
      </c>
      <c r="J23" s="96" t="s">
        <v>6</v>
      </c>
    </row>
    <row r="24" spans="1:10" x14ac:dyDescent="0.15">
      <c r="A24" s="20">
        <v>42755</v>
      </c>
      <c r="B24" s="32">
        <v>0.1225</v>
      </c>
      <c r="C24" s="96" t="s">
        <v>6</v>
      </c>
      <c r="D24" s="96" t="s">
        <v>6</v>
      </c>
      <c r="E24" s="96" t="s">
        <v>6</v>
      </c>
      <c r="F24" s="117" t="s">
        <v>6</v>
      </c>
      <c r="G24" s="96" t="s">
        <v>6</v>
      </c>
      <c r="H24" s="96" t="s">
        <v>6</v>
      </c>
      <c r="I24" s="117" t="s">
        <v>6</v>
      </c>
      <c r="J24" s="96" t="s">
        <v>6</v>
      </c>
    </row>
    <row r="25" spans="1:10" x14ac:dyDescent="0.15">
      <c r="A25" s="20">
        <v>42758</v>
      </c>
      <c r="B25" s="32">
        <v>0.1225</v>
      </c>
      <c r="C25" s="96" t="s">
        <v>6</v>
      </c>
      <c r="D25" s="96" t="s">
        <v>6</v>
      </c>
      <c r="E25" s="96" t="s">
        <v>6</v>
      </c>
      <c r="F25" s="117" t="s">
        <v>6</v>
      </c>
      <c r="G25" s="96"/>
      <c r="H25" s="96" t="s">
        <v>6</v>
      </c>
      <c r="I25" s="117" t="s">
        <v>6</v>
      </c>
      <c r="J25" s="96" t="s">
        <v>6</v>
      </c>
    </row>
    <row r="26" spans="1:10" x14ac:dyDescent="0.15">
      <c r="A26" s="20">
        <v>42759</v>
      </c>
      <c r="B26" s="32">
        <v>0.1217</v>
      </c>
      <c r="C26" s="96" t="s">
        <v>6</v>
      </c>
      <c r="D26" s="96" t="s">
        <v>6</v>
      </c>
      <c r="E26" s="96" t="s">
        <v>6</v>
      </c>
      <c r="F26" s="117" t="s">
        <v>6</v>
      </c>
      <c r="G26" s="96" t="s">
        <v>6</v>
      </c>
      <c r="H26" s="96" t="s">
        <v>6</v>
      </c>
      <c r="I26" s="117" t="s">
        <v>6</v>
      </c>
      <c r="J26" s="96" t="s">
        <v>6</v>
      </c>
    </row>
    <row r="27" spans="1:10" x14ac:dyDescent="0.15">
      <c r="A27" s="20">
        <v>42760</v>
      </c>
      <c r="B27" s="32">
        <v>0.1215</v>
      </c>
      <c r="C27" s="96" t="s">
        <v>6</v>
      </c>
      <c r="D27" s="96" t="s">
        <v>6</v>
      </c>
      <c r="E27" s="96" t="s">
        <v>6</v>
      </c>
      <c r="F27" s="117" t="s">
        <v>6</v>
      </c>
      <c r="G27" s="96" t="s">
        <v>6</v>
      </c>
      <c r="H27" s="96" t="s">
        <v>6</v>
      </c>
      <c r="I27" s="117" t="s">
        <v>6</v>
      </c>
      <c r="J27" s="96" t="s">
        <v>6</v>
      </c>
    </row>
    <row r="28" spans="1:10" x14ac:dyDescent="0.15">
      <c r="A28" s="20">
        <v>42761</v>
      </c>
      <c r="B28" s="32">
        <v>0.1211</v>
      </c>
      <c r="C28" s="96" t="s">
        <v>6</v>
      </c>
      <c r="D28" s="96" t="s">
        <v>6</v>
      </c>
      <c r="E28" s="96" t="s">
        <v>6</v>
      </c>
      <c r="F28" s="117" t="s">
        <v>6</v>
      </c>
      <c r="G28" s="96" t="s">
        <v>6</v>
      </c>
      <c r="H28" s="96" t="s">
        <v>6</v>
      </c>
      <c r="I28" s="117" t="s">
        <v>6</v>
      </c>
      <c r="J28" s="96" t="s">
        <v>6</v>
      </c>
    </row>
    <row r="29" spans="1:10" x14ac:dyDescent="0.15">
      <c r="A29" s="20">
        <v>42769</v>
      </c>
      <c r="B29" s="32">
        <v>0.1222</v>
      </c>
      <c r="C29" s="96" t="s">
        <v>6</v>
      </c>
      <c r="D29" s="96" t="s">
        <v>6</v>
      </c>
      <c r="E29" s="96" t="s">
        <v>6</v>
      </c>
      <c r="F29" s="117" t="s">
        <v>6</v>
      </c>
      <c r="G29" s="96" t="s">
        <v>6</v>
      </c>
      <c r="H29" s="96" t="s">
        <v>6</v>
      </c>
      <c r="I29" s="117" t="s">
        <v>6</v>
      </c>
      <c r="J29" s="96" t="s">
        <v>6</v>
      </c>
    </row>
    <row r="30" spans="1:10" x14ac:dyDescent="0.15">
      <c r="A30" s="20">
        <v>42772</v>
      </c>
      <c r="B30" s="32">
        <v>0.1221</v>
      </c>
      <c r="C30" s="96" t="s">
        <v>6</v>
      </c>
      <c r="D30" s="96" t="s">
        <v>6</v>
      </c>
      <c r="E30" s="96" t="s">
        <v>6</v>
      </c>
      <c r="F30" s="117" t="s">
        <v>6</v>
      </c>
      <c r="G30" s="96" t="s">
        <v>6</v>
      </c>
      <c r="H30" s="96" t="s">
        <v>6</v>
      </c>
      <c r="I30" s="117" t="s">
        <v>6</v>
      </c>
      <c r="J30" s="96" t="s">
        <v>6</v>
      </c>
    </row>
    <row r="31" spans="1:10" x14ac:dyDescent="0.15">
      <c r="A31" s="20">
        <v>42773</v>
      </c>
      <c r="B31" s="32">
        <v>0.12239999999999999</v>
      </c>
      <c r="C31" s="96" t="s">
        <v>6</v>
      </c>
      <c r="D31" s="96" t="s">
        <v>6</v>
      </c>
      <c r="E31" s="96" t="s">
        <v>6</v>
      </c>
      <c r="F31" s="117" t="s">
        <v>6</v>
      </c>
      <c r="G31" s="96" t="s">
        <v>6</v>
      </c>
      <c r="H31" s="96" t="s">
        <v>6</v>
      </c>
      <c r="I31" s="117" t="s">
        <v>6</v>
      </c>
      <c r="J31" s="96" t="s">
        <v>6</v>
      </c>
    </row>
    <row r="32" spans="1:10" x14ac:dyDescent="0.15">
      <c r="A32" s="20">
        <v>42774</v>
      </c>
      <c r="B32" s="32">
        <v>0.1221</v>
      </c>
      <c r="C32" s="96" t="s">
        <v>6</v>
      </c>
      <c r="D32" s="96" t="s">
        <v>6</v>
      </c>
      <c r="E32" s="96" t="s">
        <v>6</v>
      </c>
      <c r="F32" s="117" t="s">
        <v>6</v>
      </c>
      <c r="G32" s="96" t="s">
        <v>6</v>
      </c>
      <c r="H32" s="96" t="s">
        <v>6</v>
      </c>
      <c r="I32" s="117" t="s">
        <v>6</v>
      </c>
      <c r="J32" s="96" t="s">
        <v>6</v>
      </c>
    </row>
    <row r="33" spans="1:10" x14ac:dyDescent="0.15">
      <c r="A33" s="20">
        <v>42775</v>
      </c>
      <c r="B33" s="32">
        <v>0.12180000000000001</v>
      </c>
      <c r="C33" s="96" t="s">
        <v>6</v>
      </c>
      <c r="D33" s="96" t="s">
        <v>6</v>
      </c>
      <c r="E33" s="96" t="s">
        <v>6</v>
      </c>
      <c r="F33" s="117" t="s">
        <v>6</v>
      </c>
      <c r="G33" s="96" t="s">
        <v>6</v>
      </c>
      <c r="H33" s="96" t="s">
        <v>6</v>
      </c>
      <c r="I33" s="117" t="s">
        <v>6</v>
      </c>
      <c r="J33" s="96" t="s">
        <v>6</v>
      </c>
    </row>
    <row r="34" spans="1:10" x14ac:dyDescent="0.15">
      <c r="A34" s="20">
        <v>42776</v>
      </c>
      <c r="B34" s="32">
        <v>0.12089999999999999</v>
      </c>
      <c r="C34" s="142">
        <v>0.1124</v>
      </c>
      <c r="D34" s="96" t="s">
        <v>6</v>
      </c>
      <c r="E34" s="96" t="s">
        <v>6</v>
      </c>
      <c r="F34" s="117" t="s">
        <v>6</v>
      </c>
      <c r="G34" s="96" t="s">
        <v>6</v>
      </c>
      <c r="H34" s="96" t="s">
        <v>6</v>
      </c>
      <c r="I34" s="117" t="s">
        <v>6</v>
      </c>
      <c r="J34" s="96" t="s">
        <v>6</v>
      </c>
    </row>
    <row r="35" spans="1:10" x14ac:dyDescent="0.15">
      <c r="A35" s="20">
        <v>42779</v>
      </c>
      <c r="B35" s="32">
        <v>0.1203</v>
      </c>
      <c r="C35" s="142">
        <v>0.11119999999999999</v>
      </c>
      <c r="D35" s="96" t="s">
        <v>6</v>
      </c>
      <c r="E35" s="96" t="s">
        <v>6</v>
      </c>
      <c r="F35" s="117" t="s">
        <v>6</v>
      </c>
      <c r="G35" s="96" t="s">
        <v>6</v>
      </c>
      <c r="H35" s="96" t="s">
        <v>6</v>
      </c>
      <c r="I35" s="117" t="s">
        <v>6</v>
      </c>
      <c r="J35" s="96" t="s">
        <v>6</v>
      </c>
    </row>
    <row r="36" spans="1:10" x14ac:dyDescent="0.15">
      <c r="A36" s="20">
        <v>42780</v>
      </c>
      <c r="B36" s="32">
        <v>0.1205</v>
      </c>
      <c r="C36" s="142">
        <v>0.11119999999999999</v>
      </c>
      <c r="D36" s="96" t="s">
        <v>6</v>
      </c>
      <c r="E36" s="96" t="s">
        <v>6</v>
      </c>
      <c r="F36" s="117" t="s">
        <v>6</v>
      </c>
      <c r="G36" s="96" t="s">
        <v>6</v>
      </c>
      <c r="H36" s="96" t="s">
        <v>6</v>
      </c>
      <c r="I36" s="117" t="s">
        <v>6</v>
      </c>
      <c r="J36" s="96" t="s">
        <v>6</v>
      </c>
    </row>
    <row r="37" spans="1:10" x14ac:dyDescent="0.15">
      <c r="A37" s="20">
        <v>42781</v>
      </c>
      <c r="B37" s="32">
        <v>0.1196</v>
      </c>
      <c r="C37" s="142">
        <v>0.1106</v>
      </c>
      <c r="D37" s="96" t="s">
        <v>6</v>
      </c>
      <c r="E37" s="96" t="s">
        <v>6</v>
      </c>
      <c r="F37" s="117" t="s">
        <v>6</v>
      </c>
      <c r="G37" s="96" t="s">
        <v>6</v>
      </c>
      <c r="H37" s="96" t="s">
        <v>6</v>
      </c>
      <c r="I37" s="117" t="s">
        <v>6</v>
      </c>
      <c r="J37" s="96" t="s">
        <v>6</v>
      </c>
    </row>
    <row r="38" spans="1:10" x14ac:dyDescent="0.15">
      <c r="A38" s="20">
        <v>42782</v>
      </c>
      <c r="B38" s="32">
        <v>0.1195</v>
      </c>
      <c r="C38" s="142">
        <v>0.1099</v>
      </c>
      <c r="D38" s="96" t="s">
        <v>6</v>
      </c>
      <c r="E38" s="96" t="s">
        <v>6</v>
      </c>
      <c r="F38" s="117" t="s">
        <v>6</v>
      </c>
      <c r="G38" s="96" t="s">
        <v>6</v>
      </c>
      <c r="H38" s="96" t="s">
        <v>6</v>
      </c>
      <c r="I38" s="117" t="s">
        <v>6</v>
      </c>
      <c r="J38" s="96" t="s">
        <v>6</v>
      </c>
    </row>
    <row r="39" spans="1:10" x14ac:dyDescent="0.15">
      <c r="A39" s="20">
        <v>42783</v>
      </c>
      <c r="B39" s="32">
        <v>0.1205</v>
      </c>
      <c r="C39" s="142">
        <v>0.1103</v>
      </c>
      <c r="D39" s="96" t="s">
        <v>6</v>
      </c>
      <c r="E39" s="96" t="s">
        <v>6</v>
      </c>
      <c r="F39" s="117" t="s">
        <v>6</v>
      </c>
      <c r="G39" s="96" t="s">
        <v>6</v>
      </c>
      <c r="H39" s="96" t="s">
        <v>6</v>
      </c>
      <c r="I39" s="117" t="s">
        <v>6</v>
      </c>
      <c r="J39" s="96" t="s">
        <v>6</v>
      </c>
    </row>
    <row r="40" spans="1:10" x14ac:dyDescent="0.15">
      <c r="A40" s="20">
        <v>42786</v>
      </c>
      <c r="B40" s="32">
        <v>0.11899999999999999</v>
      </c>
      <c r="C40" s="142">
        <v>0.1087</v>
      </c>
      <c r="D40" s="96" t="s">
        <v>6</v>
      </c>
      <c r="E40" s="96" t="s">
        <v>6</v>
      </c>
      <c r="F40" s="117" t="s">
        <v>6</v>
      </c>
      <c r="G40" s="96" t="s">
        <v>6</v>
      </c>
      <c r="H40" s="96" t="s">
        <v>6</v>
      </c>
      <c r="I40" s="117" t="s">
        <v>6</v>
      </c>
      <c r="J40" s="96" t="s">
        <v>6</v>
      </c>
    </row>
    <row r="41" spans="1:10" x14ac:dyDescent="0.15">
      <c r="A41" s="20">
        <v>42787</v>
      </c>
      <c r="B41" s="32">
        <v>0.11890000000000001</v>
      </c>
      <c r="C41" s="142">
        <v>0.10879999999999999</v>
      </c>
      <c r="D41" s="96" t="s">
        <v>6</v>
      </c>
      <c r="E41" s="96">
        <v>12.58</v>
      </c>
      <c r="F41" s="117" t="s">
        <v>6</v>
      </c>
      <c r="G41" s="96" t="s">
        <v>6</v>
      </c>
      <c r="H41" s="96" t="s">
        <v>6</v>
      </c>
      <c r="I41" s="117" t="s">
        <v>6</v>
      </c>
      <c r="J41" s="96" t="s">
        <v>6</v>
      </c>
    </row>
    <row r="42" spans="1:10" x14ac:dyDescent="0.15">
      <c r="A42" s="20">
        <v>42788</v>
      </c>
      <c r="B42" s="32">
        <v>0.11849999999999999</v>
      </c>
      <c r="C42" s="142">
        <v>0.1074</v>
      </c>
      <c r="D42" s="96" t="s">
        <v>6</v>
      </c>
      <c r="E42" s="96">
        <v>12.64</v>
      </c>
      <c r="F42" s="117" t="s">
        <v>6</v>
      </c>
      <c r="G42" s="96" t="s">
        <v>6</v>
      </c>
      <c r="H42" s="96" t="s">
        <v>6</v>
      </c>
      <c r="I42" s="117" t="s">
        <v>6</v>
      </c>
      <c r="J42" s="96" t="s">
        <v>6</v>
      </c>
    </row>
    <row r="43" spans="1:10" x14ac:dyDescent="0.15">
      <c r="A43" s="20">
        <v>42789</v>
      </c>
      <c r="B43" s="32">
        <v>0.11890000000000001</v>
      </c>
      <c r="C43" s="142">
        <v>0.1081</v>
      </c>
      <c r="D43" s="96" t="s">
        <v>6</v>
      </c>
      <c r="E43" s="96">
        <v>12.58</v>
      </c>
      <c r="F43" s="117" t="s">
        <v>6</v>
      </c>
      <c r="G43" s="96" t="s">
        <v>6</v>
      </c>
      <c r="H43" s="96" t="s">
        <v>6</v>
      </c>
      <c r="I43" s="117" t="s">
        <v>6</v>
      </c>
      <c r="J43" s="96" t="s">
        <v>6</v>
      </c>
    </row>
    <row r="44" spans="1:10" x14ac:dyDescent="0.15">
      <c r="A44" s="20">
        <v>42790</v>
      </c>
      <c r="B44" s="32">
        <v>0.11899999999999999</v>
      </c>
      <c r="C44" s="142">
        <v>0.10920000000000001</v>
      </c>
      <c r="D44" s="96" t="s">
        <v>6</v>
      </c>
      <c r="E44" s="96">
        <v>12.57</v>
      </c>
      <c r="F44" s="117" t="s">
        <v>6</v>
      </c>
      <c r="G44" s="96" t="s">
        <v>6</v>
      </c>
      <c r="H44" s="96" t="s">
        <v>6</v>
      </c>
      <c r="I44" s="117" t="s">
        <v>6</v>
      </c>
      <c r="J44" s="96" t="s">
        <v>6</v>
      </c>
    </row>
    <row r="45" spans="1:10" x14ac:dyDescent="0.15">
      <c r="A45" s="20">
        <v>42793</v>
      </c>
      <c r="B45" s="32">
        <v>0.12139999999999999</v>
      </c>
      <c r="C45" s="142">
        <v>0.1101</v>
      </c>
      <c r="D45" s="96" t="s">
        <v>6</v>
      </c>
      <c r="E45" s="96">
        <v>12.45</v>
      </c>
      <c r="F45" s="117" t="s">
        <v>6</v>
      </c>
      <c r="G45" s="96" t="s">
        <v>6</v>
      </c>
      <c r="H45" s="96" t="s">
        <v>6</v>
      </c>
      <c r="I45" s="117" t="s">
        <v>6</v>
      </c>
      <c r="J45" s="96" t="s">
        <v>6</v>
      </c>
    </row>
    <row r="46" spans="1:10" x14ac:dyDescent="0.15">
      <c r="A46" s="20">
        <v>42794</v>
      </c>
      <c r="B46" s="32">
        <v>0.1212</v>
      </c>
      <c r="C46" s="142">
        <v>0.1105</v>
      </c>
      <c r="D46" s="96" t="s">
        <v>6</v>
      </c>
      <c r="E46" s="96">
        <v>12.52</v>
      </c>
      <c r="F46" s="117" t="s">
        <v>6</v>
      </c>
      <c r="G46" s="96" t="s">
        <v>6</v>
      </c>
      <c r="H46" s="96" t="s">
        <v>6</v>
      </c>
      <c r="I46" s="117" t="s">
        <v>6</v>
      </c>
      <c r="J46" s="96" t="s">
        <v>6</v>
      </c>
    </row>
    <row r="47" spans="1:10" x14ac:dyDescent="0.15">
      <c r="A47" s="20">
        <v>42795</v>
      </c>
      <c r="B47" s="32">
        <v>0.1212</v>
      </c>
      <c r="C47" s="142">
        <v>0.11070000000000001</v>
      </c>
      <c r="D47" s="96" t="s">
        <v>6</v>
      </c>
      <c r="E47" s="96">
        <v>12.53</v>
      </c>
      <c r="F47" s="117" t="s">
        <v>6</v>
      </c>
      <c r="G47" s="96" t="s">
        <v>6</v>
      </c>
      <c r="H47" s="96" t="s">
        <v>6</v>
      </c>
      <c r="I47" s="117" t="s">
        <v>6</v>
      </c>
      <c r="J47" s="96" t="s">
        <v>6</v>
      </c>
    </row>
    <row r="48" spans="1:10" x14ac:dyDescent="0.15">
      <c r="A48" s="20">
        <v>42796</v>
      </c>
      <c r="B48" s="32">
        <v>0.12180000000000001</v>
      </c>
      <c r="C48" s="142">
        <v>0.111</v>
      </c>
      <c r="D48" s="96" t="s">
        <v>6</v>
      </c>
      <c r="E48" s="96">
        <v>12.46</v>
      </c>
      <c r="F48" s="117" t="s">
        <v>6</v>
      </c>
      <c r="G48" s="96" t="s">
        <v>6</v>
      </c>
      <c r="H48" s="96" t="s">
        <v>6</v>
      </c>
      <c r="I48" s="117" t="s">
        <v>6</v>
      </c>
      <c r="J48" s="96" t="s">
        <v>6</v>
      </c>
    </row>
    <row r="49" spans="1:10" x14ac:dyDescent="0.15">
      <c r="A49" s="20">
        <v>42797</v>
      </c>
      <c r="B49" s="32">
        <v>0.1222</v>
      </c>
      <c r="C49" s="142">
        <v>0.11210000000000001</v>
      </c>
      <c r="D49" s="96" t="s">
        <v>6</v>
      </c>
      <c r="E49" s="96">
        <v>12.45</v>
      </c>
      <c r="F49" s="117" t="s">
        <v>6</v>
      </c>
      <c r="G49" s="96" t="s">
        <v>6</v>
      </c>
      <c r="H49" s="96" t="s">
        <v>6</v>
      </c>
      <c r="I49" s="117" t="s">
        <v>6</v>
      </c>
      <c r="J49" s="96" t="s">
        <v>6</v>
      </c>
    </row>
    <row r="50" spans="1:10" x14ac:dyDescent="0.15">
      <c r="A50" s="20">
        <v>42800</v>
      </c>
      <c r="B50" s="32">
        <v>0.12239999999999999</v>
      </c>
      <c r="C50" s="142">
        <v>0.1119</v>
      </c>
      <c r="D50" s="96" t="s">
        <v>6</v>
      </c>
      <c r="E50" s="96">
        <v>12.35</v>
      </c>
      <c r="F50" s="117" t="s">
        <v>6</v>
      </c>
      <c r="G50" s="96" t="s">
        <v>6</v>
      </c>
      <c r="H50" s="96" t="s">
        <v>6</v>
      </c>
      <c r="I50" s="117" t="s">
        <v>6</v>
      </c>
      <c r="J50" s="96" t="s">
        <v>6</v>
      </c>
    </row>
    <row r="51" spans="1:10" x14ac:dyDescent="0.15">
      <c r="A51" s="20">
        <v>42801</v>
      </c>
      <c r="B51" s="32">
        <v>0.1221</v>
      </c>
      <c r="C51" s="142">
        <v>0.111</v>
      </c>
      <c r="D51" s="96" t="s">
        <v>6</v>
      </c>
      <c r="E51" s="96">
        <v>12.35</v>
      </c>
      <c r="F51" s="117" t="s">
        <v>6</v>
      </c>
      <c r="G51" s="96" t="s">
        <v>6</v>
      </c>
      <c r="H51" s="96" t="s">
        <v>6</v>
      </c>
      <c r="I51" s="117" t="s">
        <v>6</v>
      </c>
      <c r="J51" s="96" t="s">
        <v>6</v>
      </c>
    </row>
    <row r="52" spans="1:10" x14ac:dyDescent="0.15">
      <c r="A52" s="20">
        <v>42802</v>
      </c>
      <c r="B52" s="32">
        <v>0.122</v>
      </c>
      <c r="C52" s="142">
        <v>0.1103</v>
      </c>
      <c r="D52" s="96" t="s">
        <v>6</v>
      </c>
      <c r="E52" s="96">
        <v>12.32</v>
      </c>
      <c r="F52" s="117" t="s">
        <v>6</v>
      </c>
      <c r="G52" s="96" t="s">
        <v>6</v>
      </c>
      <c r="H52" s="96" t="s">
        <v>6</v>
      </c>
      <c r="I52" s="117" t="s">
        <v>6</v>
      </c>
      <c r="J52" s="96" t="s">
        <v>6</v>
      </c>
    </row>
    <row r="53" spans="1:10" x14ac:dyDescent="0.15">
      <c r="A53" s="20">
        <v>42803</v>
      </c>
      <c r="B53" s="32">
        <v>0.1227</v>
      </c>
      <c r="C53" s="142">
        <v>0.1124</v>
      </c>
      <c r="D53" s="96" t="s">
        <v>6</v>
      </c>
      <c r="E53" s="96">
        <v>12.24</v>
      </c>
      <c r="F53" s="117" t="s">
        <v>6</v>
      </c>
      <c r="G53" s="96" t="s">
        <v>6</v>
      </c>
      <c r="H53" s="96" t="s">
        <v>6</v>
      </c>
      <c r="I53" s="117" t="s">
        <v>6</v>
      </c>
      <c r="J53" s="96" t="s">
        <v>6</v>
      </c>
    </row>
    <row r="54" spans="1:10" x14ac:dyDescent="0.15">
      <c r="A54" s="20">
        <v>42804</v>
      </c>
      <c r="B54" s="32">
        <v>0.123</v>
      </c>
      <c r="C54" s="142">
        <v>0.1129</v>
      </c>
      <c r="D54" s="96" t="s">
        <v>6</v>
      </c>
      <c r="E54" s="96">
        <v>12.25</v>
      </c>
      <c r="F54" s="117" t="s">
        <v>6</v>
      </c>
      <c r="G54" s="96" t="s">
        <v>6</v>
      </c>
      <c r="H54" s="96" t="s">
        <v>6</v>
      </c>
      <c r="I54" s="117" t="s">
        <v>6</v>
      </c>
      <c r="J54" s="96" t="s">
        <v>6</v>
      </c>
    </row>
    <row r="55" spans="1:10" x14ac:dyDescent="0.15">
      <c r="A55" s="20">
        <v>42807</v>
      </c>
      <c r="B55" s="32">
        <v>0.1221</v>
      </c>
      <c r="C55" s="142">
        <v>0.1109</v>
      </c>
      <c r="D55" s="96" t="s">
        <v>6</v>
      </c>
      <c r="E55" s="96">
        <v>12.37</v>
      </c>
      <c r="F55" s="117" t="s">
        <v>6</v>
      </c>
      <c r="G55" s="96" t="s">
        <v>6</v>
      </c>
      <c r="H55" s="96" t="s">
        <v>6</v>
      </c>
      <c r="I55" s="117" t="s">
        <v>6</v>
      </c>
      <c r="J55" s="96" t="s">
        <v>6</v>
      </c>
    </row>
    <row r="56" spans="1:10" x14ac:dyDescent="0.15">
      <c r="A56" s="20">
        <v>42808</v>
      </c>
      <c r="B56" s="32">
        <v>0.12180000000000001</v>
      </c>
      <c r="C56" s="142">
        <v>0.1104</v>
      </c>
      <c r="D56" s="96" t="s">
        <v>6</v>
      </c>
      <c r="E56" s="96">
        <v>12.36</v>
      </c>
      <c r="F56" s="117" t="s">
        <v>6</v>
      </c>
      <c r="G56" s="96" t="s">
        <v>6</v>
      </c>
      <c r="H56" s="96" t="s">
        <v>6</v>
      </c>
      <c r="I56" s="117" t="s">
        <v>6</v>
      </c>
      <c r="J56" s="96" t="s">
        <v>6</v>
      </c>
    </row>
    <row r="57" spans="1:10" x14ac:dyDescent="0.15">
      <c r="A57" s="20">
        <v>42809</v>
      </c>
      <c r="B57" s="32">
        <v>0.1217</v>
      </c>
      <c r="C57" s="142">
        <v>0.1109</v>
      </c>
      <c r="D57" s="96" t="s">
        <v>6</v>
      </c>
      <c r="E57" s="96">
        <v>12.41</v>
      </c>
      <c r="F57" s="117" t="s">
        <v>6</v>
      </c>
      <c r="G57" s="96" t="s">
        <v>6</v>
      </c>
      <c r="H57" s="96" t="s">
        <v>6</v>
      </c>
      <c r="I57" s="117" t="s">
        <v>6</v>
      </c>
      <c r="J57" s="96" t="s">
        <v>6</v>
      </c>
    </row>
    <row r="58" spans="1:10" x14ac:dyDescent="0.15">
      <c r="A58" s="20">
        <v>42810</v>
      </c>
      <c r="B58" s="32">
        <v>0.1215</v>
      </c>
      <c r="C58" s="142">
        <v>0.1085</v>
      </c>
      <c r="D58" s="96" t="s">
        <v>6</v>
      </c>
      <c r="E58" s="96">
        <v>12.47</v>
      </c>
      <c r="F58" s="117" t="s">
        <v>6</v>
      </c>
      <c r="G58" s="96" t="s">
        <v>6</v>
      </c>
      <c r="H58" s="96" t="s">
        <v>6</v>
      </c>
      <c r="I58" s="117" t="s">
        <v>6</v>
      </c>
      <c r="J58" s="96" t="s">
        <v>6</v>
      </c>
    </row>
    <row r="59" spans="1:10" x14ac:dyDescent="0.15">
      <c r="A59" s="20">
        <v>42811</v>
      </c>
      <c r="B59" s="32">
        <v>0.1225</v>
      </c>
      <c r="C59" s="142">
        <v>0.1091</v>
      </c>
      <c r="D59" s="96" t="s">
        <v>6</v>
      </c>
      <c r="E59" s="96">
        <v>12.34</v>
      </c>
      <c r="F59" s="117" t="s">
        <v>6</v>
      </c>
      <c r="G59" s="96" t="s">
        <v>6</v>
      </c>
      <c r="H59" s="96" t="s">
        <v>6</v>
      </c>
      <c r="I59" s="117" t="s">
        <v>6</v>
      </c>
      <c r="J59" s="96" t="s">
        <v>6</v>
      </c>
    </row>
    <row r="60" spans="1:10" ht="16" thickBot="1" x14ac:dyDescent="0.2">
      <c r="A60" s="143">
        <v>42814</v>
      </c>
      <c r="B60" s="144">
        <v>0.12180000000000001</v>
      </c>
      <c r="C60" s="145">
        <v>0.1075</v>
      </c>
      <c r="D60" s="146" t="s">
        <v>6</v>
      </c>
      <c r="E60" s="146">
        <v>12.38</v>
      </c>
      <c r="F60" s="117" t="s">
        <v>6</v>
      </c>
      <c r="G60" s="146" t="s">
        <v>6</v>
      </c>
      <c r="H60" s="146" t="s">
        <v>6</v>
      </c>
      <c r="I60" s="147" t="s">
        <v>6</v>
      </c>
      <c r="J60" s="96" t="s">
        <v>6</v>
      </c>
    </row>
    <row r="61" spans="1:10" x14ac:dyDescent="0.15">
      <c r="A61" s="31">
        <v>42815</v>
      </c>
      <c r="B61" s="148">
        <v>0.12139999999999999</v>
      </c>
      <c r="C61" s="149">
        <v>0.1065</v>
      </c>
      <c r="D61" s="150" t="s">
        <v>6</v>
      </c>
      <c r="E61" s="150">
        <v>12.45</v>
      </c>
      <c r="F61" s="117" t="s">
        <v>6</v>
      </c>
      <c r="G61" s="150" t="s">
        <v>6</v>
      </c>
      <c r="H61" s="150" t="s">
        <v>6</v>
      </c>
      <c r="I61" s="151" t="s">
        <v>6</v>
      </c>
      <c r="J61" s="96" t="s">
        <v>6</v>
      </c>
    </row>
    <row r="62" spans="1:10" x14ac:dyDescent="0.15">
      <c r="A62" s="20">
        <v>42816</v>
      </c>
      <c r="B62" s="32">
        <v>0.1222</v>
      </c>
      <c r="C62" s="142">
        <v>0.1099</v>
      </c>
      <c r="D62" s="96" t="s">
        <v>6</v>
      </c>
      <c r="E62" s="96">
        <v>12.37</v>
      </c>
      <c r="F62" s="117" t="s">
        <v>6</v>
      </c>
      <c r="G62" s="96" t="s">
        <v>6</v>
      </c>
      <c r="H62" s="96" t="s">
        <v>6</v>
      </c>
      <c r="I62" s="117" t="s">
        <v>6</v>
      </c>
      <c r="J62" s="96" t="s">
        <v>6</v>
      </c>
    </row>
    <row r="63" spans="1:10" x14ac:dyDescent="0.15">
      <c r="A63" s="20">
        <v>42817</v>
      </c>
      <c r="B63" s="32">
        <v>0.1221</v>
      </c>
      <c r="C63" s="142">
        <v>0.10929999999999999</v>
      </c>
      <c r="D63" s="96" t="s">
        <v>6</v>
      </c>
      <c r="E63" s="96">
        <v>12.41</v>
      </c>
      <c r="F63" s="117" t="s">
        <v>6</v>
      </c>
      <c r="G63" s="96" t="s">
        <v>6</v>
      </c>
      <c r="H63" s="96" t="s">
        <v>6</v>
      </c>
      <c r="I63" s="117" t="s">
        <v>6</v>
      </c>
      <c r="J63" s="96" t="s">
        <v>6</v>
      </c>
    </row>
    <row r="64" spans="1:10" x14ac:dyDescent="0.15">
      <c r="A64" s="20">
        <v>42818</v>
      </c>
      <c r="B64" s="32">
        <v>0.12089999999999999</v>
      </c>
      <c r="C64" s="142">
        <v>0.1101</v>
      </c>
      <c r="D64" s="96" t="s">
        <v>6</v>
      </c>
      <c r="E64" s="96">
        <v>12.52</v>
      </c>
      <c r="F64" s="117" t="s">
        <v>6</v>
      </c>
      <c r="G64" s="96" t="s">
        <v>6</v>
      </c>
      <c r="H64" s="96" t="s">
        <v>6</v>
      </c>
      <c r="I64" s="117" t="s">
        <v>6</v>
      </c>
      <c r="J64" s="96" t="s">
        <v>6</v>
      </c>
    </row>
    <row r="65" spans="1:10" x14ac:dyDescent="0.15">
      <c r="A65" s="20">
        <v>42821</v>
      </c>
      <c r="B65" s="32">
        <v>0.1208</v>
      </c>
      <c r="C65" s="142">
        <v>0.11260000000000001</v>
      </c>
      <c r="D65" s="96" t="s">
        <v>6</v>
      </c>
      <c r="E65" s="96">
        <v>12.49</v>
      </c>
      <c r="F65" s="117" t="s">
        <v>6</v>
      </c>
      <c r="G65" s="96" t="s">
        <v>6</v>
      </c>
      <c r="H65" s="96" t="s">
        <v>6</v>
      </c>
      <c r="I65" s="117" t="s">
        <v>6</v>
      </c>
      <c r="J65" s="96" t="s">
        <v>6</v>
      </c>
    </row>
    <row r="66" spans="1:10" x14ac:dyDescent="0.15">
      <c r="A66" s="20">
        <v>42822</v>
      </c>
      <c r="B66" s="32">
        <v>0.1211</v>
      </c>
      <c r="C66" s="142">
        <v>0.11260000000000001</v>
      </c>
      <c r="D66" s="96" t="s">
        <v>6</v>
      </c>
      <c r="E66" s="96">
        <v>12.44</v>
      </c>
      <c r="F66" s="117" t="s">
        <v>6</v>
      </c>
      <c r="G66" s="96" t="s">
        <v>6</v>
      </c>
      <c r="H66" s="96" t="s">
        <v>6</v>
      </c>
      <c r="I66" s="117" t="s">
        <v>6</v>
      </c>
      <c r="J66" s="96" t="s">
        <v>6</v>
      </c>
    </row>
    <row r="67" spans="1:10" x14ac:dyDescent="0.15">
      <c r="A67" s="20">
        <v>42823</v>
      </c>
      <c r="B67" s="32">
        <v>0.12089999999999999</v>
      </c>
      <c r="C67" s="142">
        <v>0.1116</v>
      </c>
      <c r="D67" s="96" t="s">
        <v>6</v>
      </c>
      <c r="E67" s="97">
        <v>12.4</v>
      </c>
      <c r="F67" s="117" t="s">
        <v>6</v>
      </c>
      <c r="G67" s="96" t="s">
        <v>6</v>
      </c>
      <c r="H67" s="96" t="s">
        <v>6</v>
      </c>
      <c r="I67" s="117" t="s">
        <v>6</v>
      </c>
      <c r="J67" s="96" t="s">
        <v>6</v>
      </c>
    </row>
    <row r="68" spans="1:10" x14ac:dyDescent="0.15">
      <c r="A68" s="20">
        <v>42824</v>
      </c>
      <c r="B68" s="32">
        <v>0.1211</v>
      </c>
      <c r="C68" s="142">
        <v>0.11219999999999999</v>
      </c>
      <c r="D68" s="96" t="s">
        <v>6</v>
      </c>
      <c r="E68" s="96">
        <v>12.33</v>
      </c>
      <c r="F68" s="117" t="s">
        <v>6</v>
      </c>
      <c r="G68" s="96" t="s">
        <v>6</v>
      </c>
      <c r="H68" s="96" t="s">
        <v>6</v>
      </c>
      <c r="I68" s="117" t="s">
        <v>6</v>
      </c>
      <c r="J68" s="96" t="s">
        <v>6</v>
      </c>
    </row>
    <row r="69" spans="1:10" x14ac:dyDescent="0.15">
      <c r="A69" s="20">
        <v>42825</v>
      </c>
      <c r="B69" s="32">
        <v>0.12</v>
      </c>
      <c r="C69" s="142">
        <v>0.11269999999999999</v>
      </c>
      <c r="D69" s="96" t="s">
        <v>6</v>
      </c>
      <c r="E69" s="97">
        <v>12.4</v>
      </c>
      <c r="F69" s="117" t="s">
        <v>6</v>
      </c>
      <c r="G69" s="96" t="s">
        <v>6</v>
      </c>
      <c r="H69" s="96" t="s">
        <v>6</v>
      </c>
      <c r="I69" s="117" t="s">
        <v>6</v>
      </c>
      <c r="J69" s="96" t="s">
        <v>6</v>
      </c>
    </row>
    <row r="70" spans="1:10" x14ac:dyDescent="0.15">
      <c r="A70" s="20">
        <v>42830</v>
      </c>
      <c r="B70" s="32">
        <v>0.1192</v>
      </c>
      <c r="C70" s="142">
        <v>0.1114</v>
      </c>
      <c r="D70" s="96" t="s">
        <v>6</v>
      </c>
      <c r="E70" s="96">
        <v>13.01</v>
      </c>
      <c r="F70" s="117" t="s">
        <v>6</v>
      </c>
      <c r="G70" s="96" t="s">
        <v>6</v>
      </c>
      <c r="H70" s="96" t="s">
        <v>6</v>
      </c>
      <c r="I70" s="117" t="s">
        <v>6</v>
      </c>
      <c r="J70" s="96" t="s">
        <v>6</v>
      </c>
    </row>
    <row r="71" spans="1:10" x14ac:dyDescent="0.15">
      <c r="A71" s="20">
        <v>42831</v>
      </c>
      <c r="B71" s="32">
        <v>0.11899999999999999</v>
      </c>
      <c r="C71" s="142">
        <v>0.1124</v>
      </c>
      <c r="D71" s="96" t="s">
        <v>6</v>
      </c>
      <c r="E71" s="96">
        <v>13.07</v>
      </c>
      <c r="F71" s="117" t="s">
        <v>6</v>
      </c>
      <c r="G71" s="96" t="s">
        <v>6</v>
      </c>
      <c r="H71" s="96" t="s">
        <v>6</v>
      </c>
      <c r="I71" s="117" t="s">
        <v>6</v>
      </c>
      <c r="J71" s="96" t="s">
        <v>6</v>
      </c>
    </row>
    <row r="72" spans="1:10" x14ac:dyDescent="0.15">
      <c r="A72" s="20">
        <v>42832</v>
      </c>
      <c r="B72" s="32">
        <v>0.11890000000000001</v>
      </c>
      <c r="C72" s="142">
        <v>0.11219999999999999</v>
      </c>
      <c r="D72" s="96" t="s">
        <v>6</v>
      </c>
      <c r="E72" s="96">
        <v>13.12</v>
      </c>
      <c r="F72" s="117" t="s">
        <v>6</v>
      </c>
      <c r="G72" s="96" t="s">
        <v>6</v>
      </c>
      <c r="H72" s="96" t="s">
        <v>6</v>
      </c>
      <c r="I72" s="117" t="s">
        <v>6</v>
      </c>
      <c r="J72" s="96" t="s">
        <v>6</v>
      </c>
    </row>
    <row r="73" spans="1:10" x14ac:dyDescent="0.15">
      <c r="A73" s="20">
        <v>42835</v>
      </c>
      <c r="B73" s="32">
        <v>0.11899999999999999</v>
      </c>
      <c r="C73" s="142">
        <v>0.11219999999999999</v>
      </c>
      <c r="D73" s="96" t="s">
        <v>6</v>
      </c>
      <c r="E73" s="96">
        <v>13.15</v>
      </c>
      <c r="F73" s="117" t="s">
        <v>6</v>
      </c>
      <c r="G73" s="96" t="s">
        <v>6</v>
      </c>
      <c r="H73" s="96" t="s">
        <v>6</v>
      </c>
      <c r="I73" s="117" t="s">
        <v>6</v>
      </c>
      <c r="J73" s="96" t="s">
        <v>6</v>
      </c>
    </row>
    <row r="74" spans="1:10" x14ac:dyDescent="0.15">
      <c r="A74" s="20">
        <v>42836</v>
      </c>
      <c r="B74" s="32">
        <v>0.11899999999999999</v>
      </c>
      <c r="C74" s="142">
        <v>0.11360000000000001</v>
      </c>
      <c r="D74" s="96" t="s">
        <v>6</v>
      </c>
      <c r="E74" s="96">
        <v>13.24</v>
      </c>
      <c r="F74" s="117" t="s">
        <v>6</v>
      </c>
      <c r="G74" s="96" t="s">
        <v>6</v>
      </c>
      <c r="H74" s="96" t="s">
        <v>6</v>
      </c>
      <c r="I74" s="117" t="s">
        <v>6</v>
      </c>
      <c r="J74" s="96" t="s">
        <v>6</v>
      </c>
    </row>
    <row r="75" spans="1:10" x14ac:dyDescent="0.15">
      <c r="A75" s="20">
        <v>42837</v>
      </c>
      <c r="B75" s="32">
        <v>0.1193</v>
      </c>
      <c r="C75" s="142">
        <v>0.11310000000000001</v>
      </c>
      <c r="D75" s="96" t="s">
        <v>6</v>
      </c>
      <c r="E75" s="96">
        <v>13.23</v>
      </c>
      <c r="F75" s="117" t="s">
        <v>6</v>
      </c>
      <c r="G75" s="96" t="s">
        <v>6</v>
      </c>
      <c r="H75" s="96" t="s">
        <v>6</v>
      </c>
      <c r="I75" s="117" t="s">
        <v>6</v>
      </c>
      <c r="J75" s="96" t="s">
        <v>6</v>
      </c>
    </row>
    <row r="76" spans="1:10" x14ac:dyDescent="0.15">
      <c r="A76" s="20">
        <v>42838</v>
      </c>
      <c r="B76" s="32">
        <v>0.1198</v>
      </c>
      <c r="C76" s="142">
        <v>0.1138</v>
      </c>
      <c r="D76" s="96" t="s">
        <v>6</v>
      </c>
      <c r="E76" s="96">
        <v>13.32</v>
      </c>
      <c r="F76" s="117" t="s">
        <v>6</v>
      </c>
      <c r="G76" s="96" t="s">
        <v>6</v>
      </c>
      <c r="H76" s="96" t="s">
        <v>6</v>
      </c>
      <c r="I76" s="117" t="s">
        <v>6</v>
      </c>
      <c r="J76" s="96" t="s">
        <v>6</v>
      </c>
    </row>
    <row r="77" spans="1:10" ht="16" thickBot="1" x14ac:dyDescent="0.2">
      <c r="A77" s="143">
        <v>42839</v>
      </c>
      <c r="B77" s="144">
        <v>0.1205</v>
      </c>
      <c r="C77" s="145">
        <v>0.11360000000000001</v>
      </c>
      <c r="D77" s="146" t="s">
        <v>6</v>
      </c>
      <c r="E77" s="146">
        <v>13.14</v>
      </c>
      <c r="F77" s="117" t="s">
        <v>6</v>
      </c>
      <c r="G77" s="146" t="s">
        <v>6</v>
      </c>
      <c r="H77" s="146" t="s">
        <v>6</v>
      </c>
      <c r="I77" s="147" t="s">
        <v>6</v>
      </c>
      <c r="J77" s="96" t="s">
        <v>6</v>
      </c>
    </row>
    <row r="78" spans="1:10" x14ac:dyDescent="0.15">
      <c r="A78" s="31">
        <v>42842</v>
      </c>
      <c r="B78" s="148">
        <v>0.1205</v>
      </c>
      <c r="C78" s="149">
        <v>0.11360000000000001</v>
      </c>
      <c r="D78" s="150" t="s">
        <v>6</v>
      </c>
      <c r="E78" s="152">
        <v>13</v>
      </c>
      <c r="F78" s="117" t="s">
        <v>6</v>
      </c>
      <c r="G78" s="150" t="s">
        <v>6</v>
      </c>
      <c r="H78" s="150" t="s">
        <v>6</v>
      </c>
      <c r="I78" s="151" t="s">
        <v>6</v>
      </c>
      <c r="J78" s="96" t="s">
        <v>6</v>
      </c>
    </row>
    <row r="79" spans="1:10" x14ac:dyDescent="0.15">
      <c r="A79" s="20">
        <v>42843</v>
      </c>
      <c r="B79" s="32">
        <v>0.1215</v>
      </c>
      <c r="C79" s="142">
        <v>0.1148</v>
      </c>
      <c r="D79" s="96" t="s">
        <v>6</v>
      </c>
      <c r="E79" s="96">
        <v>12.95</v>
      </c>
      <c r="F79" s="117" t="s">
        <v>6</v>
      </c>
      <c r="G79" s="96" t="s">
        <v>6</v>
      </c>
      <c r="H79" s="96" t="s">
        <v>6</v>
      </c>
      <c r="I79" s="117" t="s">
        <v>6</v>
      </c>
      <c r="J79" s="96" t="s">
        <v>6</v>
      </c>
    </row>
    <row r="80" spans="1:10" x14ac:dyDescent="0.15">
      <c r="A80" s="20">
        <v>42844</v>
      </c>
      <c r="B80" s="32">
        <v>0.12239999999999999</v>
      </c>
      <c r="C80" s="142">
        <v>0.1159</v>
      </c>
      <c r="D80" s="96" t="s">
        <v>6</v>
      </c>
      <c r="E80" s="96">
        <v>12.88</v>
      </c>
      <c r="F80" s="117" t="s">
        <v>6</v>
      </c>
      <c r="G80" s="96" t="s">
        <v>6</v>
      </c>
      <c r="H80" s="96" t="s">
        <v>6</v>
      </c>
      <c r="I80" s="117" t="s">
        <v>6</v>
      </c>
      <c r="J80" s="96" t="s">
        <v>6</v>
      </c>
    </row>
    <row r="81" spans="1:10" x14ac:dyDescent="0.15">
      <c r="A81" s="20">
        <v>42845</v>
      </c>
      <c r="B81" s="32">
        <v>0.1221</v>
      </c>
      <c r="C81" s="142">
        <v>0.1148</v>
      </c>
      <c r="D81" s="96" t="s">
        <v>6</v>
      </c>
      <c r="E81" s="96">
        <v>12.85</v>
      </c>
      <c r="F81" s="117" t="s">
        <v>6</v>
      </c>
      <c r="G81" s="96" t="s">
        <v>6</v>
      </c>
      <c r="H81" s="96" t="s">
        <v>6</v>
      </c>
      <c r="I81" s="117" t="s">
        <v>6</v>
      </c>
      <c r="J81" s="96" t="s">
        <v>6</v>
      </c>
    </row>
    <row r="82" spans="1:10" x14ac:dyDescent="0.15">
      <c r="A82" s="20">
        <v>42846</v>
      </c>
      <c r="B82" s="32">
        <v>0.12089999999999999</v>
      </c>
      <c r="C82" s="142">
        <v>0.1148</v>
      </c>
      <c r="D82" s="96" t="s">
        <v>6</v>
      </c>
      <c r="E82" s="96">
        <v>12.89</v>
      </c>
      <c r="F82" s="117" t="s">
        <v>6</v>
      </c>
      <c r="G82" s="96" t="s">
        <v>6</v>
      </c>
      <c r="H82" s="96" t="s">
        <v>6</v>
      </c>
      <c r="I82" s="117" t="s">
        <v>6</v>
      </c>
      <c r="J82" s="96" t="s">
        <v>6</v>
      </c>
    </row>
    <row r="83" spans="1:10" x14ac:dyDescent="0.15">
      <c r="A83" s="20">
        <v>42849</v>
      </c>
      <c r="B83" s="32">
        <v>0.1211</v>
      </c>
      <c r="C83" s="142">
        <v>0.1144</v>
      </c>
      <c r="D83" s="96" t="s">
        <v>6</v>
      </c>
      <c r="E83" s="96">
        <v>12.73</v>
      </c>
      <c r="F83" s="117" t="s">
        <v>6</v>
      </c>
      <c r="G83" s="96" t="s">
        <v>6</v>
      </c>
      <c r="H83" s="96" t="s">
        <v>6</v>
      </c>
      <c r="I83" s="117" t="s">
        <v>6</v>
      </c>
      <c r="J83" s="96" t="s">
        <v>6</v>
      </c>
    </row>
    <row r="84" spans="1:10" x14ac:dyDescent="0.15">
      <c r="A84" s="20">
        <v>42850</v>
      </c>
      <c r="B84" s="32">
        <v>0.1212</v>
      </c>
      <c r="C84" s="142">
        <v>0.1144</v>
      </c>
      <c r="D84" s="96" t="s">
        <v>6</v>
      </c>
      <c r="E84" s="96">
        <v>12.78</v>
      </c>
      <c r="F84" s="117" t="s">
        <v>6</v>
      </c>
      <c r="G84" s="96" t="s">
        <v>6</v>
      </c>
      <c r="H84" s="96" t="s">
        <v>6</v>
      </c>
      <c r="I84" s="117" t="s">
        <v>6</v>
      </c>
      <c r="J84" s="96" t="s">
        <v>6</v>
      </c>
    </row>
    <row r="85" spans="1:10" x14ac:dyDescent="0.15">
      <c r="A85" s="20">
        <v>42851</v>
      </c>
      <c r="B85" s="32">
        <v>0.12089999999999999</v>
      </c>
      <c r="C85" s="142">
        <v>0.1142</v>
      </c>
      <c r="D85" s="96" t="s">
        <v>6</v>
      </c>
      <c r="E85" s="96">
        <v>12.78</v>
      </c>
      <c r="F85" s="117" t="s">
        <v>6</v>
      </c>
      <c r="G85" s="96" t="s">
        <v>6</v>
      </c>
      <c r="H85" s="96" t="s">
        <v>6</v>
      </c>
      <c r="I85" s="117" t="s">
        <v>6</v>
      </c>
      <c r="J85" s="96" t="s">
        <v>6</v>
      </c>
    </row>
    <row r="86" spans="1:10" x14ac:dyDescent="0.15">
      <c r="A86" s="20">
        <v>42852</v>
      </c>
      <c r="B86" s="32">
        <v>0.1206</v>
      </c>
      <c r="C86" s="142">
        <v>0.1143</v>
      </c>
      <c r="D86" s="96" t="s">
        <v>6</v>
      </c>
      <c r="E86" s="96">
        <v>12.77</v>
      </c>
      <c r="F86" s="117" t="s">
        <v>6</v>
      </c>
      <c r="G86" s="96" t="s">
        <v>6</v>
      </c>
      <c r="H86" s="96" t="s">
        <v>6</v>
      </c>
      <c r="I86" s="117" t="s">
        <v>6</v>
      </c>
      <c r="J86" s="96" t="s">
        <v>6</v>
      </c>
    </row>
    <row r="87" spans="1:10" x14ac:dyDescent="0.15">
      <c r="A87" s="20">
        <v>42853</v>
      </c>
      <c r="B87" s="32">
        <v>0.12089999999999999</v>
      </c>
      <c r="C87" s="142">
        <v>0.11559999999999999</v>
      </c>
      <c r="D87" s="96" t="s">
        <v>6</v>
      </c>
      <c r="E87" s="96">
        <v>12.73</v>
      </c>
      <c r="F87" s="117" t="s">
        <v>6</v>
      </c>
      <c r="G87" s="96" t="s">
        <v>6</v>
      </c>
      <c r="H87" s="96" t="s">
        <v>6</v>
      </c>
      <c r="I87" s="117" t="s">
        <v>6</v>
      </c>
      <c r="J87" s="96" t="s">
        <v>6</v>
      </c>
    </row>
    <row r="88" spans="1:10" x14ac:dyDescent="0.15">
      <c r="A88" s="20">
        <v>42857</v>
      </c>
      <c r="B88" s="32">
        <v>0.1217</v>
      </c>
      <c r="C88" s="142">
        <v>0.1171</v>
      </c>
      <c r="D88" s="96" t="s">
        <v>6</v>
      </c>
      <c r="E88" s="96">
        <v>12.66</v>
      </c>
      <c r="F88" s="117" t="s">
        <v>6</v>
      </c>
      <c r="G88" s="96" t="s">
        <v>6</v>
      </c>
      <c r="H88" s="96" t="s">
        <v>6</v>
      </c>
      <c r="I88" s="117" t="s">
        <v>6</v>
      </c>
      <c r="J88" s="96" t="s">
        <v>6</v>
      </c>
    </row>
    <row r="89" spans="1:10" x14ac:dyDescent="0.15">
      <c r="A89" s="20">
        <v>42858</v>
      </c>
      <c r="B89" s="32">
        <v>0.1244</v>
      </c>
      <c r="C89" s="142">
        <v>0.1172</v>
      </c>
      <c r="D89" s="96" t="s">
        <v>6</v>
      </c>
      <c r="E89" s="96">
        <v>12.65</v>
      </c>
      <c r="F89" s="117" t="s">
        <v>6</v>
      </c>
      <c r="G89" s="96" t="s">
        <v>6</v>
      </c>
      <c r="H89" s="96" t="s">
        <v>6</v>
      </c>
      <c r="I89" s="117" t="s">
        <v>6</v>
      </c>
      <c r="J89" s="96" t="s">
        <v>6</v>
      </c>
    </row>
    <row r="90" spans="1:10" x14ac:dyDescent="0.15">
      <c r="A90" s="20">
        <v>42859</v>
      </c>
      <c r="B90" s="32">
        <v>0.1245</v>
      </c>
      <c r="C90" s="142">
        <v>0.1193</v>
      </c>
      <c r="D90" s="96" t="s">
        <v>6</v>
      </c>
      <c r="E90" s="96">
        <v>12.65</v>
      </c>
      <c r="F90" s="117" t="s">
        <v>6</v>
      </c>
      <c r="G90" s="96" t="s">
        <v>6</v>
      </c>
      <c r="H90" s="96" t="s">
        <v>6</v>
      </c>
      <c r="I90" s="117" t="s">
        <v>6</v>
      </c>
      <c r="J90" s="96" t="s">
        <v>6</v>
      </c>
    </row>
    <row r="91" spans="1:10" x14ac:dyDescent="0.15">
      <c r="A91" s="20">
        <v>42860</v>
      </c>
      <c r="B91" s="32">
        <v>0.1244</v>
      </c>
      <c r="C91" s="142">
        <v>0.1208</v>
      </c>
      <c r="D91" s="96" t="s">
        <v>6</v>
      </c>
      <c r="E91" s="96">
        <v>12.64</v>
      </c>
      <c r="F91" s="117" t="s">
        <v>6</v>
      </c>
      <c r="G91" s="96" t="s">
        <v>6</v>
      </c>
      <c r="H91" s="96" t="s">
        <v>6</v>
      </c>
      <c r="I91" s="117" t="s">
        <v>6</v>
      </c>
      <c r="J91" s="96" t="s">
        <v>6</v>
      </c>
    </row>
    <row r="92" spans="1:10" x14ac:dyDescent="0.15">
      <c r="A92" s="20">
        <v>42863</v>
      </c>
      <c r="B92" s="32">
        <v>0.12379999999999999</v>
      </c>
      <c r="C92" s="142">
        <v>0.12139999999999999</v>
      </c>
      <c r="D92" s="96" t="s">
        <v>6</v>
      </c>
      <c r="E92" s="97">
        <v>12.6</v>
      </c>
      <c r="F92" s="117" t="s">
        <v>6</v>
      </c>
      <c r="G92" s="96" t="s">
        <v>6</v>
      </c>
      <c r="H92" s="96" t="s">
        <v>6</v>
      </c>
      <c r="I92" s="117" t="s">
        <v>6</v>
      </c>
      <c r="J92" s="96" t="s">
        <v>6</v>
      </c>
    </row>
    <row r="93" spans="1:10" x14ac:dyDescent="0.15">
      <c r="A93" s="20">
        <v>42864</v>
      </c>
      <c r="B93" s="32">
        <v>0.1244</v>
      </c>
      <c r="C93" s="142">
        <v>0.12139999999999999</v>
      </c>
      <c r="D93" s="96" t="s">
        <v>6</v>
      </c>
      <c r="E93" s="96">
        <v>12.71</v>
      </c>
      <c r="F93" s="117" t="s">
        <v>6</v>
      </c>
      <c r="G93" s="96" t="s">
        <v>6</v>
      </c>
      <c r="H93" s="96" t="s">
        <v>6</v>
      </c>
      <c r="I93" s="117" t="s">
        <v>6</v>
      </c>
      <c r="J93" s="96" t="s">
        <v>6</v>
      </c>
    </row>
    <row r="94" spans="1:10" x14ac:dyDescent="0.15">
      <c r="A94" s="20">
        <v>42865</v>
      </c>
      <c r="B94" s="32">
        <v>0.1245</v>
      </c>
      <c r="C94" s="142">
        <v>0.1182</v>
      </c>
      <c r="D94" s="96" t="s">
        <v>6</v>
      </c>
      <c r="E94" s="96">
        <v>12.56</v>
      </c>
      <c r="F94" s="117" t="s">
        <v>6</v>
      </c>
      <c r="G94" s="96" t="s">
        <v>6</v>
      </c>
      <c r="H94" s="96" t="s">
        <v>6</v>
      </c>
      <c r="I94" s="117" t="s">
        <v>6</v>
      </c>
      <c r="J94" s="96" t="s">
        <v>6</v>
      </c>
    </row>
    <row r="95" spans="1:10" x14ac:dyDescent="0.15">
      <c r="A95" s="20">
        <v>42866</v>
      </c>
      <c r="B95" s="32">
        <v>0.12330000000000001</v>
      </c>
      <c r="C95" s="142">
        <v>0.1179</v>
      </c>
      <c r="D95" s="96" t="s">
        <v>6</v>
      </c>
      <c r="E95" s="96">
        <v>12.59</v>
      </c>
      <c r="F95" s="117" t="s">
        <v>6</v>
      </c>
      <c r="G95" s="96" t="s">
        <v>6</v>
      </c>
      <c r="H95" s="96" t="s">
        <v>6</v>
      </c>
      <c r="I95" s="117" t="s">
        <v>6</v>
      </c>
      <c r="J95" s="96" t="s">
        <v>6</v>
      </c>
    </row>
    <row r="96" spans="1:10" x14ac:dyDescent="0.15">
      <c r="A96" s="20">
        <v>42867</v>
      </c>
      <c r="B96" s="32">
        <v>0.12139999999999999</v>
      </c>
      <c r="C96" s="142">
        <v>0.1179</v>
      </c>
      <c r="D96" s="96" t="s">
        <v>6</v>
      </c>
      <c r="E96" s="96">
        <v>12.68</v>
      </c>
      <c r="F96" s="117" t="s">
        <v>6</v>
      </c>
      <c r="G96" s="96" t="s">
        <v>6</v>
      </c>
      <c r="H96" s="96" t="s">
        <v>6</v>
      </c>
      <c r="I96" s="117" t="s">
        <v>6</v>
      </c>
      <c r="J96" s="96" t="s">
        <v>6</v>
      </c>
    </row>
    <row r="97" spans="1:10" x14ac:dyDescent="0.15">
      <c r="A97" s="20">
        <v>42870</v>
      </c>
      <c r="B97" s="32">
        <v>0.12089999999999999</v>
      </c>
      <c r="C97" s="142">
        <v>0.1163</v>
      </c>
      <c r="D97" s="96" t="s">
        <v>6</v>
      </c>
      <c r="E97" s="96">
        <v>12.74</v>
      </c>
      <c r="F97" s="117" t="s">
        <v>6</v>
      </c>
      <c r="G97" s="96" t="s">
        <v>6</v>
      </c>
      <c r="H97" s="96" t="s">
        <v>6</v>
      </c>
      <c r="I97" s="117" t="s">
        <v>6</v>
      </c>
      <c r="J97" s="96" t="s">
        <v>6</v>
      </c>
    </row>
    <row r="98" spans="1:10" ht="16" thickBot="1" x14ac:dyDescent="0.2">
      <c r="A98" s="143">
        <v>42871</v>
      </c>
      <c r="B98" s="144">
        <v>0.1203</v>
      </c>
      <c r="C98" s="145">
        <v>0.1164</v>
      </c>
      <c r="D98" s="146" t="s">
        <v>6</v>
      </c>
      <c r="E98" s="146">
        <v>12.88</v>
      </c>
      <c r="F98" s="117" t="s">
        <v>6</v>
      </c>
      <c r="G98" s="146" t="s">
        <v>6</v>
      </c>
      <c r="H98" s="146" t="s">
        <v>6</v>
      </c>
      <c r="I98" s="147" t="s">
        <v>6</v>
      </c>
      <c r="J98" s="96" t="s">
        <v>6</v>
      </c>
    </row>
    <row r="99" spans="1:10" x14ac:dyDescent="0.15">
      <c r="A99" s="31">
        <v>42872</v>
      </c>
      <c r="B99" s="148">
        <v>0.12180000000000001</v>
      </c>
      <c r="C99" s="149">
        <v>0.1172</v>
      </c>
      <c r="D99" s="150" t="s">
        <v>6</v>
      </c>
      <c r="E99" s="150">
        <v>12.87</v>
      </c>
      <c r="F99" s="117" t="s">
        <v>6</v>
      </c>
      <c r="G99" s="150" t="s">
        <v>6</v>
      </c>
      <c r="H99" s="150" t="s">
        <v>6</v>
      </c>
      <c r="I99" s="151" t="s">
        <v>6</v>
      </c>
      <c r="J99" s="96" t="s">
        <v>6</v>
      </c>
    </row>
    <row r="100" spans="1:10" x14ac:dyDescent="0.15">
      <c r="A100" s="20">
        <v>42873</v>
      </c>
      <c r="B100" s="32">
        <v>0.12239999999999999</v>
      </c>
      <c r="C100" s="142">
        <v>0.1181</v>
      </c>
      <c r="D100" s="96" t="s">
        <v>6</v>
      </c>
      <c r="E100" s="97">
        <v>12.8</v>
      </c>
      <c r="F100" s="117" t="s">
        <v>6</v>
      </c>
      <c r="G100" s="96" t="s">
        <v>6</v>
      </c>
      <c r="H100" s="96" t="s">
        <v>6</v>
      </c>
      <c r="I100" s="117" t="s">
        <v>6</v>
      </c>
      <c r="J100" s="96" t="s">
        <v>6</v>
      </c>
    </row>
    <row r="101" spans="1:10" x14ac:dyDescent="0.15">
      <c r="A101" s="20">
        <v>42874</v>
      </c>
      <c r="B101" s="32">
        <v>0.1222</v>
      </c>
      <c r="C101" s="142">
        <v>0.1179</v>
      </c>
      <c r="D101" s="96" t="s">
        <v>6</v>
      </c>
      <c r="E101" s="96">
        <v>12.86</v>
      </c>
      <c r="F101" s="117" t="s">
        <v>6</v>
      </c>
      <c r="G101" s="96" t="s">
        <v>6</v>
      </c>
      <c r="H101" s="96" t="s">
        <v>6</v>
      </c>
      <c r="I101" s="117" t="s">
        <v>6</v>
      </c>
      <c r="J101" s="96" t="s">
        <v>6</v>
      </c>
    </row>
    <row r="102" spans="1:10" x14ac:dyDescent="0.15">
      <c r="A102" s="20">
        <v>42877</v>
      </c>
      <c r="B102" s="32">
        <v>0.12139999999999999</v>
      </c>
      <c r="C102" s="142">
        <v>0.1174</v>
      </c>
      <c r="D102" s="96" t="s">
        <v>6</v>
      </c>
      <c r="E102" s="96">
        <v>12.75</v>
      </c>
      <c r="F102" s="117" t="s">
        <v>6</v>
      </c>
      <c r="G102" s="96" t="s">
        <v>6</v>
      </c>
      <c r="H102" s="96" t="s">
        <v>6</v>
      </c>
      <c r="I102" s="117" t="s">
        <v>6</v>
      </c>
      <c r="J102" s="96" t="s">
        <v>6</v>
      </c>
    </row>
    <row r="103" spans="1:10" x14ac:dyDescent="0.15">
      <c r="A103" s="20">
        <v>42878</v>
      </c>
      <c r="B103" s="32">
        <v>0.1196</v>
      </c>
      <c r="C103" s="142">
        <v>0.11700000000000001</v>
      </c>
      <c r="D103" s="96" t="s">
        <v>6</v>
      </c>
      <c r="E103" s="96">
        <v>12.71</v>
      </c>
      <c r="F103" s="117" t="s">
        <v>6</v>
      </c>
      <c r="G103" s="96" t="s">
        <v>6</v>
      </c>
      <c r="H103" s="96" t="s">
        <v>6</v>
      </c>
      <c r="I103" s="117" t="s">
        <v>6</v>
      </c>
      <c r="J103" s="96" t="s">
        <v>6</v>
      </c>
    </row>
    <row r="104" spans="1:10" x14ac:dyDescent="0.15">
      <c r="A104" s="20">
        <v>42879</v>
      </c>
      <c r="B104" s="32">
        <v>0.1196</v>
      </c>
      <c r="C104" s="142">
        <v>0.1168</v>
      </c>
      <c r="D104" s="96" t="s">
        <v>6</v>
      </c>
      <c r="E104" s="96">
        <v>12.77</v>
      </c>
      <c r="F104" s="117" t="s">
        <v>6</v>
      </c>
      <c r="G104" s="96" t="s">
        <v>6</v>
      </c>
      <c r="H104" s="96" t="s">
        <v>6</v>
      </c>
      <c r="I104" s="117" t="s">
        <v>6</v>
      </c>
      <c r="J104" s="96" t="s">
        <v>6</v>
      </c>
    </row>
    <row r="105" spans="1:10" x14ac:dyDescent="0.15">
      <c r="A105" s="20">
        <v>42880</v>
      </c>
      <c r="B105" s="32">
        <v>0.1193</v>
      </c>
      <c r="C105" s="142">
        <v>0.1152</v>
      </c>
      <c r="D105" s="96" t="s">
        <v>6</v>
      </c>
      <c r="E105" s="96">
        <v>12.95</v>
      </c>
      <c r="F105" s="117" t="s">
        <v>6</v>
      </c>
      <c r="G105" s="96" t="s">
        <v>6</v>
      </c>
      <c r="H105" s="96" t="s">
        <v>6</v>
      </c>
      <c r="I105" s="117" t="s">
        <v>6</v>
      </c>
      <c r="J105" s="96" t="s">
        <v>6</v>
      </c>
    </row>
    <row r="106" spans="1:10" x14ac:dyDescent="0.15">
      <c r="A106" s="20">
        <v>42881</v>
      </c>
      <c r="B106" s="32">
        <v>0.11899999999999999</v>
      </c>
      <c r="C106" s="142">
        <v>0.1152</v>
      </c>
      <c r="D106" s="96" t="s">
        <v>6</v>
      </c>
      <c r="E106" s="96">
        <v>12.96</v>
      </c>
      <c r="F106" s="117" t="s">
        <v>6</v>
      </c>
      <c r="G106" s="96" t="s">
        <v>6</v>
      </c>
      <c r="H106" s="96" t="s">
        <v>6</v>
      </c>
      <c r="I106" s="117" t="s">
        <v>6</v>
      </c>
      <c r="J106" s="96" t="s">
        <v>6</v>
      </c>
    </row>
    <row r="107" spans="1:10" x14ac:dyDescent="0.15">
      <c r="A107" s="20">
        <v>42886</v>
      </c>
      <c r="B107" s="32">
        <v>0.1183</v>
      </c>
      <c r="C107" s="142">
        <v>0.1152</v>
      </c>
      <c r="D107" s="96" t="s">
        <v>6</v>
      </c>
      <c r="E107" s="96">
        <v>12.99</v>
      </c>
      <c r="F107" s="117" t="s">
        <v>6</v>
      </c>
      <c r="G107" s="96" t="s">
        <v>6</v>
      </c>
      <c r="H107" s="96" t="s">
        <v>6</v>
      </c>
      <c r="I107" s="117" t="s">
        <v>6</v>
      </c>
      <c r="J107" s="96" t="s">
        <v>6</v>
      </c>
    </row>
    <row r="108" spans="1:10" x14ac:dyDescent="0.15">
      <c r="A108" s="20">
        <v>42887</v>
      </c>
      <c r="B108" s="32">
        <v>0.1174</v>
      </c>
      <c r="C108" s="142">
        <v>0.1149</v>
      </c>
      <c r="D108" s="96" t="s">
        <v>6</v>
      </c>
      <c r="E108" s="96">
        <v>12.94</v>
      </c>
      <c r="F108" s="117" t="s">
        <v>6</v>
      </c>
      <c r="G108" s="96" t="s">
        <v>6</v>
      </c>
      <c r="H108" s="96" t="s">
        <v>6</v>
      </c>
      <c r="I108" s="117" t="s">
        <v>6</v>
      </c>
      <c r="J108" s="96" t="s">
        <v>6</v>
      </c>
    </row>
    <row r="109" spans="1:10" x14ac:dyDescent="0.15">
      <c r="A109" s="20">
        <v>42888</v>
      </c>
      <c r="B109" s="32">
        <v>0.1178</v>
      </c>
      <c r="C109" s="142">
        <v>0.11559999999999999</v>
      </c>
      <c r="D109" s="96" t="s">
        <v>6</v>
      </c>
      <c r="E109" s="96">
        <v>12.97</v>
      </c>
      <c r="F109" s="117" t="s">
        <v>6</v>
      </c>
      <c r="G109" s="96" t="s">
        <v>6</v>
      </c>
      <c r="H109" s="96" t="s">
        <v>6</v>
      </c>
      <c r="I109" s="117" t="s">
        <v>6</v>
      </c>
      <c r="J109" s="96" t="s">
        <v>6</v>
      </c>
    </row>
    <row r="110" spans="1:10" x14ac:dyDescent="0.15">
      <c r="A110" s="20">
        <v>42891</v>
      </c>
      <c r="B110" s="32">
        <v>0.12</v>
      </c>
      <c r="C110" s="142">
        <v>0.1167</v>
      </c>
      <c r="D110" s="96" t="s">
        <v>6</v>
      </c>
      <c r="E110" s="96">
        <v>12.96</v>
      </c>
      <c r="F110" s="117" t="s">
        <v>6</v>
      </c>
      <c r="G110" s="96" t="s">
        <v>6</v>
      </c>
      <c r="H110" s="96" t="s">
        <v>6</v>
      </c>
      <c r="I110" s="117" t="s">
        <v>6</v>
      </c>
      <c r="J110" s="96" t="s">
        <v>6</v>
      </c>
    </row>
    <row r="111" spans="1:10" x14ac:dyDescent="0.15">
      <c r="A111" s="20">
        <v>42892</v>
      </c>
      <c r="B111" s="32">
        <v>0.1198</v>
      </c>
      <c r="C111" s="142">
        <v>0.1166</v>
      </c>
      <c r="D111" s="96" t="s">
        <v>6</v>
      </c>
      <c r="E111" s="96">
        <v>13.05</v>
      </c>
      <c r="F111" s="117" t="s">
        <v>6</v>
      </c>
      <c r="G111" s="96" t="s">
        <v>6</v>
      </c>
      <c r="H111" s="96" t="s">
        <v>6</v>
      </c>
      <c r="I111" s="117" t="s">
        <v>6</v>
      </c>
      <c r="J111" s="96" t="s">
        <v>6</v>
      </c>
    </row>
    <row r="112" spans="1:10" x14ac:dyDescent="0.15">
      <c r="A112" s="20">
        <v>42893</v>
      </c>
      <c r="B112" s="32">
        <v>0.11890000000000001</v>
      </c>
      <c r="C112" s="142">
        <v>0.11609999999999999</v>
      </c>
      <c r="D112" s="96" t="s">
        <v>6</v>
      </c>
      <c r="E112" s="96">
        <v>13.22</v>
      </c>
      <c r="F112" s="117" t="s">
        <v>6</v>
      </c>
      <c r="G112" s="96" t="s">
        <v>6</v>
      </c>
      <c r="H112" s="96" t="s">
        <v>6</v>
      </c>
      <c r="I112" s="117" t="s">
        <v>6</v>
      </c>
      <c r="J112" s="96" t="s">
        <v>6</v>
      </c>
    </row>
    <row r="113" spans="1:10" x14ac:dyDescent="0.15">
      <c r="A113" s="20">
        <v>42894</v>
      </c>
      <c r="B113" s="32">
        <v>0.1182</v>
      </c>
      <c r="C113" s="142">
        <v>0.11509999999999999</v>
      </c>
      <c r="D113" s="96" t="s">
        <v>6</v>
      </c>
      <c r="E113" s="96">
        <v>13.33</v>
      </c>
      <c r="F113" s="117" t="s">
        <v>6</v>
      </c>
      <c r="G113" s="96" t="s">
        <v>6</v>
      </c>
      <c r="H113" s="96" t="s">
        <v>6</v>
      </c>
      <c r="I113" s="117" t="s">
        <v>6</v>
      </c>
      <c r="J113" s="96" t="s">
        <v>6</v>
      </c>
    </row>
    <row r="114" spans="1:10" x14ac:dyDescent="0.15">
      <c r="A114" s="20">
        <v>42895</v>
      </c>
      <c r="B114" s="32">
        <v>0.1181</v>
      </c>
      <c r="C114" s="142">
        <v>0.1149</v>
      </c>
      <c r="D114" s="96" t="s">
        <v>6</v>
      </c>
      <c r="E114" s="96">
        <v>13.37</v>
      </c>
      <c r="F114" s="117" t="s">
        <v>6</v>
      </c>
      <c r="G114" s="96" t="s">
        <v>6</v>
      </c>
      <c r="H114" s="96" t="s">
        <v>6</v>
      </c>
      <c r="I114" s="117" t="s">
        <v>6</v>
      </c>
      <c r="J114" s="96" t="s">
        <v>6</v>
      </c>
    </row>
    <row r="115" spans="1:10" x14ac:dyDescent="0.15">
      <c r="A115" s="20">
        <v>42898</v>
      </c>
      <c r="B115" s="32">
        <v>0.1182</v>
      </c>
      <c r="C115" s="142">
        <v>0.1171</v>
      </c>
      <c r="D115" s="96" t="s">
        <v>6</v>
      </c>
      <c r="E115" s="96">
        <v>13.37</v>
      </c>
      <c r="F115" s="117" t="s">
        <v>6</v>
      </c>
      <c r="G115" s="96" t="s">
        <v>6</v>
      </c>
      <c r="H115" s="96" t="s">
        <v>6</v>
      </c>
      <c r="I115" s="117" t="s">
        <v>6</v>
      </c>
      <c r="J115" s="96" t="s">
        <v>6</v>
      </c>
    </row>
    <row r="116" spans="1:10" x14ac:dyDescent="0.15">
      <c r="A116" s="20">
        <v>42899</v>
      </c>
      <c r="B116" s="32">
        <v>0.1182</v>
      </c>
      <c r="C116" s="142">
        <v>0.1171</v>
      </c>
      <c r="D116" s="96" t="s">
        <v>6</v>
      </c>
      <c r="E116" s="96">
        <v>13.45</v>
      </c>
      <c r="F116" s="117" t="s">
        <v>6</v>
      </c>
      <c r="G116" s="96" t="s">
        <v>6</v>
      </c>
      <c r="H116" s="96" t="s">
        <v>6</v>
      </c>
      <c r="I116" s="117" t="s">
        <v>6</v>
      </c>
      <c r="J116" s="96" t="s">
        <v>6</v>
      </c>
    </row>
    <row r="117" spans="1:10" x14ac:dyDescent="0.15">
      <c r="A117" s="20">
        <v>42900</v>
      </c>
      <c r="B117" s="32">
        <v>0.1196</v>
      </c>
      <c r="C117" s="142">
        <v>0.1174</v>
      </c>
      <c r="D117" s="96" t="s">
        <v>6</v>
      </c>
      <c r="E117" s="96">
        <v>13.28</v>
      </c>
      <c r="F117" s="117" t="s">
        <v>6</v>
      </c>
      <c r="G117" s="96" t="s">
        <v>6</v>
      </c>
      <c r="H117" s="96" t="s">
        <v>6</v>
      </c>
      <c r="I117" s="117" t="s">
        <v>6</v>
      </c>
      <c r="J117" s="96" t="s">
        <v>6</v>
      </c>
    </row>
    <row r="118" spans="1:10" x14ac:dyDescent="0.15">
      <c r="A118" s="20">
        <v>42901</v>
      </c>
      <c r="B118" s="32">
        <v>0.1208</v>
      </c>
      <c r="C118" s="142">
        <v>0.1188</v>
      </c>
      <c r="D118" s="96" t="s">
        <v>6</v>
      </c>
      <c r="E118" s="96">
        <v>13.27</v>
      </c>
      <c r="F118" s="117" t="s">
        <v>6</v>
      </c>
      <c r="G118" s="96" t="s">
        <v>6</v>
      </c>
      <c r="H118" s="96" t="s">
        <v>6</v>
      </c>
      <c r="I118" s="117" t="s">
        <v>6</v>
      </c>
      <c r="J118" s="96" t="s">
        <v>6</v>
      </c>
    </row>
    <row r="119" spans="1:10" x14ac:dyDescent="0.15">
      <c r="A119" s="20">
        <v>42902</v>
      </c>
      <c r="B119" s="32">
        <v>0.12139999999999999</v>
      </c>
      <c r="C119" s="142">
        <v>0.1181</v>
      </c>
      <c r="D119" s="96" t="s">
        <v>6</v>
      </c>
      <c r="E119" s="96">
        <v>13.18</v>
      </c>
      <c r="F119" s="117" t="s">
        <v>6</v>
      </c>
      <c r="G119" s="96" t="s">
        <v>6</v>
      </c>
      <c r="H119" s="96" t="s">
        <v>6</v>
      </c>
      <c r="I119" s="117" t="s">
        <v>6</v>
      </c>
      <c r="J119" s="96" t="s">
        <v>6</v>
      </c>
    </row>
    <row r="120" spans="1:10" x14ac:dyDescent="0.15">
      <c r="A120" s="20">
        <v>42905</v>
      </c>
      <c r="B120" s="32">
        <v>0.1211</v>
      </c>
      <c r="C120" s="142">
        <v>0.1168</v>
      </c>
      <c r="D120" s="96" t="s">
        <v>6</v>
      </c>
      <c r="E120" s="97">
        <v>13.3</v>
      </c>
      <c r="F120" s="117" t="s">
        <v>6</v>
      </c>
      <c r="G120" s="96" t="s">
        <v>6</v>
      </c>
      <c r="H120" s="96" t="s">
        <v>6</v>
      </c>
      <c r="I120" s="117" t="s">
        <v>6</v>
      </c>
      <c r="J120" s="96" t="s">
        <v>6</v>
      </c>
    </row>
    <row r="121" spans="1:10" ht="16" thickBot="1" x14ac:dyDescent="0.2">
      <c r="A121" s="143">
        <v>42906</v>
      </c>
      <c r="B121" s="144">
        <v>0.12139999999999999</v>
      </c>
      <c r="C121" s="145">
        <v>0.1172</v>
      </c>
      <c r="D121" s="146" t="s">
        <v>6</v>
      </c>
      <c r="E121" s="153">
        <v>13.29</v>
      </c>
      <c r="F121" s="117" t="s">
        <v>6</v>
      </c>
      <c r="G121" s="146" t="s">
        <v>6</v>
      </c>
      <c r="H121" s="146" t="s">
        <v>6</v>
      </c>
      <c r="I121" s="147" t="s">
        <v>6</v>
      </c>
      <c r="J121" s="96" t="s">
        <v>6</v>
      </c>
    </row>
    <row r="122" spans="1:10" x14ac:dyDescent="0.15">
      <c r="A122" s="31">
        <v>42907</v>
      </c>
      <c r="B122" s="148">
        <v>0.1203</v>
      </c>
      <c r="C122" s="149">
        <v>0.1167</v>
      </c>
      <c r="D122" s="150" t="s">
        <v>6</v>
      </c>
      <c r="E122" s="152">
        <v>13.41</v>
      </c>
      <c r="F122" s="117" t="s">
        <v>6</v>
      </c>
      <c r="G122" s="150" t="s">
        <v>6</v>
      </c>
      <c r="H122" s="150" t="s">
        <v>6</v>
      </c>
      <c r="I122" s="151" t="s">
        <v>6</v>
      </c>
      <c r="J122" s="96" t="s">
        <v>6</v>
      </c>
    </row>
    <row r="123" spans="1:10" x14ac:dyDescent="0.15">
      <c r="A123" s="20">
        <v>42908</v>
      </c>
      <c r="B123" s="32">
        <v>0.1192</v>
      </c>
      <c r="C123" s="142">
        <v>0.1159</v>
      </c>
      <c r="D123" s="96" t="s">
        <v>6</v>
      </c>
      <c r="E123" s="97">
        <v>13.4</v>
      </c>
      <c r="F123" s="117" t="s">
        <v>6</v>
      </c>
      <c r="G123" s="96" t="s">
        <v>6</v>
      </c>
      <c r="H123" s="96" t="s">
        <v>6</v>
      </c>
      <c r="I123" s="117" t="s">
        <v>6</v>
      </c>
      <c r="J123" s="96" t="s">
        <v>6</v>
      </c>
    </row>
    <row r="124" spans="1:10" x14ac:dyDescent="0.15">
      <c r="A124" s="20">
        <v>42909</v>
      </c>
      <c r="B124" s="32">
        <v>0.11849999999999999</v>
      </c>
      <c r="C124" s="142">
        <v>0.1152</v>
      </c>
      <c r="D124" s="96" t="s">
        <v>6</v>
      </c>
      <c r="E124" s="97">
        <v>13.5</v>
      </c>
      <c r="F124" s="117" t="s">
        <v>6</v>
      </c>
      <c r="G124" s="96" t="s">
        <v>6</v>
      </c>
      <c r="H124" s="96" t="s">
        <v>6</v>
      </c>
      <c r="I124" s="117" t="s">
        <v>6</v>
      </c>
      <c r="J124" s="96" t="s">
        <v>6</v>
      </c>
    </row>
    <row r="125" spans="1:10" x14ac:dyDescent="0.15">
      <c r="A125" s="20">
        <v>42912</v>
      </c>
      <c r="B125" s="32">
        <v>0.1182</v>
      </c>
      <c r="C125" s="142">
        <v>0.1144</v>
      </c>
      <c r="D125" s="96" t="s">
        <v>6</v>
      </c>
      <c r="E125" s="97">
        <v>13.64</v>
      </c>
      <c r="F125" s="117" t="s">
        <v>6</v>
      </c>
      <c r="G125" s="96" t="s">
        <v>6</v>
      </c>
      <c r="H125" s="96" t="s">
        <v>6</v>
      </c>
      <c r="I125" s="117" t="s">
        <v>6</v>
      </c>
      <c r="J125" s="96" t="s">
        <v>6</v>
      </c>
    </row>
    <row r="126" spans="1:10" x14ac:dyDescent="0.15">
      <c r="A126" s="20">
        <v>42913</v>
      </c>
      <c r="B126" s="32">
        <v>0.1178</v>
      </c>
      <c r="C126" s="142">
        <v>0.114</v>
      </c>
      <c r="D126" s="96" t="s">
        <v>6</v>
      </c>
      <c r="E126" s="97">
        <v>13.65</v>
      </c>
      <c r="F126" s="117" t="s">
        <v>6</v>
      </c>
      <c r="G126" s="96" t="s">
        <v>6</v>
      </c>
      <c r="H126" s="96" t="s">
        <v>6</v>
      </c>
      <c r="I126" s="117" t="s">
        <v>6</v>
      </c>
      <c r="J126" s="96" t="s">
        <v>6</v>
      </c>
    </row>
    <row r="127" spans="1:10" x14ac:dyDescent="0.15">
      <c r="A127" s="20">
        <v>42914</v>
      </c>
      <c r="B127" s="32">
        <v>0.1181</v>
      </c>
      <c r="C127" s="142">
        <v>0.1149</v>
      </c>
      <c r="D127" s="142">
        <v>0.1027</v>
      </c>
      <c r="E127" s="97">
        <v>13.58</v>
      </c>
      <c r="F127" s="117" t="s">
        <v>6</v>
      </c>
      <c r="G127" s="96" t="s">
        <v>6</v>
      </c>
      <c r="H127" s="96" t="s">
        <v>6</v>
      </c>
      <c r="I127" s="154">
        <v>1.98</v>
      </c>
      <c r="J127" s="96" t="s">
        <v>6</v>
      </c>
    </row>
    <row r="128" spans="1:10" x14ac:dyDescent="0.15">
      <c r="A128" s="20">
        <v>42915</v>
      </c>
      <c r="B128" s="32">
        <v>0.1176</v>
      </c>
      <c r="C128" s="142">
        <v>0.1145</v>
      </c>
      <c r="D128" s="142">
        <v>0.1016</v>
      </c>
      <c r="E128" s="97">
        <v>13.61</v>
      </c>
      <c r="F128" s="117" t="s">
        <v>6</v>
      </c>
      <c r="G128" s="96" t="s">
        <v>6</v>
      </c>
      <c r="H128" s="96" t="s">
        <v>6</v>
      </c>
      <c r="I128" s="154">
        <v>1.98</v>
      </c>
      <c r="J128" s="96" t="s">
        <v>6</v>
      </c>
    </row>
    <row r="129" spans="1:10" x14ac:dyDescent="0.15">
      <c r="A129" s="20">
        <v>42916</v>
      </c>
      <c r="B129" s="32">
        <v>0.1174</v>
      </c>
      <c r="C129" s="142">
        <v>0.1149</v>
      </c>
      <c r="D129" s="142">
        <v>0.1019</v>
      </c>
      <c r="E129" s="97">
        <v>13.61</v>
      </c>
      <c r="F129" s="117" t="s">
        <v>6</v>
      </c>
      <c r="G129" s="96" t="s">
        <v>6</v>
      </c>
      <c r="H129" s="96" t="s">
        <v>6</v>
      </c>
      <c r="I129" s="154">
        <v>1.97</v>
      </c>
      <c r="J129" s="96" t="s">
        <v>6</v>
      </c>
    </row>
    <row r="130" spans="1:10" x14ac:dyDescent="0.15">
      <c r="A130" s="20">
        <v>42919</v>
      </c>
      <c r="B130" s="32">
        <v>0.1176</v>
      </c>
      <c r="C130" s="142">
        <v>0.11509999999999999</v>
      </c>
      <c r="D130" s="142">
        <v>0.1027</v>
      </c>
      <c r="E130" s="97">
        <v>13.6</v>
      </c>
      <c r="F130" s="117" t="s">
        <v>6</v>
      </c>
      <c r="G130" s="96" t="s">
        <v>6</v>
      </c>
      <c r="H130" s="97">
        <v>31.08</v>
      </c>
      <c r="I130" s="154">
        <v>1.95</v>
      </c>
      <c r="J130" s="96" t="s">
        <v>6</v>
      </c>
    </row>
    <row r="131" spans="1:10" x14ac:dyDescent="0.15">
      <c r="A131" s="20">
        <v>42920</v>
      </c>
      <c r="B131" s="32">
        <v>0.1181</v>
      </c>
      <c r="C131" s="142">
        <v>0.1163</v>
      </c>
      <c r="D131" s="142">
        <v>0.10349999999999999</v>
      </c>
      <c r="E131" s="97">
        <v>13.51</v>
      </c>
      <c r="F131" s="117" t="s">
        <v>6</v>
      </c>
      <c r="G131" s="96" t="s">
        <v>6</v>
      </c>
      <c r="H131" s="97">
        <v>30.92</v>
      </c>
      <c r="I131" s="154">
        <v>1.92</v>
      </c>
      <c r="J131" s="96" t="s">
        <v>6</v>
      </c>
    </row>
    <row r="132" spans="1:10" x14ac:dyDescent="0.15">
      <c r="A132" s="20">
        <v>42921</v>
      </c>
      <c r="B132" s="32">
        <v>0.11749999999999999</v>
      </c>
      <c r="C132" s="142">
        <v>0.1149</v>
      </c>
      <c r="D132" s="142">
        <v>0.10249999999999999</v>
      </c>
      <c r="E132" s="97">
        <v>13.6</v>
      </c>
      <c r="F132" s="117" t="s">
        <v>6</v>
      </c>
      <c r="G132" s="96" t="s">
        <v>6</v>
      </c>
      <c r="H132" s="97">
        <v>31.02</v>
      </c>
      <c r="I132" s="154">
        <v>1.94</v>
      </c>
      <c r="J132" s="96" t="s">
        <v>6</v>
      </c>
    </row>
    <row r="133" spans="1:10" x14ac:dyDescent="0.15">
      <c r="A133" s="20">
        <v>42922</v>
      </c>
      <c r="B133" s="32">
        <v>0.1172</v>
      </c>
      <c r="C133" s="142">
        <v>0.1149</v>
      </c>
      <c r="D133" s="142">
        <v>0.1024</v>
      </c>
      <c r="E133" s="97">
        <v>13.61</v>
      </c>
      <c r="F133" s="117" t="s">
        <v>6</v>
      </c>
      <c r="G133" s="96" t="s">
        <v>6</v>
      </c>
      <c r="H133" s="97">
        <v>31.02</v>
      </c>
      <c r="I133" s="154">
        <v>1.93</v>
      </c>
      <c r="J133" s="96" t="s">
        <v>6</v>
      </c>
    </row>
    <row r="134" spans="1:10" x14ac:dyDescent="0.15">
      <c r="A134" s="20">
        <v>42923</v>
      </c>
      <c r="B134" s="32">
        <v>0.1174</v>
      </c>
      <c r="C134" s="142">
        <v>0.11559999999999999</v>
      </c>
      <c r="D134" s="142">
        <v>0.10290000000000001</v>
      </c>
      <c r="E134" s="97">
        <v>13.61</v>
      </c>
      <c r="F134" s="117" t="s">
        <v>6</v>
      </c>
      <c r="G134" s="96" t="s">
        <v>6</v>
      </c>
      <c r="H134" s="97">
        <v>31.1</v>
      </c>
      <c r="I134" s="154">
        <v>1.94</v>
      </c>
      <c r="J134" s="96" t="s">
        <v>6</v>
      </c>
    </row>
    <row r="135" spans="1:10" x14ac:dyDescent="0.15">
      <c r="A135" s="20">
        <v>42926</v>
      </c>
      <c r="B135" s="32">
        <v>0.1176</v>
      </c>
      <c r="C135" s="142">
        <v>0.11559999999999999</v>
      </c>
      <c r="D135" s="142">
        <v>0.10349999999999999</v>
      </c>
      <c r="E135" s="97">
        <v>13.61</v>
      </c>
      <c r="F135" s="117" t="s">
        <v>6</v>
      </c>
      <c r="G135" s="96" t="s">
        <v>6</v>
      </c>
      <c r="H135" s="97">
        <v>31.01</v>
      </c>
      <c r="I135" s="154">
        <v>1.95</v>
      </c>
      <c r="J135" s="96" t="s">
        <v>6</v>
      </c>
    </row>
    <row r="136" spans="1:10" x14ac:dyDescent="0.15">
      <c r="A136" s="20">
        <v>42927</v>
      </c>
      <c r="B136" s="32">
        <v>0.1174</v>
      </c>
      <c r="C136" s="142">
        <v>0.1142</v>
      </c>
      <c r="D136" s="142">
        <v>0.10299999999999999</v>
      </c>
      <c r="E136" s="97">
        <v>13.65</v>
      </c>
      <c r="F136" s="117" t="s">
        <v>6</v>
      </c>
      <c r="G136" s="96" t="s">
        <v>6</v>
      </c>
      <c r="H136" s="97">
        <v>30.63</v>
      </c>
      <c r="I136" s="154">
        <v>1.94</v>
      </c>
      <c r="J136" s="96" t="s">
        <v>6</v>
      </c>
    </row>
    <row r="137" spans="1:10" x14ac:dyDescent="0.15">
      <c r="A137" s="20">
        <v>42928</v>
      </c>
      <c r="B137" s="32">
        <v>0.1172</v>
      </c>
      <c r="C137" s="142">
        <v>0.114</v>
      </c>
      <c r="D137" s="142">
        <v>0.1031</v>
      </c>
      <c r="E137" s="97">
        <v>13.6</v>
      </c>
      <c r="F137" s="117" t="s">
        <v>6</v>
      </c>
      <c r="G137" s="96" t="s">
        <v>6</v>
      </c>
      <c r="H137" s="97">
        <v>30.64</v>
      </c>
      <c r="I137" s="154">
        <v>1.96</v>
      </c>
      <c r="J137" s="96" t="s">
        <v>6</v>
      </c>
    </row>
    <row r="138" spans="1:10" x14ac:dyDescent="0.15">
      <c r="A138" s="20">
        <v>42929</v>
      </c>
      <c r="B138" s="32">
        <v>0.1164</v>
      </c>
      <c r="C138" s="142">
        <v>0.11260000000000001</v>
      </c>
      <c r="D138" s="142">
        <v>0.1024</v>
      </c>
      <c r="E138" s="96">
        <v>13.63</v>
      </c>
      <c r="F138" s="117" t="s">
        <v>6</v>
      </c>
      <c r="G138" s="96" t="s">
        <v>6</v>
      </c>
      <c r="H138" s="96">
        <v>30.57</v>
      </c>
      <c r="I138" s="154">
        <v>1.94</v>
      </c>
      <c r="J138" s="96" t="s">
        <v>6</v>
      </c>
    </row>
    <row r="139" spans="1:10" x14ac:dyDescent="0.15">
      <c r="A139" s="20">
        <v>42930</v>
      </c>
      <c r="B139" s="32">
        <v>0.11600000000000001</v>
      </c>
      <c r="C139" s="142">
        <v>0.11169999999999999</v>
      </c>
      <c r="D139" s="142">
        <v>0.1024</v>
      </c>
      <c r="E139" s="96">
        <v>13.67</v>
      </c>
      <c r="F139" s="117" t="s">
        <v>6</v>
      </c>
      <c r="G139" s="96" t="s">
        <v>6</v>
      </c>
      <c r="H139" s="96">
        <v>30.46</v>
      </c>
      <c r="I139" s="154">
        <v>1.95</v>
      </c>
      <c r="J139" s="96" t="s">
        <v>6</v>
      </c>
    </row>
    <row r="140" spans="1:10" x14ac:dyDescent="0.15">
      <c r="A140" s="20">
        <v>42933</v>
      </c>
      <c r="B140" s="32">
        <v>0.1147</v>
      </c>
      <c r="C140" s="142">
        <v>0.1114</v>
      </c>
      <c r="D140" s="142">
        <v>0.10290000000000001</v>
      </c>
      <c r="E140" s="96">
        <v>13.44</v>
      </c>
      <c r="F140" s="117" t="s">
        <v>6</v>
      </c>
      <c r="G140" s="96" t="s">
        <v>6</v>
      </c>
      <c r="H140" s="96">
        <v>29.18</v>
      </c>
      <c r="I140" s="154">
        <v>1.89</v>
      </c>
      <c r="J140" s="96" t="s">
        <v>6</v>
      </c>
    </row>
    <row r="141" spans="1:10" x14ac:dyDescent="0.15">
      <c r="A141" s="20">
        <v>42934</v>
      </c>
      <c r="B141" s="32">
        <v>0.11559999999999999</v>
      </c>
      <c r="C141" s="142">
        <v>0.1115</v>
      </c>
      <c r="D141" s="142">
        <v>0.1031</v>
      </c>
      <c r="E141" s="96">
        <v>13.44</v>
      </c>
      <c r="F141" s="117" t="s">
        <v>6</v>
      </c>
      <c r="G141" s="96" t="s">
        <v>6</v>
      </c>
      <c r="H141" s="96">
        <v>29.48</v>
      </c>
      <c r="I141" s="154">
        <v>1.91</v>
      </c>
      <c r="J141" s="96" t="s">
        <v>6</v>
      </c>
    </row>
    <row r="142" spans="1:10" ht="16" thickBot="1" x14ac:dyDescent="0.2">
      <c r="A142" s="143">
        <v>42935</v>
      </c>
      <c r="B142" s="144">
        <v>0.1152</v>
      </c>
      <c r="C142" s="145">
        <v>0.11</v>
      </c>
      <c r="D142" s="145">
        <v>0.1013</v>
      </c>
      <c r="E142" s="146">
        <v>13.63</v>
      </c>
      <c r="F142" s="117" t="s">
        <v>6</v>
      </c>
      <c r="G142" s="146" t="s">
        <v>6</v>
      </c>
      <c r="H142" s="146">
        <v>30.05</v>
      </c>
      <c r="I142" s="155">
        <v>1.93</v>
      </c>
      <c r="J142" s="96" t="s">
        <v>6</v>
      </c>
    </row>
    <row r="143" spans="1:10" x14ac:dyDescent="0.15">
      <c r="A143" s="31">
        <v>42936</v>
      </c>
      <c r="B143" s="148">
        <v>0.1147</v>
      </c>
      <c r="C143" s="149">
        <v>0.1099</v>
      </c>
      <c r="D143" s="149">
        <v>0.1007</v>
      </c>
      <c r="E143" s="150">
        <v>13.75</v>
      </c>
      <c r="F143" s="117" t="s">
        <v>6</v>
      </c>
      <c r="G143" s="150" t="s">
        <v>6</v>
      </c>
      <c r="H143" s="150">
        <v>30.23</v>
      </c>
      <c r="I143" s="156">
        <v>1.96</v>
      </c>
      <c r="J143" s="96" t="s">
        <v>6</v>
      </c>
    </row>
    <row r="144" spans="1:10" x14ac:dyDescent="0.15">
      <c r="A144" s="20">
        <v>42937</v>
      </c>
      <c r="B144" s="32">
        <v>0.1149</v>
      </c>
      <c r="C144" s="142">
        <v>0.1106</v>
      </c>
      <c r="D144" s="142">
        <v>0.1011</v>
      </c>
      <c r="E144" s="96">
        <v>13.75</v>
      </c>
      <c r="F144" s="117" t="s">
        <v>6</v>
      </c>
      <c r="G144" s="96" t="s">
        <v>6</v>
      </c>
      <c r="H144" s="96">
        <v>30.35</v>
      </c>
      <c r="I144" s="154">
        <v>1.95</v>
      </c>
      <c r="J144" s="96" t="s">
        <v>6</v>
      </c>
    </row>
    <row r="145" spans="1:10" x14ac:dyDescent="0.15">
      <c r="A145" s="20">
        <v>42940</v>
      </c>
      <c r="B145" s="32">
        <v>0.1145</v>
      </c>
      <c r="C145" s="142">
        <v>0.1103</v>
      </c>
      <c r="D145" s="142">
        <v>0.10050000000000001</v>
      </c>
      <c r="E145" s="96">
        <v>13.57</v>
      </c>
      <c r="F145" s="117" t="s">
        <v>6</v>
      </c>
      <c r="G145" s="96" t="s">
        <v>6</v>
      </c>
      <c r="H145" s="96">
        <v>30.51</v>
      </c>
      <c r="I145" s="154">
        <v>1.95</v>
      </c>
      <c r="J145" s="96" t="s">
        <v>6</v>
      </c>
    </row>
    <row r="146" spans="1:10" x14ac:dyDescent="0.15">
      <c r="A146" s="20">
        <v>42941</v>
      </c>
      <c r="B146" s="32">
        <v>0.1142</v>
      </c>
      <c r="C146" s="142">
        <v>0.11070000000000001</v>
      </c>
      <c r="D146" s="142">
        <v>0.10100000000000001</v>
      </c>
      <c r="E146" s="96">
        <v>13.79</v>
      </c>
      <c r="F146" s="117" t="s">
        <v>6</v>
      </c>
      <c r="G146" s="96" t="s">
        <v>6</v>
      </c>
      <c r="H146" s="96">
        <v>30.43</v>
      </c>
      <c r="I146" s="154">
        <v>1.92</v>
      </c>
      <c r="J146" s="96" t="s">
        <v>6</v>
      </c>
    </row>
    <row r="147" spans="1:10" x14ac:dyDescent="0.15">
      <c r="A147" s="20">
        <v>42942</v>
      </c>
      <c r="B147" s="32">
        <v>0.1138</v>
      </c>
      <c r="C147" s="142">
        <v>0.111</v>
      </c>
      <c r="D147" s="142">
        <v>0.1018</v>
      </c>
      <c r="E147" s="96">
        <v>13.74</v>
      </c>
      <c r="F147" s="117" t="s">
        <v>6</v>
      </c>
      <c r="G147" s="96" t="s">
        <v>6</v>
      </c>
      <c r="H147" s="96">
        <v>30.39</v>
      </c>
      <c r="I147" s="154">
        <v>1.92</v>
      </c>
      <c r="J147" s="96" t="s">
        <v>6</v>
      </c>
    </row>
    <row r="148" spans="1:10" x14ac:dyDescent="0.15">
      <c r="A148" s="20">
        <v>42943</v>
      </c>
      <c r="B148" s="32">
        <v>0.1142</v>
      </c>
      <c r="C148" s="142">
        <v>0.111</v>
      </c>
      <c r="D148" s="142">
        <v>0.1013</v>
      </c>
      <c r="E148" s="96">
        <v>13.76</v>
      </c>
      <c r="F148" s="117" t="s">
        <v>6</v>
      </c>
      <c r="G148" s="96" t="s">
        <v>6</v>
      </c>
      <c r="H148" s="97">
        <v>30.6</v>
      </c>
      <c r="I148" s="154">
        <v>1.93</v>
      </c>
      <c r="J148" s="96" t="s">
        <v>6</v>
      </c>
    </row>
    <row r="149" spans="1:10" x14ac:dyDescent="0.15">
      <c r="A149" s="20">
        <v>42944</v>
      </c>
      <c r="B149" s="32">
        <v>0.114</v>
      </c>
      <c r="C149" s="142">
        <v>0.11119999999999999</v>
      </c>
      <c r="D149" s="142">
        <v>0.10100000000000001</v>
      </c>
      <c r="E149" s="96">
        <v>13.78</v>
      </c>
      <c r="F149" s="117" t="s">
        <v>6</v>
      </c>
      <c r="G149" s="96" t="s">
        <v>6</v>
      </c>
      <c r="H149" s="96">
        <v>30.74</v>
      </c>
      <c r="I149" s="154">
        <v>1.94</v>
      </c>
      <c r="J149" s="96" t="s">
        <v>6</v>
      </c>
    </row>
    <row r="150" spans="1:10" x14ac:dyDescent="0.15">
      <c r="A150" s="20">
        <v>42947</v>
      </c>
      <c r="B150" s="32">
        <v>0.1142</v>
      </c>
      <c r="C150" s="142">
        <v>0.111</v>
      </c>
      <c r="D150" s="142">
        <v>0.1009</v>
      </c>
      <c r="E150" s="97">
        <v>13.8</v>
      </c>
      <c r="F150" s="117" t="s">
        <v>6</v>
      </c>
      <c r="G150" s="96" t="s">
        <v>6</v>
      </c>
      <c r="H150" s="96">
        <v>31.13</v>
      </c>
      <c r="I150" s="154">
        <v>1.94</v>
      </c>
      <c r="J150" s="96" t="s">
        <v>6</v>
      </c>
    </row>
    <row r="151" spans="1:10" x14ac:dyDescent="0.15">
      <c r="A151" s="20">
        <v>42948</v>
      </c>
      <c r="B151" s="32">
        <v>0.113</v>
      </c>
      <c r="C151" s="142">
        <v>0.10929999999999999</v>
      </c>
      <c r="D151" s="142">
        <v>0.10009999999999999</v>
      </c>
      <c r="E151" s="97">
        <v>13.7</v>
      </c>
      <c r="F151" s="117" t="s">
        <v>6</v>
      </c>
      <c r="G151" s="96" t="s">
        <v>6</v>
      </c>
      <c r="H151" s="96">
        <v>31.08</v>
      </c>
      <c r="I151" s="154">
        <v>1.95</v>
      </c>
      <c r="J151" s="96" t="s">
        <v>6</v>
      </c>
    </row>
    <row r="152" spans="1:10" x14ac:dyDescent="0.15">
      <c r="A152" s="20">
        <v>42949</v>
      </c>
      <c r="B152" s="32">
        <v>0.1125</v>
      </c>
      <c r="C152" s="142">
        <v>0.1089</v>
      </c>
      <c r="D152" s="142">
        <v>0.1002</v>
      </c>
      <c r="E152" s="96">
        <v>13.61</v>
      </c>
      <c r="F152" s="117" t="s">
        <v>6</v>
      </c>
      <c r="G152" s="96" t="s">
        <v>6</v>
      </c>
      <c r="H152" s="96">
        <v>30.89</v>
      </c>
      <c r="I152" s="154">
        <v>1.93</v>
      </c>
      <c r="J152" s="96" t="s">
        <v>6</v>
      </c>
    </row>
    <row r="153" spans="1:10" x14ac:dyDescent="0.15">
      <c r="A153" s="20">
        <v>42950</v>
      </c>
      <c r="B153" s="32">
        <v>0.1135</v>
      </c>
      <c r="C153" s="142">
        <v>0.1099</v>
      </c>
      <c r="D153" s="142">
        <v>0.1017</v>
      </c>
      <c r="E153" s="96">
        <v>13.54</v>
      </c>
      <c r="F153" s="117" t="s">
        <v>6</v>
      </c>
      <c r="G153" s="96" t="s">
        <v>6</v>
      </c>
      <c r="H153" s="96">
        <v>30.94</v>
      </c>
      <c r="I153" s="154">
        <v>1.92</v>
      </c>
      <c r="J153" s="96" t="s">
        <v>6</v>
      </c>
    </row>
    <row r="154" spans="1:10" x14ac:dyDescent="0.15">
      <c r="A154" s="20">
        <v>42951</v>
      </c>
      <c r="B154" s="32">
        <v>0.1139</v>
      </c>
      <c r="C154" s="142">
        <v>0.1104</v>
      </c>
      <c r="D154" s="142">
        <v>0.1027</v>
      </c>
      <c r="E154" s="96">
        <v>13.47</v>
      </c>
      <c r="F154" s="117" t="s">
        <v>6</v>
      </c>
      <c r="G154" s="96" t="s">
        <v>6</v>
      </c>
      <c r="H154" s="96">
        <v>30.75</v>
      </c>
      <c r="I154" s="154">
        <v>1.9</v>
      </c>
      <c r="J154" s="96" t="s">
        <v>6</v>
      </c>
    </row>
    <row r="155" spans="1:10" x14ac:dyDescent="0.15">
      <c r="A155" s="20">
        <v>42954</v>
      </c>
      <c r="B155" s="32">
        <v>0.1138</v>
      </c>
      <c r="C155" s="142">
        <v>0.1099</v>
      </c>
      <c r="D155" s="142">
        <v>0.1016</v>
      </c>
      <c r="E155" s="96">
        <v>13.53</v>
      </c>
      <c r="F155" s="117" t="s">
        <v>6</v>
      </c>
      <c r="G155" s="96" t="s">
        <v>6</v>
      </c>
      <c r="H155" s="96">
        <v>31.12</v>
      </c>
      <c r="I155" s="154">
        <v>1.91</v>
      </c>
      <c r="J155" s="96" t="s">
        <v>6</v>
      </c>
    </row>
    <row r="156" spans="1:10" x14ac:dyDescent="0.15">
      <c r="A156" s="20">
        <v>42955</v>
      </c>
      <c r="B156" s="32">
        <v>0.1139</v>
      </c>
      <c r="C156" s="142">
        <v>0.1099</v>
      </c>
      <c r="D156" s="142">
        <v>0.1013</v>
      </c>
      <c r="E156" s="96">
        <v>13.53</v>
      </c>
      <c r="F156" s="117" t="s">
        <v>6</v>
      </c>
      <c r="G156" s="96" t="s">
        <v>6</v>
      </c>
      <c r="H156" s="96">
        <v>31.13</v>
      </c>
      <c r="I156" s="154">
        <v>1.91</v>
      </c>
      <c r="J156" s="96" t="s">
        <v>6</v>
      </c>
    </row>
    <row r="157" spans="1:10" x14ac:dyDescent="0.15">
      <c r="A157" s="20">
        <v>42956</v>
      </c>
      <c r="B157" s="32">
        <v>0.11509999999999999</v>
      </c>
      <c r="C157" s="142">
        <v>0.1106</v>
      </c>
      <c r="D157" s="142">
        <v>0.1003</v>
      </c>
      <c r="E157" s="96">
        <v>13.56</v>
      </c>
      <c r="F157" s="117" t="s">
        <v>6</v>
      </c>
      <c r="G157" s="96" t="s">
        <v>6</v>
      </c>
      <c r="H157" s="96">
        <v>31.32</v>
      </c>
      <c r="I157" s="154">
        <v>1.91</v>
      </c>
      <c r="J157" s="96" t="s">
        <v>6</v>
      </c>
    </row>
    <row r="158" spans="1:10" x14ac:dyDescent="0.15">
      <c r="A158" s="20">
        <v>42957</v>
      </c>
      <c r="B158" s="32">
        <v>0.1152</v>
      </c>
      <c r="C158" s="142">
        <v>0.11169999999999999</v>
      </c>
      <c r="D158" s="142">
        <v>0.1004</v>
      </c>
      <c r="E158" s="96">
        <v>13.48</v>
      </c>
      <c r="F158" s="117" t="s">
        <v>6</v>
      </c>
      <c r="G158" s="96" t="s">
        <v>6</v>
      </c>
      <c r="H158" s="96">
        <v>31.08</v>
      </c>
      <c r="I158" s="154">
        <v>1.9</v>
      </c>
      <c r="J158" s="96" t="s">
        <v>6</v>
      </c>
    </row>
    <row r="159" spans="1:10" x14ac:dyDescent="0.15">
      <c r="A159" s="20">
        <v>42958</v>
      </c>
      <c r="B159" s="32">
        <v>0.11609999999999999</v>
      </c>
      <c r="C159" s="142">
        <v>0.1138</v>
      </c>
      <c r="D159" s="142">
        <v>0.1013</v>
      </c>
      <c r="E159" s="96">
        <v>13.21</v>
      </c>
      <c r="F159" s="117" t="s">
        <v>6</v>
      </c>
      <c r="G159" s="96" t="s">
        <v>6</v>
      </c>
      <c r="H159" s="96">
        <v>30.48</v>
      </c>
      <c r="I159" s="154">
        <v>1.86</v>
      </c>
      <c r="J159" s="96" t="s">
        <v>6</v>
      </c>
    </row>
    <row r="160" spans="1:10" x14ac:dyDescent="0.15">
      <c r="A160" s="20">
        <v>42961</v>
      </c>
      <c r="B160" s="32">
        <v>0.1166</v>
      </c>
      <c r="C160" s="142">
        <v>0.1125</v>
      </c>
      <c r="D160" s="142">
        <v>0.1008</v>
      </c>
      <c r="E160" s="96">
        <v>13.35</v>
      </c>
      <c r="F160" s="117" t="s">
        <v>6</v>
      </c>
      <c r="G160" s="96" t="s">
        <v>6</v>
      </c>
      <c r="H160" s="96">
        <v>31.11</v>
      </c>
      <c r="I160" s="154">
        <v>1.89</v>
      </c>
      <c r="J160" s="96" t="s">
        <v>6</v>
      </c>
    </row>
    <row r="161" spans="1:10" x14ac:dyDescent="0.15">
      <c r="A161" s="20">
        <v>42962</v>
      </c>
      <c r="B161" s="32">
        <v>0.1152</v>
      </c>
      <c r="C161" s="142">
        <v>0.11219999999999999</v>
      </c>
      <c r="D161" s="142">
        <v>0.1002</v>
      </c>
      <c r="E161" s="96">
        <v>13.39</v>
      </c>
      <c r="F161" s="117" t="s">
        <v>6</v>
      </c>
      <c r="G161" s="96" t="s">
        <v>6</v>
      </c>
      <c r="H161" s="96">
        <v>31.25</v>
      </c>
      <c r="I161" s="154">
        <v>1.89</v>
      </c>
      <c r="J161" s="96" t="s">
        <v>6</v>
      </c>
    </row>
    <row r="162" spans="1:10" x14ac:dyDescent="0.15">
      <c r="A162" s="20">
        <v>42963</v>
      </c>
      <c r="B162" s="32">
        <v>0.11559999999999999</v>
      </c>
      <c r="C162" s="142">
        <v>0.11210000000000001</v>
      </c>
      <c r="D162" s="142">
        <v>0.10009999999999999</v>
      </c>
      <c r="E162" s="96">
        <v>13.39</v>
      </c>
      <c r="F162" s="117" t="s">
        <v>6</v>
      </c>
      <c r="G162" s="96" t="s">
        <v>6</v>
      </c>
      <c r="H162" s="96">
        <v>31.29</v>
      </c>
      <c r="I162" s="154">
        <v>1.89</v>
      </c>
      <c r="J162" s="96" t="s">
        <v>6</v>
      </c>
    </row>
    <row r="163" spans="1:10" x14ac:dyDescent="0.15">
      <c r="A163" s="20">
        <v>42964</v>
      </c>
      <c r="B163" s="32">
        <v>0.1152</v>
      </c>
      <c r="C163" s="142">
        <v>0.112</v>
      </c>
      <c r="D163" s="142">
        <v>0.10009999999999999</v>
      </c>
      <c r="E163" s="96">
        <v>13.44</v>
      </c>
      <c r="F163" s="117" t="s">
        <v>6</v>
      </c>
      <c r="G163" s="96" t="s">
        <v>6</v>
      </c>
      <c r="H163" s="96">
        <v>31.51</v>
      </c>
      <c r="I163" s="154">
        <v>1.89</v>
      </c>
      <c r="J163" s="96" t="s">
        <v>6</v>
      </c>
    </row>
    <row r="164" spans="1:10" ht="16" thickBot="1" x14ac:dyDescent="0.2">
      <c r="A164" s="143">
        <v>42965</v>
      </c>
      <c r="B164" s="144">
        <v>0.1153</v>
      </c>
      <c r="C164" s="145">
        <v>0.11219999999999999</v>
      </c>
      <c r="D164" s="145">
        <v>9.9900000000000003E-2</v>
      </c>
      <c r="E164" s="146">
        <v>13.46</v>
      </c>
      <c r="F164" s="117" t="s">
        <v>6</v>
      </c>
      <c r="G164" s="146" t="s">
        <v>6</v>
      </c>
      <c r="H164" s="146">
        <v>31.41</v>
      </c>
      <c r="I164" s="155">
        <v>1.91</v>
      </c>
      <c r="J164" s="96" t="s">
        <v>6</v>
      </c>
    </row>
    <row r="165" spans="1:10" x14ac:dyDescent="0.15">
      <c r="A165" s="31">
        <v>42968</v>
      </c>
      <c r="B165" s="148">
        <v>0.11509999999999999</v>
      </c>
      <c r="C165" s="149">
        <v>0.1119</v>
      </c>
      <c r="D165" s="149">
        <v>9.9199999999999997E-2</v>
      </c>
      <c r="E165" s="150">
        <v>13.51</v>
      </c>
      <c r="F165" s="117" t="s">
        <v>6</v>
      </c>
      <c r="G165" s="150" t="s">
        <v>6</v>
      </c>
      <c r="H165" s="150">
        <v>31.68</v>
      </c>
      <c r="I165" s="156">
        <v>1.92</v>
      </c>
      <c r="J165" s="96" t="s">
        <v>6</v>
      </c>
    </row>
    <row r="166" spans="1:10" x14ac:dyDescent="0.15">
      <c r="A166" s="20">
        <v>42969</v>
      </c>
      <c r="B166" s="32">
        <v>0.1144</v>
      </c>
      <c r="C166" s="142">
        <v>0.1105</v>
      </c>
      <c r="D166" s="142">
        <v>9.8799999999999999E-2</v>
      </c>
      <c r="E166" s="96">
        <v>13.36</v>
      </c>
      <c r="F166" s="117" t="s">
        <v>6</v>
      </c>
      <c r="G166" s="96" t="s">
        <v>6</v>
      </c>
      <c r="H166" s="96">
        <v>31.55</v>
      </c>
      <c r="I166" s="154">
        <v>1.93</v>
      </c>
      <c r="J166" s="96" t="s">
        <v>6</v>
      </c>
    </row>
    <row r="167" spans="1:10" x14ac:dyDescent="0.15">
      <c r="A167" s="20">
        <v>42970</v>
      </c>
      <c r="B167" s="32">
        <v>0.1134</v>
      </c>
      <c r="C167" s="142">
        <v>0.1104</v>
      </c>
      <c r="D167" s="142">
        <v>9.8599999999999993E-2</v>
      </c>
      <c r="E167" s="96">
        <v>13.36</v>
      </c>
      <c r="F167" s="117" t="s">
        <v>6</v>
      </c>
      <c r="G167" s="96" t="s">
        <v>6</v>
      </c>
      <c r="H167" s="97">
        <v>31.3</v>
      </c>
      <c r="I167" s="154">
        <v>1.92</v>
      </c>
      <c r="J167" s="96" t="s">
        <v>6</v>
      </c>
    </row>
    <row r="168" spans="1:10" x14ac:dyDescent="0.15">
      <c r="A168" s="20">
        <v>42971</v>
      </c>
      <c r="B168" s="32">
        <v>0.11310000000000001</v>
      </c>
      <c r="C168" s="142">
        <v>0.1101</v>
      </c>
      <c r="D168" s="142">
        <v>9.9000000000000005E-2</v>
      </c>
      <c r="E168" s="97">
        <v>13.3</v>
      </c>
      <c r="F168" s="117" t="s">
        <v>6</v>
      </c>
      <c r="G168" s="96" t="s">
        <v>6</v>
      </c>
      <c r="H168" s="97">
        <v>31.1</v>
      </c>
      <c r="I168" s="154">
        <v>1.91</v>
      </c>
      <c r="J168" s="96" t="s">
        <v>6</v>
      </c>
    </row>
    <row r="169" spans="1:10" x14ac:dyDescent="0.15">
      <c r="A169" s="20">
        <v>42972</v>
      </c>
      <c r="B169" s="32">
        <v>0.1103</v>
      </c>
      <c r="C169" s="142">
        <v>0.10829999999999999</v>
      </c>
      <c r="D169" s="142">
        <v>9.7600000000000006E-2</v>
      </c>
      <c r="E169" s="96">
        <v>13.48</v>
      </c>
      <c r="F169" s="117" t="s">
        <v>6</v>
      </c>
      <c r="G169" s="96" t="s">
        <v>6</v>
      </c>
      <c r="H169" s="96">
        <v>31.44</v>
      </c>
      <c r="I169" s="154">
        <v>1.93</v>
      </c>
      <c r="J169" s="96" t="s">
        <v>6</v>
      </c>
    </row>
    <row r="170" spans="1:10" x14ac:dyDescent="0.15">
      <c r="A170" s="20">
        <v>42975</v>
      </c>
      <c r="B170" s="32">
        <v>0.1104</v>
      </c>
      <c r="C170" s="142">
        <v>0.1076</v>
      </c>
      <c r="D170" s="142">
        <v>9.5799999999999996E-2</v>
      </c>
      <c r="E170" s="96">
        <v>13.58</v>
      </c>
      <c r="F170" s="117" t="s">
        <v>6</v>
      </c>
      <c r="G170" s="96" t="s">
        <v>6</v>
      </c>
      <c r="H170" s="96">
        <v>31.83</v>
      </c>
      <c r="I170" s="154">
        <v>1.95</v>
      </c>
      <c r="J170" s="96" t="s">
        <v>6</v>
      </c>
    </row>
    <row r="171" spans="1:10" x14ac:dyDescent="0.15">
      <c r="A171" s="20">
        <v>42976</v>
      </c>
      <c r="B171" s="32">
        <v>0.11</v>
      </c>
      <c r="C171" s="142">
        <v>0.1085</v>
      </c>
      <c r="D171" s="142">
        <v>9.5500000000000002E-2</v>
      </c>
      <c r="E171" s="96">
        <v>13.55</v>
      </c>
      <c r="F171" s="117" t="s">
        <v>6</v>
      </c>
      <c r="G171" s="96" t="s">
        <v>6</v>
      </c>
      <c r="H171" s="96">
        <v>31.76</v>
      </c>
      <c r="I171" s="154">
        <v>1.94</v>
      </c>
      <c r="J171" s="96" t="s">
        <v>6</v>
      </c>
    </row>
    <row r="172" spans="1:10" x14ac:dyDescent="0.15">
      <c r="A172" s="20">
        <v>42977</v>
      </c>
      <c r="B172" s="32">
        <v>0.11070000000000001</v>
      </c>
      <c r="C172" s="142">
        <v>0.1085</v>
      </c>
      <c r="D172" s="142">
        <v>9.5699999999999993E-2</v>
      </c>
      <c r="E172" s="96">
        <v>13.55</v>
      </c>
      <c r="F172" s="117" t="s">
        <v>6</v>
      </c>
      <c r="G172" s="96" t="s">
        <v>6</v>
      </c>
      <c r="H172" s="96">
        <v>31.97</v>
      </c>
      <c r="I172" s="154">
        <v>1.95</v>
      </c>
      <c r="J172" s="96" t="s">
        <v>6</v>
      </c>
    </row>
    <row r="173" spans="1:10" x14ac:dyDescent="0.15">
      <c r="A173" s="20">
        <v>42978</v>
      </c>
      <c r="B173" s="32">
        <v>0.1119</v>
      </c>
      <c r="C173" s="142">
        <v>0.10879999999999999</v>
      </c>
      <c r="D173" s="142">
        <v>9.6000000000000002E-2</v>
      </c>
      <c r="E173" s="96">
        <v>13.51</v>
      </c>
      <c r="F173" s="117" t="s">
        <v>6</v>
      </c>
      <c r="G173" s="96" t="s">
        <v>6</v>
      </c>
      <c r="H173" s="96">
        <v>32.049999999999997</v>
      </c>
      <c r="I173" s="154">
        <v>1.95</v>
      </c>
      <c r="J173" s="96" t="s">
        <v>6</v>
      </c>
    </row>
    <row r="174" spans="1:10" x14ac:dyDescent="0.15">
      <c r="A174" s="20">
        <v>42979</v>
      </c>
      <c r="B174" s="32">
        <v>0.1119</v>
      </c>
      <c r="C174" s="142">
        <v>0.10920000000000001</v>
      </c>
      <c r="D174" s="142">
        <v>9.5799999999999996E-2</v>
      </c>
      <c r="E174" s="96">
        <v>13.52</v>
      </c>
      <c r="F174" s="117" t="s">
        <v>6</v>
      </c>
      <c r="G174" s="96" t="s">
        <v>6</v>
      </c>
      <c r="H174" s="96">
        <v>32.229999999999997</v>
      </c>
      <c r="I174" s="154">
        <v>1.95</v>
      </c>
      <c r="J174" s="96" t="s">
        <v>6</v>
      </c>
    </row>
    <row r="175" spans="1:10" x14ac:dyDescent="0.15">
      <c r="A175" s="20">
        <v>42982</v>
      </c>
      <c r="B175" s="32">
        <v>0.1111</v>
      </c>
      <c r="C175" s="142">
        <v>0.1101</v>
      </c>
      <c r="D175" s="142">
        <v>9.5100000000000004E-2</v>
      </c>
      <c r="E175" s="96">
        <v>13.58</v>
      </c>
      <c r="F175" s="117" t="s">
        <v>6</v>
      </c>
      <c r="G175" s="96">
        <v>28.05</v>
      </c>
      <c r="H175" s="96">
        <v>32.42</v>
      </c>
      <c r="I175" s="154">
        <v>1.94</v>
      </c>
      <c r="J175" s="96" t="s">
        <v>6</v>
      </c>
    </row>
    <row r="176" spans="1:10" x14ac:dyDescent="0.15">
      <c r="A176" s="20">
        <v>42983</v>
      </c>
      <c r="B176" s="32">
        <v>0.1104</v>
      </c>
      <c r="C176" s="142">
        <v>0.1099</v>
      </c>
      <c r="D176" s="142">
        <v>9.4500000000000001E-2</v>
      </c>
      <c r="E176" s="96">
        <v>13.62</v>
      </c>
      <c r="F176" s="117" t="s">
        <v>6</v>
      </c>
      <c r="G176" s="96">
        <v>28.04</v>
      </c>
      <c r="H176" s="96">
        <v>32.44</v>
      </c>
      <c r="I176" s="154">
        <v>1.96</v>
      </c>
      <c r="J176" s="96" t="s">
        <v>6</v>
      </c>
    </row>
    <row r="177" spans="1:10" x14ac:dyDescent="0.15">
      <c r="A177" s="20">
        <v>42984</v>
      </c>
      <c r="B177" s="32">
        <v>0.1106</v>
      </c>
      <c r="C177" s="142">
        <v>0.1105</v>
      </c>
      <c r="D177" s="142">
        <v>9.6199999999999994E-2</v>
      </c>
      <c r="E177" s="97">
        <v>13.6</v>
      </c>
      <c r="F177" s="117" t="s">
        <v>6</v>
      </c>
      <c r="G177" s="96">
        <v>28.14</v>
      </c>
      <c r="H177" s="96">
        <v>32.58</v>
      </c>
      <c r="I177" s="154">
        <v>1.96</v>
      </c>
      <c r="J177" s="96" t="s">
        <v>6</v>
      </c>
    </row>
    <row r="178" spans="1:10" x14ac:dyDescent="0.15">
      <c r="A178" s="20">
        <v>42985</v>
      </c>
      <c r="B178" s="32">
        <v>0.1114</v>
      </c>
      <c r="C178" s="142">
        <v>0.1111</v>
      </c>
      <c r="D178" s="142">
        <v>9.6500000000000002E-2</v>
      </c>
      <c r="E178" s="96">
        <v>13.58</v>
      </c>
      <c r="F178" s="117" t="s">
        <v>6</v>
      </c>
      <c r="G178" s="96">
        <v>27.95</v>
      </c>
      <c r="H178" s="96">
        <v>32.33</v>
      </c>
      <c r="I178" s="154">
        <v>2.0099999999999998</v>
      </c>
      <c r="J178" s="96" t="s">
        <v>6</v>
      </c>
    </row>
    <row r="179" spans="1:10" x14ac:dyDescent="0.15">
      <c r="A179" s="20">
        <v>42986</v>
      </c>
      <c r="B179" s="32">
        <v>0.1115</v>
      </c>
      <c r="C179" s="142">
        <v>0.11119999999999999</v>
      </c>
      <c r="D179" s="142">
        <v>9.6799999999999997E-2</v>
      </c>
      <c r="E179" s="96">
        <v>13.58</v>
      </c>
      <c r="F179" s="117" t="s">
        <v>6</v>
      </c>
      <c r="G179" s="96">
        <v>27.94</v>
      </c>
      <c r="H179" s="96">
        <v>32.39</v>
      </c>
      <c r="I179" s="154">
        <v>2.0099999999999998</v>
      </c>
      <c r="J179" s="96" t="s">
        <v>6</v>
      </c>
    </row>
    <row r="180" spans="1:10" x14ac:dyDescent="0.15">
      <c r="A180" s="20">
        <v>42989</v>
      </c>
      <c r="B180" s="32">
        <v>0.1115</v>
      </c>
      <c r="C180" s="142">
        <v>0.1103</v>
      </c>
      <c r="D180" s="142">
        <v>9.7299999999999998E-2</v>
      </c>
      <c r="E180" s="96">
        <v>13.65</v>
      </c>
      <c r="F180" s="117" t="s">
        <v>6</v>
      </c>
      <c r="G180" s="97">
        <v>28.2</v>
      </c>
      <c r="H180" s="96">
        <v>32.74</v>
      </c>
      <c r="I180" s="154">
        <v>2</v>
      </c>
      <c r="J180" s="96" t="s">
        <v>6</v>
      </c>
    </row>
    <row r="181" spans="1:10" x14ac:dyDescent="0.15">
      <c r="A181" s="20">
        <v>42990</v>
      </c>
      <c r="B181" s="32">
        <v>0.111</v>
      </c>
      <c r="C181" s="142">
        <v>0.10979999999999999</v>
      </c>
      <c r="D181" s="142">
        <v>9.6699999999999994E-2</v>
      </c>
      <c r="E181" s="96">
        <v>13.66</v>
      </c>
      <c r="F181" s="117" t="s">
        <v>6</v>
      </c>
      <c r="G181" s="96">
        <v>28.26</v>
      </c>
      <c r="H181" s="96">
        <v>32.71</v>
      </c>
      <c r="I181" s="154">
        <v>1.99</v>
      </c>
      <c r="J181" s="96" t="s">
        <v>6</v>
      </c>
    </row>
    <row r="182" spans="1:10" x14ac:dyDescent="0.15">
      <c r="A182" s="20">
        <v>42991</v>
      </c>
      <c r="B182" s="32">
        <v>0.11119999999999999</v>
      </c>
      <c r="C182" s="142">
        <v>0.1101</v>
      </c>
      <c r="D182" s="142">
        <v>9.6500000000000002E-2</v>
      </c>
      <c r="E182" s="96">
        <v>13.66</v>
      </c>
      <c r="F182" s="117" t="s">
        <v>6</v>
      </c>
      <c r="G182" s="96">
        <v>28.48</v>
      </c>
      <c r="H182" s="97">
        <v>32.9</v>
      </c>
      <c r="I182" s="154">
        <v>2.0099999999999998</v>
      </c>
      <c r="J182" s="96" t="s">
        <v>6</v>
      </c>
    </row>
    <row r="183" spans="1:10" x14ac:dyDescent="0.15">
      <c r="A183" s="20">
        <v>42992</v>
      </c>
      <c r="B183" s="32">
        <v>0.11210000000000001</v>
      </c>
      <c r="C183" s="142">
        <v>0.1104</v>
      </c>
      <c r="D183" s="142">
        <v>9.7000000000000003E-2</v>
      </c>
      <c r="E183" s="96">
        <v>13.64</v>
      </c>
      <c r="F183" s="117" t="s">
        <v>6</v>
      </c>
      <c r="G183" s="96">
        <v>28.44</v>
      </c>
      <c r="H183" s="96">
        <v>32.82</v>
      </c>
      <c r="I183" s="154">
        <v>2.06</v>
      </c>
      <c r="J183" s="96" t="s">
        <v>6</v>
      </c>
    </row>
    <row r="184" spans="1:10" ht="16" thickBot="1" x14ac:dyDescent="0.2">
      <c r="A184" s="143">
        <v>42993</v>
      </c>
      <c r="B184" s="144">
        <v>0.1129</v>
      </c>
      <c r="C184" s="145">
        <v>0.1104</v>
      </c>
      <c r="D184" s="145">
        <v>9.6799999999999997E-2</v>
      </c>
      <c r="E184" s="146">
        <v>13.64</v>
      </c>
      <c r="F184" s="117" t="s">
        <v>6</v>
      </c>
      <c r="G184" s="146">
        <v>28.34</v>
      </c>
      <c r="H184" s="146">
        <v>32.58</v>
      </c>
      <c r="I184" s="155">
        <v>2.1</v>
      </c>
      <c r="J184" s="96" t="s">
        <v>6</v>
      </c>
    </row>
    <row r="185" spans="1:10" x14ac:dyDescent="0.15">
      <c r="A185" s="31">
        <v>42996</v>
      </c>
      <c r="B185" s="148">
        <v>0.113</v>
      </c>
      <c r="C185" s="149">
        <v>0.1089</v>
      </c>
      <c r="D185" s="149">
        <v>9.6699999999999994E-2</v>
      </c>
      <c r="E185" s="152">
        <v>13.7</v>
      </c>
      <c r="F185" s="117" t="s">
        <v>6</v>
      </c>
      <c r="G185" s="150">
        <v>28.48</v>
      </c>
      <c r="H185" s="150">
        <v>32.76</v>
      </c>
      <c r="I185" s="151">
        <v>2.08</v>
      </c>
      <c r="J185" s="96" t="s">
        <v>6</v>
      </c>
    </row>
    <row r="186" spans="1:10" x14ac:dyDescent="0.15">
      <c r="A186" s="20">
        <v>42997</v>
      </c>
      <c r="B186" s="32">
        <v>0.11269999999999999</v>
      </c>
      <c r="C186" s="142">
        <v>0.1094</v>
      </c>
      <c r="D186" s="142">
        <v>9.6699999999999994E-2</v>
      </c>
      <c r="E186" s="97">
        <v>13.7</v>
      </c>
      <c r="F186" s="117" t="s">
        <v>6</v>
      </c>
      <c r="G186" s="96">
        <v>28.39</v>
      </c>
      <c r="H186" s="96">
        <v>32.619999999999997</v>
      </c>
      <c r="I186" s="117">
        <v>2.12</v>
      </c>
      <c r="J186" s="96" t="s">
        <v>6</v>
      </c>
    </row>
    <row r="187" spans="1:10" x14ac:dyDescent="0.15">
      <c r="A187" s="20">
        <v>42998</v>
      </c>
      <c r="B187" s="32">
        <v>0.1129</v>
      </c>
      <c r="C187" s="142">
        <v>0.1094</v>
      </c>
      <c r="D187" s="142">
        <v>9.6199999999999994E-2</v>
      </c>
      <c r="E187" s="96">
        <v>13.77</v>
      </c>
      <c r="F187" s="117" t="s">
        <v>6</v>
      </c>
      <c r="G187" s="97">
        <v>28.6</v>
      </c>
      <c r="H187" s="97">
        <v>32.9</v>
      </c>
      <c r="I187" s="117">
        <v>2.11</v>
      </c>
      <c r="J187" s="96" t="s">
        <v>6</v>
      </c>
    </row>
    <row r="188" spans="1:10" x14ac:dyDescent="0.15">
      <c r="A188" s="20">
        <v>42999</v>
      </c>
      <c r="B188" s="32">
        <v>0.112</v>
      </c>
      <c r="C188" s="142">
        <v>0.1091</v>
      </c>
      <c r="D188" s="142">
        <v>9.6000000000000002E-2</v>
      </c>
      <c r="E188" s="96">
        <v>13.71</v>
      </c>
      <c r="F188" s="117" t="s">
        <v>6</v>
      </c>
      <c r="G188" s="96">
        <v>28.32</v>
      </c>
      <c r="H188" s="96">
        <v>32.53</v>
      </c>
      <c r="I188" s="117">
        <v>2.08</v>
      </c>
      <c r="J188" s="96" t="s">
        <v>6</v>
      </c>
    </row>
    <row r="189" spans="1:10" x14ac:dyDescent="0.15">
      <c r="A189" s="20">
        <v>43000</v>
      </c>
      <c r="B189" s="32">
        <v>0.1115</v>
      </c>
      <c r="C189" s="142">
        <v>0.1096</v>
      </c>
      <c r="D189" s="142">
        <v>9.5299999999999996E-2</v>
      </c>
      <c r="E189" s="96">
        <v>13.71</v>
      </c>
      <c r="F189" s="117" t="s">
        <v>6</v>
      </c>
      <c r="G189" s="97">
        <v>28.19</v>
      </c>
      <c r="H189" s="96">
        <v>32.32</v>
      </c>
      <c r="I189" s="117">
        <v>2.0699999999999998</v>
      </c>
      <c r="J189" s="96" t="s">
        <v>6</v>
      </c>
    </row>
    <row r="190" spans="1:10" x14ac:dyDescent="0.15">
      <c r="A190" s="20">
        <v>43003</v>
      </c>
      <c r="B190" s="32">
        <v>0.11070000000000001</v>
      </c>
      <c r="C190" s="142">
        <v>0.1101</v>
      </c>
      <c r="D190" s="142">
        <v>9.5600000000000004E-2</v>
      </c>
      <c r="E190" s="96">
        <v>13.57</v>
      </c>
      <c r="F190" s="117" t="s">
        <v>6</v>
      </c>
      <c r="G190" s="96">
        <v>27.91</v>
      </c>
      <c r="H190" s="96">
        <v>31.92</v>
      </c>
      <c r="I190" s="117">
        <v>1.98</v>
      </c>
      <c r="J190" s="96" t="s">
        <v>6</v>
      </c>
    </row>
    <row r="191" spans="1:10" x14ac:dyDescent="0.15">
      <c r="A191" s="20">
        <v>43004</v>
      </c>
      <c r="B191" s="32">
        <v>0.111</v>
      </c>
      <c r="C191" s="142">
        <v>0.1099</v>
      </c>
      <c r="D191" s="142">
        <v>9.6000000000000002E-2</v>
      </c>
      <c r="E191" s="96">
        <v>13.57</v>
      </c>
      <c r="F191" s="117" t="s">
        <v>6</v>
      </c>
      <c r="G191" s="96">
        <v>28.01</v>
      </c>
      <c r="H191" s="96">
        <v>32.07</v>
      </c>
      <c r="I191" s="117">
        <v>1.99</v>
      </c>
      <c r="J191" s="96" t="s">
        <v>6</v>
      </c>
    </row>
    <row r="192" spans="1:10" x14ac:dyDescent="0.15">
      <c r="A192" s="20">
        <v>43005</v>
      </c>
      <c r="B192" s="32">
        <v>0.1115</v>
      </c>
      <c r="C192" s="142">
        <v>0.1096</v>
      </c>
      <c r="D192" s="142">
        <v>9.5799999999999996E-2</v>
      </c>
      <c r="E192" s="96">
        <v>13.63</v>
      </c>
      <c r="F192" s="117" t="s">
        <v>6</v>
      </c>
      <c r="G192" s="96">
        <v>28.26</v>
      </c>
      <c r="H192" s="96">
        <v>32.24</v>
      </c>
      <c r="I192" s="154">
        <v>2</v>
      </c>
      <c r="J192" s="96" t="s">
        <v>6</v>
      </c>
    </row>
    <row r="193" spans="1:10" x14ac:dyDescent="0.15">
      <c r="A193" s="20">
        <v>43006</v>
      </c>
      <c r="B193" s="32">
        <v>0.1116</v>
      </c>
      <c r="C193" s="142">
        <v>0.1103</v>
      </c>
      <c r="D193" s="142">
        <v>9.5200000000000007E-2</v>
      </c>
      <c r="E193" s="96">
        <v>13.63</v>
      </c>
      <c r="F193" s="117" t="s">
        <v>6</v>
      </c>
      <c r="G193" s="96">
        <v>28.25</v>
      </c>
      <c r="H193" s="97">
        <v>32.1</v>
      </c>
      <c r="I193" s="117">
        <v>1.98</v>
      </c>
      <c r="J193" s="96" t="s">
        <v>6</v>
      </c>
    </row>
    <row r="194" spans="1:10" x14ac:dyDescent="0.15">
      <c r="A194" s="20">
        <v>43007</v>
      </c>
      <c r="B194" s="32">
        <v>0.11169999999999999</v>
      </c>
      <c r="C194" s="142">
        <v>0.1101</v>
      </c>
      <c r="D194" s="142">
        <v>9.4700000000000006E-2</v>
      </c>
      <c r="E194" s="97">
        <v>13.7</v>
      </c>
      <c r="F194" s="117" t="s">
        <v>6</v>
      </c>
      <c r="G194" s="96">
        <v>28.46</v>
      </c>
      <c r="H194" s="96">
        <v>32.31</v>
      </c>
      <c r="I194" s="117">
        <v>1.98</v>
      </c>
      <c r="J194" s="96" t="s">
        <v>6</v>
      </c>
    </row>
    <row r="195" spans="1:10" x14ac:dyDescent="0.15">
      <c r="A195" s="20">
        <v>43017</v>
      </c>
      <c r="B195" s="32">
        <v>0.11070000000000001</v>
      </c>
      <c r="C195" s="142">
        <v>0.1085</v>
      </c>
      <c r="D195" s="142">
        <v>9.3399999999999997E-2</v>
      </c>
      <c r="E195" s="96">
        <v>13.85</v>
      </c>
      <c r="F195" s="117" t="s">
        <v>6</v>
      </c>
      <c r="G195" s="96">
        <v>28.77</v>
      </c>
      <c r="H195" s="96">
        <v>32.68</v>
      </c>
      <c r="I195" s="117">
        <v>1.99</v>
      </c>
      <c r="J195" s="96" t="s">
        <v>6</v>
      </c>
    </row>
    <row r="196" spans="1:10" x14ac:dyDescent="0.15">
      <c r="A196" s="20">
        <v>43018</v>
      </c>
      <c r="B196" s="32">
        <v>0.1109</v>
      </c>
      <c r="C196" s="142">
        <v>0.1085</v>
      </c>
      <c r="D196" s="142">
        <v>9.3100000000000002E-2</v>
      </c>
      <c r="E196" s="97">
        <v>13.9</v>
      </c>
      <c r="F196" s="117" t="s">
        <v>6</v>
      </c>
      <c r="G196" s="97">
        <v>28.9</v>
      </c>
      <c r="H196" s="96">
        <v>32.770000000000003</v>
      </c>
      <c r="I196" s="117">
        <v>1.99</v>
      </c>
      <c r="J196" s="96" t="s">
        <v>6</v>
      </c>
    </row>
    <row r="197" spans="1:10" x14ac:dyDescent="0.15">
      <c r="A197" s="20">
        <v>43019</v>
      </c>
      <c r="B197" s="32">
        <v>0.1101</v>
      </c>
      <c r="C197" s="142">
        <v>0.1085</v>
      </c>
      <c r="D197" s="142">
        <v>9.2100000000000001E-2</v>
      </c>
      <c r="E197" s="96">
        <v>13.94</v>
      </c>
      <c r="F197" s="117" t="s">
        <v>6</v>
      </c>
      <c r="G197" s="96">
        <v>28.81</v>
      </c>
      <c r="H197" s="96">
        <v>32.630000000000003</v>
      </c>
      <c r="I197" s="117">
        <v>1.99</v>
      </c>
      <c r="J197" s="96" t="s">
        <v>6</v>
      </c>
    </row>
    <row r="198" spans="1:10" x14ac:dyDescent="0.15">
      <c r="A198" s="20">
        <v>43020</v>
      </c>
      <c r="B198" s="32">
        <v>0.1103</v>
      </c>
      <c r="C198" s="142">
        <v>0.10780000000000001</v>
      </c>
      <c r="D198" s="142">
        <v>9.1700000000000004E-2</v>
      </c>
      <c r="E198" s="97">
        <v>13.9</v>
      </c>
      <c r="F198" s="117" t="s">
        <v>6</v>
      </c>
      <c r="G198" s="96">
        <v>28.72</v>
      </c>
      <c r="H198" s="97">
        <v>32.6</v>
      </c>
      <c r="I198" s="117">
        <v>1.99</v>
      </c>
      <c r="J198" s="96" t="s">
        <v>6</v>
      </c>
    </row>
    <row r="199" spans="1:10" x14ac:dyDescent="0.15">
      <c r="A199" s="20">
        <v>43021</v>
      </c>
      <c r="B199" s="32">
        <v>0.11070000000000001</v>
      </c>
      <c r="C199" s="142">
        <v>0.1076</v>
      </c>
      <c r="D199" s="142">
        <v>9.1600000000000001E-2</v>
      </c>
      <c r="E199" s="97">
        <v>13.9</v>
      </c>
      <c r="F199" s="117" t="s">
        <v>6</v>
      </c>
      <c r="G199" s="96">
        <v>28.87</v>
      </c>
      <c r="H199" s="96">
        <v>32.840000000000003</v>
      </c>
      <c r="I199" s="117">
        <v>1.99</v>
      </c>
      <c r="J199" s="96" t="s">
        <v>6</v>
      </c>
    </row>
    <row r="200" spans="1:10" x14ac:dyDescent="0.15">
      <c r="A200" s="20">
        <v>43024</v>
      </c>
      <c r="B200" s="32">
        <v>0.1101</v>
      </c>
      <c r="C200" s="142">
        <v>0.107</v>
      </c>
      <c r="D200" s="142">
        <v>9.1700000000000004E-2</v>
      </c>
      <c r="E200" s="96">
        <v>13.81</v>
      </c>
      <c r="F200" s="117" t="s">
        <v>6</v>
      </c>
      <c r="G200" s="96">
        <v>28.49</v>
      </c>
      <c r="H200" s="96">
        <v>32.39</v>
      </c>
      <c r="I200" s="117">
        <v>1.96</v>
      </c>
      <c r="J200" s="96" t="s">
        <v>6</v>
      </c>
    </row>
    <row r="201" spans="1:10" x14ac:dyDescent="0.15">
      <c r="A201" s="20">
        <v>43025</v>
      </c>
      <c r="B201" s="32">
        <v>0.1105</v>
      </c>
      <c r="C201" s="142">
        <v>0.10680000000000001</v>
      </c>
      <c r="D201" s="142">
        <v>9.1700000000000004E-2</v>
      </c>
      <c r="E201" s="96">
        <v>13.79</v>
      </c>
      <c r="F201" s="117" t="s">
        <v>6</v>
      </c>
      <c r="G201" s="96">
        <v>28.52</v>
      </c>
      <c r="H201" s="96">
        <v>32.409999999999997</v>
      </c>
      <c r="I201" s="117">
        <v>1.96</v>
      </c>
      <c r="J201" s="96" t="s">
        <v>6</v>
      </c>
    </row>
    <row r="202" spans="1:10" x14ac:dyDescent="0.15">
      <c r="A202" s="20">
        <v>43026</v>
      </c>
      <c r="B202" s="32">
        <v>0.1091</v>
      </c>
      <c r="C202" s="142">
        <v>0.10589999999999999</v>
      </c>
      <c r="D202" s="142">
        <v>9.0399999999999994E-2</v>
      </c>
      <c r="E202" s="96">
        <v>13.82</v>
      </c>
      <c r="F202" s="117" t="s">
        <v>6</v>
      </c>
      <c r="G202" s="97">
        <v>28.4</v>
      </c>
      <c r="H202" s="96">
        <v>32.18</v>
      </c>
      <c r="I202" s="117">
        <v>1.96</v>
      </c>
      <c r="J202" s="96" t="s">
        <v>6</v>
      </c>
    </row>
    <row r="203" spans="1:10" x14ac:dyDescent="0.15">
      <c r="A203" s="20">
        <v>43027</v>
      </c>
      <c r="B203" s="32">
        <v>0.1087</v>
      </c>
      <c r="C203" s="142">
        <v>0.107</v>
      </c>
      <c r="D203" s="142">
        <v>9.01E-2</v>
      </c>
      <c r="E203" s="96">
        <v>13.77</v>
      </c>
      <c r="F203" s="117" t="s">
        <v>6</v>
      </c>
      <c r="G203" s="96">
        <v>28.14</v>
      </c>
      <c r="H203" s="96">
        <v>31.89</v>
      </c>
      <c r="I203" s="117">
        <v>1.95</v>
      </c>
      <c r="J203" s="96" t="s">
        <v>6</v>
      </c>
    </row>
    <row r="204" spans="1:10" x14ac:dyDescent="0.15">
      <c r="A204" s="20">
        <v>43028</v>
      </c>
      <c r="B204" s="32">
        <v>0.10929999999999999</v>
      </c>
      <c r="C204" s="142">
        <v>0.1062</v>
      </c>
      <c r="D204" s="142">
        <v>9.0899999999999995E-2</v>
      </c>
      <c r="E204" s="96">
        <v>13.81</v>
      </c>
      <c r="F204" s="117" t="s">
        <v>6</v>
      </c>
      <c r="G204" s="96">
        <v>28.34</v>
      </c>
      <c r="H204" s="96">
        <v>32.229999999999997</v>
      </c>
      <c r="I204" s="117">
        <v>1.97</v>
      </c>
      <c r="J204" s="96" t="s">
        <v>6</v>
      </c>
    </row>
    <row r="205" spans="1:10" x14ac:dyDescent="0.15">
      <c r="A205" s="20">
        <v>43031</v>
      </c>
      <c r="B205" s="142">
        <v>0.10920000000000001</v>
      </c>
      <c r="C205" s="142">
        <v>0.1066</v>
      </c>
      <c r="D205" s="142">
        <v>0.09</v>
      </c>
      <c r="E205" s="96">
        <v>13.85</v>
      </c>
      <c r="F205" s="117" t="s">
        <v>6</v>
      </c>
      <c r="G205" s="96">
        <v>28.47</v>
      </c>
      <c r="H205" s="96">
        <v>32.36</v>
      </c>
      <c r="I205" s="117">
        <v>1.99</v>
      </c>
      <c r="J205" s="96" t="s">
        <v>6</v>
      </c>
    </row>
    <row r="206" spans="1:10" x14ac:dyDescent="0.15">
      <c r="A206" s="20">
        <v>43032</v>
      </c>
      <c r="B206" s="142">
        <v>0.10920000000000001</v>
      </c>
      <c r="C206" s="142">
        <v>0.1066</v>
      </c>
      <c r="D206" s="142">
        <v>0.09</v>
      </c>
      <c r="E206" s="96">
        <v>13.85</v>
      </c>
      <c r="F206" s="117" t="s">
        <v>6</v>
      </c>
      <c r="G206" s="96">
        <v>28.47</v>
      </c>
      <c r="H206" s="96">
        <v>32.36</v>
      </c>
      <c r="I206" s="117">
        <v>1.99</v>
      </c>
      <c r="J206" s="96" t="s">
        <v>6</v>
      </c>
    </row>
    <row r="207" spans="1:10" x14ac:dyDescent="0.15">
      <c r="A207" s="20">
        <v>43033</v>
      </c>
      <c r="B207" s="142">
        <v>0.1094</v>
      </c>
      <c r="C207" s="142">
        <v>0.10589999999999999</v>
      </c>
      <c r="D207" s="142">
        <v>8.9399999999999993E-2</v>
      </c>
      <c r="E207" s="96">
        <v>13.92</v>
      </c>
      <c r="F207" s="117" t="s">
        <v>6</v>
      </c>
      <c r="G207" s="96">
        <v>28.62</v>
      </c>
      <c r="H207" s="96">
        <v>32.590000000000003</v>
      </c>
      <c r="I207" s="117">
        <v>2.0099999999999998</v>
      </c>
      <c r="J207" s="96" t="s">
        <v>6</v>
      </c>
    </row>
    <row r="208" spans="1:10" x14ac:dyDescent="0.15">
      <c r="A208" s="20">
        <v>43034</v>
      </c>
      <c r="B208" s="142">
        <v>0.1104</v>
      </c>
      <c r="C208" s="142">
        <v>0.1056</v>
      </c>
      <c r="D208" s="142">
        <v>8.9399999999999993E-2</v>
      </c>
      <c r="E208" s="96">
        <v>13.89</v>
      </c>
      <c r="F208" s="117" t="s">
        <v>6</v>
      </c>
      <c r="G208" s="96">
        <v>27.14</v>
      </c>
      <c r="H208" s="97">
        <v>32.700000000000003</v>
      </c>
      <c r="I208" s="154">
        <v>2</v>
      </c>
      <c r="J208" s="96" t="s">
        <v>6</v>
      </c>
    </row>
    <row r="209" spans="1:10" x14ac:dyDescent="0.15">
      <c r="A209" s="20">
        <v>43035</v>
      </c>
      <c r="B209" s="142">
        <v>0.10920000000000001</v>
      </c>
      <c r="C209" s="142">
        <v>0.1038</v>
      </c>
      <c r="D209" s="142">
        <v>8.8200000000000001E-2</v>
      </c>
      <c r="E209" s="97">
        <v>13.9</v>
      </c>
      <c r="F209" s="117" t="s">
        <v>6</v>
      </c>
      <c r="G209" s="96">
        <v>27.06</v>
      </c>
      <c r="H209" s="97">
        <v>32.5</v>
      </c>
      <c r="I209" s="117">
        <v>1.98</v>
      </c>
      <c r="J209" s="96" t="s">
        <v>6</v>
      </c>
    </row>
    <row r="210" spans="1:10" x14ac:dyDescent="0.15">
      <c r="A210" s="20">
        <v>43038</v>
      </c>
      <c r="B210" s="142">
        <v>0.1089</v>
      </c>
      <c r="C210" s="142">
        <v>0.10489999999999999</v>
      </c>
      <c r="D210" s="142">
        <v>8.7999999999999995E-2</v>
      </c>
      <c r="E210" s="96">
        <v>13.78</v>
      </c>
      <c r="F210" s="117" t="s">
        <v>6</v>
      </c>
      <c r="G210" s="96">
        <v>26.15</v>
      </c>
      <c r="H210" s="96">
        <v>31.93</v>
      </c>
      <c r="I210" s="117">
        <v>1.96</v>
      </c>
      <c r="J210" s="96" t="s">
        <v>6</v>
      </c>
    </row>
    <row r="211" spans="1:10" x14ac:dyDescent="0.15">
      <c r="A211" s="20">
        <v>43039</v>
      </c>
      <c r="B211" s="142">
        <v>0.11</v>
      </c>
      <c r="C211" s="142">
        <v>0.1057</v>
      </c>
      <c r="D211" s="142">
        <v>8.8099999999999998E-2</v>
      </c>
      <c r="E211" s="96">
        <v>13.78</v>
      </c>
      <c r="F211" s="117" t="s">
        <v>6</v>
      </c>
      <c r="G211" s="96">
        <v>26.04</v>
      </c>
      <c r="H211" s="96">
        <v>32.19</v>
      </c>
      <c r="I211" s="117">
        <v>1.97</v>
      </c>
      <c r="J211" s="97">
        <v>1.77</v>
      </c>
    </row>
    <row r="212" spans="1:10" x14ac:dyDescent="0.15">
      <c r="A212" s="20">
        <v>43040</v>
      </c>
      <c r="B212" s="142">
        <v>0.1125</v>
      </c>
      <c r="C212" s="142">
        <v>0.1055</v>
      </c>
      <c r="D212" s="142">
        <v>8.8900000000000007E-2</v>
      </c>
      <c r="E212" s="96">
        <v>13.73</v>
      </c>
      <c r="F212" s="117" t="s">
        <v>6</v>
      </c>
      <c r="G212" s="96">
        <v>25.99</v>
      </c>
      <c r="H212" s="96">
        <v>32.159999999999997</v>
      </c>
      <c r="I212" s="117">
        <v>1.97</v>
      </c>
      <c r="J212" s="96">
        <v>1.76</v>
      </c>
    </row>
    <row r="213" spans="1:10" x14ac:dyDescent="0.15">
      <c r="A213" s="20">
        <v>43041</v>
      </c>
      <c r="B213" s="142">
        <v>0.11260000000000001</v>
      </c>
      <c r="C213" s="142">
        <v>0.1057</v>
      </c>
      <c r="D213" s="142">
        <v>8.8599999999999998E-2</v>
      </c>
      <c r="E213" s="96">
        <v>13.69</v>
      </c>
      <c r="F213" s="117" t="s">
        <v>6</v>
      </c>
      <c r="G213" s="96">
        <v>25.78</v>
      </c>
      <c r="H213" s="96">
        <v>31.83</v>
      </c>
      <c r="I213" s="117">
        <v>1.97</v>
      </c>
      <c r="J213" s="96">
        <v>1.77</v>
      </c>
    </row>
    <row r="214" spans="1:10" x14ac:dyDescent="0.15">
      <c r="A214" s="20">
        <v>43042</v>
      </c>
      <c r="B214" s="142">
        <v>0.11260000000000001</v>
      </c>
      <c r="C214" s="142">
        <v>0.1053</v>
      </c>
      <c r="D214" s="142">
        <v>8.8200000000000001E-2</v>
      </c>
      <c r="E214" s="96">
        <v>13.59</v>
      </c>
      <c r="F214" s="117" t="s">
        <v>6</v>
      </c>
      <c r="G214" s="96">
        <v>25.52</v>
      </c>
      <c r="H214" s="96">
        <v>31.54</v>
      </c>
      <c r="I214" s="117">
        <v>1.93</v>
      </c>
      <c r="J214" s="96">
        <v>1.77</v>
      </c>
    </row>
    <row r="215" spans="1:10" x14ac:dyDescent="0.15">
      <c r="A215" s="20">
        <v>43045</v>
      </c>
      <c r="B215" s="142">
        <v>0.11310000000000001</v>
      </c>
      <c r="C215" s="142">
        <v>0.10539999999999999</v>
      </c>
      <c r="D215" s="142">
        <v>8.7300000000000003E-2</v>
      </c>
      <c r="E215" s="96">
        <v>13.71</v>
      </c>
      <c r="F215" s="117" t="s">
        <v>6</v>
      </c>
      <c r="G215" s="96">
        <v>25.95</v>
      </c>
      <c r="H215" s="96">
        <v>31.85</v>
      </c>
      <c r="I215" s="117">
        <v>1.92</v>
      </c>
      <c r="J215" s="96">
        <v>1.76</v>
      </c>
    </row>
    <row r="216" spans="1:10" x14ac:dyDescent="0.15">
      <c r="A216" s="20">
        <v>43046</v>
      </c>
      <c r="B216" s="142">
        <v>0.11219999999999999</v>
      </c>
      <c r="C216" s="142">
        <v>0.1052</v>
      </c>
      <c r="D216" s="142">
        <v>8.6900000000000005E-2</v>
      </c>
      <c r="E216" s="96">
        <v>13.85</v>
      </c>
      <c r="F216" s="117" t="s">
        <v>6</v>
      </c>
      <c r="G216" s="97">
        <v>26.2</v>
      </c>
      <c r="H216" s="96">
        <v>31.95</v>
      </c>
      <c r="I216" s="117">
        <v>1.93</v>
      </c>
      <c r="J216" s="96">
        <v>1.78</v>
      </c>
    </row>
    <row r="217" spans="1:10" x14ac:dyDescent="0.15">
      <c r="A217" s="20">
        <v>43047</v>
      </c>
      <c r="B217" s="142">
        <v>0.11210000000000001</v>
      </c>
      <c r="C217" s="142">
        <v>0.1055</v>
      </c>
      <c r="D217" s="142">
        <v>8.7599999999999997E-2</v>
      </c>
      <c r="E217" s="96">
        <v>13.91</v>
      </c>
      <c r="F217" s="117" t="s">
        <v>6</v>
      </c>
      <c r="G217" s="96">
        <v>26.08</v>
      </c>
      <c r="H217" s="97">
        <v>31.9</v>
      </c>
      <c r="I217" s="117">
        <v>1.93</v>
      </c>
      <c r="J217" s="96">
        <v>1.82</v>
      </c>
    </row>
    <row r="218" spans="1:10" x14ac:dyDescent="0.15">
      <c r="A218" s="20">
        <v>43048</v>
      </c>
      <c r="B218" s="142">
        <v>0.11219999999999999</v>
      </c>
      <c r="C218" s="142">
        <v>0.10440000000000001</v>
      </c>
      <c r="D218" s="142">
        <v>8.6400000000000005E-2</v>
      </c>
      <c r="E218" s="96">
        <v>13.93</v>
      </c>
      <c r="F218" s="117" t="s">
        <v>6</v>
      </c>
      <c r="G218" s="96">
        <v>26.29</v>
      </c>
      <c r="H218" s="96">
        <v>31.92</v>
      </c>
      <c r="I218" s="117">
        <v>1.94</v>
      </c>
      <c r="J218" s="96">
        <v>1.82</v>
      </c>
    </row>
    <row r="219" spans="1:10" x14ac:dyDescent="0.15">
      <c r="A219" s="20">
        <v>43049</v>
      </c>
      <c r="B219" s="142">
        <v>0.11210000000000001</v>
      </c>
      <c r="C219" s="142">
        <v>0.1027</v>
      </c>
      <c r="D219" s="142">
        <v>8.4699999999999998E-2</v>
      </c>
      <c r="E219" s="96">
        <v>14.01</v>
      </c>
      <c r="F219" s="117" t="s">
        <v>6</v>
      </c>
      <c r="G219" s="96">
        <v>26.43</v>
      </c>
      <c r="H219" s="96">
        <v>31.94</v>
      </c>
      <c r="I219" s="117">
        <v>1.93</v>
      </c>
      <c r="J219" s="96">
        <v>1.82</v>
      </c>
    </row>
    <row r="220" spans="1:10" x14ac:dyDescent="0.15">
      <c r="A220" s="20">
        <v>43052</v>
      </c>
      <c r="B220" s="142">
        <v>0.11020000000000001</v>
      </c>
      <c r="C220" s="142">
        <v>0.1043</v>
      </c>
      <c r="D220" s="142">
        <v>8.6300000000000002E-2</v>
      </c>
      <c r="E220" s="96">
        <v>14.03</v>
      </c>
      <c r="F220" s="117" t="s">
        <v>6</v>
      </c>
      <c r="G220" s="96">
        <v>26.54</v>
      </c>
      <c r="H220" s="96">
        <v>31.99</v>
      </c>
      <c r="I220" s="117">
        <v>1.92</v>
      </c>
      <c r="J220" s="96">
        <v>1.81</v>
      </c>
    </row>
    <row r="221" spans="1:10" x14ac:dyDescent="0.15">
      <c r="A221" s="20">
        <v>43053</v>
      </c>
      <c r="B221" s="142">
        <v>0.1103</v>
      </c>
      <c r="C221" s="142">
        <v>0.1047</v>
      </c>
      <c r="D221" s="142">
        <v>8.6599999999999996E-2</v>
      </c>
      <c r="E221" s="96">
        <v>13.95</v>
      </c>
      <c r="F221" s="117" t="s">
        <v>6</v>
      </c>
      <c r="G221" s="96">
        <v>26.31</v>
      </c>
      <c r="H221" s="96">
        <v>31.74</v>
      </c>
      <c r="I221" s="117">
        <v>1.94</v>
      </c>
      <c r="J221" s="96">
        <v>1.79</v>
      </c>
    </row>
    <row r="222" spans="1:10" x14ac:dyDescent="0.15">
      <c r="A222" s="20">
        <v>43054</v>
      </c>
      <c r="B222" s="142">
        <v>0.11070000000000001</v>
      </c>
      <c r="C222" s="142">
        <v>0.106</v>
      </c>
      <c r="D222" s="142">
        <v>8.6900000000000005E-2</v>
      </c>
      <c r="E222" s="96">
        <v>13.88</v>
      </c>
      <c r="F222" s="117" t="s">
        <v>6</v>
      </c>
      <c r="G222" s="96">
        <v>26.13</v>
      </c>
      <c r="H222" s="96">
        <v>31.41</v>
      </c>
      <c r="I222" s="117">
        <v>1.94</v>
      </c>
      <c r="J222" s="96">
        <v>1.78</v>
      </c>
    </row>
    <row r="223" spans="1:10" x14ac:dyDescent="0.15">
      <c r="A223" s="20">
        <v>43055</v>
      </c>
      <c r="B223" s="142">
        <v>0.1111</v>
      </c>
      <c r="C223" s="142">
        <v>0.1052</v>
      </c>
      <c r="D223" s="142">
        <v>8.6099999999999996E-2</v>
      </c>
      <c r="E223" s="96">
        <v>13.92</v>
      </c>
      <c r="F223" s="117" t="s">
        <v>6</v>
      </c>
      <c r="G223" s="96">
        <v>26.21</v>
      </c>
      <c r="H223" s="97">
        <v>31.5</v>
      </c>
      <c r="I223" s="117">
        <v>1.96</v>
      </c>
      <c r="J223" s="96">
        <v>1.75</v>
      </c>
    </row>
    <row r="224" spans="1:10" x14ac:dyDescent="0.15">
      <c r="A224" s="20">
        <v>43056</v>
      </c>
      <c r="B224" s="142">
        <v>0.1085</v>
      </c>
      <c r="C224" s="142">
        <v>0.1047</v>
      </c>
      <c r="D224" s="142">
        <v>8.5000000000000006E-2</v>
      </c>
      <c r="E224" s="96">
        <v>13.82</v>
      </c>
      <c r="F224" s="117" t="s">
        <v>6</v>
      </c>
      <c r="G224" s="96">
        <v>25.49</v>
      </c>
      <c r="H224" s="96">
        <v>30.57</v>
      </c>
      <c r="I224" s="117">
        <v>1.95</v>
      </c>
      <c r="J224" s="96">
        <v>1.76</v>
      </c>
    </row>
    <row r="225" spans="1:10" x14ac:dyDescent="0.15">
      <c r="A225" s="20">
        <v>43059</v>
      </c>
      <c r="B225" s="142">
        <v>0.1077</v>
      </c>
      <c r="C225" s="142">
        <v>0.1052</v>
      </c>
      <c r="D225" s="142">
        <v>8.4400000000000003E-2</v>
      </c>
      <c r="E225" s="96">
        <v>13.89</v>
      </c>
      <c r="F225" s="117" t="s">
        <v>6</v>
      </c>
      <c r="G225" s="96">
        <v>25.79</v>
      </c>
      <c r="H225" s="96">
        <v>30.85</v>
      </c>
      <c r="I225" s="117">
        <v>1.95</v>
      </c>
      <c r="J225" s="96">
        <v>1.74</v>
      </c>
    </row>
    <row r="226" spans="1:10" x14ac:dyDescent="0.15">
      <c r="A226" s="20">
        <v>43060</v>
      </c>
      <c r="B226" s="142">
        <v>0.1075</v>
      </c>
      <c r="C226" s="142">
        <v>0.1028</v>
      </c>
      <c r="D226" s="142">
        <v>8.3500000000000005E-2</v>
      </c>
      <c r="E226" s="96">
        <v>14.06</v>
      </c>
      <c r="F226" s="117" t="s">
        <v>6</v>
      </c>
      <c r="G226" s="96">
        <v>25.93</v>
      </c>
      <c r="H226" s="96">
        <v>30.97</v>
      </c>
      <c r="I226" s="117">
        <v>2.0099999999999998</v>
      </c>
      <c r="J226" s="96">
        <v>1.81</v>
      </c>
    </row>
    <row r="227" spans="1:10" x14ac:dyDescent="0.15">
      <c r="A227" s="20">
        <v>43061</v>
      </c>
      <c r="B227" s="142">
        <v>0.1053</v>
      </c>
      <c r="C227" s="142">
        <v>0.1021</v>
      </c>
      <c r="D227" s="142">
        <v>8.2799999999999999E-2</v>
      </c>
      <c r="E227" s="96">
        <v>14.07</v>
      </c>
      <c r="F227" s="117" t="s">
        <v>6</v>
      </c>
      <c r="G227" s="96">
        <v>25.83</v>
      </c>
      <c r="H227" s="96">
        <v>30.88</v>
      </c>
      <c r="I227" s="117">
        <v>2.02</v>
      </c>
      <c r="J227" s="96">
        <v>1.81</v>
      </c>
    </row>
    <row r="228" spans="1:10" x14ac:dyDescent="0.15">
      <c r="A228" s="20">
        <v>43062</v>
      </c>
      <c r="B228" s="142">
        <v>0.1069</v>
      </c>
      <c r="C228" s="142">
        <v>0.1028</v>
      </c>
      <c r="D228" s="142">
        <v>8.5000000000000006E-2</v>
      </c>
      <c r="E228" s="96">
        <v>13.91</v>
      </c>
      <c r="F228" s="117" t="s">
        <v>6</v>
      </c>
      <c r="G228" s="96">
        <v>25.11</v>
      </c>
      <c r="H228" s="97">
        <v>30.1</v>
      </c>
      <c r="I228" s="117">
        <v>1.98</v>
      </c>
      <c r="J228" s="96">
        <v>1.76</v>
      </c>
    </row>
    <row r="229" spans="1:10" x14ac:dyDescent="0.15">
      <c r="A229" s="20">
        <v>43063</v>
      </c>
      <c r="B229" s="142">
        <v>0.1072</v>
      </c>
      <c r="C229" s="142">
        <v>0.1023</v>
      </c>
      <c r="D229" s="142">
        <v>8.5199999999999998E-2</v>
      </c>
      <c r="E229" s="96">
        <v>13.91</v>
      </c>
      <c r="F229" s="117" t="s">
        <v>6</v>
      </c>
      <c r="G229" s="96">
        <v>25.12</v>
      </c>
      <c r="H229" s="96">
        <v>30.12</v>
      </c>
      <c r="I229" s="117">
        <v>1.99</v>
      </c>
      <c r="J229" s="96">
        <v>1.77</v>
      </c>
    </row>
    <row r="230" spans="1:10" x14ac:dyDescent="0.15">
      <c r="A230" s="20">
        <v>43066</v>
      </c>
      <c r="B230" s="142">
        <v>0.1079</v>
      </c>
      <c r="C230" s="142">
        <v>0.1033</v>
      </c>
      <c r="D230" s="142">
        <v>8.6199999999999999E-2</v>
      </c>
      <c r="E230" s="96">
        <v>13.83</v>
      </c>
      <c r="F230" s="117" t="s">
        <v>6</v>
      </c>
      <c r="G230" s="96">
        <v>24.84</v>
      </c>
      <c r="H230" s="96">
        <v>29.75</v>
      </c>
      <c r="I230" s="117">
        <v>1.98</v>
      </c>
      <c r="J230" s="96">
        <v>1.76</v>
      </c>
    </row>
    <row r="231" spans="1:10" x14ac:dyDescent="0.15">
      <c r="A231" s="20">
        <v>43067</v>
      </c>
      <c r="B231" s="142">
        <v>0.1089</v>
      </c>
      <c r="C231" s="142">
        <v>0.10349999999999999</v>
      </c>
      <c r="D231" s="142">
        <v>8.6499999999999994E-2</v>
      </c>
      <c r="E231" s="96">
        <v>13.86</v>
      </c>
      <c r="F231" s="117" t="s">
        <v>6</v>
      </c>
      <c r="G231" s="97">
        <v>26.2</v>
      </c>
      <c r="H231" s="96">
        <v>30.23</v>
      </c>
      <c r="I231" s="117">
        <v>1.97</v>
      </c>
      <c r="J231" s="96">
        <v>1.76</v>
      </c>
    </row>
    <row r="232" spans="1:10" x14ac:dyDescent="0.15">
      <c r="A232" s="20">
        <v>43068</v>
      </c>
      <c r="B232" s="142">
        <v>0.1087</v>
      </c>
      <c r="C232" s="142">
        <v>0.10390000000000001</v>
      </c>
      <c r="D232" s="142">
        <v>8.6699999999999999E-2</v>
      </c>
      <c r="E232" s="96">
        <v>13.91</v>
      </c>
      <c r="F232" s="117" t="s">
        <v>6</v>
      </c>
      <c r="G232" s="96">
        <v>25.39</v>
      </c>
      <c r="H232" s="96">
        <v>30.33</v>
      </c>
      <c r="I232" s="117">
        <v>2.06</v>
      </c>
      <c r="J232" s="96">
        <v>1.76</v>
      </c>
    </row>
    <row r="233" spans="1:10" x14ac:dyDescent="0.15">
      <c r="A233" s="20">
        <v>43069</v>
      </c>
      <c r="B233" s="142">
        <v>0.109</v>
      </c>
      <c r="C233" s="142">
        <v>0.1052</v>
      </c>
      <c r="D233" s="142">
        <v>8.7499999999999994E-2</v>
      </c>
      <c r="E233" s="96">
        <v>13.84</v>
      </c>
      <c r="F233" s="117" t="s">
        <v>6</v>
      </c>
      <c r="G233" s="96">
        <v>24.99</v>
      </c>
      <c r="H233" s="96">
        <v>30.09</v>
      </c>
      <c r="I233" s="154">
        <v>2</v>
      </c>
      <c r="J233" s="96">
        <v>1.76</v>
      </c>
    </row>
    <row r="234" spans="1:10" x14ac:dyDescent="0.15">
      <c r="A234" s="20">
        <v>43070</v>
      </c>
      <c r="B234" s="142">
        <v>0.10970000000000001</v>
      </c>
      <c r="C234" s="142">
        <v>0.1055</v>
      </c>
      <c r="D234" s="142">
        <v>8.8300000000000003E-2</v>
      </c>
      <c r="E234" s="96">
        <v>13.86</v>
      </c>
      <c r="F234" s="117" t="s">
        <v>6</v>
      </c>
      <c r="G234" s="96">
        <v>25.19</v>
      </c>
      <c r="H234" s="96">
        <v>30.34</v>
      </c>
      <c r="I234" s="154">
        <v>2</v>
      </c>
      <c r="J234" s="96">
        <v>1.75</v>
      </c>
    </row>
    <row r="235" spans="1:10" x14ac:dyDescent="0.15">
      <c r="A235" s="20">
        <v>43073</v>
      </c>
      <c r="B235" s="142">
        <v>0.1095</v>
      </c>
      <c r="C235" s="142">
        <v>0.10489999999999999</v>
      </c>
      <c r="D235" s="142">
        <v>8.77E-2</v>
      </c>
      <c r="E235" s="96">
        <v>13.82</v>
      </c>
      <c r="F235" s="117" t="s">
        <v>6</v>
      </c>
      <c r="G235" s="96">
        <v>25.09</v>
      </c>
      <c r="H235" s="96">
        <v>30.18</v>
      </c>
      <c r="I235" s="117">
        <v>1.99</v>
      </c>
      <c r="J235" s="96">
        <v>1.73</v>
      </c>
    </row>
    <row r="236" spans="1:10" x14ac:dyDescent="0.15">
      <c r="A236" s="20">
        <v>43074</v>
      </c>
      <c r="B236" s="142">
        <v>0.1077</v>
      </c>
      <c r="C236" s="142">
        <v>0.1048</v>
      </c>
      <c r="D236" s="142">
        <v>8.6599999999999996E-2</v>
      </c>
      <c r="E236" s="96">
        <v>13.77</v>
      </c>
      <c r="F236" s="117" t="s">
        <v>6</v>
      </c>
      <c r="G236" s="96">
        <v>24.59</v>
      </c>
      <c r="H236" s="96">
        <v>29.52</v>
      </c>
      <c r="I236" s="117">
        <v>1.98</v>
      </c>
      <c r="J236" s="96">
        <v>1.75</v>
      </c>
    </row>
    <row r="237" spans="1:10" x14ac:dyDescent="0.15">
      <c r="A237" s="20">
        <v>43075</v>
      </c>
      <c r="B237" s="142">
        <v>0.1086</v>
      </c>
      <c r="C237" s="142">
        <v>0.1069</v>
      </c>
      <c r="D237" s="142">
        <v>8.7400000000000005E-2</v>
      </c>
      <c r="E237" s="96">
        <v>13.77</v>
      </c>
      <c r="F237" s="117" t="s">
        <v>6</v>
      </c>
      <c r="G237" s="97">
        <v>24.7</v>
      </c>
      <c r="H237" s="97">
        <v>29.7</v>
      </c>
      <c r="I237" s="117">
        <v>1.98</v>
      </c>
      <c r="J237" s="96">
        <v>1.75</v>
      </c>
    </row>
    <row r="238" spans="1:10" x14ac:dyDescent="0.15">
      <c r="A238" s="20">
        <v>43076</v>
      </c>
      <c r="B238" s="142">
        <v>0.1096</v>
      </c>
      <c r="C238" s="142">
        <v>0.1069</v>
      </c>
      <c r="D238" s="142">
        <v>8.8499999999999995E-2</v>
      </c>
      <c r="E238" s="96">
        <v>13.68</v>
      </c>
      <c r="F238" s="117" t="s">
        <v>6</v>
      </c>
      <c r="G238" s="96">
        <v>24.57</v>
      </c>
      <c r="H238" s="96">
        <v>29.54</v>
      </c>
      <c r="I238" s="117">
        <v>1.97</v>
      </c>
      <c r="J238" s="96">
        <v>1.72</v>
      </c>
    </row>
    <row r="239" spans="1:10" x14ac:dyDescent="0.15">
      <c r="A239" s="20">
        <v>43077</v>
      </c>
      <c r="B239" s="142">
        <v>0.11</v>
      </c>
      <c r="C239" s="142">
        <v>0.10589999999999999</v>
      </c>
      <c r="D239" s="142">
        <v>8.7900000000000006E-2</v>
      </c>
      <c r="E239" s="96">
        <v>13.76</v>
      </c>
      <c r="F239" s="117" t="s">
        <v>6</v>
      </c>
      <c r="G239" s="96">
        <v>24.83</v>
      </c>
      <c r="H239" s="96">
        <v>29.86</v>
      </c>
      <c r="I239" s="117">
        <v>1.97</v>
      </c>
      <c r="J239" s="96">
        <v>1.72</v>
      </c>
    </row>
    <row r="240" spans="1:10" x14ac:dyDescent="0.15">
      <c r="A240" s="20">
        <v>43080</v>
      </c>
      <c r="B240" s="142">
        <v>0.11119999999999999</v>
      </c>
      <c r="C240" s="142">
        <v>0.1047</v>
      </c>
      <c r="D240" s="142">
        <v>8.7400000000000005E-2</v>
      </c>
      <c r="E240" s="97">
        <v>13.9</v>
      </c>
      <c r="F240" s="117" t="s">
        <v>6</v>
      </c>
      <c r="G240" s="96">
        <v>27.82</v>
      </c>
      <c r="H240" s="97">
        <v>29.8</v>
      </c>
      <c r="I240" s="117">
        <v>1.98</v>
      </c>
      <c r="J240" s="96">
        <v>1.74</v>
      </c>
    </row>
    <row r="241" spans="1:10" x14ac:dyDescent="0.15">
      <c r="A241" s="20">
        <v>43081</v>
      </c>
      <c r="B241" s="142">
        <v>0.1125</v>
      </c>
      <c r="C241" s="142">
        <v>0.1056</v>
      </c>
      <c r="D241" s="142">
        <v>8.8599999999999998E-2</v>
      </c>
      <c r="E241" s="96">
        <v>13.77</v>
      </c>
      <c r="F241" s="117" t="s">
        <v>6</v>
      </c>
      <c r="G241" s="96">
        <v>27.53</v>
      </c>
      <c r="H241" s="96">
        <v>29.55</v>
      </c>
      <c r="I241" s="117">
        <v>1.97</v>
      </c>
      <c r="J241" s="96">
        <v>1.71</v>
      </c>
    </row>
    <row r="242" spans="1:10" x14ac:dyDescent="0.15">
      <c r="A242" s="20">
        <v>43082</v>
      </c>
      <c r="B242" s="142">
        <v>0.11169999999999999</v>
      </c>
      <c r="C242" s="142">
        <v>0.10390000000000001</v>
      </c>
      <c r="D242" s="142">
        <v>8.7400000000000005E-2</v>
      </c>
      <c r="E242" s="96">
        <v>13.86</v>
      </c>
      <c r="F242" s="117" t="s">
        <v>6</v>
      </c>
      <c r="G242" s="97">
        <v>27.8</v>
      </c>
      <c r="H242" s="97">
        <v>29.77</v>
      </c>
      <c r="I242" s="117">
        <v>1.97</v>
      </c>
      <c r="J242" s="96">
        <v>1.71</v>
      </c>
    </row>
    <row r="243" spans="1:10" x14ac:dyDescent="0.15">
      <c r="A243" s="20">
        <v>43083</v>
      </c>
      <c r="B243" s="142">
        <v>0.11219999999999999</v>
      </c>
      <c r="C243" s="142">
        <v>0.1043</v>
      </c>
      <c r="D243" s="142">
        <v>8.7900000000000006E-2</v>
      </c>
      <c r="E243" s="96">
        <v>13.82</v>
      </c>
      <c r="F243" s="117" t="s">
        <v>6</v>
      </c>
      <c r="G243" s="96">
        <v>27.94</v>
      </c>
      <c r="H243" s="96">
        <v>29.81</v>
      </c>
      <c r="I243" s="117">
        <v>1.97</v>
      </c>
      <c r="J243" s="96">
        <v>1.69</v>
      </c>
    </row>
    <row r="244" spans="1:10" x14ac:dyDescent="0.15">
      <c r="A244" s="20">
        <v>43084</v>
      </c>
      <c r="B244" s="142">
        <v>0.11310000000000001</v>
      </c>
      <c r="C244" s="142">
        <v>0.1056</v>
      </c>
      <c r="D244" s="142">
        <v>8.8700000000000001E-2</v>
      </c>
      <c r="E244" s="96">
        <v>13.72</v>
      </c>
      <c r="F244" s="117" t="s">
        <v>6</v>
      </c>
      <c r="G244" s="96">
        <v>27.86</v>
      </c>
      <c r="H244" s="97">
        <v>29.6</v>
      </c>
      <c r="I244" s="117">
        <v>1.94</v>
      </c>
      <c r="J244" s="96">
        <v>1.68</v>
      </c>
    </row>
    <row r="245" spans="1:10" x14ac:dyDescent="0.15">
      <c r="A245" s="20">
        <v>43087</v>
      </c>
      <c r="B245" s="142">
        <v>0.1124</v>
      </c>
      <c r="C245" s="142">
        <v>0.1051</v>
      </c>
      <c r="D245" s="142">
        <v>8.8099999999999998E-2</v>
      </c>
      <c r="E245" s="96">
        <v>13.69</v>
      </c>
      <c r="F245" s="117" t="s">
        <v>6</v>
      </c>
      <c r="G245" s="96">
        <v>27.78</v>
      </c>
      <c r="H245" s="96">
        <v>29.46</v>
      </c>
      <c r="I245" s="117">
        <v>1.92</v>
      </c>
      <c r="J245" s="96">
        <v>1.67</v>
      </c>
    </row>
    <row r="246" spans="1:10" x14ac:dyDescent="0.15">
      <c r="A246" s="20">
        <v>43088</v>
      </c>
      <c r="B246" s="142">
        <v>0.1111</v>
      </c>
      <c r="C246" s="142">
        <v>0.1042</v>
      </c>
      <c r="D246" s="142">
        <v>8.6800000000000002E-2</v>
      </c>
      <c r="E246" s="96">
        <v>13.81</v>
      </c>
      <c r="F246" s="117" t="s">
        <v>6</v>
      </c>
      <c r="G246" s="96">
        <v>28.02</v>
      </c>
      <c r="H246" s="97">
        <v>29.7</v>
      </c>
      <c r="I246" s="117">
        <v>1.94</v>
      </c>
      <c r="J246" s="96">
        <v>1.68</v>
      </c>
    </row>
    <row r="247" spans="1:10" x14ac:dyDescent="0.15">
      <c r="A247" s="20">
        <v>43089</v>
      </c>
      <c r="B247" s="142">
        <v>0.11119999999999999</v>
      </c>
      <c r="C247" s="142">
        <v>0.1045</v>
      </c>
      <c r="D247" s="142">
        <v>8.6599999999999996E-2</v>
      </c>
      <c r="E247" s="96">
        <v>13.77</v>
      </c>
      <c r="F247" s="117" t="s">
        <v>6</v>
      </c>
      <c r="G247" s="96">
        <v>27.91</v>
      </c>
      <c r="H247" s="97">
        <v>29.5</v>
      </c>
      <c r="I247" s="117">
        <v>1.92</v>
      </c>
      <c r="J247" s="96">
        <v>1.65</v>
      </c>
    </row>
    <row r="248" spans="1:10" x14ac:dyDescent="0.15">
      <c r="A248" s="20">
        <v>43090</v>
      </c>
      <c r="B248" s="142">
        <v>0.111</v>
      </c>
      <c r="C248" s="142">
        <v>0.1041</v>
      </c>
      <c r="D248" s="142">
        <v>8.6099999999999996E-2</v>
      </c>
      <c r="E248" s="96">
        <v>13.87</v>
      </c>
      <c r="F248" s="117" t="s">
        <v>6</v>
      </c>
      <c r="G248" s="96">
        <v>28.05</v>
      </c>
      <c r="H248" s="96">
        <v>29.67</v>
      </c>
      <c r="I248" s="117">
        <v>1.96</v>
      </c>
      <c r="J248" s="96">
        <v>1.66</v>
      </c>
    </row>
    <row r="249" spans="1:10" x14ac:dyDescent="0.15">
      <c r="A249" s="20">
        <v>43091</v>
      </c>
      <c r="B249" s="142">
        <v>0.1113</v>
      </c>
      <c r="C249" s="142">
        <v>0.1038</v>
      </c>
      <c r="D249" s="142">
        <v>8.6300000000000002E-2</v>
      </c>
      <c r="E249" s="96">
        <v>13.89</v>
      </c>
      <c r="F249" s="117" t="s">
        <v>6</v>
      </c>
      <c r="G249" s="96">
        <v>28.14</v>
      </c>
      <c r="H249" s="96">
        <v>29.71</v>
      </c>
      <c r="I249" s="117">
        <v>1.95</v>
      </c>
      <c r="J249" s="96">
        <v>1.64</v>
      </c>
    </row>
    <row r="250" spans="1:10" x14ac:dyDescent="0.15">
      <c r="A250" s="20">
        <v>43094</v>
      </c>
      <c r="B250" s="142">
        <v>0.1105</v>
      </c>
      <c r="C250" s="142">
        <v>0.1036</v>
      </c>
      <c r="D250" s="142">
        <v>8.5599999999999996E-2</v>
      </c>
      <c r="E250" s="96">
        <v>13.89</v>
      </c>
      <c r="F250" s="117" t="s">
        <v>6</v>
      </c>
      <c r="G250" s="96">
        <v>27.93</v>
      </c>
      <c r="H250" s="96">
        <v>29.47</v>
      </c>
      <c r="I250" s="117">
        <v>1.97</v>
      </c>
      <c r="J250" s="96">
        <v>1.61</v>
      </c>
    </row>
    <row r="251" spans="1:10" x14ac:dyDescent="0.15">
      <c r="A251" s="20">
        <v>43095</v>
      </c>
      <c r="B251" s="142">
        <v>0.1095</v>
      </c>
      <c r="C251" s="142">
        <v>0.1036</v>
      </c>
      <c r="D251" s="142">
        <v>8.5400000000000004E-2</v>
      </c>
      <c r="E251" s="96">
        <v>13.93</v>
      </c>
      <c r="F251" s="117" t="s">
        <v>6</v>
      </c>
      <c r="G251" s="97">
        <v>28.1</v>
      </c>
      <c r="H251" s="96">
        <v>29.62</v>
      </c>
      <c r="I251" s="117">
        <v>1.98</v>
      </c>
      <c r="J251" s="96">
        <v>1.63</v>
      </c>
    </row>
    <row r="252" spans="1:10" x14ac:dyDescent="0.15">
      <c r="A252" s="20">
        <v>43096</v>
      </c>
      <c r="B252" s="142">
        <v>0.1103</v>
      </c>
      <c r="C252" s="142">
        <v>0.1047</v>
      </c>
      <c r="D252" s="142">
        <v>8.6699999999999999E-2</v>
      </c>
      <c r="E252" s="96">
        <v>13.79</v>
      </c>
      <c r="F252" s="117" t="s">
        <v>6</v>
      </c>
      <c r="G252" s="96">
        <v>27.85</v>
      </c>
      <c r="H252" s="96">
        <v>29.41</v>
      </c>
      <c r="I252" s="117">
        <v>1.97</v>
      </c>
      <c r="J252" s="96">
        <v>1.61</v>
      </c>
    </row>
    <row r="253" spans="1:10" x14ac:dyDescent="0.15">
      <c r="A253" s="20">
        <v>43097</v>
      </c>
      <c r="B253" s="142">
        <v>0.10979999999999999</v>
      </c>
      <c r="C253" s="142">
        <v>0.1038</v>
      </c>
      <c r="D253" s="142">
        <v>8.5500000000000007E-2</v>
      </c>
      <c r="E253" s="96">
        <v>13.84</v>
      </c>
      <c r="F253" s="117" t="s">
        <v>6</v>
      </c>
      <c r="G253" s="96">
        <v>27.91</v>
      </c>
      <c r="H253" s="96">
        <v>29.55</v>
      </c>
      <c r="I253" s="117">
        <v>1.97</v>
      </c>
      <c r="J253" s="96">
        <v>1.62</v>
      </c>
    </row>
    <row r="254" spans="1:10" x14ac:dyDescent="0.15">
      <c r="A254" s="20">
        <v>43098</v>
      </c>
      <c r="B254" s="142">
        <v>0.1091</v>
      </c>
      <c r="C254" s="142">
        <v>0.1038</v>
      </c>
      <c r="D254" s="142">
        <v>8.5300000000000001E-2</v>
      </c>
      <c r="E254" s="96">
        <v>13.98</v>
      </c>
      <c r="F254" s="117" t="s">
        <v>6</v>
      </c>
      <c r="G254" s="96">
        <v>28.17</v>
      </c>
      <c r="H254" s="96">
        <v>29.77</v>
      </c>
      <c r="I254" s="154">
        <v>2</v>
      </c>
      <c r="J254" s="96">
        <v>1.62</v>
      </c>
    </row>
    <row r="255" spans="1:10" x14ac:dyDescent="0.15">
      <c r="A255" s="20">
        <v>43102</v>
      </c>
      <c r="B255" s="32">
        <v>0.1079</v>
      </c>
      <c r="C255" s="32">
        <v>0.1016</v>
      </c>
      <c r="D255" s="32">
        <v>8.43E-2</v>
      </c>
      <c r="E255" s="96">
        <v>14.22</v>
      </c>
      <c r="F255" s="117" t="s">
        <v>6</v>
      </c>
      <c r="G255" s="96">
        <v>28.52</v>
      </c>
      <c r="H255" s="96">
        <v>30.15</v>
      </c>
      <c r="I255" s="154">
        <v>2.0699999999999998</v>
      </c>
      <c r="J255" s="97">
        <v>1.66</v>
      </c>
    </row>
    <row r="256" spans="1:10" x14ac:dyDescent="0.15">
      <c r="A256" s="20">
        <v>43103</v>
      </c>
      <c r="B256" s="32">
        <v>0.1077</v>
      </c>
      <c r="C256" s="32">
        <v>0.1014</v>
      </c>
      <c r="D256" s="32">
        <v>8.4500000000000006E-2</v>
      </c>
      <c r="E256" s="96">
        <v>14.29</v>
      </c>
      <c r="F256" s="117" t="s">
        <v>6</v>
      </c>
      <c r="G256" s="96">
        <v>28.73</v>
      </c>
      <c r="H256" s="96">
        <v>30.41</v>
      </c>
      <c r="I256" s="96">
        <v>2.09</v>
      </c>
      <c r="J256" s="96">
        <v>1.68</v>
      </c>
    </row>
    <row r="257" spans="1:10" x14ac:dyDescent="0.15">
      <c r="A257" s="20">
        <v>43104</v>
      </c>
      <c r="B257" s="32">
        <v>0.10780000000000001</v>
      </c>
      <c r="C257" s="32">
        <v>0.1004</v>
      </c>
      <c r="D257" s="32">
        <v>8.4500000000000006E-2</v>
      </c>
      <c r="E257" s="96">
        <v>14.33</v>
      </c>
      <c r="F257" s="117" t="s">
        <v>6</v>
      </c>
      <c r="G257" s="96">
        <v>28.82</v>
      </c>
      <c r="H257" s="96">
        <v>30.55</v>
      </c>
      <c r="I257" s="96">
        <v>2.11</v>
      </c>
      <c r="J257" s="96">
        <v>1.68</v>
      </c>
    </row>
    <row r="258" spans="1:10" x14ac:dyDescent="0.15">
      <c r="A258" s="20">
        <v>43105</v>
      </c>
      <c r="B258" s="32">
        <v>0.1071</v>
      </c>
      <c r="C258" s="32">
        <v>0.1004</v>
      </c>
      <c r="D258" s="32">
        <v>8.4199999999999997E-2</v>
      </c>
      <c r="E258" s="96">
        <v>14.45</v>
      </c>
      <c r="F258" s="117" t="s">
        <v>6</v>
      </c>
      <c r="G258" s="96">
        <v>28.93</v>
      </c>
      <c r="H258" s="96">
        <v>30.56</v>
      </c>
      <c r="I258" s="96">
        <v>2.19</v>
      </c>
      <c r="J258" s="96">
        <v>1.68</v>
      </c>
    </row>
    <row r="259" spans="1:10" x14ac:dyDescent="0.15">
      <c r="A259" s="20">
        <v>43108</v>
      </c>
      <c r="B259" s="32">
        <v>0.1069</v>
      </c>
      <c r="C259" s="32">
        <v>0.10009999999999999</v>
      </c>
      <c r="D259" s="32">
        <v>8.3900000000000002E-2</v>
      </c>
      <c r="E259" s="96">
        <v>14.56</v>
      </c>
      <c r="F259" s="117" t="s">
        <v>6</v>
      </c>
      <c r="G259" s="96">
        <v>28.96</v>
      </c>
      <c r="H259" s="97">
        <v>30.7</v>
      </c>
      <c r="I259" s="96">
        <v>2.25</v>
      </c>
      <c r="J259" s="96">
        <v>1.72</v>
      </c>
    </row>
    <row r="260" spans="1:10" x14ac:dyDescent="0.15">
      <c r="A260" s="20">
        <v>43109</v>
      </c>
      <c r="B260" s="32">
        <v>0.1071</v>
      </c>
      <c r="C260" s="142">
        <v>9.9699999999999997E-2</v>
      </c>
      <c r="D260" s="142">
        <v>8.3400000000000002E-2</v>
      </c>
      <c r="E260" s="96">
        <v>14.54</v>
      </c>
      <c r="F260" s="117" t="s">
        <v>6</v>
      </c>
      <c r="G260" s="96">
        <v>28.92</v>
      </c>
      <c r="H260" s="97">
        <v>30.7</v>
      </c>
      <c r="I260" s="96">
        <v>2.2599999999999998</v>
      </c>
      <c r="J260" s="97">
        <v>1.7</v>
      </c>
    </row>
    <row r="261" spans="1:10" x14ac:dyDescent="0.15">
      <c r="A261" s="20">
        <v>43110</v>
      </c>
      <c r="B261" s="142">
        <v>0.1055</v>
      </c>
      <c r="C261" s="142">
        <v>9.8799999999999999E-2</v>
      </c>
      <c r="D261" s="142">
        <v>8.2400000000000001E-2</v>
      </c>
      <c r="E261" s="96">
        <v>14.59</v>
      </c>
      <c r="F261" s="117" t="s">
        <v>6</v>
      </c>
      <c r="G261" s="97">
        <v>28.8</v>
      </c>
      <c r="H261" s="97">
        <v>30.5</v>
      </c>
      <c r="I261" s="96">
        <v>2.25</v>
      </c>
      <c r="J261" s="97">
        <v>1.7</v>
      </c>
    </row>
    <row r="262" spans="1:10" x14ac:dyDescent="0.15">
      <c r="A262" s="20">
        <v>43111</v>
      </c>
      <c r="B262" s="142">
        <v>0.1055</v>
      </c>
      <c r="C262" s="142">
        <v>9.8900000000000002E-2</v>
      </c>
      <c r="D262" s="142">
        <v>8.2100000000000006E-2</v>
      </c>
      <c r="E262" s="96">
        <v>14.53</v>
      </c>
      <c r="F262" s="117" t="s">
        <v>6</v>
      </c>
      <c r="G262" s="96">
        <v>28.86</v>
      </c>
      <c r="H262" s="96">
        <v>30.57</v>
      </c>
      <c r="I262" s="96">
        <v>2.25</v>
      </c>
      <c r="J262" s="96">
        <v>1.69</v>
      </c>
    </row>
    <row r="263" spans="1:10" x14ac:dyDescent="0.15">
      <c r="A263" s="20">
        <v>43112</v>
      </c>
      <c r="B263" s="32">
        <v>0.10489999999999999</v>
      </c>
      <c r="C263" s="142">
        <v>9.8100000000000007E-2</v>
      </c>
      <c r="D263" s="142">
        <v>8.14E-2</v>
      </c>
      <c r="E263" s="96">
        <v>14.58</v>
      </c>
      <c r="F263" s="117" t="s">
        <v>6</v>
      </c>
      <c r="G263" s="96">
        <v>28.77</v>
      </c>
      <c r="H263" s="96">
        <v>30.47</v>
      </c>
      <c r="I263" s="96">
        <v>2.2599999999999998</v>
      </c>
      <c r="J263" s="96">
        <v>1.68</v>
      </c>
    </row>
    <row r="264" spans="1:10" x14ac:dyDescent="0.15">
      <c r="A264" s="20">
        <v>43115</v>
      </c>
      <c r="B264" s="32">
        <v>0.1038</v>
      </c>
      <c r="C264" s="142">
        <v>9.9199999999999997E-2</v>
      </c>
      <c r="D264" s="142">
        <v>8.09E-2</v>
      </c>
      <c r="E264" s="97">
        <v>14.5</v>
      </c>
      <c r="F264" s="96">
        <v>23.43</v>
      </c>
      <c r="G264" s="96">
        <v>28.37</v>
      </c>
      <c r="H264" s="96">
        <v>29.85</v>
      </c>
      <c r="I264" s="96">
        <v>2.2799999999999998</v>
      </c>
      <c r="J264" s="96">
        <v>1.65</v>
      </c>
    </row>
    <row r="265" spans="1:10" x14ac:dyDescent="0.15">
      <c r="A265" s="20">
        <v>43116</v>
      </c>
      <c r="B265" s="32">
        <v>0.1031</v>
      </c>
      <c r="C265" s="142">
        <v>9.7600000000000006E-2</v>
      </c>
      <c r="D265" s="142">
        <v>8.0199999999999994E-2</v>
      </c>
      <c r="E265" s="96">
        <v>14.75</v>
      </c>
      <c r="F265" s="96">
        <v>23.43</v>
      </c>
      <c r="G265" s="96">
        <v>28.65</v>
      </c>
      <c r="H265" s="96">
        <v>30.08</v>
      </c>
      <c r="I265" s="96">
        <v>2.4300000000000002</v>
      </c>
      <c r="J265" s="96">
        <v>1.69</v>
      </c>
    </row>
    <row r="266" spans="1:10" x14ac:dyDescent="0.15">
      <c r="A266" s="20">
        <v>43117</v>
      </c>
      <c r="B266" s="32">
        <v>0.1023</v>
      </c>
      <c r="C266" s="142">
        <v>9.7000000000000003E-2</v>
      </c>
      <c r="D266" s="142">
        <v>8.0199999999999994E-2</v>
      </c>
      <c r="E266" s="96">
        <v>14.69</v>
      </c>
      <c r="F266" s="96">
        <v>23.24</v>
      </c>
      <c r="G266" s="96">
        <v>28.46</v>
      </c>
      <c r="H266" s="96">
        <v>29.93</v>
      </c>
      <c r="I266" s="97">
        <v>2.4</v>
      </c>
      <c r="J266" s="96">
        <v>1.75</v>
      </c>
    </row>
    <row r="267" spans="1:10" x14ac:dyDescent="0.15">
      <c r="A267" s="20">
        <v>43118</v>
      </c>
      <c r="B267" s="32">
        <v>0.10150000000000001</v>
      </c>
      <c r="C267" s="142">
        <v>9.5399999999999999E-2</v>
      </c>
      <c r="D267" s="142">
        <v>7.8299999999999995E-2</v>
      </c>
      <c r="E267" s="97">
        <v>14.8</v>
      </c>
      <c r="F267" s="96">
        <v>23.29</v>
      </c>
      <c r="G267" s="97">
        <v>28.5</v>
      </c>
      <c r="H267" s="96">
        <v>30.04</v>
      </c>
      <c r="I267" s="96">
        <v>2.38</v>
      </c>
      <c r="J267" s="96">
        <v>1.77</v>
      </c>
    </row>
    <row r="268" spans="1:10" x14ac:dyDescent="0.15">
      <c r="A268" s="20">
        <v>43119</v>
      </c>
      <c r="B268" s="32">
        <v>0.1007</v>
      </c>
      <c r="C268" s="142">
        <v>9.5200000000000007E-2</v>
      </c>
      <c r="D268" s="142">
        <v>7.8200000000000006E-2</v>
      </c>
      <c r="E268" s="96">
        <v>14.74</v>
      </c>
      <c r="F268" s="96">
        <v>23.26</v>
      </c>
      <c r="G268" s="96">
        <v>28.46</v>
      </c>
      <c r="H268" s="96">
        <v>29.97</v>
      </c>
      <c r="I268" s="96">
        <v>2.36</v>
      </c>
      <c r="J268" s="96">
        <v>1.82</v>
      </c>
    </row>
    <row r="269" spans="1:10" x14ac:dyDescent="0.15">
      <c r="A269" s="20">
        <v>43122</v>
      </c>
      <c r="B269" s="32">
        <v>0.1002</v>
      </c>
      <c r="C269" s="142">
        <v>9.5000000000000001E-2</v>
      </c>
      <c r="D269" s="142">
        <v>7.7200000000000005E-2</v>
      </c>
      <c r="E269" s="96">
        <v>14.88</v>
      </c>
      <c r="F269" s="96">
        <v>23.73</v>
      </c>
      <c r="G269" s="96">
        <v>28.74</v>
      </c>
      <c r="H269" s="97">
        <v>30.3</v>
      </c>
      <c r="I269" s="96">
        <v>2.37</v>
      </c>
      <c r="J269" s="96">
        <v>1.82</v>
      </c>
    </row>
    <row r="270" spans="1:10" x14ac:dyDescent="0.15">
      <c r="A270" s="20">
        <v>43123</v>
      </c>
      <c r="B270" s="32">
        <v>9.8400000000000001E-2</v>
      </c>
      <c r="C270" s="142">
        <v>9.3299999999999994E-2</v>
      </c>
      <c r="D270" s="142">
        <v>7.4999999999999997E-2</v>
      </c>
      <c r="E270" s="96">
        <v>14.98</v>
      </c>
      <c r="F270" s="96">
        <v>23.99</v>
      </c>
      <c r="G270" s="96">
        <v>28.74</v>
      </c>
      <c r="H270" s="96">
        <v>30.34</v>
      </c>
      <c r="I270" s="96">
        <v>2.44</v>
      </c>
      <c r="J270" s="96">
        <v>1.82</v>
      </c>
    </row>
    <row r="271" spans="1:10" x14ac:dyDescent="0.15">
      <c r="A271" s="20">
        <v>43124</v>
      </c>
      <c r="B271" s="32">
        <v>9.8100000000000007E-2</v>
      </c>
      <c r="C271" s="142">
        <v>9.2399999999999996E-2</v>
      </c>
      <c r="D271" s="142">
        <v>7.5700000000000003E-2</v>
      </c>
      <c r="E271" s="96">
        <v>14.98</v>
      </c>
      <c r="F271" s="97">
        <v>23.9</v>
      </c>
      <c r="G271" s="96">
        <v>28.85</v>
      </c>
      <c r="H271" s="96">
        <v>30.49</v>
      </c>
      <c r="I271" s="96">
        <v>2.4300000000000002</v>
      </c>
      <c r="J271" s="96">
        <v>1.89</v>
      </c>
    </row>
    <row r="272" spans="1:10" x14ac:dyDescent="0.15">
      <c r="A272" s="20">
        <v>43125</v>
      </c>
      <c r="B272" s="32">
        <v>9.8699999999999996E-2</v>
      </c>
      <c r="C272" s="142">
        <v>9.3700000000000006E-2</v>
      </c>
      <c r="D272" s="142">
        <v>7.6200000000000004E-2</v>
      </c>
      <c r="E272" s="96">
        <v>14.94</v>
      </c>
      <c r="F272" s="96">
        <v>23.73</v>
      </c>
      <c r="G272" s="96">
        <v>28.77</v>
      </c>
      <c r="H272" s="96">
        <v>30.45</v>
      </c>
      <c r="I272" s="97">
        <v>2.4</v>
      </c>
      <c r="J272" s="96">
        <v>1.85</v>
      </c>
    </row>
    <row r="273" spans="1:10" x14ac:dyDescent="0.15">
      <c r="A273" s="20">
        <v>43126</v>
      </c>
      <c r="B273" s="32">
        <v>9.8100000000000007E-2</v>
      </c>
      <c r="C273" s="142">
        <v>9.2299999999999993E-2</v>
      </c>
      <c r="D273" s="142">
        <v>7.5800000000000006E-2</v>
      </c>
      <c r="E273" s="96">
        <v>15.04</v>
      </c>
      <c r="F273" s="4">
        <v>23.79</v>
      </c>
      <c r="G273" s="97">
        <v>28.8</v>
      </c>
      <c r="H273" s="96">
        <v>30.48</v>
      </c>
      <c r="I273" s="96">
        <v>2.4300000000000002</v>
      </c>
      <c r="J273" s="96">
        <v>1.84</v>
      </c>
    </row>
    <row r="274" spans="1:10" x14ac:dyDescent="0.15">
      <c r="A274" s="20">
        <v>43129</v>
      </c>
      <c r="B274" s="32">
        <v>9.8599999999999993E-2</v>
      </c>
      <c r="C274" s="142">
        <v>9.3100000000000002E-2</v>
      </c>
      <c r="D274" s="142">
        <v>7.6899999999999996E-2</v>
      </c>
      <c r="E274" s="96">
        <v>14.87</v>
      </c>
      <c r="F274" s="77">
        <v>23.32</v>
      </c>
      <c r="G274" s="96">
        <v>28.42</v>
      </c>
      <c r="H274" s="96">
        <v>30.17</v>
      </c>
      <c r="I274" s="97">
        <v>2.4</v>
      </c>
      <c r="J274" s="96">
        <v>1.83</v>
      </c>
    </row>
    <row r="275" spans="1:10" x14ac:dyDescent="0.15">
      <c r="A275" s="20">
        <v>43130</v>
      </c>
      <c r="B275" s="32">
        <v>9.9599999999999994E-2</v>
      </c>
      <c r="C275" s="142">
        <v>9.4799999999999995E-2</v>
      </c>
      <c r="D275" s="142">
        <v>7.7899999999999997E-2</v>
      </c>
      <c r="E275" s="96">
        <v>14.75</v>
      </c>
      <c r="F275" s="96">
        <v>23.05</v>
      </c>
      <c r="G275" s="97">
        <v>28.5</v>
      </c>
      <c r="H275" s="96">
        <v>30.17</v>
      </c>
      <c r="I275" s="96">
        <v>2.3199999999999998</v>
      </c>
      <c r="J275" s="96">
        <v>1.81</v>
      </c>
    </row>
    <row r="276" spans="1:10" x14ac:dyDescent="0.15">
      <c r="A276" s="20">
        <v>43131</v>
      </c>
      <c r="B276" s="32">
        <v>9.8199999999999996E-2</v>
      </c>
      <c r="C276" s="142">
        <v>9.3700000000000006E-2</v>
      </c>
      <c r="D276" s="142">
        <v>7.6700000000000004E-2</v>
      </c>
      <c r="E276" s="96">
        <v>14.75</v>
      </c>
      <c r="F276" s="97">
        <v>23.1</v>
      </c>
      <c r="G276" s="96">
        <v>28.08</v>
      </c>
      <c r="H276" s="96">
        <v>29.63</v>
      </c>
      <c r="I276" s="96">
        <v>2.36</v>
      </c>
      <c r="J276" s="96">
        <v>1.76</v>
      </c>
    </row>
    <row r="277" spans="1:10" x14ac:dyDescent="0.15">
      <c r="A277" s="20">
        <v>43132</v>
      </c>
      <c r="B277" s="32">
        <v>9.8799999999999999E-2</v>
      </c>
      <c r="C277" s="142">
        <v>9.4600000000000004E-2</v>
      </c>
      <c r="D277" s="142">
        <v>7.5999999999999998E-2</v>
      </c>
      <c r="E277" s="96">
        <v>14.45</v>
      </c>
      <c r="F277" s="96">
        <v>22.58</v>
      </c>
      <c r="G277" s="96">
        <v>27.19</v>
      </c>
      <c r="H277" s="96">
        <v>28.73</v>
      </c>
      <c r="I277" s="96">
        <v>2.33</v>
      </c>
      <c r="J277" s="96">
        <v>1.74</v>
      </c>
    </row>
    <row r="278" spans="1:10" x14ac:dyDescent="0.15">
      <c r="A278" s="20">
        <v>43133</v>
      </c>
      <c r="B278" s="32">
        <v>9.8400000000000001E-2</v>
      </c>
      <c r="C278" s="142">
        <v>9.4299999999999995E-2</v>
      </c>
      <c r="D278" s="142">
        <v>7.6100000000000001E-2</v>
      </c>
      <c r="E278" s="96">
        <v>14.49</v>
      </c>
      <c r="F278" s="96">
        <v>22.69</v>
      </c>
      <c r="G278" s="96">
        <v>27.22</v>
      </c>
      <c r="H278" s="96">
        <v>28.81</v>
      </c>
      <c r="I278" s="96">
        <v>2.34</v>
      </c>
      <c r="J278" s="96">
        <v>1.74</v>
      </c>
    </row>
    <row r="279" spans="1:10" x14ac:dyDescent="0.15">
      <c r="A279" s="20">
        <v>43136</v>
      </c>
      <c r="B279" s="32">
        <v>9.6000000000000002E-2</v>
      </c>
      <c r="C279" s="142">
        <v>9.4500000000000001E-2</v>
      </c>
      <c r="D279" s="142">
        <v>7.5700000000000003E-2</v>
      </c>
      <c r="E279" s="97">
        <v>14.6</v>
      </c>
      <c r="F279" s="96">
        <v>22.48</v>
      </c>
      <c r="G279" s="96">
        <v>27.23</v>
      </c>
      <c r="H279" s="97">
        <v>28.8</v>
      </c>
      <c r="I279" s="96">
        <v>2.35</v>
      </c>
      <c r="J279" s="96">
        <v>1.74</v>
      </c>
    </row>
    <row r="280" spans="1:10" x14ac:dyDescent="0.15">
      <c r="A280" s="20">
        <v>43137</v>
      </c>
      <c r="B280" s="32"/>
      <c r="C280" s="142"/>
      <c r="D280" s="142"/>
      <c r="E280" s="97"/>
      <c r="F280" s="96"/>
      <c r="G280" s="96"/>
      <c r="H280" s="97"/>
      <c r="I280" s="96"/>
      <c r="J280" s="96"/>
    </row>
    <row r="281" spans="1:10" x14ac:dyDescent="0.15">
      <c r="A281" s="20">
        <v>43138</v>
      </c>
      <c r="B281" s="32"/>
      <c r="C281" s="142"/>
      <c r="D281" s="142"/>
      <c r="E281" s="97"/>
      <c r="F281" s="96"/>
      <c r="G281" s="96"/>
      <c r="H281" s="97"/>
      <c r="I281" s="96"/>
      <c r="J281" s="96"/>
    </row>
    <row r="282" spans="1:10" x14ac:dyDescent="0.15">
      <c r="A282" s="20">
        <v>43139</v>
      </c>
      <c r="B282" s="32"/>
      <c r="C282" s="142"/>
      <c r="D282" s="142"/>
      <c r="E282" s="97"/>
      <c r="F282" s="96"/>
      <c r="G282" s="96"/>
      <c r="H282" s="97"/>
      <c r="I282" s="96"/>
      <c r="J282" s="96"/>
    </row>
    <row r="283" spans="1:10" x14ac:dyDescent="0.15">
      <c r="A283" s="20">
        <v>43140</v>
      </c>
      <c r="B283" s="32"/>
      <c r="C283" s="142"/>
      <c r="D283" s="142"/>
      <c r="E283" s="97"/>
      <c r="F283" s="96"/>
      <c r="G283" s="96"/>
      <c r="H283" s="97"/>
      <c r="I283" s="96"/>
      <c r="J283" s="96"/>
    </row>
    <row r="284" spans="1:10" x14ac:dyDescent="0.15">
      <c r="A284" s="20">
        <v>43143</v>
      </c>
      <c r="B284" s="32"/>
      <c r="C284" s="142"/>
      <c r="D284" s="142"/>
      <c r="E284" s="97"/>
      <c r="F284" s="96"/>
      <c r="G284" s="96"/>
      <c r="H284" s="97"/>
      <c r="I284" s="96"/>
      <c r="J284" s="96"/>
    </row>
    <row r="285" spans="1:10" x14ac:dyDescent="0.15">
      <c r="A285" s="20">
        <v>43144</v>
      </c>
      <c r="B285" s="32">
        <v>0.1075</v>
      </c>
      <c r="C285" s="142">
        <v>0.1048</v>
      </c>
      <c r="D285" s="142">
        <v>8.5300000000000001E-2</v>
      </c>
      <c r="E285" s="97">
        <v>13.58</v>
      </c>
      <c r="F285" s="96">
        <v>21.01</v>
      </c>
      <c r="G285" s="96">
        <v>26.09</v>
      </c>
      <c r="H285" s="97">
        <v>26.82</v>
      </c>
      <c r="I285" s="96">
        <v>2.06</v>
      </c>
      <c r="J285" s="96">
        <v>1.53</v>
      </c>
    </row>
    <row r="286" spans="1:10" x14ac:dyDescent="0.15">
      <c r="A286" s="20">
        <v>43145</v>
      </c>
      <c r="B286" s="9"/>
      <c r="C286" s="127"/>
      <c r="D286" s="127"/>
      <c r="E286" s="127"/>
      <c r="F286" s="127"/>
      <c r="G286" s="127"/>
      <c r="H286" s="127"/>
      <c r="I286" s="127"/>
      <c r="J286" s="127"/>
    </row>
    <row r="287" spans="1:10" x14ac:dyDescent="0.15">
      <c r="A287" s="20">
        <v>43146</v>
      </c>
      <c r="B287" s="9"/>
      <c r="C287" s="127"/>
      <c r="D287" s="127"/>
      <c r="E287" s="127"/>
      <c r="F287" s="127"/>
      <c r="G287" s="127"/>
      <c r="H287" s="127"/>
      <c r="I287" s="127"/>
      <c r="J287" s="127"/>
    </row>
    <row r="288" spans="1:10" x14ac:dyDescent="0.15">
      <c r="A288" s="20">
        <v>43147</v>
      </c>
      <c r="B288" s="9"/>
      <c r="C288" s="127"/>
      <c r="D288" s="127"/>
      <c r="E288" s="127"/>
      <c r="F288" s="127"/>
      <c r="G288" s="127"/>
      <c r="H288" s="127"/>
      <c r="I288" s="127"/>
      <c r="J288" s="127"/>
    </row>
    <row r="289" spans="1:10" x14ac:dyDescent="0.15">
      <c r="A289" s="20">
        <v>43150</v>
      </c>
      <c r="B289" s="9"/>
      <c r="C289" s="127"/>
      <c r="D289" s="127"/>
      <c r="E289" s="127"/>
      <c r="F289" s="127"/>
      <c r="G289" s="127"/>
      <c r="H289" s="127"/>
      <c r="I289" s="127"/>
      <c r="J289" s="127"/>
    </row>
    <row r="290" spans="1:10" x14ac:dyDescent="0.15">
      <c r="A290" s="20">
        <v>43151</v>
      </c>
      <c r="B290" s="9"/>
      <c r="C290" s="127"/>
      <c r="D290" s="127"/>
      <c r="E290" s="127"/>
      <c r="F290" s="127"/>
      <c r="G290" s="127"/>
      <c r="H290" s="127"/>
      <c r="I290" s="127"/>
      <c r="J290" s="127"/>
    </row>
    <row r="291" spans="1:10" x14ac:dyDescent="0.15">
      <c r="A291" s="20">
        <v>43152</v>
      </c>
      <c r="B291" s="9"/>
      <c r="C291" s="127"/>
      <c r="D291" s="127"/>
      <c r="E291" s="127"/>
      <c r="F291" s="127"/>
      <c r="G291" s="127"/>
      <c r="H291" s="127"/>
      <c r="I291" s="127"/>
      <c r="J291" s="127"/>
    </row>
    <row r="292" spans="1:10" x14ac:dyDescent="0.15">
      <c r="A292" s="20">
        <v>43153</v>
      </c>
      <c r="B292" s="9"/>
      <c r="C292" s="127"/>
      <c r="D292" s="127"/>
      <c r="E292" s="127"/>
      <c r="F292" s="127"/>
      <c r="G292" s="127"/>
      <c r="H292" s="127"/>
      <c r="I292" s="127"/>
      <c r="J292" s="127"/>
    </row>
    <row r="293" spans="1:10" x14ac:dyDescent="0.15">
      <c r="A293" s="20">
        <v>43154</v>
      </c>
      <c r="B293" s="9"/>
      <c r="C293" s="127"/>
      <c r="D293" s="127"/>
      <c r="E293" s="127"/>
      <c r="F293" s="127"/>
      <c r="G293" s="127"/>
      <c r="H293" s="127"/>
      <c r="I293" s="127"/>
      <c r="J293" s="127"/>
    </row>
    <row r="294" spans="1:10" x14ac:dyDescent="0.15">
      <c r="A294" s="20">
        <v>43157</v>
      </c>
      <c r="B294" s="9"/>
      <c r="C294" s="127"/>
      <c r="D294" s="127"/>
      <c r="E294" s="127"/>
      <c r="F294" s="127"/>
      <c r="G294" s="127"/>
      <c r="H294" s="127"/>
      <c r="I294" s="127"/>
      <c r="J294" s="127"/>
    </row>
    <row r="295" spans="1:10" x14ac:dyDescent="0.15">
      <c r="A295" s="20">
        <v>43158</v>
      </c>
      <c r="B295" s="9"/>
      <c r="C295" s="127"/>
      <c r="D295" s="127"/>
      <c r="E295" s="127"/>
      <c r="F295" s="127"/>
      <c r="G295" s="127"/>
      <c r="H295" s="127"/>
      <c r="I295" s="127"/>
      <c r="J295" s="127"/>
    </row>
    <row r="296" spans="1:10" x14ac:dyDescent="0.15">
      <c r="A296" s="20">
        <v>43159</v>
      </c>
      <c r="B296" s="9"/>
      <c r="C296" s="127"/>
      <c r="D296" s="127"/>
      <c r="E296" s="127"/>
      <c r="F296" s="127"/>
      <c r="G296" s="127"/>
      <c r="H296" s="127"/>
      <c r="I296" s="127"/>
      <c r="J296" s="127"/>
    </row>
    <row r="297" spans="1:10" x14ac:dyDescent="0.15">
      <c r="A297" s="20">
        <v>43160</v>
      </c>
      <c r="B297" s="9"/>
      <c r="C297" s="127"/>
      <c r="D297" s="127"/>
      <c r="E297" s="127"/>
      <c r="F297" s="127"/>
      <c r="G297" s="127"/>
      <c r="H297" s="127"/>
      <c r="I297" s="127"/>
      <c r="J297" s="127"/>
    </row>
    <row r="298" spans="1:10" x14ac:dyDescent="0.15">
      <c r="A298" s="20">
        <v>43161</v>
      </c>
      <c r="B298" s="9"/>
      <c r="C298" s="127"/>
      <c r="D298" s="127"/>
      <c r="E298" s="127"/>
      <c r="F298" s="127"/>
      <c r="G298" s="127"/>
      <c r="H298" s="127"/>
      <c r="I298" s="127"/>
      <c r="J298" s="127"/>
    </row>
    <row r="299" spans="1:10" x14ac:dyDescent="0.15">
      <c r="A299" s="20">
        <v>43164</v>
      </c>
      <c r="B299" s="9"/>
      <c r="C299" s="127"/>
      <c r="D299" s="127"/>
      <c r="E299" s="127"/>
      <c r="F299" s="127"/>
      <c r="G299" s="127"/>
      <c r="H299" s="127"/>
      <c r="I299" s="127"/>
      <c r="J299" s="127"/>
    </row>
    <row r="300" spans="1:10" x14ac:dyDescent="0.15">
      <c r="A300" s="20">
        <v>43165</v>
      </c>
      <c r="B300" s="9"/>
      <c r="C300" s="127"/>
      <c r="D300" s="127"/>
      <c r="E300" s="127"/>
      <c r="F300" s="127"/>
      <c r="G300" s="127"/>
      <c r="H300" s="127"/>
      <c r="I300" s="127"/>
      <c r="J300" s="127"/>
    </row>
    <row r="301" spans="1:10" x14ac:dyDescent="0.15">
      <c r="A301" s="20">
        <v>43166</v>
      </c>
      <c r="B301" s="9"/>
      <c r="C301" s="127"/>
      <c r="D301" s="127"/>
      <c r="E301" s="127"/>
      <c r="F301" s="127"/>
      <c r="G301" s="127"/>
      <c r="H301" s="127"/>
      <c r="I301" s="127"/>
      <c r="J301" s="127"/>
    </row>
    <row r="302" spans="1:10" x14ac:dyDescent="0.15">
      <c r="A302" s="20">
        <v>43167</v>
      </c>
      <c r="B302" s="9"/>
      <c r="C302" s="127"/>
      <c r="D302" s="127"/>
      <c r="E302" s="127"/>
      <c r="F302" s="127"/>
      <c r="G302" s="127"/>
      <c r="H302" s="127"/>
      <c r="I302" s="127"/>
      <c r="J302" s="127"/>
    </row>
    <row r="303" spans="1:10" x14ac:dyDescent="0.15">
      <c r="A303" s="20">
        <v>43168</v>
      </c>
      <c r="B303" s="9"/>
      <c r="C303" s="127"/>
      <c r="D303" s="127"/>
      <c r="E303" s="127"/>
      <c r="F303" s="127"/>
      <c r="G303" s="127"/>
      <c r="H303" s="127"/>
      <c r="I303" s="127"/>
      <c r="J303" s="127"/>
    </row>
    <row r="304" spans="1:10" x14ac:dyDescent="0.15">
      <c r="A304" s="20">
        <v>43171</v>
      </c>
      <c r="B304" s="9"/>
      <c r="C304" s="127"/>
      <c r="D304" s="127"/>
      <c r="E304" s="127"/>
      <c r="F304" s="127"/>
      <c r="G304" s="127"/>
      <c r="H304" s="127"/>
      <c r="I304" s="127"/>
      <c r="J304" s="127"/>
    </row>
    <row r="305" spans="1:10" x14ac:dyDescent="0.15">
      <c r="A305" s="20">
        <v>43172</v>
      </c>
      <c r="B305" s="9"/>
      <c r="C305" s="127"/>
      <c r="D305" s="127"/>
      <c r="E305" s="127"/>
      <c r="F305" s="127"/>
      <c r="G305" s="127"/>
      <c r="H305" s="127"/>
      <c r="I305" s="127"/>
      <c r="J305" s="127"/>
    </row>
    <row r="306" spans="1:10" x14ac:dyDescent="0.15">
      <c r="A306" s="20">
        <v>43173</v>
      </c>
      <c r="B306" s="9"/>
      <c r="C306" s="127"/>
      <c r="D306" s="127"/>
      <c r="E306" s="127"/>
      <c r="F306" s="127"/>
      <c r="G306" s="127"/>
      <c r="H306" s="127"/>
      <c r="I306" s="127"/>
      <c r="J306" s="127"/>
    </row>
    <row r="307" spans="1:10" x14ac:dyDescent="0.15">
      <c r="A307" s="20">
        <v>43174</v>
      </c>
      <c r="B307" s="9"/>
      <c r="C307" s="127"/>
      <c r="D307" s="127"/>
      <c r="E307" s="127"/>
      <c r="F307" s="127"/>
      <c r="G307" s="127"/>
      <c r="H307" s="127"/>
      <c r="I307" s="127"/>
      <c r="J307" s="127"/>
    </row>
    <row r="308" spans="1:10" x14ac:dyDescent="0.15">
      <c r="A308" s="20">
        <v>43175</v>
      </c>
      <c r="B308" s="9"/>
      <c r="C308" s="127"/>
      <c r="D308" s="127"/>
      <c r="E308" s="127"/>
      <c r="F308" s="127"/>
      <c r="G308" s="127"/>
      <c r="H308" s="127"/>
      <c r="I308" s="127"/>
      <c r="J308" s="127"/>
    </row>
    <row r="309" spans="1:10" x14ac:dyDescent="0.15">
      <c r="A309" s="20">
        <v>43178</v>
      </c>
      <c r="B309" s="9"/>
      <c r="C309" s="127"/>
      <c r="D309" s="127"/>
      <c r="E309" s="127"/>
      <c r="F309" s="127"/>
      <c r="G309" s="127"/>
      <c r="H309" s="127"/>
      <c r="I309" s="127"/>
      <c r="J309" s="127"/>
    </row>
    <row r="310" spans="1:10" x14ac:dyDescent="0.15">
      <c r="A310" s="20">
        <v>43179</v>
      </c>
      <c r="B310" s="9"/>
      <c r="C310" s="127"/>
      <c r="D310" s="127"/>
      <c r="E310" s="127"/>
      <c r="F310" s="127"/>
      <c r="G310" s="127"/>
      <c r="H310" s="127"/>
      <c r="I310" s="127"/>
      <c r="J310" s="127"/>
    </row>
    <row r="311" spans="1:10" x14ac:dyDescent="0.15">
      <c r="A311" s="20">
        <v>43180</v>
      </c>
      <c r="B311" s="9"/>
      <c r="C311" s="127"/>
      <c r="D311" s="127"/>
      <c r="E311" s="127"/>
      <c r="F311" s="127"/>
      <c r="G311" s="127"/>
      <c r="H311" s="127"/>
      <c r="I311" s="127"/>
      <c r="J311" s="127"/>
    </row>
    <row r="312" spans="1:10" x14ac:dyDescent="0.15">
      <c r="A312" s="20">
        <v>43181</v>
      </c>
      <c r="B312" s="9"/>
      <c r="C312" s="127"/>
      <c r="D312" s="127"/>
      <c r="E312" s="127"/>
      <c r="F312" s="127"/>
      <c r="G312" s="127"/>
      <c r="H312" s="127"/>
      <c r="I312" s="127"/>
      <c r="J312" s="127"/>
    </row>
    <row r="313" spans="1:10" x14ac:dyDescent="0.15">
      <c r="A313" s="20">
        <v>43182</v>
      </c>
      <c r="B313" s="9"/>
      <c r="C313" s="127"/>
      <c r="D313" s="127"/>
      <c r="E313" s="127"/>
      <c r="F313" s="127"/>
      <c r="G313" s="127"/>
      <c r="H313" s="127"/>
      <c r="I313" s="127"/>
      <c r="J313" s="127"/>
    </row>
    <row r="314" spans="1:10" x14ac:dyDescent="0.15">
      <c r="A314" s="20">
        <v>43185</v>
      </c>
      <c r="B314" s="9"/>
      <c r="C314" s="127"/>
      <c r="D314" s="127"/>
      <c r="E314" s="127"/>
      <c r="F314" s="127"/>
      <c r="G314" s="127"/>
      <c r="H314" s="127"/>
      <c r="I314" s="127"/>
      <c r="J314" s="127"/>
    </row>
    <row r="315" spans="1:10" x14ac:dyDescent="0.15">
      <c r="A315" s="20">
        <v>43186</v>
      </c>
      <c r="B315" s="9"/>
      <c r="C315" s="127"/>
      <c r="D315" s="127"/>
      <c r="E315" s="127"/>
      <c r="F315" s="127"/>
      <c r="G315" s="127"/>
      <c r="H315" s="127"/>
      <c r="I315" s="127"/>
      <c r="J315" s="127"/>
    </row>
    <row r="316" spans="1:10" x14ac:dyDescent="0.15">
      <c r="A316" s="20">
        <v>43187</v>
      </c>
      <c r="B316" s="9"/>
      <c r="C316" s="127"/>
      <c r="D316" s="127"/>
      <c r="E316" s="127"/>
      <c r="F316" s="127"/>
      <c r="G316" s="127"/>
      <c r="H316" s="127"/>
      <c r="I316" s="127"/>
      <c r="J316" s="127"/>
    </row>
    <row r="317" spans="1:10" x14ac:dyDescent="0.15">
      <c r="A317" s="20">
        <v>43188</v>
      </c>
      <c r="B317" s="9"/>
      <c r="C317" s="127"/>
      <c r="D317" s="127"/>
      <c r="E317" s="127"/>
      <c r="F317" s="127"/>
      <c r="G317" s="127"/>
      <c r="H317" s="127"/>
      <c r="I317" s="127"/>
      <c r="J317" s="127"/>
    </row>
    <row r="318" spans="1:10" x14ac:dyDescent="0.15">
      <c r="A318" s="20">
        <v>43189</v>
      </c>
      <c r="B318" s="9"/>
      <c r="C318" s="127"/>
      <c r="D318" s="127"/>
      <c r="E318" s="127"/>
      <c r="F318" s="127"/>
      <c r="G318" s="127"/>
      <c r="H318" s="127"/>
      <c r="I318" s="127"/>
      <c r="J318" s="127"/>
    </row>
    <row r="319" spans="1:10" x14ac:dyDescent="0.15">
      <c r="A319" s="20">
        <v>43192</v>
      </c>
      <c r="B319" s="9"/>
      <c r="C319" s="127"/>
      <c r="D319" s="127"/>
      <c r="E319" s="127"/>
      <c r="F319" s="127"/>
      <c r="G319" s="127"/>
      <c r="H319" s="127"/>
      <c r="I319" s="127"/>
      <c r="J319" s="127"/>
    </row>
    <row r="320" spans="1:10" x14ac:dyDescent="0.15">
      <c r="A320" s="20">
        <v>43193</v>
      </c>
      <c r="B320" s="9"/>
      <c r="C320" s="127"/>
      <c r="D320" s="127"/>
      <c r="E320" s="127"/>
      <c r="F320" s="127"/>
      <c r="G320" s="127"/>
      <c r="H320" s="127"/>
      <c r="I320" s="127"/>
      <c r="J320" s="127"/>
    </row>
    <row r="321" spans="1:10" x14ac:dyDescent="0.15">
      <c r="A321" s="20">
        <v>43194</v>
      </c>
      <c r="B321" s="9"/>
      <c r="C321" s="127"/>
      <c r="D321" s="127"/>
      <c r="E321" s="127"/>
      <c r="F321" s="127"/>
      <c r="G321" s="127"/>
      <c r="H321" s="127"/>
      <c r="I321" s="127"/>
      <c r="J321" s="127"/>
    </row>
    <row r="322" spans="1:10" x14ac:dyDescent="0.15">
      <c r="A322" s="20">
        <v>43195</v>
      </c>
      <c r="B322" s="9"/>
      <c r="C322" s="127"/>
      <c r="D322" s="127"/>
      <c r="E322" s="127"/>
      <c r="F322" s="127"/>
      <c r="G322" s="127"/>
      <c r="H322" s="127"/>
      <c r="I322" s="127"/>
      <c r="J322" s="127"/>
    </row>
    <row r="323" spans="1:10" x14ac:dyDescent="0.15">
      <c r="A323" s="20">
        <v>43196</v>
      </c>
      <c r="B323" s="9"/>
      <c r="C323" s="127"/>
      <c r="D323" s="127"/>
      <c r="E323" s="127"/>
      <c r="F323" s="127"/>
      <c r="G323" s="127"/>
      <c r="H323" s="127"/>
      <c r="I323" s="127"/>
      <c r="J323" s="127"/>
    </row>
    <row r="324" spans="1:10" x14ac:dyDescent="0.15">
      <c r="A324" s="20">
        <v>43199</v>
      </c>
      <c r="B324" s="9"/>
      <c r="C324" s="127"/>
      <c r="D324" s="127"/>
      <c r="E324" s="127"/>
      <c r="F324" s="127"/>
      <c r="G324" s="127"/>
      <c r="H324" s="127"/>
      <c r="I324" s="127"/>
      <c r="J324" s="127"/>
    </row>
    <row r="325" spans="1:10" x14ac:dyDescent="0.15">
      <c r="A325" s="20">
        <v>43200</v>
      </c>
      <c r="B325" s="9"/>
      <c r="C325" s="127"/>
      <c r="D325" s="127"/>
      <c r="E325" s="127"/>
      <c r="F325" s="127"/>
      <c r="G325" s="127"/>
      <c r="H325" s="127"/>
      <c r="I325" s="127"/>
      <c r="J325" s="127"/>
    </row>
    <row r="326" spans="1:10" x14ac:dyDescent="0.15">
      <c r="A326" s="20">
        <v>43201</v>
      </c>
      <c r="B326" s="9"/>
      <c r="C326" s="127"/>
      <c r="D326" s="127"/>
      <c r="E326" s="127"/>
      <c r="F326" s="127"/>
      <c r="G326" s="127"/>
      <c r="H326" s="127"/>
      <c r="I326" s="127"/>
      <c r="J326" s="127"/>
    </row>
    <row r="327" spans="1:10" x14ac:dyDescent="0.15">
      <c r="A327" s="20">
        <v>43202</v>
      </c>
      <c r="B327" s="9"/>
      <c r="C327" s="127"/>
      <c r="D327" s="127"/>
      <c r="E327" s="127"/>
      <c r="F327" s="127"/>
      <c r="G327" s="127"/>
      <c r="H327" s="127"/>
      <c r="I327" s="127"/>
      <c r="J327" s="127"/>
    </row>
    <row r="328" spans="1:10" x14ac:dyDescent="0.15">
      <c r="A328" s="20">
        <v>43203</v>
      </c>
      <c r="B328" s="9"/>
      <c r="C328" s="127"/>
      <c r="D328" s="127"/>
      <c r="E328" s="127"/>
      <c r="F328" s="127"/>
      <c r="G328" s="127"/>
      <c r="H328" s="127"/>
      <c r="I328" s="127"/>
      <c r="J328" s="127"/>
    </row>
    <row r="329" spans="1:10" x14ac:dyDescent="0.15">
      <c r="A329" s="20">
        <v>43206</v>
      </c>
      <c r="B329" s="9"/>
      <c r="C329" s="127"/>
      <c r="D329" s="127"/>
      <c r="E329" s="127"/>
      <c r="F329" s="127"/>
      <c r="G329" s="127"/>
      <c r="H329" s="127"/>
      <c r="I329" s="127"/>
      <c r="J329" s="127"/>
    </row>
    <row r="330" spans="1:10" x14ac:dyDescent="0.15">
      <c r="A330" s="20">
        <v>43207</v>
      </c>
      <c r="B330" s="9"/>
      <c r="C330" s="127"/>
      <c r="D330" s="127"/>
      <c r="E330" s="127"/>
      <c r="F330" s="127"/>
      <c r="G330" s="127"/>
      <c r="H330" s="127"/>
      <c r="I330" s="127"/>
      <c r="J330" s="127"/>
    </row>
    <row r="331" spans="1:10" x14ac:dyDescent="0.15">
      <c r="A331" s="20">
        <v>43208</v>
      </c>
      <c r="B331" s="9"/>
      <c r="C331" s="127"/>
      <c r="D331" s="127"/>
      <c r="E331" s="127"/>
      <c r="F331" s="127"/>
      <c r="G331" s="127"/>
      <c r="H331" s="127"/>
      <c r="I331" s="127"/>
      <c r="J331" s="127"/>
    </row>
    <row r="332" spans="1:10" x14ac:dyDescent="0.15">
      <c r="A332" s="20">
        <v>43209</v>
      </c>
      <c r="B332" s="9"/>
      <c r="C332" s="127"/>
      <c r="D332" s="127"/>
      <c r="E332" s="127"/>
      <c r="F332" s="127"/>
      <c r="G332" s="127"/>
      <c r="H332" s="127"/>
      <c r="I332" s="127"/>
      <c r="J332" s="127"/>
    </row>
    <row r="333" spans="1:10" x14ac:dyDescent="0.15">
      <c r="A333" s="20">
        <v>43210</v>
      </c>
      <c r="B333" s="9"/>
      <c r="C333" s="127"/>
      <c r="D333" s="127"/>
      <c r="E333" s="127"/>
      <c r="F333" s="127"/>
      <c r="G333" s="127"/>
      <c r="H333" s="127"/>
      <c r="I333" s="127"/>
      <c r="J333" s="127"/>
    </row>
    <row r="334" spans="1:10" x14ac:dyDescent="0.15">
      <c r="A334" s="20">
        <v>43213</v>
      </c>
      <c r="B334" s="9"/>
      <c r="C334" s="127"/>
      <c r="D334" s="127"/>
      <c r="E334" s="127"/>
      <c r="F334" s="127"/>
      <c r="G334" s="127"/>
      <c r="H334" s="127"/>
      <c r="I334" s="127"/>
      <c r="J334" s="127"/>
    </row>
    <row r="335" spans="1:10" x14ac:dyDescent="0.15">
      <c r="A335" s="20">
        <v>43214</v>
      </c>
      <c r="B335" s="9"/>
      <c r="C335" s="127"/>
      <c r="D335" s="127"/>
      <c r="E335" s="127"/>
      <c r="F335" s="127"/>
      <c r="G335" s="127"/>
      <c r="H335" s="127"/>
      <c r="I335" s="127"/>
      <c r="J335" s="127"/>
    </row>
    <row r="336" spans="1:10" x14ac:dyDescent="0.15">
      <c r="A336" s="20">
        <v>43215</v>
      </c>
      <c r="B336" s="9"/>
      <c r="C336" s="127"/>
      <c r="D336" s="127"/>
      <c r="E336" s="127"/>
      <c r="F336" s="127"/>
      <c r="G336" s="127"/>
      <c r="H336" s="127"/>
      <c r="I336" s="127"/>
      <c r="J336" s="127"/>
    </row>
    <row r="337" spans="1:10" x14ac:dyDescent="0.15">
      <c r="A337" s="20">
        <v>43216</v>
      </c>
      <c r="B337" s="9"/>
      <c r="C337" s="127"/>
      <c r="D337" s="127"/>
      <c r="E337" s="127"/>
      <c r="F337" s="127"/>
      <c r="G337" s="127"/>
      <c r="H337" s="127"/>
      <c r="I337" s="127"/>
      <c r="J337" s="127"/>
    </row>
    <row r="338" spans="1:10" x14ac:dyDescent="0.15">
      <c r="A338" s="20">
        <v>43217</v>
      </c>
      <c r="B338" s="9"/>
      <c r="C338" s="127"/>
      <c r="D338" s="127"/>
      <c r="E338" s="127"/>
      <c r="F338" s="127"/>
      <c r="G338" s="127"/>
      <c r="H338" s="127"/>
      <c r="I338" s="127"/>
      <c r="J338" s="127"/>
    </row>
    <row r="339" spans="1:10" x14ac:dyDescent="0.15">
      <c r="A339" s="20">
        <v>43220</v>
      </c>
      <c r="B339" s="9"/>
      <c r="C339" s="127"/>
      <c r="D339" s="127"/>
      <c r="E339" s="127"/>
      <c r="F339" s="127"/>
      <c r="G339" s="127"/>
      <c r="H339" s="127"/>
      <c r="I339" s="127"/>
      <c r="J339" s="127"/>
    </row>
    <row r="340" spans="1:10" x14ac:dyDescent="0.15">
      <c r="A340" s="20">
        <v>43221</v>
      </c>
      <c r="B340" s="9"/>
      <c r="C340" s="127"/>
      <c r="D340" s="127"/>
      <c r="E340" s="127"/>
      <c r="F340" s="127"/>
      <c r="G340" s="127"/>
      <c r="H340" s="127"/>
      <c r="I340" s="127"/>
      <c r="J340" s="127"/>
    </row>
    <row r="341" spans="1:10" x14ac:dyDescent="0.15">
      <c r="A341" s="20">
        <v>43222</v>
      </c>
      <c r="B341" s="9"/>
      <c r="C341" s="127"/>
      <c r="D341" s="127"/>
      <c r="E341" s="127"/>
      <c r="F341" s="127"/>
      <c r="G341" s="127"/>
      <c r="H341" s="127"/>
      <c r="I341" s="127"/>
      <c r="J341" s="127"/>
    </row>
    <row r="342" spans="1:10" x14ac:dyDescent="0.15">
      <c r="A342" s="20">
        <v>43223</v>
      </c>
      <c r="B342" s="9"/>
      <c r="C342" s="127"/>
      <c r="D342" s="127"/>
      <c r="E342" s="127"/>
      <c r="F342" s="127"/>
      <c r="G342" s="127"/>
      <c r="H342" s="127"/>
      <c r="I342" s="127"/>
      <c r="J342" s="127"/>
    </row>
    <row r="343" spans="1:10" x14ac:dyDescent="0.15">
      <c r="A343" s="20">
        <v>43224</v>
      </c>
      <c r="B343" s="9"/>
      <c r="C343" s="127"/>
      <c r="D343" s="127"/>
      <c r="E343" s="127"/>
      <c r="F343" s="127"/>
      <c r="G343" s="127"/>
      <c r="H343" s="127"/>
      <c r="I343" s="127"/>
      <c r="J343" s="127"/>
    </row>
    <row r="344" spans="1:10" x14ac:dyDescent="0.15">
      <c r="A344" s="20">
        <v>43227</v>
      </c>
      <c r="B344" s="9"/>
      <c r="C344" s="127"/>
      <c r="D344" s="127"/>
      <c r="E344" s="127"/>
      <c r="F344" s="127"/>
      <c r="G344" s="127"/>
      <c r="H344" s="127"/>
      <c r="I344" s="127"/>
      <c r="J344" s="127"/>
    </row>
    <row r="345" spans="1:10" x14ac:dyDescent="0.15">
      <c r="A345" s="20">
        <v>43228</v>
      </c>
      <c r="B345" s="9"/>
      <c r="C345" s="127"/>
      <c r="D345" s="127"/>
      <c r="E345" s="127"/>
      <c r="F345" s="127"/>
      <c r="G345" s="127"/>
      <c r="H345" s="127"/>
      <c r="I345" s="127"/>
      <c r="J345" s="127"/>
    </row>
    <row r="346" spans="1:10" x14ac:dyDescent="0.15">
      <c r="A346" s="20">
        <v>43229</v>
      </c>
      <c r="B346" s="9"/>
      <c r="C346" s="127"/>
      <c r="D346" s="127"/>
      <c r="E346" s="127"/>
      <c r="F346" s="127"/>
      <c r="G346" s="127"/>
      <c r="H346" s="127"/>
      <c r="I346" s="127"/>
      <c r="J346" s="127"/>
    </row>
    <row r="347" spans="1:10" x14ac:dyDescent="0.15">
      <c r="A347" s="20">
        <v>43230</v>
      </c>
      <c r="B347" s="9"/>
      <c r="C347" s="127"/>
      <c r="D347" s="127"/>
      <c r="E347" s="127"/>
      <c r="F347" s="127"/>
      <c r="G347" s="127"/>
      <c r="H347" s="127"/>
      <c r="I347" s="127"/>
      <c r="J347" s="127"/>
    </row>
    <row r="348" spans="1:10" x14ac:dyDescent="0.15">
      <c r="A348" s="20">
        <v>43231</v>
      </c>
      <c r="B348" s="9"/>
      <c r="C348" s="127"/>
      <c r="D348" s="127"/>
      <c r="E348" s="127"/>
      <c r="F348" s="127"/>
      <c r="G348" s="127"/>
      <c r="H348" s="127"/>
      <c r="I348" s="127"/>
      <c r="J348" s="127"/>
    </row>
    <row r="349" spans="1:10" x14ac:dyDescent="0.15">
      <c r="A349" s="20">
        <v>43234</v>
      </c>
      <c r="B349" s="9"/>
      <c r="C349" s="127"/>
      <c r="D349" s="127"/>
      <c r="E349" s="127"/>
      <c r="F349" s="127"/>
      <c r="G349" s="127"/>
      <c r="H349" s="127"/>
      <c r="I349" s="127"/>
      <c r="J349" s="127"/>
    </row>
    <row r="350" spans="1:10" x14ac:dyDescent="0.15">
      <c r="A350" s="20">
        <v>43235</v>
      </c>
      <c r="B350" s="9"/>
      <c r="C350" s="127"/>
      <c r="D350" s="127"/>
      <c r="E350" s="127"/>
      <c r="F350" s="127"/>
      <c r="G350" s="127"/>
      <c r="H350" s="127"/>
      <c r="I350" s="127"/>
      <c r="J350" s="127"/>
    </row>
    <row r="351" spans="1:10" x14ac:dyDescent="0.15">
      <c r="A351" s="20">
        <v>43236</v>
      </c>
      <c r="B351" s="9"/>
      <c r="C351" s="127"/>
      <c r="D351" s="127"/>
      <c r="E351" s="127"/>
      <c r="F351" s="127"/>
      <c r="G351" s="127"/>
      <c r="H351" s="127"/>
      <c r="I351" s="127"/>
      <c r="J351" s="127"/>
    </row>
    <row r="352" spans="1:10" x14ac:dyDescent="0.15">
      <c r="A352" s="20">
        <v>43237</v>
      </c>
      <c r="B352" s="9"/>
      <c r="C352" s="127"/>
      <c r="D352" s="127"/>
      <c r="E352" s="127"/>
      <c r="F352" s="127"/>
      <c r="G352" s="127"/>
      <c r="H352" s="127"/>
      <c r="I352" s="127"/>
      <c r="J352" s="127"/>
    </row>
    <row r="353" spans="1:10" x14ac:dyDescent="0.15">
      <c r="A353" s="20">
        <v>43238</v>
      </c>
      <c r="B353" s="9"/>
      <c r="C353" s="127"/>
      <c r="D353" s="127"/>
      <c r="E353" s="127"/>
      <c r="F353" s="127"/>
      <c r="G353" s="127"/>
      <c r="H353" s="127"/>
      <c r="I353" s="127"/>
      <c r="J353" s="127"/>
    </row>
    <row r="354" spans="1:10" x14ac:dyDescent="0.15">
      <c r="A354" s="20">
        <v>43241</v>
      </c>
      <c r="B354" s="9"/>
      <c r="C354" s="127"/>
      <c r="D354" s="127"/>
      <c r="E354" s="127"/>
      <c r="F354" s="127"/>
      <c r="G354" s="127"/>
      <c r="H354" s="127"/>
      <c r="I354" s="127"/>
      <c r="J354" s="127"/>
    </row>
    <row r="355" spans="1:10" x14ac:dyDescent="0.15">
      <c r="A355" s="20">
        <v>43242</v>
      </c>
      <c r="B355" s="9"/>
      <c r="C355" s="127"/>
      <c r="D355" s="127"/>
      <c r="E355" s="127"/>
      <c r="F355" s="127"/>
      <c r="G355" s="127"/>
      <c r="H355" s="127"/>
      <c r="I355" s="127"/>
      <c r="J355" s="127"/>
    </row>
    <row r="356" spans="1:10" x14ac:dyDescent="0.15">
      <c r="A356" s="20">
        <v>43243</v>
      </c>
      <c r="B356" s="9"/>
      <c r="C356" s="127"/>
      <c r="D356" s="127"/>
      <c r="E356" s="127"/>
      <c r="F356" s="127"/>
      <c r="G356" s="127"/>
      <c r="H356" s="127"/>
      <c r="I356" s="127"/>
      <c r="J356" s="127"/>
    </row>
    <row r="357" spans="1:10" x14ac:dyDescent="0.15">
      <c r="A357" s="20">
        <v>43244</v>
      </c>
      <c r="B357" s="9"/>
      <c r="C357" s="127"/>
      <c r="D357" s="127"/>
      <c r="E357" s="127"/>
      <c r="F357" s="127"/>
      <c r="G357" s="127"/>
      <c r="H357" s="127"/>
      <c r="I357" s="127"/>
      <c r="J357" s="127"/>
    </row>
    <row r="358" spans="1:10" x14ac:dyDescent="0.15">
      <c r="A358" s="20">
        <v>43245</v>
      </c>
      <c r="B358" s="9"/>
      <c r="C358" s="127"/>
      <c r="D358" s="127"/>
      <c r="E358" s="127"/>
      <c r="F358" s="127"/>
      <c r="G358" s="127"/>
      <c r="H358" s="127"/>
      <c r="I358" s="127"/>
      <c r="J358" s="127"/>
    </row>
    <row r="359" spans="1:10" x14ac:dyDescent="0.15">
      <c r="A359" s="20">
        <v>43248</v>
      </c>
      <c r="B359" s="9"/>
      <c r="C359" s="127"/>
      <c r="D359" s="127"/>
      <c r="E359" s="127"/>
      <c r="F359" s="127"/>
      <c r="G359" s="127"/>
      <c r="H359" s="127"/>
      <c r="I359" s="127"/>
      <c r="J359" s="127"/>
    </row>
    <row r="360" spans="1:10" x14ac:dyDescent="0.15">
      <c r="A360" s="20">
        <v>43249</v>
      </c>
      <c r="B360" s="9"/>
      <c r="C360" s="127"/>
      <c r="D360" s="127"/>
      <c r="E360" s="127"/>
      <c r="F360" s="127"/>
      <c r="G360" s="127"/>
      <c r="H360" s="127"/>
      <c r="I360" s="127"/>
      <c r="J360" s="127"/>
    </row>
    <row r="361" spans="1:10" x14ac:dyDescent="0.15">
      <c r="A361" s="20">
        <v>43250</v>
      </c>
      <c r="B361" s="9"/>
      <c r="C361" s="127"/>
      <c r="D361" s="127"/>
      <c r="E361" s="127"/>
      <c r="F361" s="127"/>
      <c r="G361" s="127"/>
      <c r="H361" s="127"/>
      <c r="I361" s="127"/>
      <c r="J361" s="127"/>
    </row>
    <row r="362" spans="1:10" x14ac:dyDescent="0.15">
      <c r="A362" s="20">
        <v>43251</v>
      </c>
      <c r="B362" s="9"/>
      <c r="C362" s="127"/>
      <c r="D362" s="127"/>
      <c r="E362" s="127"/>
      <c r="F362" s="127"/>
      <c r="G362" s="127"/>
      <c r="H362" s="127"/>
      <c r="I362" s="127"/>
      <c r="J362" s="127"/>
    </row>
    <row r="363" spans="1:10" x14ac:dyDescent="0.15">
      <c r="A363" s="20">
        <v>43252</v>
      </c>
      <c r="B363" s="9"/>
      <c r="C363" s="127"/>
      <c r="D363" s="127"/>
      <c r="E363" s="127"/>
      <c r="F363" s="127"/>
      <c r="G363" s="127"/>
      <c r="H363" s="127"/>
      <c r="I363" s="127"/>
      <c r="J363" s="127"/>
    </row>
    <row r="364" spans="1:10" x14ac:dyDescent="0.15">
      <c r="A364" s="20">
        <v>43255</v>
      </c>
      <c r="B364" s="9"/>
      <c r="C364" s="127"/>
      <c r="D364" s="127"/>
      <c r="E364" s="127"/>
      <c r="F364" s="127"/>
      <c r="G364" s="127"/>
      <c r="H364" s="127"/>
      <c r="I364" s="127"/>
      <c r="J364" s="127"/>
    </row>
    <row r="365" spans="1:10" x14ac:dyDescent="0.15">
      <c r="A365" s="20">
        <v>43256</v>
      </c>
      <c r="B365" s="9"/>
      <c r="C365" s="127"/>
      <c r="D365" s="127"/>
      <c r="E365" s="127"/>
      <c r="F365" s="127"/>
      <c r="G365" s="127"/>
      <c r="H365" s="127"/>
      <c r="I365" s="127"/>
      <c r="J365" s="127"/>
    </row>
    <row r="366" spans="1:10" x14ac:dyDescent="0.15">
      <c r="A366" s="20">
        <v>43257</v>
      </c>
      <c r="B366" s="9"/>
      <c r="C366" s="127"/>
      <c r="D366" s="127"/>
      <c r="E366" s="127"/>
      <c r="F366" s="127"/>
      <c r="G366" s="127"/>
      <c r="H366" s="127"/>
      <c r="I366" s="127"/>
      <c r="J366" s="127"/>
    </row>
    <row r="367" spans="1:10" x14ac:dyDescent="0.15">
      <c r="A367" s="20">
        <v>43258</v>
      </c>
      <c r="B367" s="9"/>
      <c r="C367" s="127"/>
      <c r="D367" s="127"/>
      <c r="E367" s="127"/>
      <c r="F367" s="127"/>
      <c r="G367" s="127"/>
      <c r="H367" s="127"/>
      <c r="I367" s="127"/>
      <c r="J367" s="127"/>
    </row>
    <row r="368" spans="1:10" x14ac:dyDescent="0.15">
      <c r="A368" s="20">
        <v>43259</v>
      </c>
      <c r="B368" s="9"/>
      <c r="C368" s="127"/>
      <c r="D368" s="127"/>
      <c r="E368" s="127"/>
      <c r="F368" s="127"/>
      <c r="G368" s="127"/>
      <c r="H368" s="127"/>
      <c r="I368" s="127"/>
      <c r="J368" s="127"/>
    </row>
    <row r="369" spans="1:10" x14ac:dyDescent="0.15">
      <c r="A369" s="20">
        <v>43262</v>
      </c>
      <c r="B369" s="9"/>
      <c r="C369" s="127"/>
      <c r="D369" s="127"/>
      <c r="E369" s="127"/>
      <c r="F369" s="127"/>
      <c r="G369" s="127"/>
      <c r="H369" s="127"/>
      <c r="I369" s="127"/>
      <c r="J369" s="127"/>
    </row>
    <row r="370" spans="1:10" x14ac:dyDescent="0.15">
      <c r="A370" s="20">
        <v>43263</v>
      </c>
      <c r="B370" s="9"/>
      <c r="C370" s="127"/>
      <c r="D370" s="127"/>
      <c r="E370" s="127"/>
      <c r="F370" s="127"/>
      <c r="G370" s="127"/>
      <c r="H370" s="127"/>
      <c r="I370" s="127"/>
      <c r="J370" s="127"/>
    </row>
    <row r="371" spans="1:10" x14ac:dyDescent="0.15">
      <c r="A371" s="20">
        <v>43264</v>
      </c>
      <c r="B371" s="9"/>
      <c r="C371" s="127"/>
      <c r="D371" s="127"/>
      <c r="E371" s="127"/>
      <c r="F371" s="127"/>
      <c r="G371" s="127"/>
      <c r="H371" s="127"/>
      <c r="I371" s="127"/>
      <c r="J371" s="127"/>
    </row>
    <row r="372" spans="1:10" x14ac:dyDescent="0.15">
      <c r="A372" s="20">
        <v>43265</v>
      </c>
      <c r="B372" s="9"/>
      <c r="C372" s="127"/>
      <c r="D372" s="127"/>
      <c r="E372" s="127"/>
      <c r="F372" s="127"/>
      <c r="G372" s="127"/>
      <c r="H372" s="127"/>
      <c r="I372" s="127"/>
      <c r="J372" s="127"/>
    </row>
    <row r="373" spans="1:10" x14ac:dyDescent="0.15">
      <c r="A373" s="20">
        <v>43266</v>
      </c>
      <c r="B373" s="9"/>
      <c r="C373" s="127"/>
      <c r="D373" s="127"/>
      <c r="E373" s="127"/>
      <c r="F373" s="127"/>
      <c r="G373" s="127"/>
      <c r="H373" s="127"/>
      <c r="I373" s="127"/>
      <c r="J373" s="127"/>
    </row>
    <row r="374" spans="1:10" x14ac:dyDescent="0.15">
      <c r="A374" s="20">
        <v>43269</v>
      </c>
      <c r="B374" s="9"/>
      <c r="C374" s="127"/>
      <c r="D374" s="127"/>
      <c r="E374" s="127"/>
      <c r="F374" s="127"/>
      <c r="G374" s="127"/>
      <c r="H374" s="127"/>
      <c r="I374" s="127"/>
      <c r="J374" s="127"/>
    </row>
    <row r="375" spans="1:10" x14ac:dyDescent="0.15">
      <c r="A375" s="20">
        <v>43270</v>
      </c>
      <c r="B375" s="9"/>
      <c r="C375" s="127"/>
      <c r="D375" s="127"/>
      <c r="E375" s="127"/>
      <c r="F375" s="127"/>
      <c r="G375" s="127"/>
      <c r="H375" s="127"/>
      <c r="I375" s="127"/>
      <c r="J375" s="127"/>
    </row>
    <row r="376" spans="1:10" x14ac:dyDescent="0.15">
      <c r="A376" s="20">
        <v>43271</v>
      </c>
      <c r="B376" s="9"/>
      <c r="C376" s="127"/>
      <c r="D376" s="127"/>
      <c r="E376" s="127"/>
      <c r="F376" s="127"/>
      <c r="G376" s="127"/>
      <c r="H376" s="127"/>
      <c r="I376" s="127"/>
      <c r="J376" s="127"/>
    </row>
    <row r="377" spans="1:10" x14ac:dyDescent="0.15">
      <c r="A377" s="20">
        <v>43272</v>
      </c>
      <c r="B377" s="9"/>
      <c r="C377" s="127"/>
      <c r="D377" s="127"/>
      <c r="E377" s="127"/>
      <c r="F377" s="127"/>
      <c r="G377" s="127"/>
      <c r="H377" s="127"/>
      <c r="I377" s="127"/>
      <c r="J377" s="127"/>
    </row>
    <row r="378" spans="1:10" x14ac:dyDescent="0.15">
      <c r="A378" s="20">
        <v>43273</v>
      </c>
      <c r="B378" s="9"/>
      <c r="C378" s="127"/>
      <c r="D378" s="127"/>
      <c r="E378" s="127"/>
      <c r="F378" s="127"/>
      <c r="G378" s="127"/>
      <c r="H378" s="127"/>
      <c r="I378" s="127"/>
      <c r="J378" s="127"/>
    </row>
    <row r="379" spans="1:10" x14ac:dyDescent="0.15">
      <c r="A379" s="20">
        <v>43276</v>
      </c>
      <c r="B379" s="9"/>
      <c r="C379" s="127"/>
      <c r="D379" s="127"/>
      <c r="E379" s="127"/>
      <c r="F379" s="127"/>
      <c r="G379" s="127"/>
      <c r="H379" s="127"/>
      <c r="I379" s="127"/>
      <c r="J379" s="127"/>
    </row>
    <row r="380" spans="1:10" x14ac:dyDescent="0.15">
      <c r="A380" s="20">
        <v>43277</v>
      </c>
      <c r="B380" s="9"/>
      <c r="C380" s="127"/>
      <c r="D380" s="127"/>
      <c r="E380" s="127"/>
      <c r="F380" s="127"/>
      <c r="G380" s="127"/>
      <c r="H380" s="127"/>
      <c r="I380" s="127"/>
      <c r="J380" s="127"/>
    </row>
    <row r="381" spans="1:10" x14ac:dyDescent="0.15">
      <c r="A381" s="20">
        <v>43278</v>
      </c>
      <c r="B381" s="9"/>
      <c r="C381" s="127"/>
      <c r="D381" s="127"/>
      <c r="E381" s="127"/>
      <c r="F381" s="127"/>
      <c r="G381" s="127"/>
      <c r="H381" s="127"/>
      <c r="I381" s="127"/>
      <c r="J381" s="127"/>
    </row>
    <row r="382" spans="1:10" x14ac:dyDescent="0.15">
      <c r="A382" s="20">
        <v>43279</v>
      </c>
      <c r="B382" s="9"/>
      <c r="C382" s="127"/>
      <c r="D382" s="127"/>
      <c r="E382" s="127"/>
      <c r="F382" s="127"/>
      <c r="G382" s="127"/>
      <c r="H382" s="127"/>
      <c r="I382" s="127"/>
      <c r="J382" s="127"/>
    </row>
    <row r="383" spans="1:10" x14ac:dyDescent="0.15">
      <c r="A383" s="20">
        <v>43280</v>
      </c>
      <c r="B383" s="9"/>
      <c r="C383" s="127"/>
      <c r="D383" s="127"/>
      <c r="E383" s="127"/>
      <c r="F383" s="127"/>
      <c r="G383" s="127"/>
      <c r="H383" s="127"/>
      <c r="I383" s="127"/>
      <c r="J383" s="127"/>
    </row>
    <row r="384" spans="1:10" x14ac:dyDescent="0.15">
      <c r="A384" s="20">
        <v>43283</v>
      </c>
      <c r="B384" s="9"/>
      <c r="C384" s="127"/>
      <c r="D384" s="127"/>
      <c r="E384" s="127"/>
      <c r="F384" s="127"/>
      <c r="G384" s="127"/>
      <c r="H384" s="127"/>
      <c r="I384" s="127"/>
      <c r="J384" s="127"/>
    </row>
    <row r="385" spans="1:10" x14ac:dyDescent="0.15">
      <c r="A385" s="20">
        <v>43284</v>
      </c>
      <c r="B385" s="9"/>
      <c r="C385" s="127"/>
      <c r="D385" s="127"/>
      <c r="E385" s="127"/>
      <c r="F385" s="127"/>
      <c r="G385" s="127"/>
      <c r="H385" s="127"/>
      <c r="I385" s="127"/>
      <c r="J385" s="127"/>
    </row>
    <row r="386" spans="1:10" x14ac:dyDescent="0.15">
      <c r="A386" s="20">
        <v>43285</v>
      </c>
      <c r="B386" s="9"/>
      <c r="C386" s="127"/>
      <c r="D386" s="127"/>
      <c r="E386" s="127"/>
      <c r="F386" s="127"/>
      <c r="G386" s="127"/>
      <c r="H386" s="127"/>
      <c r="I386" s="127"/>
      <c r="J386" s="127"/>
    </row>
    <row r="387" spans="1:10" x14ac:dyDescent="0.15">
      <c r="A387" s="20">
        <v>43286</v>
      </c>
      <c r="B387" s="9"/>
      <c r="C387" s="127"/>
      <c r="D387" s="127"/>
      <c r="E387" s="127"/>
      <c r="F387" s="127"/>
      <c r="G387" s="127"/>
      <c r="H387" s="127"/>
      <c r="I387" s="127"/>
      <c r="J387" s="127"/>
    </row>
    <row r="388" spans="1:10" x14ac:dyDescent="0.15">
      <c r="A388" s="20">
        <v>43287</v>
      </c>
      <c r="B388" s="9"/>
      <c r="C388" s="127"/>
      <c r="D388" s="127"/>
      <c r="E388" s="127"/>
      <c r="F388" s="127"/>
      <c r="G388" s="127"/>
      <c r="H388" s="127"/>
      <c r="I388" s="127"/>
      <c r="J388" s="127"/>
    </row>
    <row r="389" spans="1:10" x14ac:dyDescent="0.15">
      <c r="A389" s="9"/>
      <c r="B389" s="9"/>
      <c r="C389" s="127"/>
      <c r="D389" s="127"/>
      <c r="E389" s="127"/>
      <c r="F389" s="127"/>
      <c r="G389" s="127"/>
      <c r="H389" s="127"/>
      <c r="I389" s="127"/>
      <c r="J389" s="127"/>
    </row>
    <row r="390" spans="1:10" x14ac:dyDescent="0.15">
      <c r="A390" s="9"/>
      <c r="B390" s="9"/>
      <c r="C390" s="127"/>
      <c r="D390" s="127"/>
      <c r="E390" s="127"/>
      <c r="F390" s="127"/>
      <c r="G390" s="127"/>
      <c r="H390" s="127"/>
      <c r="I390" s="127"/>
      <c r="J390" s="127"/>
    </row>
    <row r="391" spans="1:10" x14ac:dyDescent="0.15">
      <c r="A391" s="74"/>
      <c r="B391" s="74"/>
      <c r="C391" s="157"/>
      <c r="D391" s="157"/>
      <c r="E391" s="157"/>
      <c r="F391" s="157"/>
      <c r="G391" s="157"/>
      <c r="H391" s="157"/>
      <c r="I391" s="157"/>
      <c r="J391" s="158"/>
    </row>
    <row r="392" spans="1:10" x14ac:dyDescent="0.15">
      <c r="A392" s="74"/>
      <c r="B392" s="74"/>
      <c r="C392" s="157"/>
      <c r="D392" s="157"/>
      <c r="E392" s="157"/>
      <c r="F392" s="157"/>
      <c r="G392" s="157"/>
      <c r="H392" s="157"/>
      <c r="I392" s="157"/>
      <c r="J392" s="127"/>
    </row>
    <row r="393" spans="1:10" x14ac:dyDescent="0.15">
      <c r="A393" s="74"/>
      <c r="B393" s="74"/>
      <c r="C393" s="157"/>
      <c r="D393" s="157"/>
      <c r="E393" s="157"/>
      <c r="F393" s="157"/>
      <c r="G393" s="157"/>
      <c r="H393" s="157"/>
      <c r="I393" s="157"/>
      <c r="J393" s="127"/>
    </row>
    <row r="394" spans="1:10" x14ac:dyDescent="0.15">
      <c r="A394" s="74"/>
      <c r="B394" s="74"/>
      <c r="C394" s="157"/>
      <c r="D394" s="157"/>
      <c r="E394" s="157"/>
      <c r="F394" s="157"/>
      <c r="G394" s="157"/>
      <c r="H394" s="157"/>
      <c r="I394" s="157"/>
      <c r="J394" s="127"/>
    </row>
    <row r="395" spans="1:10" x14ac:dyDescent="0.15">
      <c r="A395" s="74"/>
      <c r="B395" s="74"/>
      <c r="C395" s="157"/>
      <c r="D395" s="157"/>
      <c r="E395" s="157"/>
      <c r="F395" s="157"/>
      <c r="G395" s="157"/>
      <c r="H395" s="157"/>
      <c r="I395" s="157"/>
      <c r="J395" s="127"/>
    </row>
    <row r="396" spans="1:10" x14ac:dyDescent="0.15">
      <c r="A396" s="74"/>
      <c r="B396" s="74"/>
      <c r="C396" s="157"/>
      <c r="D396" s="157"/>
      <c r="E396" s="157"/>
      <c r="F396" s="157"/>
      <c r="G396" s="157"/>
      <c r="H396" s="157"/>
      <c r="I396" s="157"/>
      <c r="J396" s="127"/>
    </row>
    <row r="397" spans="1:10" x14ac:dyDescent="0.15">
      <c r="A397" s="74"/>
      <c r="B397" s="74"/>
      <c r="C397" s="157"/>
      <c r="D397" s="157"/>
      <c r="E397" s="157"/>
      <c r="F397" s="157"/>
      <c r="G397" s="157"/>
      <c r="H397" s="157"/>
      <c r="I397" s="157"/>
      <c r="J397" s="127"/>
    </row>
    <row r="398" spans="1:10" x14ac:dyDescent="0.15">
      <c r="A398" s="74"/>
      <c r="B398" s="74"/>
      <c r="C398" s="157"/>
      <c r="D398" s="157"/>
      <c r="E398" s="157"/>
      <c r="F398" s="157"/>
      <c r="G398" s="157"/>
      <c r="H398" s="157"/>
      <c r="I398" s="157"/>
      <c r="J398" s="127"/>
    </row>
    <row r="399" spans="1:10" x14ac:dyDescent="0.15">
      <c r="A399" s="74"/>
      <c r="B399" s="74"/>
      <c r="C399" s="157"/>
      <c r="D399" s="157"/>
      <c r="E399" s="157"/>
      <c r="F399" s="157"/>
      <c r="G399" s="157"/>
      <c r="H399" s="157"/>
      <c r="I399" s="157"/>
      <c r="J399" s="127"/>
    </row>
    <row r="400" spans="1:10" x14ac:dyDescent="0.15">
      <c r="A400" s="74"/>
      <c r="B400" s="74"/>
      <c r="C400" s="157"/>
      <c r="D400" s="157"/>
      <c r="E400" s="157"/>
      <c r="F400" s="157"/>
      <c r="G400" s="157"/>
      <c r="H400" s="157"/>
      <c r="I400" s="157"/>
      <c r="J400" s="127"/>
    </row>
    <row r="401" spans="1:10" x14ac:dyDescent="0.15">
      <c r="A401" s="74"/>
      <c r="B401" s="74"/>
      <c r="C401" s="157"/>
      <c r="D401" s="157"/>
      <c r="E401" s="157"/>
      <c r="F401" s="157"/>
      <c r="G401" s="157"/>
      <c r="H401" s="157"/>
      <c r="I401" s="157"/>
      <c r="J401" s="127"/>
    </row>
    <row r="402" spans="1:10" x14ac:dyDescent="0.15">
      <c r="A402" s="74"/>
      <c r="B402" s="74"/>
      <c r="C402" s="157"/>
      <c r="D402" s="157"/>
      <c r="E402" s="157"/>
      <c r="F402" s="157"/>
      <c r="G402" s="157"/>
      <c r="H402" s="157"/>
      <c r="I402" s="157"/>
      <c r="J402" s="127"/>
    </row>
    <row r="403" spans="1:10" x14ac:dyDescent="0.15">
      <c r="A403" s="74"/>
      <c r="B403" s="74"/>
      <c r="C403" s="157"/>
      <c r="D403" s="157"/>
      <c r="E403" s="157"/>
      <c r="F403" s="157"/>
      <c r="G403" s="157"/>
      <c r="H403" s="157"/>
      <c r="I403" s="157"/>
      <c r="J403" s="127"/>
    </row>
    <row r="404" spans="1:10" x14ac:dyDescent="0.15">
      <c r="A404" s="74"/>
      <c r="B404" s="74"/>
      <c r="C404" s="157"/>
      <c r="D404" s="157"/>
      <c r="E404" s="157"/>
      <c r="F404" s="157"/>
      <c r="G404" s="157"/>
      <c r="H404" s="157"/>
      <c r="I404" s="157"/>
      <c r="J404" s="127"/>
    </row>
    <row r="405" spans="1:10" x14ac:dyDescent="0.15">
      <c r="A405" s="74"/>
      <c r="B405" s="74"/>
      <c r="C405" s="157"/>
      <c r="D405" s="157"/>
      <c r="E405" s="157"/>
      <c r="F405" s="157"/>
      <c r="G405" s="157"/>
      <c r="H405" s="157"/>
      <c r="I405" s="157"/>
      <c r="J405" s="127"/>
    </row>
    <row r="406" spans="1:10" x14ac:dyDescent="0.15">
      <c r="A406" s="74"/>
      <c r="B406" s="74"/>
      <c r="C406" s="157"/>
      <c r="D406" s="157"/>
      <c r="E406" s="157"/>
      <c r="F406" s="157"/>
      <c r="G406" s="157"/>
      <c r="H406" s="157"/>
      <c r="I406" s="157"/>
      <c r="J406" s="127"/>
    </row>
    <row r="407" spans="1:10" x14ac:dyDescent="0.15">
      <c r="A407" s="74"/>
      <c r="B407" s="74"/>
      <c r="C407" s="157"/>
      <c r="D407" s="157"/>
      <c r="E407" s="157"/>
      <c r="F407" s="157"/>
      <c r="G407" s="157"/>
      <c r="H407" s="157"/>
      <c r="I407" s="157"/>
      <c r="J407" s="127"/>
    </row>
    <row r="408" spans="1:10" x14ac:dyDescent="0.15">
      <c r="A408" s="74"/>
      <c r="B408" s="74"/>
      <c r="C408" s="157"/>
      <c r="D408" s="157"/>
      <c r="E408" s="157"/>
      <c r="F408" s="157"/>
      <c r="G408" s="157"/>
      <c r="H408" s="157"/>
      <c r="I408" s="157"/>
      <c r="J408" s="127"/>
    </row>
    <row r="409" spans="1:10" x14ac:dyDescent="0.15">
      <c r="A409" s="74"/>
      <c r="B409" s="74"/>
      <c r="C409" s="157"/>
      <c r="D409" s="157"/>
      <c r="E409" s="157"/>
      <c r="F409" s="157"/>
      <c r="G409" s="157"/>
      <c r="H409" s="157"/>
      <c r="I409" s="157"/>
      <c r="J409" s="127"/>
    </row>
    <row r="410" spans="1:10" x14ac:dyDescent="0.15">
      <c r="A410" s="74"/>
      <c r="B410" s="74"/>
      <c r="C410" s="157"/>
      <c r="D410" s="157"/>
      <c r="E410" s="157"/>
      <c r="F410" s="157"/>
      <c r="G410" s="157"/>
      <c r="H410" s="157"/>
      <c r="I410" s="157"/>
      <c r="J410" s="127"/>
    </row>
    <row r="411" spans="1:10" x14ac:dyDescent="0.15">
      <c r="A411" s="74"/>
      <c r="B411" s="74"/>
      <c r="C411" s="157"/>
      <c r="D411" s="157"/>
      <c r="E411" s="157"/>
      <c r="F411" s="157"/>
      <c r="G411" s="157"/>
      <c r="H411" s="157"/>
      <c r="I411" s="157"/>
      <c r="J411" s="127"/>
    </row>
    <row r="412" spans="1:10" x14ac:dyDescent="0.15">
      <c r="A412" s="74"/>
      <c r="B412" s="74"/>
      <c r="C412" s="157"/>
      <c r="D412" s="157"/>
      <c r="E412" s="157"/>
      <c r="F412" s="157"/>
      <c r="G412" s="157"/>
      <c r="H412" s="157"/>
      <c r="I412" s="157"/>
      <c r="J412" s="127"/>
    </row>
    <row r="413" spans="1:10" x14ac:dyDescent="0.15">
      <c r="A413" s="74"/>
      <c r="B413" s="74"/>
      <c r="C413" s="157"/>
      <c r="D413" s="157"/>
      <c r="E413" s="157"/>
      <c r="F413" s="157"/>
      <c r="G413" s="157"/>
      <c r="H413" s="157"/>
      <c r="I413" s="157"/>
      <c r="J413" s="127"/>
    </row>
    <row r="414" spans="1:10" x14ac:dyDescent="0.15">
      <c r="A414" s="74"/>
      <c r="B414" s="74"/>
      <c r="C414" s="157"/>
      <c r="D414" s="157"/>
      <c r="E414" s="157"/>
      <c r="F414" s="157"/>
      <c r="G414" s="157"/>
      <c r="H414" s="157"/>
      <c r="I414" s="157"/>
      <c r="J414" s="127"/>
    </row>
    <row r="415" spans="1:10" x14ac:dyDescent="0.15">
      <c r="A415" s="74"/>
      <c r="B415" s="74"/>
      <c r="C415" s="157"/>
      <c r="D415" s="157"/>
      <c r="E415" s="157"/>
      <c r="F415" s="157"/>
      <c r="G415" s="157"/>
      <c r="H415" s="157"/>
      <c r="I415" s="157"/>
      <c r="J415" s="127"/>
    </row>
    <row r="416" spans="1:10" x14ac:dyDescent="0.15">
      <c r="A416" s="74"/>
      <c r="B416" s="74"/>
      <c r="C416" s="157"/>
      <c r="D416" s="157"/>
      <c r="E416" s="157"/>
      <c r="F416" s="157"/>
      <c r="G416" s="157"/>
      <c r="H416" s="157"/>
      <c r="I416" s="157"/>
      <c r="J416" s="127"/>
    </row>
    <row r="417" spans="1:10" x14ac:dyDescent="0.15">
      <c r="A417" s="74"/>
      <c r="B417" s="74"/>
      <c r="C417" s="157"/>
      <c r="D417" s="157"/>
      <c r="E417" s="157"/>
      <c r="F417" s="157"/>
      <c r="G417" s="157"/>
      <c r="H417" s="157"/>
      <c r="I417" s="157"/>
      <c r="J417" s="127"/>
    </row>
    <row r="418" spans="1:10" x14ac:dyDescent="0.15">
      <c r="A418" s="74"/>
      <c r="B418" s="74"/>
      <c r="C418" s="157"/>
      <c r="D418" s="157"/>
      <c r="E418" s="157"/>
      <c r="F418" s="157"/>
      <c r="G418" s="157"/>
      <c r="H418" s="157"/>
      <c r="I418" s="157"/>
      <c r="J418" s="127"/>
    </row>
    <row r="419" spans="1:10" x14ac:dyDescent="0.15">
      <c r="A419" s="74"/>
      <c r="B419" s="74"/>
      <c r="C419" s="157"/>
      <c r="D419" s="157"/>
      <c r="E419" s="157"/>
      <c r="F419" s="157"/>
      <c r="G419" s="157"/>
      <c r="H419" s="157"/>
      <c r="I419" s="157"/>
      <c r="J419" s="127"/>
    </row>
    <row r="420" spans="1:10" x14ac:dyDescent="0.15">
      <c r="A420" s="74"/>
      <c r="B420" s="74"/>
      <c r="C420" s="157"/>
      <c r="D420" s="157"/>
      <c r="E420" s="157"/>
      <c r="F420" s="157"/>
      <c r="G420" s="157"/>
      <c r="H420" s="157"/>
      <c r="I420" s="157"/>
      <c r="J420" s="127"/>
    </row>
    <row r="421" spans="1:10" x14ac:dyDescent="0.15">
      <c r="A421" s="74"/>
      <c r="B421" s="74"/>
      <c r="C421" s="157"/>
      <c r="D421" s="157"/>
      <c r="E421" s="157"/>
      <c r="F421" s="157"/>
      <c r="G421" s="157"/>
      <c r="H421" s="157"/>
      <c r="I421" s="157"/>
      <c r="J421" s="127"/>
    </row>
    <row r="422" spans="1:10" x14ac:dyDescent="0.15">
      <c r="A422" s="74"/>
      <c r="B422" s="74"/>
      <c r="C422" s="157"/>
      <c r="D422" s="157"/>
      <c r="E422" s="157"/>
      <c r="F422" s="157"/>
      <c r="G422" s="157"/>
      <c r="H422" s="157"/>
      <c r="I422" s="157"/>
      <c r="J422" s="127"/>
    </row>
    <row r="423" spans="1:10" x14ac:dyDescent="0.15">
      <c r="A423" s="74"/>
      <c r="B423" s="74"/>
      <c r="C423" s="157"/>
      <c r="D423" s="157"/>
      <c r="E423" s="157"/>
      <c r="F423" s="157"/>
      <c r="G423" s="157"/>
      <c r="H423" s="157"/>
      <c r="I423" s="157"/>
      <c r="J423" s="127"/>
    </row>
    <row r="424" spans="1:10" x14ac:dyDescent="0.15">
      <c r="A424" s="74"/>
      <c r="B424" s="74"/>
      <c r="C424" s="157"/>
      <c r="D424" s="157"/>
      <c r="E424" s="157"/>
      <c r="F424" s="157"/>
      <c r="G424" s="157"/>
      <c r="H424" s="157"/>
      <c r="I424" s="157"/>
      <c r="J424" s="127"/>
    </row>
    <row r="425" spans="1:10" x14ac:dyDescent="0.15">
      <c r="A425" s="74"/>
      <c r="B425" s="74"/>
      <c r="C425" s="157"/>
      <c r="D425" s="157"/>
      <c r="E425" s="157"/>
      <c r="F425" s="157"/>
      <c r="G425" s="157"/>
      <c r="H425" s="157"/>
      <c r="I425" s="157"/>
      <c r="J425" s="127"/>
    </row>
    <row r="426" spans="1:10" x14ac:dyDescent="0.15">
      <c r="A426" s="74"/>
      <c r="B426" s="74"/>
      <c r="C426" s="157"/>
      <c r="D426" s="157"/>
      <c r="E426" s="157"/>
      <c r="F426" s="157"/>
      <c r="G426" s="157"/>
      <c r="H426" s="157"/>
      <c r="I426" s="157"/>
      <c r="J426" s="127"/>
    </row>
    <row r="427" spans="1:10" x14ac:dyDescent="0.15">
      <c r="A427" s="74"/>
      <c r="B427" s="74"/>
      <c r="C427" s="157"/>
      <c r="D427" s="157"/>
      <c r="E427" s="157"/>
      <c r="F427" s="157"/>
      <c r="G427" s="157"/>
      <c r="H427" s="157"/>
      <c r="I427" s="157"/>
      <c r="J427" s="127"/>
    </row>
    <row r="428" spans="1:10" x14ac:dyDescent="0.15">
      <c r="A428" s="74"/>
      <c r="B428" s="74"/>
      <c r="C428" s="157"/>
      <c r="D428" s="157"/>
      <c r="E428" s="157"/>
      <c r="F428" s="157"/>
      <c r="G428" s="157"/>
      <c r="H428" s="157"/>
      <c r="I428" s="157"/>
      <c r="J428" s="127"/>
    </row>
    <row r="429" spans="1:10" x14ac:dyDescent="0.15">
      <c r="A429" s="74"/>
      <c r="B429" s="74"/>
      <c r="C429" s="157"/>
      <c r="D429" s="157"/>
      <c r="E429" s="157"/>
      <c r="F429" s="157"/>
      <c r="G429" s="157"/>
      <c r="H429" s="157"/>
      <c r="I429" s="157"/>
      <c r="J429" s="127"/>
    </row>
    <row r="430" spans="1:10" x14ac:dyDescent="0.15">
      <c r="A430" s="74"/>
      <c r="B430" s="74"/>
      <c r="C430" s="157"/>
      <c r="D430" s="157"/>
      <c r="E430" s="157"/>
      <c r="F430" s="157"/>
      <c r="G430" s="157"/>
      <c r="H430" s="157"/>
      <c r="I430" s="157"/>
      <c r="J430" s="127"/>
    </row>
    <row r="431" spans="1:10" x14ac:dyDescent="0.15">
      <c r="A431" s="74"/>
      <c r="B431" s="74"/>
      <c r="C431" s="157"/>
      <c r="D431" s="157"/>
      <c r="E431" s="157"/>
      <c r="F431" s="157"/>
      <c r="G431" s="157"/>
      <c r="H431" s="157"/>
      <c r="I431" s="157"/>
      <c r="J431" s="127"/>
    </row>
    <row r="432" spans="1:10" x14ac:dyDescent="0.15">
      <c r="A432" s="74"/>
      <c r="B432" s="74"/>
      <c r="C432" s="157"/>
      <c r="D432" s="157"/>
      <c r="E432" s="157"/>
      <c r="F432" s="157"/>
      <c r="G432" s="157"/>
      <c r="H432" s="157"/>
      <c r="I432" s="157"/>
      <c r="J432" s="127"/>
    </row>
    <row r="433" spans="1:10" x14ac:dyDescent="0.15">
      <c r="A433" s="74"/>
      <c r="B433" s="74"/>
      <c r="C433" s="157"/>
      <c r="D433" s="157"/>
      <c r="E433" s="157"/>
      <c r="F433" s="157"/>
      <c r="G433" s="157"/>
      <c r="H433" s="157"/>
      <c r="I433" s="157"/>
      <c r="J433" s="127"/>
    </row>
    <row r="434" spans="1:10" x14ac:dyDescent="0.15">
      <c r="A434" s="74"/>
      <c r="B434" s="74"/>
      <c r="C434" s="157"/>
      <c r="D434" s="157"/>
      <c r="E434" s="157"/>
      <c r="F434" s="157"/>
      <c r="G434" s="157"/>
      <c r="H434" s="157"/>
      <c r="I434" s="157"/>
      <c r="J434" s="127"/>
    </row>
    <row r="435" spans="1:10" x14ac:dyDescent="0.15">
      <c r="A435" s="74"/>
      <c r="B435" s="74"/>
      <c r="C435" s="157"/>
      <c r="D435" s="157"/>
      <c r="E435" s="157"/>
      <c r="F435" s="157"/>
      <c r="G435" s="157"/>
      <c r="H435" s="157"/>
      <c r="I435" s="157"/>
      <c r="J435" s="127"/>
    </row>
    <row r="436" spans="1:10" x14ac:dyDescent="0.15">
      <c r="A436" s="74"/>
      <c r="B436" s="74"/>
      <c r="C436" s="157"/>
      <c r="D436" s="157"/>
      <c r="E436" s="157"/>
      <c r="F436" s="157"/>
      <c r="G436" s="157"/>
      <c r="H436" s="157"/>
      <c r="I436" s="157"/>
      <c r="J436" s="127"/>
    </row>
    <row r="437" spans="1:10" x14ac:dyDescent="0.15">
      <c r="A437" s="74"/>
      <c r="B437" s="74"/>
      <c r="C437" s="157"/>
      <c r="D437" s="157"/>
      <c r="E437" s="157"/>
      <c r="F437" s="157"/>
      <c r="G437" s="157"/>
      <c r="H437" s="157"/>
      <c r="I437" s="157"/>
      <c r="J437" s="127"/>
    </row>
    <row r="438" spans="1:10" x14ac:dyDescent="0.15">
      <c r="A438" s="74"/>
      <c r="B438" s="74"/>
      <c r="C438" s="157"/>
      <c r="D438" s="157"/>
      <c r="E438" s="157"/>
      <c r="F438" s="157"/>
      <c r="G438" s="157"/>
      <c r="H438" s="157"/>
      <c r="I438" s="157"/>
      <c r="J438" s="127"/>
    </row>
    <row r="439" spans="1:10" x14ac:dyDescent="0.15">
      <c r="A439" s="74"/>
      <c r="B439" s="74"/>
      <c r="C439" s="157"/>
      <c r="D439" s="157"/>
      <c r="E439" s="157"/>
      <c r="F439" s="157"/>
      <c r="G439" s="157"/>
      <c r="H439" s="157"/>
      <c r="I439" s="157"/>
      <c r="J439" s="127"/>
    </row>
    <row r="440" spans="1:10" x14ac:dyDescent="0.15">
      <c r="A440" s="74"/>
      <c r="B440" s="74"/>
      <c r="C440" s="157"/>
      <c r="D440" s="157"/>
      <c r="E440" s="157"/>
      <c r="F440" s="157"/>
      <c r="G440" s="157"/>
      <c r="H440" s="157"/>
      <c r="I440" s="157"/>
      <c r="J440" s="127"/>
    </row>
    <row r="441" spans="1:10" x14ac:dyDescent="0.15">
      <c r="A441" s="74"/>
      <c r="B441" s="74"/>
      <c r="C441" s="157"/>
      <c r="D441" s="157"/>
      <c r="E441" s="157"/>
      <c r="F441" s="157"/>
      <c r="G441" s="157"/>
      <c r="H441" s="157"/>
      <c r="I441" s="157"/>
      <c r="J441" s="127"/>
    </row>
    <row r="442" spans="1:10" x14ac:dyDescent="0.15">
      <c r="A442" s="74"/>
      <c r="B442" s="74"/>
      <c r="C442" s="157"/>
      <c r="D442" s="157"/>
      <c r="E442" s="157"/>
      <c r="F442" s="157"/>
      <c r="G442" s="157"/>
      <c r="H442" s="157"/>
      <c r="I442" s="157"/>
      <c r="J442" s="127"/>
    </row>
    <row r="443" spans="1:10" x14ac:dyDescent="0.15">
      <c r="A443" s="74"/>
      <c r="B443" s="74"/>
      <c r="C443" s="157"/>
      <c r="D443" s="157"/>
      <c r="E443" s="157"/>
      <c r="F443" s="157"/>
      <c r="G443" s="157"/>
      <c r="H443" s="157"/>
      <c r="I443" s="157"/>
      <c r="J443" s="127"/>
    </row>
    <row r="444" spans="1:10" x14ac:dyDescent="0.15">
      <c r="A444" s="74"/>
      <c r="B444" s="74"/>
      <c r="C444" s="157"/>
      <c r="D444" s="157"/>
      <c r="E444" s="157"/>
      <c r="F444" s="157"/>
      <c r="G444" s="157"/>
      <c r="H444" s="157"/>
      <c r="I444" s="157"/>
      <c r="J444" s="127"/>
    </row>
    <row r="445" spans="1:10" x14ac:dyDescent="0.15">
      <c r="A445" s="74"/>
      <c r="B445" s="74"/>
      <c r="C445" s="157"/>
      <c r="D445" s="157"/>
      <c r="E445" s="157"/>
      <c r="F445" s="157"/>
      <c r="G445" s="157"/>
      <c r="H445" s="157"/>
      <c r="I445" s="157"/>
      <c r="J445" s="127"/>
    </row>
    <row r="446" spans="1:10" x14ac:dyDescent="0.15">
      <c r="A446" s="74"/>
      <c r="B446" s="74"/>
      <c r="C446" s="157"/>
      <c r="D446" s="157"/>
      <c r="E446" s="157"/>
      <c r="F446" s="157"/>
      <c r="G446" s="157"/>
      <c r="H446" s="157"/>
      <c r="I446" s="157"/>
      <c r="J446" s="127"/>
    </row>
    <row r="447" spans="1:10" x14ac:dyDescent="0.15">
      <c r="A447" s="74"/>
      <c r="B447" s="74"/>
      <c r="C447" s="157"/>
      <c r="D447" s="157"/>
      <c r="E447" s="157"/>
      <c r="F447" s="157"/>
      <c r="G447" s="157"/>
      <c r="H447" s="157"/>
      <c r="I447" s="157"/>
      <c r="J447" s="127"/>
    </row>
    <row r="448" spans="1:10" x14ac:dyDescent="0.15">
      <c r="A448" s="74"/>
      <c r="B448" s="74"/>
      <c r="C448" s="157"/>
      <c r="D448" s="157"/>
      <c r="E448" s="157"/>
      <c r="F448" s="157"/>
      <c r="G448" s="157"/>
      <c r="H448" s="157"/>
      <c r="I448" s="157"/>
      <c r="J448" s="127"/>
    </row>
    <row r="449" spans="1:10" x14ac:dyDescent="0.15">
      <c r="A449" s="74"/>
      <c r="B449" s="74"/>
      <c r="C449" s="157"/>
      <c r="D449" s="157"/>
      <c r="E449" s="157"/>
      <c r="F449" s="157"/>
      <c r="G449" s="157"/>
      <c r="H449" s="157"/>
      <c r="I449" s="157"/>
      <c r="J449" s="127"/>
    </row>
    <row r="450" spans="1:10" x14ac:dyDescent="0.15">
      <c r="A450" s="74"/>
      <c r="B450" s="74"/>
      <c r="C450" s="157"/>
      <c r="D450" s="157"/>
      <c r="E450" s="157"/>
      <c r="F450" s="157"/>
      <c r="G450" s="157"/>
      <c r="H450" s="157"/>
      <c r="I450" s="157"/>
      <c r="J450" s="127"/>
    </row>
    <row r="451" spans="1:10" x14ac:dyDescent="0.15">
      <c r="A451" s="74"/>
      <c r="B451" s="74"/>
      <c r="C451" s="157"/>
      <c r="D451" s="157"/>
      <c r="E451" s="157"/>
      <c r="F451" s="157"/>
      <c r="G451" s="157"/>
      <c r="H451" s="157"/>
      <c r="I451" s="157"/>
      <c r="J451" s="127"/>
    </row>
    <row r="452" spans="1:10" x14ac:dyDescent="0.15">
      <c r="A452" s="74"/>
      <c r="B452" s="74"/>
      <c r="C452" s="157"/>
      <c r="D452" s="157"/>
      <c r="E452" s="157"/>
      <c r="F452" s="157"/>
      <c r="G452" s="157"/>
      <c r="H452" s="157"/>
      <c r="I452" s="157"/>
      <c r="J452" s="127"/>
    </row>
    <row r="453" spans="1:10" x14ac:dyDescent="0.15">
      <c r="A453" s="74"/>
      <c r="B453" s="74"/>
      <c r="C453" s="157"/>
      <c r="D453" s="157"/>
      <c r="E453" s="157"/>
      <c r="F453" s="157"/>
      <c r="G453" s="157"/>
      <c r="H453" s="157"/>
      <c r="I453" s="157"/>
      <c r="J453" s="127"/>
    </row>
    <row r="454" spans="1:10" x14ac:dyDescent="0.15">
      <c r="A454" s="74"/>
      <c r="B454" s="74"/>
      <c r="C454" s="157"/>
      <c r="D454" s="157"/>
      <c r="E454" s="157"/>
      <c r="F454" s="157"/>
      <c r="G454" s="157"/>
      <c r="H454" s="157"/>
      <c r="I454" s="157"/>
      <c r="J454" s="127"/>
    </row>
    <row r="455" spans="1:10" x14ac:dyDescent="0.15">
      <c r="A455" s="74"/>
      <c r="B455" s="74"/>
      <c r="C455" s="157"/>
      <c r="D455" s="157"/>
      <c r="E455" s="157"/>
      <c r="F455" s="157"/>
      <c r="G455" s="157"/>
      <c r="H455" s="157"/>
      <c r="I455" s="157"/>
      <c r="J455" s="127"/>
    </row>
    <row r="456" spans="1:10" x14ac:dyDescent="0.15">
      <c r="A456" s="74"/>
      <c r="B456" s="74"/>
      <c r="C456" s="157"/>
      <c r="D456" s="157"/>
      <c r="E456" s="157"/>
      <c r="F456" s="157"/>
      <c r="G456" s="157"/>
      <c r="H456" s="157"/>
      <c r="I456" s="157"/>
      <c r="J456" s="127"/>
    </row>
    <row r="457" spans="1:10" x14ac:dyDescent="0.15">
      <c r="A457" s="74"/>
      <c r="B457" s="74"/>
      <c r="C457" s="157"/>
      <c r="D457" s="157"/>
      <c r="E457" s="157"/>
      <c r="F457" s="157"/>
      <c r="G457" s="157"/>
      <c r="H457" s="157"/>
      <c r="I457" s="157"/>
      <c r="J457" s="127"/>
    </row>
    <row r="458" spans="1:10" x14ac:dyDescent="0.15">
      <c r="A458" s="74"/>
      <c r="B458" s="74"/>
      <c r="C458" s="157"/>
      <c r="D458" s="157"/>
      <c r="E458" s="157"/>
      <c r="F458" s="157"/>
      <c r="G458" s="157"/>
      <c r="H458" s="157"/>
      <c r="I458" s="157"/>
      <c r="J458" s="127"/>
    </row>
    <row r="459" spans="1:10" x14ac:dyDescent="0.15">
      <c r="A459" s="74"/>
      <c r="B459" s="74"/>
      <c r="C459" s="157"/>
      <c r="D459" s="157"/>
      <c r="E459" s="157"/>
      <c r="F459" s="157"/>
      <c r="G459" s="157"/>
      <c r="H459" s="157"/>
      <c r="I459" s="157"/>
      <c r="J459" s="127"/>
    </row>
    <row r="460" spans="1:10" x14ac:dyDescent="0.15">
      <c r="A460" s="74"/>
      <c r="B460" s="74"/>
      <c r="C460" s="157"/>
      <c r="D460" s="157"/>
      <c r="E460" s="157"/>
      <c r="F460" s="157"/>
      <c r="G460" s="157"/>
      <c r="H460" s="157"/>
      <c r="I460" s="157"/>
      <c r="J460" s="127"/>
    </row>
    <row r="461" spans="1:10" x14ac:dyDescent="0.15">
      <c r="A461" s="74"/>
      <c r="B461" s="74"/>
      <c r="C461" s="157"/>
      <c r="D461" s="157"/>
      <c r="E461" s="157"/>
      <c r="F461" s="157"/>
      <c r="G461" s="157"/>
      <c r="H461" s="157"/>
      <c r="I461" s="157"/>
      <c r="J461" s="127"/>
    </row>
    <row r="462" spans="1:10" x14ac:dyDescent="0.15">
      <c r="A462" s="74"/>
      <c r="B462" s="74"/>
      <c r="C462" s="157"/>
      <c r="D462" s="157"/>
      <c r="E462" s="157"/>
      <c r="F462" s="157"/>
      <c r="G462" s="157"/>
      <c r="H462" s="157"/>
      <c r="I462" s="157"/>
      <c r="J462" s="127"/>
    </row>
    <row r="463" spans="1:10" x14ac:dyDescent="0.15">
      <c r="A463" s="74"/>
      <c r="B463" s="74"/>
      <c r="C463" s="157"/>
      <c r="D463" s="157"/>
      <c r="E463" s="157"/>
      <c r="F463" s="157"/>
      <c r="G463" s="157"/>
      <c r="H463" s="157"/>
      <c r="I463" s="157"/>
      <c r="J463" s="127"/>
    </row>
    <row r="464" spans="1:10" x14ac:dyDescent="0.15">
      <c r="A464" s="74"/>
      <c r="B464" s="74"/>
      <c r="C464" s="157"/>
      <c r="D464" s="157"/>
      <c r="E464" s="157"/>
      <c r="F464" s="157"/>
      <c r="G464" s="157"/>
      <c r="H464" s="157"/>
      <c r="I464" s="157"/>
      <c r="J464" s="127"/>
    </row>
    <row r="465" spans="1:10" x14ac:dyDescent="0.15">
      <c r="A465" s="74"/>
      <c r="B465" s="74"/>
      <c r="C465" s="157"/>
      <c r="D465" s="157"/>
      <c r="E465" s="157"/>
      <c r="F465" s="157"/>
      <c r="G465" s="157"/>
      <c r="H465" s="157"/>
      <c r="I465" s="157"/>
      <c r="J465" s="127"/>
    </row>
    <row r="466" spans="1:10" x14ac:dyDescent="0.15">
      <c r="A466" s="74"/>
      <c r="B466" s="74"/>
      <c r="C466" s="157"/>
      <c r="D466" s="157"/>
      <c r="E466" s="157"/>
      <c r="F466" s="157"/>
      <c r="G466" s="157"/>
      <c r="H466" s="157"/>
      <c r="I466" s="157"/>
      <c r="J466" s="127"/>
    </row>
    <row r="467" spans="1:10" x14ac:dyDescent="0.15">
      <c r="A467" s="74"/>
      <c r="B467" s="74"/>
      <c r="C467" s="157"/>
      <c r="D467" s="157"/>
      <c r="E467" s="157"/>
      <c r="F467" s="157"/>
      <c r="G467" s="157"/>
      <c r="H467" s="157"/>
      <c r="I467" s="157"/>
      <c r="J467" s="127"/>
    </row>
    <row r="468" spans="1:10" x14ac:dyDescent="0.15">
      <c r="A468" s="74"/>
      <c r="B468" s="74"/>
      <c r="C468" s="157"/>
      <c r="D468" s="157"/>
      <c r="E468" s="157"/>
      <c r="F468" s="157"/>
      <c r="G468" s="157"/>
      <c r="H468" s="157"/>
      <c r="I468" s="157"/>
      <c r="J468" s="127"/>
    </row>
    <row r="469" spans="1:10" x14ac:dyDescent="0.15">
      <c r="A469" s="74"/>
      <c r="B469" s="74"/>
      <c r="C469" s="157"/>
      <c r="D469" s="157"/>
      <c r="E469" s="157"/>
      <c r="F469" s="157"/>
      <c r="G469" s="157"/>
      <c r="H469" s="157"/>
      <c r="I469" s="157"/>
      <c r="J469" s="127"/>
    </row>
    <row r="470" spans="1:10" x14ac:dyDescent="0.15">
      <c r="A470" s="74"/>
      <c r="B470" s="74"/>
      <c r="C470" s="157"/>
      <c r="D470" s="157"/>
      <c r="E470" s="157"/>
      <c r="F470" s="157"/>
      <c r="G470" s="157"/>
      <c r="H470" s="157"/>
      <c r="I470" s="157"/>
      <c r="J470" s="127"/>
    </row>
    <row r="471" spans="1:10" x14ac:dyDescent="0.15">
      <c r="A471" s="74"/>
      <c r="B471" s="74"/>
      <c r="C471" s="157"/>
      <c r="D471" s="157"/>
      <c r="E471" s="157"/>
      <c r="F471" s="157"/>
      <c r="G471" s="157"/>
      <c r="H471" s="157"/>
      <c r="I471" s="157"/>
      <c r="J471" s="127"/>
    </row>
    <row r="472" spans="1:10" x14ac:dyDescent="0.15">
      <c r="A472" s="74"/>
      <c r="B472" s="74"/>
      <c r="C472" s="157"/>
      <c r="D472" s="157"/>
      <c r="E472" s="157"/>
      <c r="F472" s="157"/>
      <c r="G472" s="157"/>
      <c r="H472" s="157"/>
      <c r="I472" s="157"/>
      <c r="J472" s="127"/>
    </row>
    <row r="473" spans="1:10" x14ac:dyDescent="0.15">
      <c r="A473" s="74"/>
      <c r="B473" s="74"/>
      <c r="C473" s="157"/>
      <c r="D473" s="157"/>
      <c r="E473" s="157"/>
      <c r="F473" s="157"/>
      <c r="G473" s="157"/>
      <c r="H473" s="157"/>
      <c r="I473" s="157"/>
      <c r="J473" s="127"/>
    </row>
    <row r="474" spans="1:10" x14ac:dyDescent="0.15">
      <c r="A474" s="74"/>
      <c r="B474" s="74"/>
      <c r="C474" s="157"/>
      <c r="D474" s="157"/>
      <c r="E474" s="157"/>
      <c r="F474" s="157"/>
      <c r="G474" s="157"/>
      <c r="H474" s="157"/>
      <c r="I474" s="157"/>
      <c r="J474" s="127"/>
    </row>
    <row r="475" spans="1:10" x14ac:dyDescent="0.15">
      <c r="A475" s="74"/>
      <c r="B475" s="74"/>
      <c r="C475" s="157"/>
      <c r="D475" s="157"/>
      <c r="E475" s="157"/>
      <c r="F475" s="157"/>
      <c r="G475" s="157"/>
      <c r="H475" s="157"/>
      <c r="I475" s="157"/>
      <c r="J475" s="127"/>
    </row>
    <row r="476" spans="1:10" x14ac:dyDescent="0.15">
      <c r="A476" s="74"/>
      <c r="B476" s="74"/>
      <c r="C476" s="157"/>
      <c r="D476" s="157"/>
      <c r="E476" s="157"/>
      <c r="F476" s="157"/>
      <c r="G476" s="157"/>
      <c r="H476" s="157"/>
      <c r="I476" s="157"/>
      <c r="J476" s="127"/>
    </row>
    <row r="477" spans="1:10" x14ac:dyDescent="0.15">
      <c r="A477" s="74"/>
      <c r="B477" s="74"/>
      <c r="C477" s="157"/>
      <c r="D477" s="157"/>
      <c r="E477" s="157"/>
      <c r="F477" s="157"/>
      <c r="G477" s="157"/>
      <c r="H477" s="157"/>
      <c r="I477" s="157"/>
      <c r="J477" s="127"/>
    </row>
    <row r="478" spans="1:10" x14ac:dyDescent="0.15">
      <c r="A478" s="74"/>
      <c r="B478" s="74"/>
      <c r="C478" s="157"/>
      <c r="D478" s="157"/>
      <c r="E478" s="157"/>
      <c r="F478" s="157"/>
      <c r="G478" s="157"/>
      <c r="H478" s="157"/>
      <c r="I478" s="157"/>
      <c r="J478" s="127"/>
    </row>
    <row r="479" spans="1:10" x14ac:dyDescent="0.15">
      <c r="A479" s="74"/>
      <c r="B479" s="74"/>
      <c r="C479" s="157"/>
      <c r="D479" s="157"/>
      <c r="E479" s="157"/>
      <c r="F479" s="157"/>
      <c r="G479" s="157"/>
      <c r="H479" s="157"/>
      <c r="I479" s="157"/>
      <c r="J479" s="127"/>
    </row>
    <row r="480" spans="1:10" x14ac:dyDescent="0.15">
      <c r="A480" s="74"/>
      <c r="B480" s="74"/>
      <c r="C480" s="157"/>
      <c r="D480" s="157"/>
      <c r="E480" s="157"/>
      <c r="F480" s="157"/>
      <c r="G480" s="157"/>
      <c r="H480" s="157"/>
      <c r="I480" s="157"/>
      <c r="J480" s="127"/>
    </row>
    <row r="481" spans="1:10" x14ac:dyDescent="0.15">
      <c r="A481" s="74"/>
      <c r="B481" s="74"/>
      <c r="C481" s="157"/>
      <c r="D481" s="157"/>
      <c r="E481" s="157"/>
      <c r="F481" s="157"/>
      <c r="G481" s="157"/>
      <c r="H481" s="157"/>
      <c r="I481" s="157"/>
      <c r="J481" s="127"/>
    </row>
    <row r="482" spans="1:10" x14ac:dyDescent="0.15">
      <c r="A482" s="74"/>
      <c r="B482" s="74"/>
      <c r="C482" s="157"/>
      <c r="D482" s="157"/>
      <c r="E482" s="157"/>
      <c r="F482" s="157"/>
      <c r="G482" s="157"/>
      <c r="H482" s="157"/>
      <c r="I482" s="157"/>
      <c r="J482" s="127"/>
    </row>
    <row r="483" spans="1:10" x14ac:dyDescent="0.15">
      <c r="A483" s="74"/>
      <c r="B483" s="74"/>
      <c r="C483" s="157"/>
      <c r="D483" s="157"/>
      <c r="E483" s="157"/>
      <c r="F483" s="157"/>
      <c r="G483" s="157"/>
      <c r="H483" s="157"/>
      <c r="I483" s="157"/>
      <c r="J483" s="127"/>
    </row>
    <row r="484" spans="1:10" x14ac:dyDescent="0.15">
      <c r="A484" s="74"/>
      <c r="B484" s="74"/>
      <c r="C484" s="157"/>
      <c r="D484" s="157"/>
      <c r="E484" s="157"/>
      <c r="F484" s="157"/>
      <c r="G484" s="157"/>
      <c r="H484" s="157"/>
      <c r="I484" s="157"/>
      <c r="J484" s="127"/>
    </row>
    <row r="485" spans="1:10" x14ac:dyDescent="0.15">
      <c r="A485" s="74"/>
      <c r="B485" s="74"/>
      <c r="C485" s="157"/>
      <c r="D485" s="157"/>
      <c r="E485" s="157"/>
      <c r="F485" s="157"/>
      <c r="G485" s="157"/>
      <c r="H485" s="157"/>
      <c r="I485" s="157"/>
      <c r="J485" s="127"/>
    </row>
    <row r="486" spans="1:10" x14ac:dyDescent="0.15">
      <c r="A486" s="74"/>
      <c r="B486" s="74"/>
      <c r="C486" s="157"/>
      <c r="D486" s="157"/>
      <c r="E486" s="157"/>
      <c r="F486" s="157"/>
      <c r="G486" s="157"/>
      <c r="H486" s="157"/>
      <c r="I486" s="157"/>
      <c r="J486" s="127"/>
    </row>
    <row r="487" spans="1:10" x14ac:dyDescent="0.15">
      <c r="A487" s="74"/>
      <c r="B487" s="74"/>
      <c r="C487" s="157"/>
      <c r="D487" s="157"/>
      <c r="E487" s="157"/>
      <c r="F487" s="157"/>
      <c r="G487" s="157"/>
      <c r="H487" s="157"/>
      <c r="I487" s="157"/>
      <c r="J487" s="127"/>
    </row>
  </sheetData>
  <mergeCells count="3">
    <mergeCell ref="B1:D1"/>
    <mergeCell ref="E1:H1"/>
    <mergeCell ref="I1:J1"/>
  </mergeCells>
  <phoneticPr fontId="1" type="noConversion"/>
  <conditionalFormatting sqref="B1:J1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:B270 B272:B279 B286:B853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2:C268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2:C279 C286:C641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:D279 D286:D964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:E279 E286:E839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2:F272 F274:F279 G273 F286:F861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:G272 G274:G279 H273 G286:G762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:H272 H274:H279 H286:H827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2:I279 I286:I793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2:J279 J286:J676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1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:B279 B286:B390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0:H279 H286:H404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64:F279 F286:F390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">
    <cfRule type="cellIs" dxfId="53" priority="53" operator="between">
      <formula>0.064</formula>
      <formula>0.1</formula>
    </cfRule>
    <cfRule type="cellIs" dxfId="52" priority="54" operator="lessThan">
      <formula>0.064</formula>
    </cfRule>
    <cfRule type="cellIs" dxfId="51" priority="55" operator="greaterThan">
      <formula>0.1</formula>
    </cfRule>
  </conditionalFormatting>
  <conditionalFormatting sqref="B8">
    <cfRule type="cellIs" dxfId="50" priority="50" operator="between">
      <formula>0.064</formula>
      <formula>0.1</formula>
    </cfRule>
    <cfRule type="cellIs" dxfId="49" priority="51" operator="lessThan">
      <formula>0.064</formula>
    </cfRule>
    <cfRule type="cellIs" dxfId="48" priority="52" operator="greaterThan">
      <formula>0.1</formula>
    </cfRule>
  </conditionalFormatting>
  <conditionalFormatting sqref="D8">
    <cfRule type="cellIs" dxfId="47" priority="47" operator="between">
      <formula>0.064</formula>
      <formula>0.1</formula>
    </cfRule>
    <cfRule type="cellIs" dxfId="46" priority="48" operator="lessThan">
      <formula>0.064</formula>
    </cfRule>
    <cfRule type="cellIs" dxfId="45" priority="49" operator="greaterThan">
      <formula>0.1</formula>
    </cfRule>
  </conditionalFormatting>
  <conditionalFormatting sqref="E8">
    <cfRule type="cellIs" dxfId="44" priority="44" operator="between">
      <formula>15</formula>
      <formula>25</formula>
    </cfRule>
    <cfRule type="cellIs" dxfId="43" priority="45" operator="lessThan">
      <formula>15</formula>
    </cfRule>
    <cfRule type="cellIs" dxfId="42" priority="46" operator="greaterThan">
      <formula>25</formula>
    </cfRule>
  </conditionalFormatting>
  <conditionalFormatting sqref="F8">
    <cfRule type="cellIs" dxfId="41" priority="41" operator="between">
      <formula>33</formula>
      <formula>40</formula>
    </cfRule>
    <cfRule type="cellIs" dxfId="40" priority="42" operator="lessThan">
      <formula>33</formula>
    </cfRule>
    <cfRule type="cellIs" dxfId="39" priority="43" operator="greaterThan">
      <formula>40</formula>
    </cfRule>
  </conditionalFormatting>
  <conditionalFormatting sqref="G8">
    <cfRule type="cellIs" dxfId="38" priority="38" operator="between">
      <formula>33</formula>
      <formula>40</formula>
    </cfRule>
    <cfRule type="cellIs" dxfId="37" priority="39" operator="lessThan">
      <formula>33</formula>
    </cfRule>
    <cfRule type="cellIs" dxfId="36" priority="40" operator="greaterThan">
      <formula>40</formula>
    </cfRule>
  </conditionalFormatting>
  <conditionalFormatting sqref="H8">
    <cfRule type="cellIs" dxfId="35" priority="35" operator="between">
      <formula>33</formula>
      <formula>40</formula>
    </cfRule>
    <cfRule type="cellIs" dxfId="34" priority="36" operator="lessThan">
      <formula>33</formula>
    </cfRule>
    <cfRule type="cellIs" dxfId="33" priority="37" operator="greaterThan">
      <formula>40</formula>
    </cfRule>
  </conditionalFormatting>
  <conditionalFormatting sqref="I8">
    <cfRule type="cellIs" dxfId="32" priority="32" operator="between">
      <formula>2</formula>
      <formula>3</formula>
    </cfRule>
    <cfRule type="cellIs" dxfId="31" priority="33" operator="lessThan">
      <formula>2</formula>
    </cfRule>
    <cfRule type="cellIs" dxfId="30" priority="34" operator="greaterThan">
      <formula>3</formula>
    </cfRule>
  </conditionalFormatting>
  <conditionalFormatting sqref="J8">
    <cfRule type="cellIs" dxfId="29" priority="27" operator="between">
      <formula>1.8</formula>
      <formula>3.3</formula>
    </cfRule>
    <cfRule type="cellIs" dxfId="28" priority="28" operator="between">
      <formula>1.8</formula>
      <formula>3.3</formula>
    </cfRule>
    <cfRule type="cellIs" dxfId="27" priority="29" operator="lessThan">
      <formula>1.8</formula>
    </cfRule>
    <cfRule type="cellIs" dxfId="26" priority="30" operator="greaterThan">
      <formula>3.3</formula>
    </cfRule>
    <cfRule type="cellIs" dxfId="25" priority="31" operator="lessThan">
      <formula>1.8</formula>
    </cfRule>
  </conditionalFormatting>
  <conditionalFormatting sqref="B280:B284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80:C284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80:D284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80:E284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0:F284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80:G284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80:H28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80:I284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80:J284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80:B284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80:H28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0:F28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8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85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85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8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8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8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8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8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8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8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opLeftCell="F1" zoomScale="90" zoomScaleNormal="90" zoomScalePageLayoutView="90" workbookViewId="0">
      <selection activeCell="J22" sqref="J22"/>
    </sheetView>
  </sheetViews>
  <sheetFormatPr baseColWidth="10" defaultColWidth="8.83203125" defaultRowHeight="16" x14ac:dyDescent="0.15"/>
  <cols>
    <col min="1" max="1" width="13.5" style="121" bestFit="1" customWidth="1"/>
    <col min="2" max="2" width="23.1640625" style="121" bestFit="1" customWidth="1"/>
    <col min="3" max="3" width="2.5" style="121" hidden="1" customWidth="1"/>
    <col min="4" max="4" width="14.6640625" style="121" customWidth="1"/>
    <col min="5" max="5" width="14.1640625" style="121" customWidth="1"/>
    <col min="6" max="6" width="16" style="121" bestFit="1" customWidth="1"/>
    <col min="7" max="7" width="11.1640625" style="121" bestFit="1" customWidth="1"/>
    <col min="8" max="8" width="29.1640625" style="121" bestFit="1" customWidth="1"/>
    <col min="9" max="9" width="16" style="121" bestFit="1" customWidth="1"/>
    <col min="10" max="10" width="17.6640625" style="121" bestFit="1" customWidth="1"/>
    <col min="11" max="11" width="16" style="121" bestFit="1" customWidth="1"/>
    <col min="12" max="12" width="19.6640625" style="121" bestFit="1" customWidth="1"/>
    <col min="13" max="13" width="16" style="121" bestFit="1" customWidth="1"/>
    <col min="14" max="14" width="16.33203125" style="121" bestFit="1" customWidth="1"/>
    <col min="15" max="15" width="25.1640625" style="121" customWidth="1"/>
    <col min="16" max="16384" width="8.83203125" style="5"/>
  </cols>
  <sheetData>
    <row r="1" spans="1:15" ht="17" x14ac:dyDescent="0.15">
      <c r="A1" s="273" t="s">
        <v>16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</row>
    <row r="2" spans="1:15" x14ac:dyDescent="0.15">
      <c r="A2" s="100" t="s">
        <v>230</v>
      </c>
      <c r="B2" s="101" t="s">
        <v>0</v>
      </c>
      <c r="C2" s="101" t="s">
        <v>12</v>
      </c>
      <c r="D2" s="101" t="s">
        <v>229</v>
      </c>
      <c r="E2" s="101" t="s">
        <v>7441</v>
      </c>
      <c r="F2" s="101" t="s">
        <v>7442</v>
      </c>
      <c r="G2" s="101" t="s">
        <v>249</v>
      </c>
      <c r="H2" s="101" t="s">
        <v>10499</v>
      </c>
      <c r="I2" s="101" t="s">
        <v>10500</v>
      </c>
      <c r="J2" s="101" t="s">
        <v>10503</v>
      </c>
      <c r="K2" s="101" t="s">
        <v>10502</v>
      </c>
      <c r="L2" s="101" t="s">
        <v>10485</v>
      </c>
      <c r="M2" s="101" t="s">
        <v>10501</v>
      </c>
      <c r="N2" s="101" t="s">
        <v>13</v>
      </c>
      <c r="O2" s="102" t="s">
        <v>17</v>
      </c>
    </row>
    <row r="3" spans="1:15" x14ac:dyDescent="0.15">
      <c r="A3" s="103">
        <v>1</v>
      </c>
      <c r="B3" s="104" t="s">
        <v>10506</v>
      </c>
      <c r="C3" s="104">
        <v>501029</v>
      </c>
      <c r="D3" s="104">
        <f>LOOKUP(9E+307,指数估值表!E:E)</f>
        <v>13.58</v>
      </c>
      <c r="E3" s="105">
        <v>15</v>
      </c>
      <c r="F3" s="105">
        <v>25</v>
      </c>
      <c r="G3" s="106">
        <f>表29[[#This Row],[累计价值]]/表29[[#Totals],[累计价值]]</f>
        <v>0.20940293475891705</v>
      </c>
      <c r="H3" s="107">
        <f ca="1">表8_4[[#Totals],[持有时间]]</f>
        <v>157.80851063829786</v>
      </c>
      <c r="I3" s="108">
        <f>基金分表!C2</f>
        <v>1.0680000000000001</v>
      </c>
      <c r="J3" s="109">
        <f>表8_4[[#Totals],[申购金额]]</f>
        <v>12460.3</v>
      </c>
      <c r="K3" s="109">
        <f>表8_4[[#Totals],[基金份额]]</f>
        <v>11394.14</v>
      </c>
      <c r="L3" s="109">
        <f>表29[[#This Row],[累计份额]]*表29[[#This Row],[最新净值]]</f>
        <v>12168.94152</v>
      </c>
      <c r="M3" s="108">
        <f>表29[[#This Row],[累计本金]]/表29[[#This Row],[累计份额]]</f>
        <v>1.093570905746287</v>
      </c>
      <c r="N3" s="109">
        <f>表29[[#This Row],[累计价值]]-表29[[#This Row],[累计本金]]</f>
        <v>-291.35847999999896</v>
      </c>
      <c r="O3" s="110">
        <f>表29[[#This Row],[收益]]/表29[[#This Row],[累计本金]]</f>
        <v>-2.3382942625779394E-2</v>
      </c>
    </row>
    <row r="4" spans="1:15" x14ac:dyDescent="0.15">
      <c r="A4" s="103">
        <v>2</v>
      </c>
      <c r="B4" s="104" t="s">
        <v>15</v>
      </c>
      <c r="C4" s="111" t="s">
        <v>10504</v>
      </c>
      <c r="D4" s="105">
        <f>LOOKUP(9E+307,指数估值表!G:G)</f>
        <v>26.09</v>
      </c>
      <c r="E4" s="105">
        <v>33</v>
      </c>
      <c r="F4" s="105">
        <v>40</v>
      </c>
      <c r="G4" s="106">
        <f>表29[[#This Row],[累计价值]]/表29[[#Totals],[累计价值]]</f>
        <v>0.2360538262740822</v>
      </c>
      <c r="H4" s="107">
        <f ca="1">表9_7[[#Totals],[持有时间]]</f>
        <v>104.375</v>
      </c>
      <c r="I4" s="108">
        <f>基金分表!C101</f>
        <v>0.9587</v>
      </c>
      <c r="J4" s="109">
        <f>表9_7[[#Totals],[申购金额]]</f>
        <v>15210.6</v>
      </c>
      <c r="K4" s="109">
        <f>表9_7[[#Totals],[基金份额]]</f>
        <v>14308.639999999998</v>
      </c>
      <c r="L4" s="109">
        <f>表29[[#This Row],[累计份额]]*表29[[#This Row],[最新净值]]</f>
        <v>13717.693167999998</v>
      </c>
      <c r="M4" s="108">
        <f>表29[[#This Row],[累计本金]]/表29[[#This Row],[累计份额]]</f>
        <v>1.063036039763388</v>
      </c>
      <c r="N4" s="109">
        <f>表29[[#This Row],[累计价值]]-表29[[#This Row],[累计本金]]</f>
        <v>-1492.9068320000024</v>
      </c>
      <c r="O4" s="110">
        <f>表29[[#This Row],[收益]]/表29[[#This Row],[累计本金]]</f>
        <v>-9.8149108647916733E-2</v>
      </c>
    </row>
    <row r="5" spans="1:15" x14ac:dyDescent="0.15">
      <c r="A5" s="103">
        <v>3</v>
      </c>
      <c r="B5" s="104" t="s">
        <v>14</v>
      </c>
      <c r="C5" s="111" t="s">
        <v>10505</v>
      </c>
      <c r="D5" s="105">
        <f>LOOKUP(9E+307,指数估值表!H:H)</f>
        <v>26.82</v>
      </c>
      <c r="E5" s="105">
        <v>33</v>
      </c>
      <c r="F5" s="105">
        <v>40</v>
      </c>
      <c r="G5" s="106">
        <f>表29[[#This Row],[累计价值]]/表29[[#Totals],[累计价值]]</f>
        <v>0.17672259105978236</v>
      </c>
      <c r="H5" s="107">
        <f ca="1">表10_8[[#Totals],[持有时间]]</f>
        <v>154</v>
      </c>
      <c r="I5" s="108">
        <f>基金分表!C138</f>
        <v>2.2056</v>
      </c>
      <c r="J5" s="109">
        <f>表10_8[[#Totals],[申购金额]]</f>
        <v>11239.8</v>
      </c>
      <c r="K5" s="109">
        <f>表10_8[[#Totals],[基金份额]]</f>
        <v>4656.24</v>
      </c>
      <c r="L5" s="109">
        <f>表29[[#This Row],[累计份额]]*表29[[#This Row],[最新净值]]</f>
        <v>10269.802943999999</v>
      </c>
      <c r="M5" s="108">
        <f>表29[[#This Row],[累计本金]]/表29[[#This Row],[累计份额]]</f>
        <v>2.4139219627854236</v>
      </c>
      <c r="N5" s="109">
        <f>表29[[#This Row],[累计价值]]-表29[[#This Row],[累计本金]]</f>
        <v>-969.99705600000016</v>
      </c>
      <c r="O5" s="110">
        <f>表29[[#This Row],[收益]]/表29[[#This Row],[累计本金]]</f>
        <v>-8.630020605348851E-2</v>
      </c>
    </row>
    <row r="6" spans="1:15" x14ac:dyDescent="0.15">
      <c r="A6" s="103">
        <v>4</v>
      </c>
      <c r="B6" s="104" t="s">
        <v>10507</v>
      </c>
      <c r="C6" s="104">
        <v>501050</v>
      </c>
      <c r="D6" s="106">
        <f>LOOKUP(9E+307,指数估值表!C:C)</f>
        <v>0.1048</v>
      </c>
      <c r="E6" s="106">
        <v>0.1</v>
      </c>
      <c r="F6" s="106">
        <v>6.4000000000000001E-2</v>
      </c>
      <c r="G6" s="106">
        <f>表29[[#This Row],[累计价值]]/表29[[#Totals],[累计价值]]</f>
        <v>0.1561360229483113</v>
      </c>
      <c r="H6" s="107">
        <f ca="1">表11_19[[#Totals],[持有时间]]</f>
        <v>165.296875</v>
      </c>
      <c r="I6" s="108">
        <f>基金分表!C222</f>
        <v>1.3160000000000001</v>
      </c>
      <c r="J6" s="109">
        <f>表11_19[[#Totals],[申购金额]]</f>
        <v>7850</v>
      </c>
      <c r="K6" s="109">
        <f>表11_19[[#Totals],[基金份额]]</f>
        <v>6894.73</v>
      </c>
      <c r="L6" s="109">
        <f>表29[[#This Row],[累计份额]]*表29[[#This Row],[最新净值]]</f>
        <v>9073.4646799999991</v>
      </c>
      <c r="M6" s="108">
        <f>表29[[#This Row],[累计本金]]/表29[[#This Row],[累计份额]]</f>
        <v>1.1385507481801318</v>
      </c>
      <c r="N6" s="109">
        <f>表29[[#This Row],[累计价值]]-表29[[#This Row],[累计本金]]</f>
        <v>1223.4646799999991</v>
      </c>
      <c r="O6" s="110">
        <f>表29[[#This Row],[收益]]/表29[[#This Row],[累计本金]]</f>
        <v>0.15585537324840754</v>
      </c>
    </row>
    <row r="7" spans="1:15" x14ac:dyDescent="0.15">
      <c r="A7" s="103">
        <v>5</v>
      </c>
      <c r="B7" s="104" t="s">
        <v>18</v>
      </c>
      <c r="C7" s="111" t="s">
        <v>7</v>
      </c>
      <c r="D7" s="105">
        <f>LOOKUP(9E+307,指数估值表!F:F)</f>
        <v>21.01</v>
      </c>
      <c r="E7" s="104" t="s">
        <v>7440</v>
      </c>
      <c r="F7" s="104" t="s">
        <v>7440</v>
      </c>
      <c r="G7" s="106">
        <f>表29[[#This Row],[累计价值]]/表29[[#Totals],[累计价值]]</f>
        <v>4.7460367153540739E-2</v>
      </c>
      <c r="H7" s="107">
        <f ca="1">表12_21[[#Totals],[持有时间]]</f>
        <v>20.666666666666668</v>
      </c>
      <c r="I7" s="108">
        <f>基金分表!C291</f>
        <v>1.788</v>
      </c>
      <c r="J7" s="109">
        <f>表12_21[[#Totals],[申购金额]]</f>
        <v>3041.7</v>
      </c>
      <c r="K7" s="109">
        <f>表12_21[[#Totals],[基金份额]]</f>
        <v>1542.53</v>
      </c>
      <c r="L7" s="109">
        <f>表29[[#This Row],[累计份额]]*表29[[#This Row],[最新净值]]</f>
        <v>2758.0436399999999</v>
      </c>
      <c r="M7" s="108">
        <f>表29[[#This Row],[累计本金]]/表29[[#This Row],[累计份额]]</f>
        <v>1.9718903360064308</v>
      </c>
      <c r="N7" s="109">
        <f>表29[[#This Row],[累计价值]]-表29[[#This Row],[累计本金]]</f>
        <v>-283.65635999999995</v>
      </c>
      <c r="O7" s="110">
        <f>表29[[#This Row],[收益]]/表29[[#This Row],[累计本金]]</f>
        <v>-9.3255863497386321E-2</v>
      </c>
    </row>
    <row r="8" spans="1:15" x14ac:dyDescent="0.15">
      <c r="A8" s="103">
        <v>6</v>
      </c>
      <c r="B8" s="104" t="s">
        <v>19</v>
      </c>
      <c r="C8" s="104">
        <v>161720</v>
      </c>
      <c r="D8" s="104">
        <f>LOOKUP(9E+307,指数估值表!J:J)</f>
        <v>1.53</v>
      </c>
      <c r="E8" s="105">
        <v>1.8</v>
      </c>
      <c r="F8" s="105">
        <v>3.3</v>
      </c>
      <c r="G8" s="106">
        <f>表29[[#This Row],[累计价值]]/表29[[#Totals],[累计价值]]</f>
        <v>7.0524318901840841E-2</v>
      </c>
      <c r="H8" s="107">
        <f ca="1">表13_23[[#Totals],[持有时间]]</f>
        <v>63.666666666666664</v>
      </c>
      <c r="I8" s="108">
        <f>基金分表!C299</f>
        <v>1.0069999999999999</v>
      </c>
      <c r="J8" s="109">
        <f>表13_23[[#Totals],[申购金额]]</f>
        <v>2750</v>
      </c>
      <c r="K8" s="109">
        <f>表13_23[[#Totals],[基金份额]]</f>
        <v>4069.8600000000006</v>
      </c>
      <c r="L8" s="109">
        <f>表29[[#This Row],[累计份额]]*表29[[#This Row],[最新净值]]</f>
        <v>4098.3490200000006</v>
      </c>
      <c r="M8" s="108">
        <f>表29[[#This Row],[累计本金]]/表29[[#This Row],[累计份额]]</f>
        <v>0.67569891839031304</v>
      </c>
      <c r="N8" s="109">
        <f>表29[[#This Row],[累计价值]]-表29[[#This Row],[累计本金]]</f>
        <v>1348.3490200000006</v>
      </c>
      <c r="O8" s="110">
        <f>表29[[#This Row],[收益]]/表29[[#This Row],[累计本金]]</f>
        <v>0.49030873454545476</v>
      </c>
    </row>
    <row r="9" spans="1:15" x14ac:dyDescent="0.15">
      <c r="A9" s="103">
        <v>7</v>
      </c>
      <c r="B9" s="104" t="s">
        <v>20</v>
      </c>
      <c r="C9" s="104">
        <v>162411</v>
      </c>
      <c r="D9" s="104" t="s">
        <v>7440</v>
      </c>
      <c r="E9" s="104" t="s">
        <v>7443</v>
      </c>
      <c r="F9" s="104"/>
      <c r="G9" s="106">
        <f>表29[[#This Row],[累计价值]]/表29[[#Totals],[累计价值]]</f>
        <v>1.3095865732150836E-2</v>
      </c>
      <c r="H9" s="107">
        <f ca="1">表14_25[[#Totals],[持有时间]]</f>
        <v>148.57142857142858</v>
      </c>
      <c r="I9" s="108">
        <f>基金分表!C316</f>
        <v>0.51700000000000002</v>
      </c>
      <c r="J9" s="109">
        <f>表14_25[[#Totals],[申购金额]]</f>
        <v>740</v>
      </c>
      <c r="K9" s="109">
        <f>表14_25[[#Totals],[基金份额]]</f>
        <v>1472.02</v>
      </c>
      <c r="L9" s="109">
        <f>表29[[#This Row],[累计份额]]*表29[[#This Row],[最新净值]]</f>
        <v>761.03434000000004</v>
      </c>
      <c r="M9" s="108">
        <f>表29[[#This Row],[累计本金]]/表29[[#This Row],[累计份额]]</f>
        <v>0.50271056099781253</v>
      </c>
      <c r="N9" s="109">
        <f>表29[[#This Row],[累计价值]]-表29[[#This Row],[累计本金]]</f>
        <v>21.034340000000043</v>
      </c>
      <c r="O9" s="110">
        <f>表29[[#This Row],[收益]]/表29[[#This Row],[累计本金]]</f>
        <v>2.8424783783783842E-2</v>
      </c>
    </row>
    <row r="10" spans="1:15" x14ac:dyDescent="0.15">
      <c r="A10" s="103">
        <v>8</v>
      </c>
      <c r="B10" s="104" t="s">
        <v>21</v>
      </c>
      <c r="C10" s="104">
        <v>160218</v>
      </c>
      <c r="D10" s="104">
        <f>LOOKUP(9E+307,指数估值表!I:I)</f>
        <v>2.06</v>
      </c>
      <c r="E10" s="105">
        <v>2</v>
      </c>
      <c r="F10" s="105">
        <v>3</v>
      </c>
      <c r="G10" s="106">
        <f>表29[[#This Row],[累计价值]]/表29[[#Totals],[累计价值]]</f>
        <v>5.7475521476361306E-2</v>
      </c>
      <c r="H10" s="107">
        <f ca="1">表15_27[[#Totals],[持有时间]]</f>
        <v>159.07692307692307</v>
      </c>
      <c r="I10" s="108">
        <f>基金分表!C328</f>
        <v>0.79179999999999995</v>
      </c>
      <c r="J10" s="109">
        <f>表15_27[[#Totals],[申购金额]]</f>
        <v>3113.29</v>
      </c>
      <c r="K10" s="109">
        <f>表15_27[[#Totals],[基金份额]]</f>
        <v>4218.3</v>
      </c>
      <c r="L10" s="109">
        <f>表29[[#This Row],[累计份额]]*表29[[#This Row],[最新净值]]</f>
        <v>3340.0499399999999</v>
      </c>
      <c r="M10" s="108">
        <f>表29[[#This Row],[累计本金]]/表29[[#This Row],[累计份额]]</f>
        <v>0.73804376170495223</v>
      </c>
      <c r="N10" s="109">
        <f>表29[[#This Row],[累计价值]]-表29[[#This Row],[累计本金]]</f>
        <v>226.75993999999992</v>
      </c>
      <c r="O10" s="110">
        <f>表29[[#This Row],[收益]]/表29[[#This Row],[累计本金]]</f>
        <v>7.2836112279935347E-2</v>
      </c>
    </row>
    <row r="11" spans="1:15" ht="17" thickBot="1" x14ac:dyDescent="0.2">
      <c r="A11" s="112">
        <v>9</v>
      </c>
      <c r="B11" s="104" t="s">
        <v>9129</v>
      </c>
      <c r="C11" s="104">
        <v>165312</v>
      </c>
      <c r="D11" s="106">
        <f>LOOKUP(9E+307,[1]指数估值表!D:D)</f>
        <v>7.5700000000000003E-2</v>
      </c>
      <c r="E11" s="106">
        <v>0.1</v>
      </c>
      <c r="F11" s="106">
        <v>6.4000000000000001E-2</v>
      </c>
      <c r="G11" s="106">
        <f>表29[[#This Row],[累计价值]]/表29[[#Totals],[累计价值]]</f>
        <v>3.3128551695013463E-2</v>
      </c>
      <c r="H11" s="107">
        <f ca="1">表16_29[[#Totals],[持有时间]]</f>
        <v>169</v>
      </c>
      <c r="I11" s="108">
        <f>基金分表!C372</f>
        <v>0.94259999999999999</v>
      </c>
      <c r="J11" s="109">
        <f>表16_29[[#Totals],[申购金额]]</f>
        <v>1700</v>
      </c>
      <c r="K11" s="109">
        <f>表16_29[[#Totals],[基金份额]]</f>
        <v>2042.4199999999998</v>
      </c>
      <c r="L11" s="109">
        <f>表29[[#This Row],[累计份额]]*表29[[#This Row],[最新净值]]</f>
        <v>1925.1850919999999</v>
      </c>
      <c r="M11" s="108">
        <f>表29[[#This Row],[累计本金]]/表29[[#This Row],[累计份额]]</f>
        <v>0.83234594255833771</v>
      </c>
      <c r="N11" s="109">
        <f>表29[[#This Row],[累计价值]]-表29[[#This Row],[累计本金]]</f>
        <v>225.18509199999994</v>
      </c>
      <c r="O11" s="110">
        <f>表29[[#This Row],[收益]]/表29[[#This Row],[累计本金]]</f>
        <v>0.13246181882352936</v>
      </c>
    </row>
    <row r="12" spans="1:15" ht="18" thickTop="1" thickBot="1" x14ac:dyDescent="0.2">
      <c r="A12" s="113" t="s">
        <v>10465</v>
      </c>
      <c r="B12" s="114"/>
      <c r="C12" s="114"/>
      <c r="D12" s="114"/>
      <c r="E12" s="115"/>
      <c r="F12" s="115"/>
      <c r="G12" s="115"/>
      <c r="H12" s="115"/>
      <c r="I12" s="115"/>
      <c r="J12" s="268">
        <f>SUBTOTAL(109,表29[累计本金])</f>
        <v>58105.689999999995</v>
      </c>
      <c r="K12" s="115"/>
      <c r="L12" s="269">
        <f>SUBTOTAL(109,表29[累计价值])</f>
        <v>58112.564343999991</v>
      </c>
      <c r="M12" s="115"/>
      <c r="N12" s="269">
        <f>SUBTOTAL(109,表29[收益])</f>
        <v>6.8743439999981319</v>
      </c>
      <c r="O12" s="116">
        <f>N12/表29[[#Totals],[累计本金]]</f>
        <v>1.1830758743245511E-4</v>
      </c>
    </row>
    <row r="13" spans="1:15" ht="17" thickTop="1" x14ac:dyDescent="0.15">
      <c r="A13" s="120"/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</row>
    <row r="14" spans="1:15" x14ac:dyDescent="0.15">
      <c r="G14" s="120"/>
      <c r="H14" s="120"/>
      <c r="I14" s="120"/>
    </row>
    <row r="15" spans="1:15" x14ac:dyDescent="0.15">
      <c r="A15"/>
      <c r="B15"/>
      <c r="C15"/>
      <c r="G15" s="122"/>
      <c r="H15" s="122"/>
      <c r="I15" s="122"/>
      <c r="J15" s="123"/>
      <c r="K15" s="123"/>
      <c r="L15" s="123"/>
      <c r="M15" s="123"/>
      <c r="N15" s="123"/>
      <c r="O15" s="123"/>
    </row>
    <row r="16" spans="1:15" x14ac:dyDescent="0.15">
      <c r="A16"/>
      <c r="B16"/>
      <c r="C16"/>
      <c r="G16" s="120"/>
      <c r="H16" s="120"/>
      <c r="I16" s="120"/>
    </row>
    <row r="17" spans="1:15" x14ac:dyDescent="0.15">
      <c r="A17"/>
      <c r="B17"/>
      <c r="C17"/>
      <c r="G17" s="120"/>
      <c r="H17" s="120"/>
      <c r="I17" s="120"/>
      <c r="K17" s="123"/>
      <c r="L17" s="123"/>
      <c r="M17" s="123"/>
      <c r="N17" s="123"/>
      <c r="O17" s="123"/>
    </row>
    <row r="18" spans="1:15" x14ac:dyDescent="0.15">
      <c r="A18"/>
      <c r="B18"/>
      <c r="C18"/>
      <c r="G18" s="120"/>
      <c r="H18" s="120"/>
      <c r="I18" s="120"/>
    </row>
    <row r="21" spans="1:15" x14ac:dyDescent="0.15">
      <c r="A21"/>
      <c r="B21"/>
      <c r="C21"/>
      <c r="G21" s="123"/>
      <c r="H21" s="123"/>
      <c r="I21" s="123"/>
      <c r="J21" s="123"/>
      <c r="K21" s="123"/>
      <c r="L21" s="123"/>
      <c r="M21" s="123"/>
      <c r="N21" s="123"/>
      <c r="O21" s="123"/>
    </row>
    <row r="22" spans="1:15" x14ac:dyDescent="0.15">
      <c r="A22"/>
      <c r="B22"/>
      <c r="C22"/>
    </row>
    <row r="23" spans="1:15" x14ac:dyDescent="0.15">
      <c r="A23"/>
      <c r="B23"/>
      <c r="C23"/>
    </row>
    <row r="24" spans="1:15" x14ac:dyDescent="0.15">
      <c r="A24"/>
      <c r="B24"/>
      <c r="C24"/>
    </row>
    <row r="27" spans="1:15" x14ac:dyDescent="0.15">
      <c r="A27"/>
      <c r="B27"/>
      <c r="C27"/>
      <c r="G27" s="123"/>
      <c r="H27" s="123"/>
      <c r="I27" s="123"/>
      <c r="J27" s="123"/>
      <c r="K27" s="123"/>
      <c r="L27" s="123"/>
      <c r="M27" s="123"/>
      <c r="N27" s="123"/>
      <c r="O27" s="123"/>
    </row>
    <row r="28" spans="1:15" x14ac:dyDescent="0.15">
      <c r="A28"/>
      <c r="B28"/>
      <c r="C28"/>
    </row>
    <row r="29" spans="1:15" x14ac:dyDescent="0.15">
      <c r="A29"/>
      <c r="B29"/>
      <c r="C29"/>
    </row>
    <row r="30" spans="1:15" x14ac:dyDescent="0.15">
      <c r="A30"/>
      <c r="B30"/>
      <c r="C30"/>
    </row>
    <row r="33" spans="1:3" x14ac:dyDescent="0.15">
      <c r="A33"/>
      <c r="B33"/>
      <c r="C33"/>
    </row>
    <row r="34" spans="1:3" x14ac:dyDescent="0.15">
      <c r="A34"/>
      <c r="B34"/>
      <c r="C34"/>
    </row>
    <row r="35" spans="1:3" x14ac:dyDescent="0.15">
      <c r="A35"/>
      <c r="B35"/>
      <c r="C35"/>
    </row>
    <row r="36" spans="1:3" x14ac:dyDescent="0.15">
      <c r="A36"/>
      <c r="B36"/>
      <c r="C36"/>
    </row>
    <row r="37" spans="1:3" x14ac:dyDescent="0.15">
      <c r="A37"/>
      <c r="B37"/>
      <c r="C37"/>
    </row>
    <row r="40" spans="1:3" x14ac:dyDescent="0.15">
      <c r="A40"/>
      <c r="B40"/>
      <c r="C40"/>
    </row>
    <row r="41" spans="1:3" x14ac:dyDescent="0.15">
      <c r="A41"/>
      <c r="B41"/>
      <c r="C41"/>
    </row>
    <row r="42" spans="1:3" x14ac:dyDescent="0.15">
      <c r="A42"/>
      <c r="B42"/>
      <c r="C42"/>
    </row>
    <row r="45" spans="1:3" x14ac:dyDescent="0.15">
      <c r="A45"/>
      <c r="B45"/>
      <c r="C45"/>
    </row>
    <row r="46" spans="1:3" x14ac:dyDescent="0.15">
      <c r="A46"/>
      <c r="B46"/>
      <c r="C46"/>
    </row>
    <row r="47" spans="1:3" x14ac:dyDescent="0.15">
      <c r="A47"/>
      <c r="B47"/>
      <c r="C47"/>
    </row>
    <row r="48" spans="1:3" x14ac:dyDescent="0.15">
      <c r="A48"/>
      <c r="B48"/>
      <c r="C48"/>
    </row>
    <row r="51" spans="1:3" x14ac:dyDescent="0.15">
      <c r="A51"/>
      <c r="B51"/>
      <c r="C51"/>
    </row>
    <row r="52" spans="1:3" x14ac:dyDescent="0.15">
      <c r="A52"/>
      <c r="B52"/>
      <c r="C52"/>
    </row>
    <row r="53" spans="1:3" x14ac:dyDescent="0.15">
      <c r="A53"/>
      <c r="B53"/>
      <c r="C53"/>
    </row>
    <row r="56" spans="1:3" x14ac:dyDescent="0.15">
      <c r="A56"/>
      <c r="B56"/>
      <c r="C56"/>
    </row>
    <row r="57" spans="1:3" x14ac:dyDescent="0.15">
      <c r="A57"/>
      <c r="B57"/>
      <c r="C57"/>
    </row>
    <row r="58" spans="1:3" x14ac:dyDescent="0.15">
      <c r="A58"/>
      <c r="B58"/>
      <c r="C58"/>
    </row>
    <row r="59" spans="1:3" x14ac:dyDescent="0.15">
      <c r="A59"/>
      <c r="B59"/>
      <c r="C59"/>
    </row>
    <row r="62" spans="1:3" x14ac:dyDescent="0.15">
      <c r="A62"/>
      <c r="B62"/>
      <c r="C62"/>
    </row>
    <row r="63" spans="1:3" x14ac:dyDescent="0.15">
      <c r="A63"/>
      <c r="B63"/>
      <c r="C63"/>
    </row>
    <row r="64" spans="1:3" x14ac:dyDescent="0.15">
      <c r="A64"/>
      <c r="B64"/>
      <c r="C64"/>
    </row>
  </sheetData>
  <mergeCells count="1">
    <mergeCell ref="A1:O1"/>
  </mergeCells>
  <phoneticPr fontId="1" type="noConversion"/>
  <conditionalFormatting sqref="G3:G11">
    <cfRule type="cellIs" dxfId="24" priority="3" operator="greaterThan">
      <formula>0.3</formula>
    </cfRule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{AF83CF44-6DA9-46FF-A680-4571EFE28113}</x14:id>
        </ext>
      </extLst>
    </cfRule>
  </conditionalFormatting>
  <conditionalFormatting sqref="D8">
    <cfRule type="cellIs" dxfId="23" priority="10" operator="between">
      <formula>1.8</formula>
      <formula>3.3</formula>
    </cfRule>
    <cfRule type="cellIs" dxfId="22" priority="11" operator="between">
      <formula>1.8</formula>
      <formula>3.3</formula>
    </cfRule>
    <cfRule type="cellIs" dxfId="21" priority="12" operator="lessThan">
      <formula>1.8</formula>
    </cfRule>
    <cfRule type="cellIs" dxfId="20" priority="13" operator="greaterThan">
      <formula>3.3</formula>
    </cfRule>
    <cfRule type="cellIs" dxfId="19" priority="27" operator="lessThan">
      <formula>1.8</formula>
    </cfRule>
  </conditionalFormatting>
  <conditionalFormatting sqref="D6">
    <cfRule type="cellIs" dxfId="18" priority="23" operator="between">
      <formula>0.064</formula>
      <formula>0.1</formula>
    </cfRule>
    <cfRule type="cellIs" dxfId="17" priority="24" operator="lessThan">
      <formula>0.064</formula>
    </cfRule>
    <cfRule type="cellIs" dxfId="16" priority="25" operator="greaterThan">
      <formula>0.1</formula>
    </cfRule>
  </conditionalFormatting>
  <conditionalFormatting sqref="D3">
    <cfRule type="cellIs" dxfId="15" priority="20" operator="between">
      <formula>15</formula>
      <formula>25</formula>
    </cfRule>
    <cfRule type="cellIs" dxfId="14" priority="21" operator="lessThan">
      <formula>15</formula>
    </cfRule>
    <cfRule type="cellIs" dxfId="13" priority="22" operator="greaterThan">
      <formula>25</formula>
    </cfRule>
  </conditionalFormatting>
  <conditionalFormatting sqref="D4">
    <cfRule type="cellIs" dxfId="12" priority="17" operator="between">
      <formula>33</formula>
      <formula>40</formula>
    </cfRule>
    <cfRule type="cellIs" dxfId="11" priority="18" operator="lessThan">
      <formula>33</formula>
    </cfRule>
    <cfRule type="cellIs" dxfId="10" priority="19" operator="greaterThan">
      <formula>40</formula>
    </cfRule>
  </conditionalFormatting>
  <conditionalFormatting sqref="D5">
    <cfRule type="cellIs" dxfId="9" priority="14" operator="between">
      <formula>33</formula>
      <formula>40</formula>
    </cfRule>
    <cfRule type="cellIs" dxfId="8" priority="15" operator="lessThan">
      <formula>33</formula>
    </cfRule>
    <cfRule type="cellIs" dxfId="7" priority="16" operator="greaterThan">
      <formula>40</formula>
    </cfRule>
  </conditionalFormatting>
  <conditionalFormatting sqref="D10">
    <cfRule type="cellIs" dxfId="6" priority="7" operator="between">
      <formula>2</formula>
      <formula>3</formula>
    </cfRule>
    <cfRule type="cellIs" dxfId="5" priority="8" operator="lessThan">
      <formula>2</formula>
    </cfRule>
    <cfRule type="cellIs" dxfId="4" priority="9" operator="greaterThan">
      <formula>3</formula>
    </cfRule>
  </conditionalFormatting>
  <conditionalFormatting sqref="D11">
    <cfRule type="cellIs" dxfId="3" priority="4" operator="between">
      <formula>0.064</formula>
      <formula>0.1</formula>
    </cfRule>
    <cfRule type="cellIs" dxfId="2" priority="5" operator="lessThan">
      <formula>0.064</formula>
    </cfRule>
    <cfRule type="cellIs" dxfId="1" priority="6" operator="greaterThan">
      <formula>0.1</formula>
    </cfRule>
  </conditionalFormatting>
  <conditionalFormatting sqref="G8 G10">
    <cfRule type="cellIs" dxfId="0" priority="2" operator="greaterThan">
      <formula>0.1</formula>
    </cfRule>
  </conditionalFormatting>
  <conditionalFormatting sqref="O3:O1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{9E31C264-0756-4767-993B-01A96A68EB49}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83CF44-6DA9-46FF-A680-4571EFE28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G3:G11</xm:sqref>
        </x14:conditionalFormatting>
        <x14:conditionalFormatting xmlns:xm="http://schemas.microsoft.com/office/excel/2006/main">
          <x14:cfRule type="dataBar" id="{9E31C264-0756-4767-993B-01A96A68E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2"/>
  <sheetViews>
    <sheetView topLeftCell="F1" workbookViewId="0">
      <selection activeCell="N57" sqref="N57"/>
    </sheetView>
  </sheetViews>
  <sheetFormatPr baseColWidth="10" defaultColWidth="8.83203125" defaultRowHeight="14" x14ac:dyDescent="0.15"/>
  <cols>
    <col min="1" max="1" width="13.6640625" style="19" bestFit="1" customWidth="1"/>
    <col min="2" max="2" width="11.6640625" style="19" bestFit="1" customWidth="1"/>
    <col min="3" max="3" width="15.5" style="19" bestFit="1" customWidth="1"/>
    <col min="4" max="4" width="14.1640625" style="19" bestFit="1" customWidth="1"/>
    <col min="5" max="5" width="15.6640625" style="19" bestFit="1" customWidth="1"/>
    <col min="6" max="6" width="13.6640625" style="19" bestFit="1" customWidth="1"/>
    <col min="7" max="7" width="15.6640625" style="19" bestFit="1" customWidth="1"/>
    <col min="8" max="8" width="11.6640625" style="19" bestFit="1" customWidth="1"/>
    <col min="9" max="9" width="13.6640625" style="19" bestFit="1" customWidth="1"/>
    <col min="10" max="10" width="9.6640625" bestFit="1" customWidth="1"/>
    <col min="11" max="11" width="12.1640625" bestFit="1" customWidth="1"/>
    <col min="12" max="13" width="18.6640625" bestFit="1" customWidth="1"/>
    <col min="14" max="14" width="15.6640625" bestFit="1" customWidth="1"/>
    <col min="15" max="15" width="19.33203125" bestFit="1" customWidth="1"/>
    <col min="16" max="16" width="12.6640625" bestFit="1" customWidth="1"/>
  </cols>
  <sheetData>
    <row r="1" spans="1:16" ht="15" x14ac:dyDescent="0.15">
      <c r="A1" s="274" t="s">
        <v>10488</v>
      </c>
      <c r="B1" s="274"/>
      <c r="C1" s="274"/>
      <c r="D1" s="274"/>
      <c r="E1" s="274"/>
      <c r="F1" s="274"/>
      <c r="G1" s="274"/>
      <c r="H1" s="274"/>
      <c r="I1" s="274"/>
      <c r="K1" s="95"/>
      <c r="L1" s="95"/>
      <c r="M1" s="95"/>
      <c r="N1" s="95"/>
      <c r="O1" s="95"/>
      <c r="P1" s="95"/>
    </row>
    <row r="2" spans="1:16" ht="15" x14ac:dyDescent="0.15">
      <c r="A2" s="27">
        <v>501029</v>
      </c>
      <c r="B2" s="27" t="s">
        <v>231</v>
      </c>
      <c r="C2" s="27">
        <f>VLOOKUP(A2,凤凰财经基金数据!A:G,3,FALSE)</f>
        <v>1.0680000000000001</v>
      </c>
      <c r="D2" s="27" t="s">
        <v>232</v>
      </c>
      <c r="E2" s="38">
        <f ca="1">TODAY()</f>
        <v>43145</v>
      </c>
      <c r="F2" s="39" t="s">
        <v>220</v>
      </c>
      <c r="G2" s="40">
        <v>1E-3</v>
      </c>
      <c r="H2" s="74"/>
      <c r="I2" s="74"/>
      <c r="K2" s="279" t="s">
        <v>10512</v>
      </c>
      <c r="L2" s="279"/>
      <c r="M2" s="279"/>
      <c r="N2" s="279"/>
      <c r="O2" s="279"/>
      <c r="P2" s="279"/>
    </row>
    <row r="3" spans="1:16" ht="15" x14ac:dyDescent="0.15">
      <c r="A3" s="81" t="s">
        <v>10484</v>
      </c>
      <c r="B3" s="20" t="s">
        <v>221</v>
      </c>
      <c r="C3" s="31" t="s">
        <v>10467</v>
      </c>
      <c r="D3" s="31" t="s">
        <v>9120</v>
      </c>
      <c r="E3" s="13" t="s">
        <v>215</v>
      </c>
      <c r="F3" s="14" t="s">
        <v>216</v>
      </c>
      <c r="G3" s="15" t="s">
        <v>217</v>
      </c>
      <c r="H3" s="28" t="s">
        <v>218</v>
      </c>
      <c r="I3" s="17" t="s">
        <v>219</v>
      </c>
      <c r="K3" s="86" t="s">
        <v>10470</v>
      </c>
      <c r="L3" s="86" t="s">
        <v>10468</v>
      </c>
      <c r="M3" s="86" t="s">
        <v>10469</v>
      </c>
      <c r="N3" s="253" t="s">
        <v>10485</v>
      </c>
      <c r="O3" s="87" t="s">
        <v>10486</v>
      </c>
      <c r="P3" s="87" t="s">
        <v>10487</v>
      </c>
    </row>
    <row r="4" spans="1:16" ht="15" x14ac:dyDescent="0.15">
      <c r="A4" s="172">
        <v>42920</v>
      </c>
      <c r="B4" s="97">
        <f>VLOOKUP(A4,指数估值表!A:J,5,FALSE)</f>
        <v>13.51</v>
      </c>
      <c r="C4" s="97" t="s">
        <v>10466</v>
      </c>
      <c r="D4" s="97" t="s">
        <v>9121</v>
      </c>
      <c r="E4" s="173">
        <v>32</v>
      </c>
      <c r="F4" s="174">
        <v>1.0624</v>
      </c>
      <c r="G4" s="175">
        <v>30.09</v>
      </c>
      <c r="H4" s="176">
        <f t="shared" ref="H4:H35" si="0">E4*$G$2</f>
        <v>3.2000000000000001E-2</v>
      </c>
      <c r="I4" s="177">
        <f t="shared" ref="I4:I35" ca="1" si="1">$E$2-A4</f>
        <v>225</v>
      </c>
      <c r="K4" s="86" t="s">
        <v>10475</v>
      </c>
      <c r="L4" s="88">
        <v>5235.3</v>
      </c>
      <c r="M4" s="89">
        <v>4738.87</v>
      </c>
      <c r="N4" s="254" t="e">
        <f>GETPIVOTDATA("[Measures].[以下项目的总和:基金份额]",$K$3,"[表8_4].[购买渠道]","[表8_4].[购买渠道].&amp;[蚂蚁财富B]")*$C$2</f>
        <v>#REF!</v>
      </c>
      <c r="O4" s="88" t="e">
        <f>N4-GETPIVOTDATA("[Measures].[以下项目的总和:申购金额]",$K$3,"[表8_4].[购买渠道]","[表8_4].[购买渠道].&amp;[蚂蚁财富B]")</f>
        <v>#REF!</v>
      </c>
      <c r="P4" s="91" t="e">
        <f>O4/GETPIVOTDATA("[Measures].[以下项目的总和:申购金额]",$K$3,"[表8_4].[购买渠道]","[表8_4].[购买渠道].&amp;[蚂蚁财富B]")</f>
        <v>#REF!</v>
      </c>
    </row>
    <row r="5" spans="1:16" ht="15" x14ac:dyDescent="0.15">
      <c r="A5" s="172">
        <v>42921</v>
      </c>
      <c r="B5" s="97">
        <f>VLOOKUP(A5,指数估值表!A:J,5,FALSE)</f>
        <v>13.6</v>
      </c>
      <c r="C5" s="97" t="s">
        <v>10466</v>
      </c>
      <c r="D5" s="97" t="s">
        <v>9121</v>
      </c>
      <c r="E5" s="173">
        <v>32</v>
      </c>
      <c r="F5" s="174">
        <v>1.056</v>
      </c>
      <c r="G5" s="175">
        <v>30.27</v>
      </c>
      <c r="H5" s="176">
        <f t="shared" si="0"/>
        <v>3.2000000000000001E-2</v>
      </c>
      <c r="I5" s="177">
        <f t="shared" ca="1" si="1"/>
        <v>224</v>
      </c>
      <c r="K5" s="86" t="s">
        <v>10474</v>
      </c>
      <c r="L5" s="88">
        <v>7225</v>
      </c>
      <c r="M5" s="89">
        <v>6655.27</v>
      </c>
      <c r="N5" s="254" t="e">
        <f>GETPIVOTDATA("[Measures].[以下项目的总和:基金份额]",$K$3,"[表8_4].[购买渠道]","[表8_4].[购买渠道].&amp;[蚂蚁聚宝A]")*$C$2</f>
        <v>#REF!</v>
      </c>
      <c r="O5" s="88" t="e">
        <f>N5-GETPIVOTDATA("[Measures].[以下项目的总和:申购金额]",$K$3,"[表8_4].[购买渠道]","[表8_4].[购买渠道].&amp;[蚂蚁聚宝A]")</f>
        <v>#REF!</v>
      </c>
      <c r="P5" s="91" t="e">
        <f>O5/GETPIVOTDATA("[Measures].[以下项目的总和:申购金额]",$K$3,"[表8_4].[购买渠道]","[表8_4].[购买渠道].&amp;[蚂蚁聚宝A]")</f>
        <v>#REF!</v>
      </c>
    </row>
    <row r="6" spans="1:16" ht="15" x14ac:dyDescent="0.15">
      <c r="A6" s="172">
        <v>42922</v>
      </c>
      <c r="B6" s="97">
        <f>VLOOKUP(A6,指数估值表!A:J,5,FALSE)</f>
        <v>13.61</v>
      </c>
      <c r="C6" s="97" t="s">
        <v>10466</v>
      </c>
      <c r="D6" s="97" t="s">
        <v>9121</v>
      </c>
      <c r="E6" s="173">
        <v>32</v>
      </c>
      <c r="F6" s="174">
        <v>1.0646</v>
      </c>
      <c r="G6" s="175">
        <v>30.03</v>
      </c>
      <c r="H6" s="176">
        <f t="shared" si="0"/>
        <v>3.2000000000000001E-2</v>
      </c>
      <c r="I6" s="177">
        <f t="shared" ca="1" si="1"/>
        <v>223</v>
      </c>
      <c r="K6" s="86" t="s">
        <v>10471</v>
      </c>
      <c r="L6" s="88">
        <v>12460.3</v>
      </c>
      <c r="M6" s="89">
        <v>11394.14</v>
      </c>
      <c r="N6" s="255">
        <f>GETPIVOTDATA("[Measures].[以下项目的总和:基金份额]",$K$3)*$C$2</f>
        <v>12168.94152</v>
      </c>
      <c r="O6" s="90">
        <f>N6-GETPIVOTDATA("[Measures].[以下项目的总和:申购金额]",$K$3)</f>
        <v>-291.35847999999896</v>
      </c>
      <c r="P6" s="91">
        <f>O6/GETPIVOTDATA("[Measures].[以下项目的总和:申购金额]",$K$3)</f>
        <v>-2.3382942625779394E-2</v>
      </c>
    </row>
    <row r="7" spans="1:16" ht="15" x14ac:dyDescent="0.15">
      <c r="A7" s="172">
        <v>42923</v>
      </c>
      <c r="B7" s="97">
        <f>VLOOKUP(A7,指数估值表!A:J,5,FALSE)</f>
        <v>13.61</v>
      </c>
      <c r="C7" s="97" t="s">
        <v>10466</v>
      </c>
      <c r="D7" s="97" t="s">
        <v>9121</v>
      </c>
      <c r="E7" s="173">
        <v>32</v>
      </c>
      <c r="F7" s="174">
        <v>1.0658000000000001</v>
      </c>
      <c r="G7" s="178">
        <v>30</v>
      </c>
      <c r="H7" s="176">
        <f t="shared" si="0"/>
        <v>3.2000000000000001E-2</v>
      </c>
      <c r="I7" s="177">
        <f t="shared" ca="1" si="1"/>
        <v>222</v>
      </c>
      <c r="K7" s="125"/>
      <c r="L7" s="126"/>
      <c r="M7" s="60"/>
      <c r="N7" s="94"/>
      <c r="O7" s="94"/>
      <c r="P7" s="94"/>
    </row>
    <row r="8" spans="1:16" ht="15" x14ac:dyDescent="0.15">
      <c r="A8" s="172">
        <v>42927</v>
      </c>
      <c r="B8" s="97">
        <f>VLOOKUP(A8,指数估值表!A:J,5,FALSE)</f>
        <v>13.65</v>
      </c>
      <c r="C8" s="97" t="s">
        <v>10466</v>
      </c>
      <c r="D8" s="97" t="s">
        <v>9121</v>
      </c>
      <c r="E8" s="173">
        <v>48</v>
      </c>
      <c r="F8" s="174">
        <v>1.0662</v>
      </c>
      <c r="G8" s="175">
        <v>44.97</v>
      </c>
      <c r="H8" s="176">
        <f t="shared" si="0"/>
        <v>4.8000000000000001E-2</v>
      </c>
      <c r="I8" s="177">
        <f t="shared" ca="1" si="1"/>
        <v>218</v>
      </c>
      <c r="K8" s="279" t="s">
        <v>10514</v>
      </c>
      <c r="L8" s="279"/>
      <c r="M8" s="279"/>
      <c r="N8" s="279"/>
      <c r="O8" s="279"/>
      <c r="P8" s="279"/>
    </row>
    <row r="9" spans="1:16" ht="15" x14ac:dyDescent="0.15">
      <c r="A9" s="172">
        <v>42929</v>
      </c>
      <c r="B9" s="97">
        <f>VLOOKUP(A9,指数估值表!A:J,5,FALSE)</f>
        <v>13.63</v>
      </c>
      <c r="C9" s="97" t="s">
        <v>10466</v>
      </c>
      <c r="D9" s="97" t="s">
        <v>9121</v>
      </c>
      <c r="E9" s="173">
        <v>48</v>
      </c>
      <c r="F9" s="174">
        <v>1.0645</v>
      </c>
      <c r="G9" s="175">
        <v>45.04</v>
      </c>
      <c r="H9" s="176">
        <f t="shared" si="0"/>
        <v>4.8000000000000001E-2</v>
      </c>
      <c r="I9" s="177">
        <f t="shared" ca="1" si="1"/>
        <v>216</v>
      </c>
      <c r="K9" s="164" t="s">
        <v>10470</v>
      </c>
      <c r="L9" s="164" t="s">
        <v>10472</v>
      </c>
      <c r="M9" s="164" t="s">
        <v>10473</v>
      </c>
      <c r="N9" s="87" t="s">
        <v>10485</v>
      </c>
      <c r="O9" s="87" t="s">
        <v>10486</v>
      </c>
      <c r="P9" s="87" t="s">
        <v>10487</v>
      </c>
    </row>
    <row r="10" spans="1:16" ht="15" x14ac:dyDescent="0.15">
      <c r="A10" s="172">
        <v>42933</v>
      </c>
      <c r="B10" s="97">
        <f>VLOOKUP(A10,指数估值表!A:J,5,FALSE)</f>
        <v>13.44</v>
      </c>
      <c r="C10" s="97" t="s">
        <v>10466</v>
      </c>
      <c r="D10" s="97" t="s">
        <v>9121</v>
      </c>
      <c r="E10" s="173">
        <v>27</v>
      </c>
      <c r="F10" s="174">
        <v>1.0729</v>
      </c>
      <c r="G10" s="175">
        <v>25.14</v>
      </c>
      <c r="H10" s="176">
        <f t="shared" si="0"/>
        <v>2.7E-2</v>
      </c>
      <c r="I10" s="177">
        <f t="shared" ca="1" si="1"/>
        <v>212</v>
      </c>
      <c r="K10" s="92" t="s">
        <v>10483</v>
      </c>
      <c r="L10" s="88">
        <v>11120</v>
      </c>
      <c r="M10" s="93">
        <v>10451.999999999998</v>
      </c>
      <c r="N10" s="254">
        <f>GETPIVOTDATA("求和项:基金份额",$K$9,"申购渠道","蚂蚁财富A")*$C$101</f>
        <v>10020.332399999998</v>
      </c>
      <c r="O10" s="88">
        <f>N10-GETPIVOTDATA("求和项:申购金额",$K$9,"申购渠道","蚂蚁财富A")</f>
        <v>-1099.6676000000025</v>
      </c>
      <c r="P10" s="91">
        <f>O10/GETPIVOTDATA("求和项:申购金额",$K$9,"申购渠道","蚂蚁财富A")</f>
        <v>-9.8890971223021804E-2</v>
      </c>
    </row>
    <row r="11" spans="1:16" ht="15" x14ac:dyDescent="0.15">
      <c r="A11" s="172">
        <v>42935</v>
      </c>
      <c r="B11" s="97">
        <f>VLOOKUP(A11,指数估值表!A:J,5,FALSE)</f>
        <v>13.63</v>
      </c>
      <c r="C11" s="97" t="s">
        <v>10466</v>
      </c>
      <c r="D11" s="97" t="s">
        <v>9121</v>
      </c>
      <c r="E11" s="173">
        <v>52</v>
      </c>
      <c r="F11" s="174">
        <v>1.0563</v>
      </c>
      <c r="G11" s="175">
        <v>49.18</v>
      </c>
      <c r="H11" s="176">
        <f t="shared" si="0"/>
        <v>5.2000000000000005E-2</v>
      </c>
      <c r="I11" s="177">
        <f t="shared" ca="1" si="1"/>
        <v>210</v>
      </c>
      <c r="K11" s="92" t="s">
        <v>10474</v>
      </c>
      <c r="L11" s="88">
        <v>4090.6</v>
      </c>
      <c r="M11" s="93">
        <v>3856.6400000000003</v>
      </c>
      <c r="N11" s="254">
        <f>GETPIVOTDATA("求和项:基金份额",$K$9,"申购渠道","蚂蚁财富B")*$C$101</f>
        <v>3697.3607680000005</v>
      </c>
      <c r="O11" s="88">
        <f>N11-GETPIVOTDATA("求和项:申购金额",$K$9,"申购渠道","蚂蚁财富B")</f>
        <v>-393.23923199999945</v>
      </c>
      <c r="P11" s="91">
        <f>O11/GETPIVOTDATA("求和项:申购金额",$K$9,"申购渠道","蚂蚁财富B")</f>
        <v>-9.6132408937564043E-2</v>
      </c>
    </row>
    <row r="12" spans="1:16" ht="15" x14ac:dyDescent="0.15">
      <c r="A12" s="172">
        <v>42937</v>
      </c>
      <c r="B12" s="97">
        <f>VLOOKUP(A12,指数估值表!A:J,5,FALSE)</f>
        <v>13.75</v>
      </c>
      <c r="C12" s="97" t="s">
        <v>10466</v>
      </c>
      <c r="D12" s="97" t="s">
        <v>9121</v>
      </c>
      <c r="E12" s="173">
        <v>30</v>
      </c>
      <c r="F12" s="174">
        <v>1.0789</v>
      </c>
      <c r="G12" s="175">
        <v>27.78</v>
      </c>
      <c r="H12" s="176">
        <f t="shared" si="0"/>
        <v>0.03</v>
      </c>
      <c r="I12" s="177">
        <f t="shared" ca="1" si="1"/>
        <v>208</v>
      </c>
      <c r="K12" s="92" t="s">
        <v>10471</v>
      </c>
      <c r="L12" s="88">
        <v>15210.6</v>
      </c>
      <c r="M12" s="93">
        <v>14308.64</v>
      </c>
      <c r="N12" s="255">
        <f>GETPIVOTDATA("求和项:基金份额",$K$9)*$C$101</f>
        <v>13717.693168</v>
      </c>
      <c r="O12" s="90">
        <f>N12-GETPIVOTDATA("求和项:申购金额",$K$9)</f>
        <v>-1492.9068320000006</v>
      </c>
      <c r="P12" s="91">
        <f>O12/GETPIVOTDATA("求和项:申购金额",$K$9)</f>
        <v>-9.8149108647916622E-2</v>
      </c>
    </row>
    <row r="13" spans="1:16" ht="15" x14ac:dyDescent="0.15">
      <c r="A13" s="172">
        <v>42941</v>
      </c>
      <c r="B13" s="97">
        <f>VLOOKUP(A13,指数估值表!A:J,5,FALSE)</f>
        <v>13.79</v>
      </c>
      <c r="C13" s="97" t="s">
        <v>10466</v>
      </c>
      <c r="D13" s="97" t="s">
        <v>9121</v>
      </c>
      <c r="E13" s="173">
        <v>18</v>
      </c>
      <c r="F13" s="174">
        <v>1.0874999999999999</v>
      </c>
      <c r="G13" s="175">
        <v>16.53</v>
      </c>
      <c r="H13" s="176">
        <f t="shared" si="0"/>
        <v>1.8000000000000002E-2</v>
      </c>
      <c r="I13" s="177">
        <f t="shared" ca="1" si="1"/>
        <v>204</v>
      </c>
      <c r="K13" s="280"/>
      <c r="L13" s="280"/>
      <c r="M13" s="280"/>
      <c r="N13" s="280"/>
      <c r="O13" s="280"/>
      <c r="P13" s="280"/>
    </row>
    <row r="14" spans="1:16" ht="15" x14ac:dyDescent="0.15">
      <c r="A14" s="172">
        <v>42943</v>
      </c>
      <c r="B14" s="97">
        <f>VLOOKUP(A14,指数估值表!A:J,5,FALSE)</f>
        <v>13.76</v>
      </c>
      <c r="C14" s="97" t="s">
        <v>10466</v>
      </c>
      <c r="D14" s="97" t="s">
        <v>9121</v>
      </c>
      <c r="E14" s="173">
        <v>48</v>
      </c>
      <c r="F14" s="174">
        <v>1.077</v>
      </c>
      <c r="G14" s="175">
        <v>44.52</v>
      </c>
      <c r="H14" s="176">
        <f t="shared" si="0"/>
        <v>4.8000000000000001E-2</v>
      </c>
      <c r="I14" s="177">
        <f t="shared" ca="1" si="1"/>
        <v>202</v>
      </c>
      <c r="K14" s="279" t="s">
        <v>10516</v>
      </c>
      <c r="L14" s="279"/>
      <c r="M14" s="279"/>
      <c r="N14" s="279"/>
      <c r="O14" s="279"/>
      <c r="P14" s="279"/>
    </row>
    <row r="15" spans="1:16" ht="15" x14ac:dyDescent="0.15">
      <c r="A15" s="172">
        <v>42947</v>
      </c>
      <c r="B15" s="97">
        <f>VLOOKUP(A15,指数估值表!A:J,5,FALSE)</f>
        <v>13.8</v>
      </c>
      <c r="C15" s="97" t="s">
        <v>10466</v>
      </c>
      <c r="D15" s="97" t="s">
        <v>9121</v>
      </c>
      <c r="E15" s="173">
        <v>27</v>
      </c>
      <c r="F15" s="174">
        <v>1.0801000000000001</v>
      </c>
      <c r="G15" s="175">
        <v>24.97</v>
      </c>
      <c r="H15" s="176">
        <f t="shared" si="0"/>
        <v>2.7E-2</v>
      </c>
      <c r="I15" s="177">
        <f t="shared" ca="1" si="1"/>
        <v>198</v>
      </c>
      <c r="K15" s="164" t="s">
        <v>10470</v>
      </c>
      <c r="L15" s="164" t="s">
        <v>10472</v>
      </c>
      <c r="M15" s="164" t="s">
        <v>10473</v>
      </c>
      <c r="N15" s="87" t="s">
        <v>10485</v>
      </c>
      <c r="O15" s="87" t="s">
        <v>10486</v>
      </c>
      <c r="P15" s="87" t="s">
        <v>10487</v>
      </c>
    </row>
    <row r="16" spans="1:16" ht="15" x14ac:dyDescent="0.15">
      <c r="A16" s="172">
        <v>42949</v>
      </c>
      <c r="B16" s="97">
        <f>VLOOKUP(A16,指数估值表!A:J,5,FALSE)</f>
        <v>13.61</v>
      </c>
      <c r="C16" s="97" t="s">
        <v>10466</v>
      </c>
      <c r="D16" s="97" t="s">
        <v>9121</v>
      </c>
      <c r="E16" s="173">
        <v>36</v>
      </c>
      <c r="F16" s="174">
        <v>1.0858000000000001</v>
      </c>
      <c r="G16" s="175">
        <v>33.119999999999997</v>
      </c>
      <c r="H16" s="176">
        <f t="shared" si="0"/>
        <v>3.6000000000000004E-2</v>
      </c>
      <c r="I16" s="177">
        <f t="shared" ca="1" si="1"/>
        <v>196</v>
      </c>
      <c r="K16" s="92" t="s">
        <v>10483</v>
      </c>
      <c r="L16" s="88">
        <v>4592.8999999999996</v>
      </c>
      <c r="M16" s="93">
        <v>1898.2500000000005</v>
      </c>
      <c r="N16" s="254">
        <f>GETPIVOTDATA("求和项:基金份额",$K$15,"购买渠道","蚂蚁财富A")*$C$138</f>
        <v>4186.7802000000011</v>
      </c>
      <c r="O16" s="88">
        <f>N16-GETPIVOTDATA("求和项:申购金额",$K$15,"购买渠道","蚂蚁财富A")</f>
        <v>-406.11979999999858</v>
      </c>
      <c r="P16" s="91">
        <f>O16/GETPIVOTDATA("求和项:申购金额",$K$15,"购买渠道","蚂蚁财富A")</f>
        <v>-8.8423392627751229E-2</v>
      </c>
    </row>
    <row r="17" spans="1:16" ht="15" x14ac:dyDescent="0.15">
      <c r="A17" s="172">
        <v>42951</v>
      </c>
      <c r="B17" s="97">
        <f>VLOOKUP(A17,指数估值表!A:J,5,FALSE)</f>
        <v>13.47</v>
      </c>
      <c r="C17" s="97" t="s">
        <v>10466</v>
      </c>
      <c r="D17" s="97" t="s">
        <v>9121</v>
      </c>
      <c r="E17" s="173">
        <v>36</v>
      </c>
      <c r="F17" s="174">
        <v>1.0741000000000001</v>
      </c>
      <c r="G17" s="175">
        <v>33.479999999999997</v>
      </c>
      <c r="H17" s="176">
        <f t="shared" si="0"/>
        <v>3.6000000000000004E-2</v>
      </c>
      <c r="I17" s="177">
        <f t="shared" ca="1" si="1"/>
        <v>194</v>
      </c>
      <c r="K17" s="92" t="s">
        <v>10491</v>
      </c>
      <c r="L17" s="88">
        <v>6646.9</v>
      </c>
      <c r="M17" s="93">
        <v>2757.9900000000002</v>
      </c>
      <c r="N17" s="254">
        <f>GETPIVOTDATA("求和项:基金份额",$K$15,"购买渠道","蚂蚁聚宝B")*$C$138</f>
        <v>6083.0227440000008</v>
      </c>
      <c r="O17" s="88">
        <f>N17-GETPIVOTDATA("求和项:申购金额",$K$15,"购买渠道","蚂蚁聚宝B")</f>
        <v>-563.87725599999885</v>
      </c>
      <c r="P17" s="91">
        <f>O17/GETPIVOTDATA("求和项:申购金额",$K$15,"购买渠道","蚂蚁聚宝B")</f>
        <v>-8.4833118596638862E-2</v>
      </c>
    </row>
    <row r="18" spans="1:16" ht="15" x14ac:dyDescent="0.15">
      <c r="A18" s="172">
        <v>42955</v>
      </c>
      <c r="B18" s="97">
        <f>VLOOKUP(A18,指数估值表!A:J,5,FALSE)</f>
        <v>13.53</v>
      </c>
      <c r="C18" s="97" t="s">
        <v>10466</v>
      </c>
      <c r="D18" s="97" t="s">
        <v>9121</v>
      </c>
      <c r="E18" s="173">
        <v>64</v>
      </c>
      <c r="F18" s="174">
        <v>1.0730999999999999</v>
      </c>
      <c r="G18" s="175">
        <v>59.58</v>
      </c>
      <c r="H18" s="176">
        <f t="shared" si="0"/>
        <v>6.4000000000000001E-2</v>
      </c>
      <c r="I18" s="177">
        <f t="shared" ca="1" si="1"/>
        <v>190</v>
      </c>
      <c r="K18" s="92" t="s">
        <v>10471</v>
      </c>
      <c r="L18" s="88">
        <v>11239.8</v>
      </c>
      <c r="M18" s="93">
        <v>4656.2400000000007</v>
      </c>
      <c r="N18" s="255">
        <f>GETPIVOTDATA("求和项:基金份额",$K$15)*$C$138</f>
        <v>10269.802944000001</v>
      </c>
      <c r="O18" s="90">
        <f>N18-GETPIVOTDATA("求和项:申购金额",$K$15)</f>
        <v>-969.99705599999834</v>
      </c>
      <c r="P18" s="91">
        <f>O18/GETPIVOTDATA("求和项:申购金额",$K$15)</f>
        <v>-8.6300206053488357E-2</v>
      </c>
    </row>
    <row r="19" spans="1:16" ht="15" x14ac:dyDescent="0.15">
      <c r="A19" s="172">
        <v>42957</v>
      </c>
      <c r="B19" s="97">
        <f>VLOOKUP(A19,指数估值表!A:J,5,FALSE)</f>
        <v>13.48</v>
      </c>
      <c r="C19" s="97" t="s">
        <v>10466</v>
      </c>
      <c r="D19" s="97" t="s">
        <v>9121</v>
      </c>
      <c r="E19" s="173">
        <v>64</v>
      </c>
      <c r="F19" s="174">
        <v>1.0755999999999999</v>
      </c>
      <c r="G19" s="175">
        <v>59.45</v>
      </c>
      <c r="H19" s="176">
        <f t="shared" si="0"/>
        <v>6.4000000000000001E-2</v>
      </c>
      <c r="I19" s="177">
        <f t="shared" ca="1" si="1"/>
        <v>188</v>
      </c>
      <c r="K19" s="94"/>
      <c r="L19" s="94"/>
      <c r="M19" s="94"/>
      <c r="N19" s="94"/>
      <c r="O19" s="94"/>
      <c r="P19" s="94"/>
    </row>
    <row r="20" spans="1:16" ht="15" x14ac:dyDescent="0.15">
      <c r="A20" s="172">
        <v>42961</v>
      </c>
      <c r="B20" s="97">
        <f>VLOOKUP(A20,指数估值表!A:J,5,FALSE)</f>
        <v>13.35</v>
      </c>
      <c r="C20" s="97" t="s">
        <v>10466</v>
      </c>
      <c r="D20" s="97" t="s">
        <v>9121</v>
      </c>
      <c r="E20" s="173">
        <v>36</v>
      </c>
      <c r="F20" s="174">
        <v>1.0489999999999999</v>
      </c>
      <c r="G20" s="175">
        <v>34.28</v>
      </c>
      <c r="H20" s="176">
        <f t="shared" si="0"/>
        <v>3.6000000000000004E-2</v>
      </c>
      <c r="I20" s="177">
        <f t="shared" ca="1" si="1"/>
        <v>184</v>
      </c>
      <c r="K20" s="279" t="s">
        <v>10517</v>
      </c>
      <c r="L20" s="279"/>
      <c r="M20" s="279"/>
      <c r="N20" s="279"/>
      <c r="O20" s="279"/>
      <c r="P20" s="279"/>
    </row>
    <row r="21" spans="1:16" ht="15" x14ac:dyDescent="0.15">
      <c r="A21" s="172">
        <v>42963</v>
      </c>
      <c r="B21" s="97">
        <f>VLOOKUP(A21,指数估值表!A:J,5,FALSE)</f>
        <v>13.39</v>
      </c>
      <c r="C21" s="97" t="s">
        <v>10466</v>
      </c>
      <c r="D21" s="97" t="s">
        <v>9121</v>
      </c>
      <c r="E21" s="173">
        <v>36</v>
      </c>
      <c r="F21" s="174">
        <v>1.0628</v>
      </c>
      <c r="G21" s="175">
        <v>33.840000000000003</v>
      </c>
      <c r="H21" s="176">
        <f t="shared" si="0"/>
        <v>3.6000000000000004E-2</v>
      </c>
      <c r="I21" s="177">
        <f t="shared" ca="1" si="1"/>
        <v>182</v>
      </c>
      <c r="K21" s="162" t="s">
        <v>10470</v>
      </c>
      <c r="L21" s="162" t="s">
        <v>10472</v>
      </c>
      <c r="M21" s="162" t="s">
        <v>10473</v>
      </c>
      <c r="N21" s="87" t="s">
        <v>10485</v>
      </c>
      <c r="O21" s="87" t="s">
        <v>10486</v>
      </c>
      <c r="P21" s="87" t="s">
        <v>10487</v>
      </c>
    </row>
    <row r="22" spans="1:16" ht="15" x14ac:dyDescent="0.15">
      <c r="A22" s="172">
        <v>42965</v>
      </c>
      <c r="B22" s="97">
        <f>VLOOKUP(A22,指数估值表!A:J,5,FALSE)</f>
        <v>13.46</v>
      </c>
      <c r="C22" s="97" t="s">
        <v>10466</v>
      </c>
      <c r="D22" s="97" t="s">
        <v>9121</v>
      </c>
      <c r="E22" s="173">
        <v>36</v>
      </c>
      <c r="F22" s="174">
        <v>1.0662</v>
      </c>
      <c r="G22" s="175">
        <v>33.729999999999997</v>
      </c>
      <c r="H22" s="176">
        <f t="shared" si="0"/>
        <v>3.6000000000000004E-2</v>
      </c>
      <c r="I22" s="177">
        <f t="shared" ca="1" si="1"/>
        <v>180</v>
      </c>
      <c r="K22" s="86" t="s">
        <v>10475</v>
      </c>
      <c r="L22" s="88">
        <v>3200</v>
      </c>
      <c r="M22" s="163">
        <v>2784.0400000000004</v>
      </c>
      <c r="N22" s="254">
        <f>GETPIVOTDATA("求和项:基金份额",$K$21,"购买渠道","蚂蚁聚宝A")*$C$222</f>
        <v>3663.7966400000009</v>
      </c>
      <c r="O22" s="88">
        <f>N22-GETPIVOTDATA("求和项:申购金额",$K$21,"购买渠道","蚂蚁聚宝A")</f>
        <v>463.79664000000093</v>
      </c>
      <c r="P22" s="58">
        <f>O22/GETPIVOTDATA("求和项:申购金额",$K$21,"购买渠道","蚂蚁聚宝A")</f>
        <v>0.1449364500000003</v>
      </c>
    </row>
    <row r="23" spans="1:16" ht="15" x14ac:dyDescent="0.15">
      <c r="A23" s="172">
        <v>42969</v>
      </c>
      <c r="B23" s="97">
        <f>VLOOKUP(A23,指数估值表!A:J,5,FALSE)</f>
        <v>13.36</v>
      </c>
      <c r="C23" s="97" t="s">
        <v>10466</v>
      </c>
      <c r="D23" s="97" t="s">
        <v>9121</v>
      </c>
      <c r="E23" s="173">
        <v>45</v>
      </c>
      <c r="F23" s="174">
        <v>1.0718000000000001</v>
      </c>
      <c r="G23" s="175">
        <v>41.95</v>
      </c>
      <c r="H23" s="176">
        <f t="shared" si="0"/>
        <v>4.4999999999999998E-2</v>
      </c>
      <c r="I23" s="177">
        <f t="shared" ca="1" si="1"/>
        <v>176</v>
      </c>
      <c r="K23" s="86" t="s">
        <v>10491</v>
      </c>
      <c r="L23" s="88">
        <v>2550</v>
      </c>
      <c r="M23" s="163">
        <v>2221.9299999999998</v>
      </c>
      <c r="N23" s="254">
        <f>GETPIVOTDATA("求和项:基金份额",$K$21,"购买渠道","蚂蚁聚宝B")*$C$222</f>
        <v>2924.0598799999998</v>
      </c>
      <c r="O23" s="88">
        <f>N23-GETPIVOTDATA("求和项:申购金额",$K$21,"购买渠道","蚂蚁聚宝B")</f>
        <v>374.05987999999979</v>
      </c>
      <c r="P23" s="58">
        <f>O23/GETPIVOTDATA("求和项:申购金额",$K$21,"购买渠道","蚂蚁聚宝B")</f>
        <v>0.14669014901960775</v>
      </c>
    </row>
    <row r="24" spans="1:16" ht="15" x14ac:dyDescent="0.15">
      <c r="A24" s="172">
        <v>42971</v>
      </c>
      <c r="B24" s="97">
        <f>VLOOKUP(A24,指数估值表!A:J,5,FALSE)</f>
        <v>13.3</v>
      </c>
      <c r="C24" s="97" t="s">
        <v>10466</v>
      </c>
      <c r="D24" s="97" t="s">
        <v>9121</v>
      </c>
      <c r="E24" s="173">
        <v>45</v>
      </c>
      <c r="F24" s="174">
        <v>1.0678000000000001</v>
      </c>
      <c r="G24" s="175">
        <v>42.11</v>
      </c>
      <c r="H24" s="176">
        <f t="shared" si="0"/>
        <v>4.4999999999999998E-2</v>
      </c>
      <c r="I24" s="177">
        <f t="shared" ca="1" si="1"/>
        <v>174</v>
      </c>
      <c r="K24" s="86" t="s">
        <v>10493</v>
      </c>
      <c r="L24" s="88">
        <v>2100</v>
      </c>
      <c r="M24" s="163">
        <v>1888.76</v>
      </c>
      <c r="N24" s="256">
        <f>GETPIVOTDATA("求和项:基金份额",$K$21,"购买渠道","天天基金")*$C$222</f>
        <v>2485.6081600000002</v>
      </c>
      <c r="O24" s="165">
        <f>N24-GETPIVOTDATA("求和项:申购金额",$K$21,"购买渠道","天天基金")</f>
        <v>385.60816000000023</v>
      </c>
      <c r="P24" s="58">
        <f>O24/GETPIVOTDATA("求和项:申购金额",$K$21,"购买渠道","天天基金")</f>
        <v>0.18362293333333343</v>
      </c>
    </row>
    <row r="25" spans="1:16" ht="15" x14ac:dyDescent="0.15">
      <c r="A25" s="172">
        <v>42975</v>
      </c>
      <c r="B25" s="97">
        <f>VLOOKUP(A25,指数估值表!A:J,5,FALSE)</f>
        <v>13.58</v>
      </c>
      <c r="C25" s="97" t="s">
        <v>10466</v>
      </c>
      <c r="D25" s="97" t="s">
        <v>9121</v>
      </c>
      <c r="E25" s="173">
        <v>45</v>
      </c>
      <c r="F25" s="174">
        <v>1.0767</v>
      </c>
      <c r="G25" s="175">
        <v>41.76</v>
      </c>
      <c r="H25" s="176">
        <f t="shared" si="0"/>
        <v>4.4999999999999998E-2</v>
      </c>
      <c r="I25" s="177">
        <f t="shared" ca="1" si="1"/>
        <v>170</v>
      </c>
      <c r="K25" s="86" t="s">
        <v>10471</v>
      </c>
      <c r="L25" s="88">
        <v>7850</v>
      </c>
      <c r="M25" s="163">
        <v>6894.7300000000005</v>
      </c>
      <c r="N25" s="254">
        <f>GETPIVOTDATA("求和项:基金份额",$K$21)*$C$222</f>
        <v>9073.464680000001</v>
      </c>
      <c r="O25" s="88">
        <f>N25-GETPIVOTDATA("求和项:申购金额",$K$21)</f>
        <v>1223.464680000001</v>
      </c>
      <c r="P25" s="58">
        <f>O25/GETPIVOTDATA("求和项:申购金额",$K$21)</f>
        <v>0.15585537324840776</v>
      </c>
    </row>
    <row r="26" spans="1:16" ht="15" x14ac:dyDescent="0.15">
      <c r="A26" s="172">
        <v>42977</v>
      </c>
      <c r="B26" s="97">
        <f>VLOOKUP(A26,指数估值表!A:J,5,FALSE)</f>
        <v>13.55</v>
      </c>
      <c r="C26" s="97" t="s">
        <v>10466</v>
      </c>
      <c r="D26" s="97" t="s">
        <v>9121</v>
      </c>
      <c r="E26" s="173">
        <v>45</v>
      </c>
      <c r="F26" s="174">
        <v>1.0826</v>
      </c>
      <c r="G26" s="175">
        <v>41.53</v>
      </c>
      <c r="H26" s="176">
        <f t="shared" si="0"/>
        <v>4.4999999999999998E-2</v>
      </c>
      <c r="I26" s="177">
        <f t="shared" ca="1" si="1"/>
        <v>168</v>
      </c>
      <c r="K26" s="95"/>
      <c r="L26" s="95"/>
      <c r="M26" s="95"/>
      <c r="N26" s="94"/>
      <c r="O26" s="94"/>
      <c r="P26" s="94"/>
    </row>
    <row r="27" spans="1:16" ht="15" x14ac:dyDescent="0.15">
      <c r="A27" s="172">
        <v>42979</v>
      </c>
      <c r="B27" s="97">
        <f>VLOOKUP(A27,指数估值表!A:J,5,FALSE)</f>
        <v>13.52</v>
      </c>
      <c r="C27" s="97" t="s">
        <v>10466</v>
      </c>
      <c r="D27" s="97" t="s">
        <v>9121</v>
      </c>
      <c r="E27" s="173">
        <v>90</v>
      </c>
      <c r="F27" s="174">
        <v>1.0803</v>
      </c>
      <c r="G27" s="175">
        <v>83.23</v>
      </c>
      <c r="H27" s="176">
        <f t="shared" si="0"/>
        <v>0.09</v>
      </c>
      <c r="I27" s="177">
        <f t="shared" ca="1" si="1"/>
        <v>166</v>
      </c>
      <c r="K27" s="279" t="s">
        <v>10518</v>
      </c>
      <c r="L27" s="279"/>
      <c r="M27" s="279"/>
      <c r="N27" s="279"/>
      <c r="O27" s="279"/>
      <c r="P27" s="279"/>
    </row>
    <row r="28" spans="1:16" ht="15" x14ac:dyDescent="0.15">
      <c r="A28" s="172">
        <v>42983</v>
      </c>
      <c r="B28" s="97">
        <f>VLOOKUP(A28,指数估值表!A:J,5,FALSE)</f>
        <v>13.62</v>
      </c>
      <c r="C28" s="97" t="s">
        <v>10466</v>
      </c>
      <c r="D28" s="97" t="s">
        <v>9121</v>
      </c>
      <c r="E28" s="173">
        <v>90</v>
      </c>
      <c r="F28" s="174">
        <v>1.0858000000000001</v>
      </c>
      <c r="G28" s="175">
        <v>82.81</v>
      </c>
      <c r="H28" s="176">
        <f t="shared" si="0"/>
        <v>0.09</v>
      </c>
      <c r="I28" s="177">
        <f t="shared" ca="1" si="1"/>
        <v>162</v>
      </c>
      <c r="K28" s="59" t="s">
        <v>10470</v>
      </c>
      <c r="L28" s="59" t="s">
        <v>10472</v>
      </c>
      <c r="M28" s="59" t="s">
        <v>10473</v>
      </c>
      <c r="N28" s="87" t="s">
        <v>10485</v>
      </c>
      <c r="O28" s="87" t="s">
        <v>10486</v>
      </c>
      <c r="P28" s="87" t="s">
        <v>10487</v>
      </c>
    </row>
    <row r="29" spans="1:16" ht="15" x14ac:dyDescent="0.15">
      <c r="A29" s="172">
        <v>42985</v>
      </c>
      <c r="B29" s="97">
        <f>VLOOKUP(A29,指数估值表!A:J,5,FALSE)</f>
        <v>13.58</v>
      </c>
      <c r="C29" s="97" t="s">
        <v>10466</v>
      </c>
      <c r="D29" s="97" t="s">
        <v>9121</v>
      </c>
      <c r="E29" s="173">
        <v>90</v>
      </c>
      <c r="F29" s="174">
        <v>1.0868</v>
      </c>
      <c r="G29" s="175">
        <v>82.73</v>
      </c>
      <c r="H29" s="176">
        <f t="shared" si="0"/>
        <v>0.09</v>
      </c>
      <c r="I29" s="177">
        <f t="shared" ca="1" si="1"/>
        <v>160</v>
      </c>
      <c r="K29" s="160" t="s">
        <v>10475</v>
      </c>
      <c r="L29" s="161">
        <v>1000</v>
      </c>
      <c r="M29" s="161">
        <v>509.96</v>
      </c>
      <c r="N29" s="254">
        <f>GETPIVOTDATA("求和项:基金份额",$K$28,"申购渠道","蚂蚁聚宝A")*C291</f>
        <v>911.80848000000003</v>
      </c>
      <c r="O29" s="88">
        <f>N29-GETPIVOTDATA("求和项:申购金额",$K$28,"申购渠道","蚂蚁聚宝A")</f>
        <v>-88.191519999999969</v>
      </c>
      <c r="P29" s="128">
        <f>O29/GETPIVOTDATA("求和项:申购金额",$K$28,"申购渠道","蚂蚁聚宝A")</f>
        <v>-8.8191519999999968E-2</v>
      </c>
    </row>
    <row r="30" spans="1:16" ht="15" x14ac:dyDescent="0.15">
      <c r="A30" s="172">
        <v>42989</v>
      </c>
      <c r="B30" s="97">
        <f>VLOOKUP(A30,指数估值表!A:J,5,FALSE)</f>
        <v>13.65</v>
      </c>
      <c r="C30" s="97" t="s">
        <v>10466</v>
      </c>
      <c r="D30" s="97" t="s">
        <v>9121</v>
      </c>
      <c r="E30" s="173">
        <v>90</v>
      </c>
      <c r="F30" s="174">
        <v>1.0862000000000001</v>
      </c>
      <c r="G30" s="175">
        <v>82.77</v>
      </c>
      <c r="H30" s="176">
        <f t="shared" si="0"/>
        <v>0.09</v>
      </c>
      <c r="I30" s="177">
        <f t="shared" ca="1" si="1"/>
        <v>156</v>
      </c>
      <c r="K30" s="160" t="s">
        <v>10491</v>
      </c>
      <c r="L30" s="161">
        <v>2041.7</v>
      </c>
      <c r="M30" s="161">
        <v>1032.57</v>
      </c>
      <c r="N30" s="254">
        <f>GETPIVOTDATA("求和项:基金份额",$K$28,"申购渠道","蚂蚁聚宝B")*C291</f>
        <v>1846.23516</v>
      </c>
      <c r="O30" s="88">
        <f>N30-GETPIVOTDATA("求和项:申购金额",$K$28,"申购渠道","蚂蚁聚宝B")</f>
        <v>-195.46484000000009</v>
      </c>
      <c r="P30" s="128">
        <f>O30/GETPIVOTDATA("求和项:申购金额",$K$28,"申购渠道","蚂蚁聚宝B")</f>
        <v>-9.5736317774403723E-2</v>
      </c>
    </row>
    <row r="31" spans="1:16" ht="15" x14ac:dyDescent="0.15">
      <c r="A31" s="172">
        <v>42991</v>
      </c>
      <c r="B31" s="97">
        <f>VLOOKUP(A31,指数估值表!A:J,5,FALSE)</f>
        <v>13.66</v>
      </c>
      <c r="C31" s="97" t="s">
        <v>10466</v>
      </c>
      <c r="D31" s="97" t="s">
        <v>9121</v>
      </c>
      <c r="E31" s="173">
        <v>45</v>
      </c>
      <c r="F31" s="174">
        <v>1.0931999999999999</v>
      </c>
      <c r="G31" s="175">
        <v>41.13</v>
      </c>
      <c r="H31" s="176">
        <f t="shared" si="0"/>
        <v>4.4999999999999998E-2</v>
      </c>
      <c r="I31" s="177">
        <f t="shared" ca="1" si="1"/>
        <v>154</v>
      </c>
      <c r="K31" s="160" t="s">
        <v>10471</v>
      </c>
      <c r="L31" s="250">
        <v>3041.7</v>
      </c>
      <c r="M31" s="251">
        <v>1542.53</v>
      </c>
      <c r="N31" s="257">
        <f>SUM(N29:N30)</f>
        <v>2758.0436399999999</v>
      </c>
      <c r="O31" s="169">
        <f>N31-GETPIVOTDATA("求和项:申购金额",$K$28)</f>
        <v>-283.65635999999995</v>
      </c>
      <c r="P31" s="130">
        <f>O31/GETPIVOTDATA("求和项:申购金额",$K$28)</f>
        <v>-9.3255863497386321E-2</v>
      </c>
    </row>
    <row r="32" spans="1:16" ht="15" x14ac:dyDescent="0.15">
      <c r="A32" s="172">
        <v>42993</v>
      </c>
      <c r="B32" s="97">
        <f>VLOOKUP(A32,指数估值表!A:J,5,FALSE)</f>
        <v>13.64</v>
      </c>
      <c r="C32" s="97" t="s">
        <v>10466</v>
      </c>
      <c r="D32" s="97" t="s">
        <v>9121</v>
      </c>
      <c r="E32" s="173">
        <v>90</v>
      </c>
      <c r="F32" s="174">
        <v>1.0931999999999999</v>
      </c>
      <c r="G32" s="175">
        <v>82.24</v>
      </c>
      <c r="H32" s="176">
        <f t="shared" si="0"/>
        <v>0.09</v>
      </c>
      <c r="I32" s="177">
        <f t="shared" ca="1" si="1"/>
        <v>152</v>
      </c>
      <c r="K32" s="166"/>
      <c r="L32" s="167"/>
      <c r="M32" s="168"/>
      <c r="N32" s="119"/>
      <c r="O32" s="119"/>
      <c r="P32" s="119"/>
    </row>
    <row r="33" spans="1:16" ht="15" x14ac:dyDescent="0.15">
      <c r="A33" s="172">
        <v>42997</v>
      </c>
      <c r="B33" s="97">
        <f>VLOOKUP(A33,指数估值表!A:J,5,FALSE)</f>
        <v>13.7</v>
      </c>
      <c r="C33" s="97" t="s">
        <v>10466</v>
      </c>
      <c r="D33" s="97" t="s">
        <v>9121</v>
      </c>
      <c r="E33" s="173">
        <v>90</v>
      </c>
      <c r="F33" s="174">
        <v>1.0991</v>
      </c>
      <c r="G33" s="173">
        <v>81.8</v>
      </c>
      <c r="H33" s="176">
        <f t="shared" si="0"/>
        <v>0.09</v>
      </c>
      <c r="I33" s="177">
        <f t="shared" ca="1" si="1"/>
        <v>148</v>
      </c>
      <c r="K33" s="281" t="s">
        <v>10519</v>
      </c>
      <c r="L33" s="281"/>
      <c r="M33" s="281"/>
      <c r="N33" s="281"/>
      <c r="O33" s="281"/>
      <c r="P33" s="281"/>
    </row>
    <row r="34" spans="1:16" ht="15" x14ac:dyDescent="0.15">
      <c r="A34" s="172">
        <v>42998</v>
      </c>
      <c r="B34" s="97">
        <f>VLOOKUP(A34,指数估值表!A:J,5,FALSE)</f>
        <v>13.77</v>
      </c>
      <c r="C34" s="97" t="s">
        <v>10466</v>
      </c>
      <c r="D34" s="97" t="s">
        <v>9121</v>
      </c>
      <c r="E34" s="173">
        <v>50</v>
      </c>
      <c r="F34" s="174">
        <v>1.0987</v>
      </c>
      <c r="G34" s="173">
        <v>45.46</v>
      </c>
      <c r="H34" s="176">
        <f t="shared" si="0"/>
        <v>0.05</v>
      </c>
      <c r="I34" s="177">
        <f t="shared" ca="1" si="1"/>
        <v>147</v>
      </c>
      <c r="K34" s="159" t="s">
        <v>10470</v>
      </c>
      <c r="L34" s="159" t="s">
        <v>10472</v>
      </c>
      <c r="M34" s="159" t="s">
        <v>10473</v>
      </c>
      <c r="N34" s="87" t="s">
        <v>10485</v>
      </c>
      <c r="O34" s="87" t="s">
        <v>10486</v>
      </c>
      <c r="P34" s="87" t="s">
        <v>10487</v>
      </c>
    </row>
    <row r="35" spans="1:16" ht="15" x14ac:dyDescent="0.15">
      <c r="A35" s="172">
        <v>42999</v>
      </c>
      <c r="B35" s="97">
        <f>VLOOKUP(A35,指数估值表!A:J,5,FALSE)</f>
        <v>13.71</v>
      </c>
      <c r="C35" s="97" t="s">
        <v>10466</v>
      </c>
      <c r="D35" s="97" t="s">
        <v>9121</v>
      </c>
      <c r="E35" s="173">
        <v>90</v>
      </c>
      <c r="F35" s="174">
        <v>1.1039000000000001</v>
      </c>
      <c r="G35" s="173">
        <v>81.45</v>
      </c>
      <c r="H35" s="176">
        <f t="shared" si="0"/>
        <v>0.09</v>
      </c>
      <c r="I35" s="177">
        <f t="shared" ca="1" si="1"/>
        <v>146</v>
      </c>
      <c r="K35" s="160" t="s">
        <v>10483</v>
      </c>
      <c r="L35" s="88">
        <v>1550</v>
      </c>
      <c r="M35" s="161">
        <v>2289.7200000000003</v>
      </c>
      <c r="N35" s="254">
        <f>GETPIVOTDATA("求和项:基金份额",$K$34,"购买渠道","蚂蚁财富A")*C299</f>
        <v>2305.7480399999999</v>
      </c>
      <c r="O35" s="88">
        <f>N35-GETPIVOTDATA("求和项:申购金额",$K$34,"购买渠道","蚂蚁财富A")</f>
        <v>755.74803999999995</v>
      </c>
      <c r="P35" s="128">
        <f>O35/GETPIVOTDATA("求和项:申购金额",$K$34,"购买渠道","蚂蚁财富A")</f>
        <v>0.48757938064516126</v>
      </c>
    </row>
    <row r="36" spans="1:16" ht="15" x14ac:dyDescent="0.15">
      <c r="A36" s="172">
        <v>43000</v>
      </c>
      <c r="B36" s="97">
        <f>VLOOKUP(A36,指数估值表!A:J,5,FALSE)</f>
        <v>13.71</v>
      </c>
      <c r="C36" s="97" t="s">
        <v>10466</v>
      </c>
      <c r="D36" s="97" t="s">
        <v>9121</v>
      </c>
      <c r="E36" s="173">
        <v>20</v>
      </c>
      <c r="F36" s="174">
        <v>1.0994999999999999</v>
      </c>
      <c r="G36" s="173">
        <v>18.170000000000002</v>
      </c>
      <c r="H36" s="176">
        <f t="shared" ref="H36:H67" si="2">E36*$G$2</f>
        <v>0.02</v>
      </c>
      <c r="I36" s="177">
        <f t="shared" ref="I36:I67" ca="1" si="3">$E$2-A36</f>
        <v>145</v>
      </c>
      <c r="K36" s="160" t="s">
        <v>10474</v>
      </c>
      <c r="L36" s="88">
        <v>1200</v>
      </c>
      <c r="M36" s="161">
        <v>1780.1399999999999</v>
      </c>
      <c r="N36" s="254">
        <f>GETPIVOTDATA("求和项:基金份额",$K$34,"购买渠道","蚂蚁财富B")*$C$299</f>
        <v>1792.6009799999997</v>
      </c>
      <c r="O36" s="88">
        <f>N36-GETPIVOTDATA("求和项:申购金额",$K$34,"购买渠道","蚂蚁财富B")</f>
        <v>592.60097999999971</v>
      </c>
      <c r="P36" s="128">
        <f>O36/GETPIVOTDATA("求和项:申购金额",$K$34,"购买渠道","蚂蚁财富B")</f>
        <v>0.49383414999999975</v>
      </c>
    </row>
    <row r="37" spans="1:16" ht="15" x14ac:dyDescent="0.15">
      <c r="A37" s="172">
        <v>43003</v>
      </c>
      <c r="B37" s="97">
        <f>VLOOKUP(A37,指数估值表!A:J,5,FALSE)</f>
        <v>13.57</v>
      </c>
      <c r="C37" s="97" t="s">
        <v>10466</v>
      </c>
      <c r="D37" s="97" t="s">
        <v>9121</v>
      </c>
      <c r="E37" s="173">
        <v>90</v>
      </c>
      <c r="F37" s="174">
        <v>1.0986</v>
      </c>
      <c r="G37" s="173">
        <v>81.84</v>
      </c>
      <c r="H37" s="176">
        <f t="shared" si="2"/>
        <v>0.09</v>
      </c>
      <c r="I37" s="177">
        <f t="shared" ca="1" si="3"/>
        <v>142</v>
      </c>
      <c r="K37" s="160" t="s">
        <v>10471</v>
      </c>
      <c r="L37" s="88">
        <v>2750</v>
      </c>
      <c r="M37" s="161">
        <v>4069.86</v>
      </c>
      <c r="N37" s="254">
        <f>GETPIVOTDATA("求和项:基金份额",$K$34)*$C$299</f>
        <v>4098.3490199999997</v>
      </c>
      <c r="O37" s="88">
        <f>N37-GETPIVOTDATA("求和项:申购金额",$K$34)</f>
        <v>1348.3490199999997</v>
      </c>
      <c r="P37" s="128">
        <f>O37/GETPIVOTDATA("求和项:申购金额",$K$34)</f>
        <v>0.49030873454545443</v>
      </c>
    </row>
    <row r="38" spans="1:16" ht="15" x14ac:dyDescent="0.15">
      <c r="A38" s="172">
        <v>43005</v>
      </c>
      <c r="B38" s="97">
        <f>VLOOKUP(A38,指数估值表!A:J,5,FALSE)</f>
        <v>13.63</v>
      </c>
      <c r="C38" s="97" t="s">
        <v>10466</v>
      </c>
      <c r="D38" s="97" t="s">
        <v>9121</v>
      </c>
      <c r="E38" s="173">
        <v>45</v>
      </c>
      <c r="F38" s="174">
        <v>1.0867</v>
      </c>
      <c r="G38" s="173">
        <v>41.37</v>
      </c>
      <c r="H38" s="176">
        <f t="shared" si="2"/>
        <v>4.4999999999999998E-2</v>
      </c>
      <c r="I38" s="177">
        <f t="shared" ca="1" si="3"/>
        <v>140</v>
      </c>
      <c r="K38" s="95"/>
      <c r="L38" s="95"/>
      <c r="M38" s="95"/>
      <c r="N38" s="95"/>
      <c r="O38" s="95"/>
      <c r="P38" s="95"/>
    </row>
    <row r="39" spans="1:16" ht="15" x14ac:dyDescent="0.15">
      <c r="A39" s="172">
        <v>43007</v>
      </c>
      <c r="B39" s="97">
        <f>VLOOKUP(A39,指数估值表!A:J,5,FALSE)</f>
        <v>13.7</v>
      </c>
      <c r="C39" s="97" t="s">
        <v>10466</v>
      </c>
      <c r="D39" s="97" t="s">
        <v>9121</v>
      </c>
      <c r="E39" s="173">
        <v>90</v>
      </c>
      <c r="F39" s="174">
        <v>1.0898000000000001</v>
      </c>
      <c r="G39" s="173">
        <v>82.5</v>
      </c>
      <c r="H39" s="176">
        <f t="shared" si="2"/>
        <v>0.09</v>
      </c>
      <c r="I39" s="177">
        <f t="shared" ca="1" si="3"/>
        <v>138</v>
      </c>
      <c r="K39" s="279" t="s">
        <v>10520</v>
      </c>
      <c r="L39" s="279"/>
      <c r="M39" s="279"/>
      <c r="N39" s="279"/>
      <c r="O39" s="279"/>
      <c r="P39" s="279"/>
    </row>
    <row r="40" spans="1:16" ht="15" x14ac:dyDescent="0.15">
      <c r="A40" s="172">
        <v>43018</v>
      </c>
      <c r="B40" s="97">
        <f>VLOOKUP(A40,指数估值表!A:J,5,FALSE)</f>
        <v>13.9</v>
      </c>
      <c r="C40" s="97" t="s">
        <v>10466</v>
      </c>
      <c r="D40" s="97" t="s">
        <v>9121</v>
      </c>
      <c r="E40" s="173">
        <v>45</v>
      </c>
      <c r="F40" s="174">
        <v>1.1106</v>
      </c>
      <c r="G40" s="173">
        <v>40.479999999999997</v>
      </c>
      <c r="H40" s="176">
        <f t="shared" si="2"/>
        <v>4.4999999999999998E-2</v>
      </c>
      <c r="I40" s="177">
        <f t="shared" ca="1" si="3"/>
        <v>127</v>
      </c>
      <c r="K40" s="131" t="s">
        <v>10470</v>
      </c>
      <c r="L40" s="131" t="s">
        <v>10472</v>
      </c>
      <c r="M40" s="131" t="s">
        <v>10473</v>
      </c>
      <c r="N40" s="87" t="s">
        <v>10485</v>
      </c>
      <c r="O40" s="87" t="s">
        <v>10486</v>
      </c>
      <c r="P40" s="87" t="s">
        <v>10487</v>
      </c>
    </row>
    <row r="41" spans="1:16" ht="15" x14ac:dyDescent="0.15">
      <c r="A41" s="172">
        <v>43028</v>
      </c>
      <c r="B41" s="97">
        <f>VLOOKUP(A41,指数估值表!A:J,5,FALSE)</f>
        <v>13.81</v>
      </c>
      <c r="C41" s="97" t="s">
        <v>10466</v>
      </c>
      <c r="D41" s="97" t="s">
        <v>9121</v>
      </c>
      <c r="E41" s="173">
        <v>500</v>
      </c>
      <c r="F41" s="174">
        <v>1.1013999999999999</v>
      </c>
      <c r="G41" s="173">
        <v>453.51</v>
      </c>
      <c r="H41" s="176">
        <f t="shared" si="2"/>
        <v>0.5</v>
      </c>
      <c r="I41" s="177">
        <f t="shared" ca="1" si="3"/>
        <v>117</v>
      </c>
      <c r="K41" s="98" t="s">
        <v>10483</v>
      </c>
      <c r="L41" s="88">
        <v>740</v>
      </c>
      <c r="M41" s="129">
        <v>1472.02</v>
      </c>
      <c r="N41" s="254">
        <f>GETPIVOTDATA("求和项:基金份额",$K$40,"购买渠道","蚂蚁财富A")*$C$316</f>
        <v>761.03434000000004</v>
      </c>
      <c r="O41" s="88">
        <f>N41-GETPIVOTDATA("求和项:申购金额",$K$40,"购买渠道","蚂蚁财富A")</f>
        <v>21.034340000000043</v>
      </c>
      <c r="P41" s="130">
        <f>O41/GETPIVOTDATA("求和项:申购金额",$K$40,"购买渠道","蚂蚁财富A")</f>
        <v>2.8424783783783842E-2</v>
      </c>
    </row>
    <row r="42" spans="1:16" ht="15" x14ac:dyDescent="0.15">
      <c r="A42" s="172">
        <v>43032</v>
      </c>
      <c r="B42" s="97">
        <f>VLOOKUP(A42,指数估值表!A:J,5,FALSE)</f>
        <v>13.85</v>
      </c>
      <c r="C42" s="97" t="s">
        <v>10466</v>
      </c>
      <c r="D42" s="97" t="s">
        <v>9121</v>
      </c>
      <c r="E42" s="97">
        <v>40</v>
      </c>
      <c r="F42" s="96">
        <v>1.1089</v>
      </c>
      <c r="G42" s="96">
        <v>36.04</v>
      </c>
      <c r="H42" s="96">
        <f t="shared" si="2"/>
        <v>0.04</v>
      </c>
      <c r="I42" s="177">
        <f t="shared" ca="1" si="3"/>
        <v>113</v>
      </c>
      <c r="K42" s="98" t="s">
        <v>10471</v>
      </c>
      <c r="L42" s="88">
        <v>740</v>
      </c>
      <c r="M42" s="129">
        <v>1472.02</v>
      </c>
      <c r="N42" s="254">
        <f>GETPIVOTDATA("求和项:基金份额",$K$40)*$C$316</f>
        <v>761.03434000000004</v>
      </c>
      <c r="O42" s="88">
        <f>N42-GETPIVOTDATA("求和项:申购金额",$K$40)</f>
        <v>21.034340000000043</v>
      </c>
      <c r="P42" s="130">
        <f>O42/GETPIVOTDATA("求和项:申购金额",$K$40)</f>
        <v>2.8424783783783842E-2</v>
      </c>
    </row>
    <row r="43" spans="1:16" ht="15" x14ac:dyDescent="0.15">
      <c r="A43" s="172">
        <v>43038</v>
      </c>
      <c r="B43" s="97">
        <f>VLOOKUP(A43,指数估值表!A:J,5,FALSE)</f>
        <v>13.78</v>
      </c>
      <c r="C43" s="97" t="s">
        <v>10466</v>
      </c>
      <c r="D43" s="97" t="s">
        <v>9121</v>
      </c>
      <c r="E43" s="97">
        <v>50</v>
      </c>
      <c r="F43" s="96">
        <v>1.1036999999999999</v>
      </c>
      <c r="G43" s="96">
        <v>45.26</v>
      </c>
      <c r="H43" s="96">
        <f t="shared" si="2"/>
        <v>0.05</v>
      </c>
      <c r="I43" s="177">
        <f t="shared" ca="1" si="3"/>
        <v>107</v>
      </c>
      <c r="K43" s="95"/>
      <c r="L43" s="95"/>
      <c r="M43" s="95"/>
      <c r="N43" s="95"/>
      <c r="O43" s="95"/>
      <c r="P43" s="95"/>
    </row>
    <row r="44" spans="1:16" ht="15" x14ac:dyDescent="0.15">
      <c r="A44" s="172">
        <v>43046</v>
      </c>
      <c r="B44" s="97">
        <f>VLOOKUP(A44,指数估值表!A:J,5,FALSE)</f>
        <v>13.85</v>
      </c>
      <c r="C44" s="97" t="s">
        <v>10466</v>
      </c>
      <c r="D44" s="97" t="s">
        <v>9121</v>
      </c>
      <c r="E44" s="97">
        <v>40</v>
      </c>
      <c r="F44" s="96">
        <v>1.1009</v>
      </c>
      <c r="G44" s="96">
        <v>36.299999999999997</v>
      </c>
      <c r="H44" s="96">
        <f t="shared" si="2"/>
        <v>0.04</v>
      </c>
      <c r="I44" s="177">
        <f t="shared" ca="1" si="3"/>
        <v>99</v>
      </c>
      <c r="K44" s="279" t="s">
        <v>10521</v>
      </c>
      <c r="L44" s="279"/>
      <c r="M44" s="279"/>
      <c r="N44" s="279"/>
      <c r="O44" s="279"/>
      <c r="P44" s="279"/>
    </row>
    <row r="45" spans="1:16" ht="15" x14ac:dyDescent="0.15">
      <c r="A45" s="172">
        <v>43060</v>
      </c>
      <c r="B45" s="97">
        <f>VLOOKUP(A45,指数估值表!A:J,5,FALSE)</f>
        <v>14.06</v>
      </c>
      <c r="C45" s="97" t="s">
        <v>10466</v>
      </c>
      <c r="D45" s="97" t="s">
        <v>9121</v>
      </c>
      <c r="E45" s="97">
        <v>40</v>
      </c>
      <c r="F45" s="96">
        <v>1.1104000000000001</v>
      </c>
      <c r="G45" s="96">
        <v>35.99</v>
      </c>
      <c r="H45" s="96">
        <f t="shared" si="2"/>
        <v>0.04</v>
      </c>
      <c r="I45" s="177">
        <f t="shared" ca="1" si="3"/>
        <v>85</v>
      </c>
      <c r="K45" s="131" t="s">
        <v>10470</v>
      </c>
      <c r="L45" s="131" t="s">
        <v>10472</v>
      </c>
      <c r="M45" s="131" t="s">
        <v>10473</v>
      </c>
      <c r="N45" s="87" t="s">
        <v>10485</v>
      </c>
      <c r="O45" s="87" t="s">
        <v>10486</v>
      </c>
      <c r="P45" s="87" t="s">
        <v>10487</v>
      </c>
    </row>
    <row r="46" spans="1:16" ht="15" x14ac:dyDescent="0.15">
      <c r="A46" s="172">
        <v>43062</v>
      </c>
      <c r="B46" s="97">
        <f>VLOOKUP(A46,指数估值表!A:J,5,FALSE)</f>
        <v>13.91</v>
      </c>
      <c r="C46" s="97" t="s">
        <v>10466</v>
      </c>
      <c r="D46" s="97" t="s">
        <v>9121</v>
      </c>
      <c r="E46" s="97">
        <v>320</v>
      </c>
      <c r="F46" s="96">
        <v>1.0892999999999999</v>
      </c>
      <c r="G46" s="96">
        <v>293.47000000000003</v>
      </c>
      <c r="H46" s="96">
        <f t="shared" si="2"/>
        <v>0.32</v>
      </c>
      <c r="I46" s="177">
        <f t="shared" ca="1" si="3"/>
        <v>83</v>
      </c>
      <c r="K46" s="98" t="s">
        <v>10483</v>
      </c>
      <c r="L46" s="129">
        <v>300</v>
      </c>
      <c r="M46" s="129">
        <v>403.24</v>
      </c>
      <c r="N46" s="258">
        <f>GETPIVOTDATA("求和项:基金份额",$K$45,"购买渠道","蚂蚁财富A")*C328</f>
        <v>319.28543200000001</v>
      </c>
      <c r="O46" s="132">
        <f>N46-GETPIVOTDATA("求和项:申购金额",$K$45,"购买渠道","蚂蚁财富A")</f>
        <v>19.285432000000014</v>
      </c>
      <c r="P46" s="130">
        <f>O46/GETPIVOTDATA("求和项:申购金额",$K$45,"购买渠道","蚂蚁财富A")</f>
        <v>6.4284773333333378E-2</v>
      </c>
    </row>
    <row r="47" spans="1:16" ht="15" x14ac:dyDescent="0.15">
      <c r="A47" s="172">
        <v>43096</v>
      </c>
      <c r="B47" s="97">
        <f>VLOOKUP(A47,指数估值表!A:J,5,FALSE)</f>
        <v>13.79</v>
      </c>
      <c r="C47" s="97" t="s">
        <v>10466</v>
      </c>
      <c r="D47" s="97" t="s">
        <v>9121</v>
      </c>
      <c r="E47" s="97">
        <v>600</v>
      </c>
      <c r="F47" s="96">
        <v>1.0775999999999999</v>
      </c>
      <c r="G47" s="96">
        <v>556.24</v>
      </c>
      <c r="H47" s="96">
        <f t="shared" si="2"/>
        <v>0.6</v>
      </c>
      <c r="I47" s="177">
        <f t="shared" ca="1" si="3"/>
        <v>49</v>
      </c>
      <c r="K47" s="98" t="s">
        <v>10474</v>
      </c>
      <c r="L47" s="129">
        <v>2813.29</v>
      </c>
      <c r="M47" s="129">
        <v>3815.0600000000009</v>
      </c>
      <c r="N47" s="258">
        <f>GETPIVOTDATA("求和项:基金份额",$K$45,"购买渠道","蚂蚁财富B")*$C$328</f>
        <v>3020.7645080000007</v>
      </c>
      <c r="O47" s="132">
        <f>N47-GETPIVOTDATA("求和项:申购金额",$K$45,"购买渠道","蚂蚁财富B")</f>
        <v>207.4745080000007</v>
      </c>
      <c r="P47" s="130">
        <f>O47/GETPIVOTDATA("求和项:申购金额",$K$45,"购买渠道","蚂蚁财富B")</f>
        <v>7.3747998962069572E-2</v>
      </c>
    </row>
    <row r="48" spans="1:16" ht="15" x14ac:dyDescent="0.15">
      <c r="A48" s="172">
        <v>43111</v>
      </c>
      <c r="B48" s="97">
        <f>VLOOKUP(A48,指数估值表!A:J,5,FALSE)</f>
        <v>14.53</v>
      </c>
      <c r="C48" s="97" t="s">
        <v>10466</v>
      </c>
      <c r="D48" s="97" t="s">
        <v>9121</v>
      </c>
      <c r="E48" s="97">
        <v>300</v>
      </c>
      <c r="F48" s="96">
        <v>1.1334</v>
      </c>
      <c r="G48" s="96">
        <v>264.43</v>
      </c>
      <c r="H48" s="96">
        <f t="shared" si="2"/>
        <v>0.3</v>
      </c>
      <c r="I48" s="177">
        <f t="shared" ca="1" si="3"/>
        <v>34</v>
      </c>
      <c r="K48" s="98" t="s">
        <v>10471</v>
      </c>
      <c r="L48" s="129">
        <v>3113.29</v>
      </c>
      <c r="M48" s="129">
        <v>4218.3000000000011</v>
      </c>
      <c r="N48" s="258">
        <f>GETPIVOTDATA("求和项:基金份额",$K$45)*$C$328</f>
        <v>3340.0499400000008</v>
      </c>
      <c r="O48" s="132">
        <f>N48-GETPIVOTDATA("求和项:申购金额",$K$45)</f>
        <v>226.75994000000082</v>
      </c>
      <c r="P48" s="130">
        <f>O48/GETPIVOTDATA("求和项:申购金额",$K$45)</f>
        <v>7.2836112279935639E-2</v>
      </c>
    </row>
    <row r="49" spans="1:16" ht="15" x14ac:dyDescent="0.15">
      <c r="A49" s="172">
        <v>43115</v>
      </c>
      <c r="B49" s="97">
        <f>VLOOKUP(A49,指数估值表!A:J,5,FALSE)</f>
        <v>14.5</v>
      </c>
      <c r="C49" s="97" t="s">
        <v>10466</v>
      </c>
      <c r="D49" s="97" t="s">
        <v>9121</v>
      </c>
      <c r="E49" s="97">
        <v>500</v>
      </c>
      <c r="F49" s="96">
        <v>1.1315</v>
      </c>
      <c r="G49" s="96">
        <v>441.45</v>
      </c>
      <c r="H49" s="96">
        <f t="shared" si="2"/>
        <v>0.5</v>
      </c>
      <c r="I49" s="177">
        <f t="shared" ca="1" si="3"/>
        <v>30</v>
      </c>
      <c r="K49" s="95"/>
      <c r="L49" s="95"/>
      <c r="M49" s="95"/>
      <c r="N49" s="95"/>
      <c r="O49" s="95"/>
      <c r="P49" s="95"/>
    </row>
    <row r="50" spans="1:16" ht="15" x14ac:dyDescent="0.15">
      <c r="A50" s="172">
        <v>43131</v>
      </c>
      <c r="B50" s="97">
        <f>VLOOKUP(A50,指数估值表!A:J,5,FALSE)</f>
        <v>14.75</v>
      </c>
      <c r="C50" s="97" t="s">
        <v>10466</v>
      </c>
      <c r="D50" s="97" t="s">
        <v>9121</v>
      </c>
      <c r="E50" s="97">
        <v>816.3</v>
      </c>
      <c r="F50" s="179">
        <v>1.1539999999999999</v>
      </c>
      <c r="G50" s="173">
        <v>706.66</v>
      </c>
      <c r="H50" s="180">
        <f t="shared" si="2"/>
        <v>0.81630000000000003</v>
      </c>
      <c r="I50" s="177">
        <f t="shared" ca="1" si="3"/>
        <v>14</v>
      </c>
      <c r="K50" s="279" t="s">
        <v>10522</v>
      </c>
      <c r="L50" s="279"/>
      <c r="M50" s="279"/>
      <c r="N50" s="279"/>
      <c r="O50" s="279"/>
      <c r="P50" s="279"/>
    </row>
    <row r="51" spans="1:16" ht="15" x14ac:dyDescent="0.15">
      <c r="A51" s="172">
        <v>43132</v>
      </c>
      <c r="B51" s="97">
        <f>VLOOKUP(A51,指数估值表!A:J,5,FALSE)</f>
        <v>14.45</v>
      </c>
      <c r="C51" s="97" t="s">
        <v>10466</v>
      </c>
      <c r="D51" s="97" t="s">
        <v>9121</v>
      </c>
      <c r="E51" s="97">
        <v>100</v>
      </c>
      <c r="F51" s="179">
        <v>1.1328</v>
      </c>
      <c r="G51" s="173">
        <v>88.19</v>
      </c>
      <c r="H51" s="180">
        <f t="shared" si="2"/>
        <v>0.1</v>
      </c>
      <c r="I51" s="177">
        <f t="shared" ca="1" si="3"/>
        <v>13</v>
      </c>
      <c r="K51" s="131" t="s">
        <v>10470</v>
      </c>
      <c r="L51" s="131" t="s">
        <v>10472</v>
      </c>
      <c r="M51" s="131" t="s">
        <v>10473</v>
      </c>
      <c r="N51" s="87" t="s">
        <v>10485</v>
      </c>
      <c r="O51" s="87" t="s">
        <v>10486</v>
      </c>
      <c r="P51" s="87" t="s">
        <v>10487</v>
      </c>
    </row>
    <row r="52" spans="1:16" ht="15" x14ac:dyDescent="0.15">
      <c r="A52" s="172">
        <v>42947</v>
      </c>
      <c r="B52" s="97">
        <f>VLOOKUP(A52,[1]指数估值表!A:J,5,FALSE)</f>
        <v>13.8</v>
      </c>
      <c r="C52" s="97" t="s">
        <v>10466</v>
      </c>
      <c r="D52" s="97" t="s">
        <v>9122</v>
      </c>
      <c r="E52" s="173">
        <v>125</v>
      </c>
      <c r="F52" s="174">
        <v>1.0817000000000001</v>
      </c>
      <c r="G52" s="175">
        <v>115.45</v>
      </c>
      <c r="H52" s="176">
        <f t="shared" si="2"/>
        <v>0.125</v>
      </c>
      <c r="I52" s="177">
        <f t="shared" ca="1" si="3"/>
        <v>198</v>
      </c>
      <c r="K52" s="98" t="s">
        <v>10474</v>
      </c>
      <c r="L52" s="129">
        <v>1700</v>
      </c>
      <c r="M52" s="129">
        <v>2042.4199999999998</v>
      </c>
      <c r="N52" s="258">
        <f>GETPIVOTDATA("求和项:基金份额",$K$51,"购买渠道","蚂蚁财富B")*$C$372</f>
        <v>1925.1850919999999</v>
      </c>
      <c r="O52" s="118">
        <f>N52-GETPIVOTDATA("求和项:申购金额",$K$51,"购买渠道","蚂蚁财富B")</f>
        <v>225.18509199999994</v>
      </c>
      <c r="P52" s="130">
        <f>O52/GETPIVOTDATA("求和项:申购金额",$K$51,"购买渠道","蚂蚁财富B")</f>
        <v>0.13246181882352936</v>
      </c>
    </row>
    <row r="53" spans="1:16" ht="15" x14ac:dyDescent="0.15">
      <c r="A53" s="172">
        <v>42948</v>
      </c>
      <c r="B53" s="97">
        <f>VLOOKUP(A53,[1]指数估值表!A:J,5,FALSE)</f>
        <v>13.7</v>
      </c>
      <c r="C53" s="97" t="s">
        <v>10466</v>
      </c>
      <c r="D53" s="97" t="s">
        <v>9122</v>
      </c>
      <c r="E53" s="173">
        <v>125</v>
      </c>
      <c r="F53" s="174">
        <v>1.0858000000000001</v>
      </c>
      <c r="G53" s="175">
        <v>115.01</v>
      </c>
      <c r="H53" s="176">
        <f t="shared" si="2"/>
        <v>0.125</v>
      </c>
      <c r="I53" s="177">
        <f t="shared" ca="1" si="3"/>
        <v>197</v>
      </c>
      <c r="K53" s="98" t="s">
        <v>10471</v>
      </c>
      <c r="L53" s="129">
        <v>1700</v>
      </c>
      <c r="M53" s="129">
        <v>2042.4199999999998</v>
      </c>
      <c r="N53" s="258">
        <f>GETPIVOTDATA("求和项:基金份额",$K$51)*$C$372</f>
        <v>1925.1850919999999</v>
      </c>
      <c r="O53" s="118">
        <f>N53-GETPIVOTDATA("求和项:申购金额",$K$51)</f>
        <v>225.18509199999994</v>
      </c>
      <c r="P53" s="130">
        <f>O53/GETPIVOTDATA("求和项:申购金额",$K$51)</f>
        <v>0.13246181882352936</v>
      </c>
    </row>
    <row r="54" spans="1:16" ht="15" x14ac:dyDescent="0.15">
      <c r="A54" s="172">
        <v>42949</v>
      </c>
      <c r="B54" s="97">
        <f>VLOOKUP(A54,[1]指数估值表!A:J,5,FALSE)</f>
        <v>13.61</v>
      </c>
      <c r="C54" s="97" t="s">
        <v>10466</v>
      </c>
      <c r="D54" s="97" t="s">
        <v>9122</v>
      </c>
      <c r="E54" s="173">
        <v>125</v>
      </c>
      <c r="F54" s="174">
        <v>1.0790999999999999</v>
      </c>
      <c r="G54" s="175">
        <v>115.73</v>
      </c>
      <c r="H54" s="176">
        <f t="shared" si="2"/>
        <v>0.125</v>
      </c>
      <c r="I54" s="177">
        <f t="shared" ca="1" si="3"/>
        <v>196</v>
      </c>
      <c r="K54" s="95"/>
      <c r="L54" s="95"/>
      <c r="M54" s="95"/>
      <c r="N54" s="95"/>
      <c r="O54" s="95"/>
      <c r="P54" s="95"/>
    </row>
    <row r="55" spans="1:16" ht="15" x14ac:dyDescent="0.15">
      <c r="A55" s="172">
        <v>42950</v>
      </c>
      <c r="B55" s="97">
        <f>VLOOKUP(A55,[1]指数估值表!A:J,5,FALSE)</f>
        <v>13.54</v>
      </c>
      <c r="C55" s="97" t="s">
        <v>10466</v>
      </c>
      <c r="D55" s="97" t="s">
        <v>9122</v>
      </c>
      <c r="E55" s="173">
        <v>125</v>
      </c>
      <c r="F55" s="174">
        <v>1.0741000000000001</v>
      </c>
      <c r="G55" s="175">
        <v>116.26</v>
      </c>
      <c r="H55" s="176">
        <f t="shared" si="2"/>
        <v>0.125</v>
      </c>
      <c r="I55" s="177">
        <f t="shared" ca="1" si="3"/>
        <v>195</v>
      </c>
      <c r="N55" s="95"/>
      <c r="O55" s="95"/>
      <c r="P55" s="95"/>
    </row>
    <row r="56" spans="1:16" ht="15" x14ac:dyDescent="0.15">
      <c r="A56" s="172">
        <v>42951</v>
      </c>
      <c r="B56" s="97">
        <f>VLOOKUP(A56,[1]指数估值表!A:J,5,FALSE)</f>
        <v>13.47</v>
      </c>
      <c r="C56" s="97" t="s">
        <v>10466</v>
      </c>
      <c r="D56" s="97" t="s">
        <v>9122</v>
      </c>
      <c r="E56" s="173">
        <v>125</v>
      </c>
      <c r="F56" s="174">
        <v>1.0688</v>
      </c>
      <c r="G56" s="175">
        <v>116.84</v>
      </c>
      <c r="H56" s="176">
        <f t="shared" si="2"/>
        <v>0.125</v>
      </c>
      <c r="I56" s="177">
        <f t="shared" ca="1" si="3"/>
        <v>194</v>
      </c>
      <c r="N56" s="95"/>
      <c r="O56" s="95"/>
      <c r="P56" s="95"/>
    </row>
    <row r="57" spans="1:16" ht="15" x14ac:dyDescent="0.15">
      <c r="A57" s="172">
        <v>42954</v>
      </c>
      <c r="B57" s="97">
        <f>VLOOKUP(A57,[1]指数估值表!A:J,5,FALSE)</f>
        <v>13.53</v>
      </c>
      <c r="C57" s="97" t="s">
        <v>10466</v>
      </c>
      <c r="D57" s="97" t="s">
        <v>9122</v>
      </c>
      <c r="E57" s="173">
        <v>125</v>
      </c>
      <c r="F57" s="174">
        <v>1.0730999999999999</v>
      </c>
      <c r="G57" s="175">
        <v>116.37</v>
      </c>
      <c r="H57" s="176">
        <f t="shared" si="2"/>
        <v>0.125</v>
      </c>
      <c r="I57" s="177">
        <f t="shared" ca="1" si="3"/>
        <v>191</v>
      </c>
      <c r="N57" s="95"/>
      <c r="O57" s="95"/>
      <c r="P57" s="95"/>
    </row>
    <row r="58" spans="1:16" ht="15" x14ac:dyDescent="0.15">
      <c r="A58" s="172">
        <v>42955</v>
      </c>
      <c r="B58" s="97">
        <f>VLOOKUP(A58,[1]指数估值表!A:J,5,FALSE)</f>
        <v>13.53</v>
      </c>
      <c r="C58" s="97" t="s">
        <v>10466</v>
      </c>
      <c r="D58" s="97" t="s">
        <v>9122</v>
      </c>
      <c r="E58" s="173">
        <v>125</v>
      </c>
      <c r="F58" s="174">
        <v>1.0734999999999999</v>
      </c>
      <c r="G58" s="175">
        <v>116.33</v>
      </c>
      <c r="H58" s="176">
        <f t="shared" si="2"/>
        <v>0.125</v>
      </c>
      <c r="I58" s="177">
        <f t="shared" ca="1" si="3"/>
        <v>190</v>
      </c>
      <c r="M58" s="252"/>
      <c r="N58" s="95"/>
      <c r="O58" s="95"/>
      <c r="P58" s="95"/>
    </row>
    <row r="59" spans="1:16" ht="15" x14ac:dyDescent="0.15">
      <c r="A59" s="172">
        <v>42956</v>
      </c>
      <c r="B59" s="97">
        <f>VLOOKUP(A59,[1]指数估值表!A:J,5,FALSE)</f>
        <v>13.56</v>
      </c>
      <c r="C59" s="97" t="s">
        <v>10466</v>
      </c>
      <c r="D59" s="97" t="s">
        <v>9122</v>
      </c>
      <c r="E59" s="173">
        <v>125</v>
      </c>
      <c r="F59" s="174">
        <v>1.0755999999999999</v>
      </c>
      <c r="G59" s="178">
        <v>116.1</v>
      </c>
      <c r="H59" s="176">
        <f t="shared" si="2"/>
        <v>0.125</v>
      </c>
      <c r="I59" s="177">
        <f t="shared" ca="1" si="3"/>
        <v>189</v>
      </c>
      <c r="N59" s="95"/>
      <c r="O59" s="95"/>
      <c r="P59" s="95"/>
    </row>
    <row r="60" spans="1:16" ht="15" x14ac:dyDescent="0.15">
      <c r="A60" s="172">
        <v>42957</v>
      </c>
      <c r="B60" s="97">
        <f>VLOOKUP(A60,[1]指数估值表!A:J,5,FALSE)</f>
        <v>13.48</v>
      </c>
      <c r="C60" s="97" t="s">
        <v>10466</v>
      </c>
      <c r="D60" s="97" t="s">
        <v>9122</v>
      </c>
      <c r="E60" s="173">
        <v>125</v>
      </c>
      <c r="F60" s="174">
        <v>1.0690999999999999</v>
      </c>
      <c r="G60" s="175">
        <v>116.81</v>
      </c>
      <c r="H60" s="176">
        <f t="shared" si="2"/>
        <v>0.125</v>
      </c>
      <c r="I60" s="177">
        <f t="shared" ca="1" si="3"/>
        <v>188</v>
      </c>
      <c r="N60" s="95"/>
      <c r="O60" s="95"/>
      <c r="P60" s="95"/>
    </row>
    <row r="61" spans="1:16" ht="15" x14ac:dyDescent="0.15">
      <c r="A61" s="172">
        <v>42958</v>
      </c>
      <c r="B61" s="97">
        <f>VLOOKUP(A61,[1]指数估值表!A:J,5,FALSE)</f>
        <v>13.21</v>
      </c>
      <c r="C61" s="97" t="s">
        <v>10466</v>
      </c>
      <c r="D61" s="97" t="s">
        <v>9122</v>
      </c>
      <c r="E61" s="173">
        <v>125</v>
      </c>
      <c r="F61" s="174">
        <v>1.0489999999999999</v>
      </c>
      <c r="G61" s="175">
        <v>119.05</v>
      </c>
      <c r="H61" s="176">
        <f t="shared" si="2"/>
        <v>0.125</v>
      </c>
      <c r="I61" s="177">
        <f t="shared" ca="1" si="3"/>
        <v>187</v>
      </c>
      <c r="N61" s="95"/>
      <c r="O61" s="95"/>
      <c r="P61" s="95"/>
    </row>
    <row r="62" spans="1:16" ht="15" x14ac:dyDescent="0.15">
      <c r="A62" s="172">
        <v>42961</v>
      </c>
      <c r="B62" s="97">
        <f>VLOOKUP(A62,[1]指数估值表!A:J,5,FALSE)</f>
        <v>13.35</v>
      </c>
      <c r="C62" s="97" t="s">
        <v>10466</v>
      </c>
      <c r="D62" s="97" t="s">
        <v>9122</v>
      </c>
      <c r="E62" s="173">
        <v>125</v>
      </c>
      <c r="F62" s="174">
        <v>1.0595000000000001</v>
      </c>
      <c r="G62" s="175">
        <v>117.87</v>
      </c>
      <c r="H62" s="176">
        <f t="shared" si="2"/>
        <v>0.125</v>
      </c>
      <c r="I62" s="177">
        <f t="shared" ca="1" si="3"/>
        <v>184</v>
      </c>
      <c r="N62" s="95"/>
      <c r="O62" s="95"/>
      <c r="P62" s="95"/>
    </row>
    <row r="63" spans="1:16" ht="15" x14ac:dyDescent="0.15">
      <c r="A63" s="172">
        <v>42962</v>
      </c>
      <c r="B63" s="97">
        <f>VLOOKUP(A63,[1]指数估值表!A:J,5,FALSE)</f>
        <v>13.39</v>
      </c>
      <c r="C63" s="97" t="s">
        <v>10466</v>
      </c>
      <c r="D63" s="97" t="s">
        <v>9122</v>
      </c>
      <c r="E63" s="173">
        <v>125</v>
      </c>
      <c r="F63" s="174">
        <v>1.0628</v>
      </c>
      <c r="G63" s="178">
        <v>117.5</v>
      </c>
      <c r="H63" s="176">
        <f t="shared" si="2"/>
        <v>0.125</v>
      </c>
      <c r="I63" s="177">
        <f t="shared" ca="1" si="3"/>
        <v>183</v>
      </c>
      <c r="N63" s="95"/>
      <c r="O63" s="95"/>
      <c r="P63" s="95"/>
    </row>
    <row r="64" spans="1:16" ht="15" x14ac:dyDescent="0.15">
      <c r="A64" s="172">
        <v>42963</v>
      </c>
      <c r="B64" s="97">
        <f>VLOOKUP(A64,[1]指数估值表!A:J,5,FALSE)</f>
        <v>13.39</v>
      </c>
      <c r="C64" s="97" t="s">
        <v>10466</v>
      </c>
      <c r="D64" s="97" t="s">
        <v>9122</v>
      </c>
      <c r="E64" s="173">
        <v>125</v>
      </c>
      <c r="F64" s="174">
        <v>1.0623</v>
      </c>
      <c r="G64" s="175">
        <v>117.56</v>
      </c>
      <c r="H64" s="176">
        <f t="shared" si="2"/>
        <v>0.125</v>
      </c>
      <c r="I64" s="177">
        <f t="shared" ca="1" si="3"/>
        <v>182</v>
      </c>
      <c r="N64" s="95"/>
      <c r="O64" s="95"/>
      <c r="P64" s="95"/>
    </row>
    <row r="65" spans="1:16" ht="15" x14ac:dyDescent="0.15">
      <c r="A65" s="172">
        <v>42964</v>
      </c>
      <c r="B65" s="97">
        <f>VLOOKUP(A65,[1]指数估值表!A:J,5,FALSE)</f>
        <v>13.44</v>
      </c>
      <c r="C65" s="97" t="s">
        <v>10466</v>
      </c>
      <c r="D65" s="97" t="s">
        <v>9122</v>
      </c>
      <c r="E65" s="173">
        <v>125</v>
      </c>
      <c r="F65" s="174">
        <v>1.0662</v>
      </c>
      <c r="G65" s="175">
        <v>117.13</v>
      </c>
      <c r="H65" s="176">
        <f t="shared" si="2"/>
        <v>0.125</v>
      </c>
      <c r="I65" s="177">
        <f t="shared" ca="1" si="3"/>
        <v>181</v>
      </c>
      <c r="N65" s="95"/>
      <c r="O65" s="95"/>
      <c r="P65" s="95"/>
    </row>
    <row r="66" spans="1:16" ht="15" x14ac:dyDescent="0.15">
      <c r="A66" s="172">
        <v>42965</v>
      </c>
      <c r="B66" s="97">
        <f>VLOOKUP(A66,[1]指数估值表!A:J,5,FALSE)</f>
        <v>13.46</v>
      </c>
      <c r="C66" s="97" t="s">
        <v>10466</v>
      </c>
      <c r="D66" s="97" t="s">
        <v>9122</v>
      </c>
      <c r="E66" s="173">
        <v>125</v>
      </c>
      <c r="F66" s="174">
        <v>1.0678000000000001</v>
      </c>
      <c r="G66" s="175">
        <v>116.95</v>
      </c>
      <c r="H66" s="176">
        <f t="shared" si="2"/>
        <v>0.125</v>
      </c>
      <c r="I66" s="177">
        <f t="shared" ca="1" si="3"/>
        <v>180</v>
      </c>
      <c r="N66" s="95"/>
      <c r="O66" s="95"/>
      <c r="P66" s="95"/>
    </row>
    <row r="67" spans="1:16" ht="15" x14ac:dyDescent="0.15">
      <c r="A67" s="172">
        <v>42968</v>
      </c>
      <c r="B67" s="97">
        <f>VLOOKUP(A67,[1]指数估值表!A:J,5,FALSE)</f>
        <v>13.51</v>
      </c>
      <c r="C67" s="97" t="s">
        <v>10466</v>
      </c>
      <c r="D67" s="97" t="s">
        <v>9122</v>
      </c>
      <c r="E67" s="173">
        <v>150</v>
      </c>
      <c r="F67" s="174">
        <v>1.0718000000000001</v>
      </c>
      <c r="G67" s="175">
        <v>139.81</v>
      </c>
      <c r="H67" s="176">
        <f t="shared" si="2"/>
        <v>0.15</v>
      </c>
      <c r="I67" s="177">
        <f t="shared" ca="1" si="3"/>
        <v>177</v>
      </c>
      <c r="N67" s="95"/>
      <c r="O67" s="95"/>
      <c r="P67" s="95"/>
    </row>
    <row r="68" spans="1:16" ht="15" x14ac:dyDescent="0.15">
      <c r="A68" s="172">
        <v>42969</v>
      </c>
      <c r="B68" s="97">
        <f>VLOOKUP(A68,[1]指数估值表!A:J,5,FALSE)</f>
        <v>13.36</v>
      </c>
      <c r="C68" s="97" t="s">
        <v>10466</v>
      </c>
      <c r="D68" s="97" t="s">
        <v>9122</v>
      </c>
      <c r="E68" s="173">
        <v>150</v>
      </c>
      <c r="F68" s="174">
        <v>1.0698000000000001</v>
      </c>
      <c r="G68" s="175">
        <v>140.07</v>
      </c>
      <c r="H68" s="176">
        <f t="shared" ref="H68:H97" si="4">E68*$G$2</f>
        <v>0.15</v>
      </c>
      <c r="I68" s="177">
        <f t="shared" ref="I68:I97" ca="1" si="5">$E$2-A68</f>
        <v>176</v>
      </c>
      <c r="N68" s="95"/>
      <c r="O68" s="95"/>
      <c r="P68" s="95"/>
    </row>
    <row r="69" spans="1:16" ht="15" x14ac:dyDescent="0.15">
      <c r="A69" s="172">
        <v>42970</v>
      </c>
      <c r="B69" s="97">
        <f>VLOOKUP(A69,[1]指数估值表!A:J,5,FALSE)</f>
        <v>13.36</v>
      </c>
      <c r="C69" s="97" t="s">
        <v>10466</v>
      </c>
      <c r="D69" s="97" t="s">
        <v>9122</v>
      </c>
      <c r="E69" s="173">
        <v>150</v>
      </c>
      <c r="F69" s="174">
        <v>1.0678000000000001</v>
      </c>
      <c r="G69" s="175">
        <v>140.34</v>
      </c>
      <c r="H69" s="176">
        <f t="shared" si="4"/>
        <v>0.15</v>
      </c>
      <c r="I69" s="177">
        <f t="shared" ca="1" si="5"/>
        <v>175</v>
      </c>
      <c r="N69" s="95"/>
      <c r="O69" s="95"/>
      <c r="P69" s="95"/>
    </row>
    <row r="70" spans="1:16" ht="15" x14ac:dyDescent="0.15">
      <c r="A70" s="172">
        <v>42971</v>
      </c>
      <c r="B70" s="97">
        <f>VLOOKUP(A70,[1]指数估值表!A:J,5,FALSE)</f>
        <v>13.3</v>
      </c>
      <c r="C70" s="97" t="s">
        <v>10466</v>
      </c>
      <c r="D70" s="97" t="s">
        <v>9122</v>
      </c>
      <c r="E70" s="173">
        <v>150</v>
      </c>
      <c r="F70" s="174">
        <v>1.0630999999999999</v>
      </c>
      <c r="G70" s="175">
        <v>140.96</v>
      </c>
      <c r="H70" s="176">
        <f t="shared" si="4"/>
        <v>0.15</v>
      </c>
      <c r="I70" s="177">
        <f t="shared" ca="1" si="5"/>
        <v>174</v>
      </c>
    </row>
    <row r="71" spans="1:16" ht="15" x14ac:dyDescent="0.15">
      <c r="A71" s="172">
        <v>42972</v>
      </c>
      <c r="B71" s="97">
        <f>VLOOKUP(A71,[1]指数估值表!A:J,5,FALSE)</f>
        <v>13.48</v>
      </c>
      <c r="C71" s="97" t="s">
        <v>10466</v>
      </c>
      <c r="D71" s="97" t="s">
        <v>9122</v>
      </c>
      <c r="E71" s="173">
        <v>150</v>
      </c>
      <c r="F71" s="174">
        <v>1.0767</v>
      </c>
      <c r="G71" s="175">
        <v>139.18</v>
      </c>
      <c r="H71" s="176">
        <f t="shared" si="4"/>
        <v>0.15</v>
      </c>
      <c r="I71" s="177">
        <f t="shared" ca="1" si="5"/>
        <v>173</v>
      </c>
    </row>
    <row r="72" spans="1:16" ht="15" x14ac:dyDescent="0.15">
      <c r="A72" s="172">
        <v>42975</v>
      </c>
      <c r="B72" s="97">
        <f>VLOOKUP(A72,[1]指数估值表!A:J,5,FALSE)</f>
        <v>13.58</v>
      </c>
      <c r="C72" s="97" t="s">
        <v>10466</v>
      </c>
      <c r="D72" s="97" t="s">
        <v>9122</v>
      </c>
      <c r="E72" s="173">
        <v>150</v>
      </c>
      <c r="F72" s="174">
        <v>1.0844</v>
      </c>
      <c r="G72" s="175">
        <v>138.19</v>
      </c>
      <c r="H72" s="176">
        <f t="shared" si="4"/>
        <v>0.15</v>
      </c>
      <c r="I72" s="177">
        <f t="shared" ca="1" si="5"/>
        <v>170</v>
      </c>
    </row>
    <row r="73" spans="1:16" ht="15" x14ac:dyDescent="0.15">
      <c r="A73" s="172">
        <v>42976</v>
      </c>
      <c r="B73" s="97">
        <f>VLOOKUP(A73,[1]指数估值表!A:J,5,FALSE)</f>
        <v>13.55</v>
      </c>
      <c r="C73" s="97" t="s">
        <v>10466</v>
      </c>
      <c r="D73" s="97" t="s">
        <v>9122</v>
      </c>
      <c r="E73" s="173">
        <v>150</v>
      </c>
      <c r="F73" s="174">
        <v>1.0826</v>
      </c>
      <c r="G73" s="175">
        <v>138.41999999999999</v>
      </c>
      <c r="H73" s="176">
        <f t="shared" si="4"/>
        <v>0.15</v>
      </c>
      <c r="I73" s="177">
        <f t="shared" ca="1" si="5"/>
        <v>169</v>
      </c>
    </row>
    <row r="74" spans="1:16" ht="15" x14ac:dyDescent="0.15">
      <c r="A74" s="172">
        <v>42977</v>
      </c>
      <c r="B74" s="97">
        <f>VLOOKUP(A74,[1]指数估值表!A:J,5,FALSE)</f>
        <v>13.55</v>
      </c>
      <c r="C74" s="97" t="s">
        <v>10466</v>
      </c>
      <c r="D74" s="97" t="s">
        <v>9122</v>
      </c>
      <c r="E74" s="173">
        <v>150</v>
      </c>
      <c r="F74" s="174">
        <v>1.0831999999999999</v>
      </c>
      <c r="G74" s="175">
        <v>138.34</v>
      </c>
      <c r="H74" s="176">
        <f t="shared" si="4"/>
        <v>0.15</v>
      </c>
      <c r="I74" s="177">
        <f t="shared" ca="1" si="5"/>
        <v>168</v>
      </c>
    </row>
    <row r="75" spans="1:16" ht="15" x14ac:dyDescent="0.15">
      <c r="A75" s="172">
        <v>42978</v>
      </c>
      <c r="B75" s="97">
        <f>VLOOKUP(A75,[1]指数估值表!A:J,5,FALSE)</f>
        <v>13.51</v>
      </c>
      <c r="C75" s="97" t="s">
        <v>10466</v>
      </c>
      <c r="D75" s="97" t="s">
        <v>9122</v>
      </c>
      <c r="E75" s="173">
        <v>150</v>
      </c>
      <c r="F75" s="174">
        <v>1.0803</v>
      </c>
      <c r="G75" s="175">
        <v>138.71</v>
      </c>
      <c r="H75" s="176">
        <f t="shared" si="4"/>
        <v>0.15</v>
      </c>
      <c r="I75" s="177">
        <f t="shared" ca="1" si="5"/>
        <v>167</v>
      </c>
    </row>
    <row r="76" spans="1:16" ht="15" x14ac:dyDescent="0.15">
      <c r="A76" s="172">
        <v>42979</v>
      </c>
      <c r="B76" s="97">
        <f>VLOOKUP(A76,[1]指数估值表!A:J,5,FALSE)</f>
        <v>13.52</v>
      </c>
      <c r="C76" s="97" t="s">
        <v>10466</v>
      </c>
      <c r="D76" s="97" t="s">
        <v>9122</v>
      </c>
      <c r="E76" s="173">
        <v>150</v>
      </c>
      <c r="F76" s="174">
        <v>1.0814999999999999</v>
      </c>
      <c r="G76" s="175">
        <v>138.56</v>
      </c>
      <c r="H76" s="176">
        <f t="shared" si="4"/>
        <v>0.15</v>
      </c>
      <c r="I76" s="177">
        <f t="shared" ca="1" si="5"/>
        <v>166</v>
      </c>
    </row>
    <row r="77" spans="1:16" ht="15" x14ac:dyDescent="0.15">
      <c r="A77" s="172">
        <v>42982</v>
      </c>
      <c r="B77" s="97">
        <f>VLOOKUP(A77,[1]指数估值表!A:J,5,FALSE)</f>
        <v>13.58</v>
      </c>
      <c r="C77" s="97" t="s">
        <v>10466</v>
      </c>
      <c r="D77" s="97" t="s">
        <v>9122</v>
      </c>
      <c r="E77" s="173">
        <v>150</v>
      </c>
      <c r="F77" s="174">
        <v>1.0858000000000001</v>
      </c>
      <c r="G77" s="175">
        <v>138.01</v>
      </c>
      <c r="H77" s="176">
        <f t="shared" si="4"/>
        <v>0.15</v>
      </c>
      <c r="I77" s="177">
        <f t="shared" ca="1" si="5"/>
        <v>163</v>
      </c>
    </row>
    <row r="78" spans="1:16" ht="15" x14ac:dyDescent="0.15">
      <c r="A78" s="172">
        <v>42983</v>
      </c>
      <c r="B78" s="97">
        <f>VLOOKUP(A78,[1]指数估值表!A:J,5,FALSE)</f>
        <v>13.62</v>
      </c>
      <c r="C78" s="97" t="s">
        <v>10466</v>
      </c>
      <c r="D78" s="97" t="s">
        <v>9122</v>
      </c>
      <c r="E78" s="173">
        <v>150</v>
      </c>
      <c r="F78" s="174">
        <v>1.089</v>
      </c>
      <c r="G78" s="178">
        <v>137.6</v>
      </c>
      <c r="H78" s="176">
        <f t="shared" si="4"/>
        <v>0.15</v>
      </c>
      <c r="I78" s="177">
        <f t="shared" ca="1" si="5"/>
        <v>162</v>
      </c>
    </row>
    <row r="79" spans="1:16" ht="15" x14ac:dyDescent="0.15">
      <c r="A79" s="172">
        <v>42984</v>
      </c>
      <c r="B79" s="97">
        <f>VLOOKUP(A79,[1]指数估值表!A:J,5,FALSE)</f>
        <v>13.6</v>
      </c>
      <c r="C79" s="97" t="s">
        <v>10466</v>
      </c>
      <c r="D79" s="97" t="s">
        <v>9122</v>
      </c>
      <c r="E79" s="173">
        <v>150</v>
      </c>
      <c r="F79" s="174">
        <v>1.0868</v>
      </c>
      <c r="G79" s="178">
        <v>137.88</v>
      </c>
      <c r="H79" s="176">
        <f t="shared" si="4"/>
        <v>0.15</v>
      </c>
      <c r="I79" s="177">
        <f t="shared" ca="1" si="5"/>
        <v>161</v>
      </c>
    </row>
    <row r="80" spans="1:16" ht="15" x14ac:dyDescent="0.15">
      <c r="A80" s="172">
        <v>42985</v>
      </c>
      <c r="B80" s="97">
        <f>VLOOKUP(A80,[1]指数估值表!A:J,5,FALSE)</f>
        <v>13.58</v>
      </c>
      <c r="C80" s="97" t="s">
        <v>10466</v>
      </c>
      <c r="D80" s="97" t="s">
        <v>9122</v>
      </c>
      <c r="E80" s="173">
        <v>150</v>
      </c>
      <c r="F80" s="174">
        <v>1.0852999999999999</v>
      </c>
      <c r="G80" s="178">
        <v>138.07</v>
      </c>
      <c r="H80" s="176">
        <f t="shared" si="4"/>
        <v>0.15</v>
      </c>
      <c r="I80" s="177">
        <f t="shared" ca="1" si="5"/>
        <v>160</v>
      </c>
    </row>
    <row r="81" spans="1:9" ht="15" x14ac:dyDescent="0.15">
      <c r="A81" s="172">
        <v>42986</v>
      </c>
      <c r="B81" s="97">
        <f>VLOOKUP(A81,[1]指数估值表!A:J,5,FALSE)</f>
        <v>13.58</v>
      </c>
      <c r="C81" s="97" t="s">
        <v>10466</v>
      </c>
      <c r="D81" s="97" t="s">
        <v>9122</v>
      </c>
      <c r="E81" s="173">
        <v>150</v>
      </c>
      <c r="F81" s="174">
        <v>1.0862000000000001</v>
      </c>
      <c r="G81" s="178">
        <v>137.96</v>
      </c>
      <c r="H81" s="176">
        <f t="shared" si="4"/>
        <v>0.15</v>
      </c>
      <c r="I81" s="177">
        <f t="shared" ca="1" si="5"/>
        <v>159</v>
      </c>
    </row>
    <row r="82" spans="1:9" ht="15" x14ac:dyDescent="0.15">
      <c r="A82" s="172">
        <v>42989</v>
      </c>
      <c r="B82" s="97">
        <f>VLOOKUP(A82,[1]指数估值表!A:J,5,FALSE)</f>
        <v>13.65</v>
      </c>
      <c r="C82" s="97" t="s">
        <v>10466</v>
      </c>
      <c r="D82" s="97" t="s">
        <v>9122</v>
      </c>
      <c r="E82" s="173">
        <v>50</v>
      </c>
      <c r="F82" s="174">
        <v>1.0914999999999999</v>
      </c>
      <c r="G82" s="178">
        <v>45.76</v>
      </c>
      <c r="H82" s="176">
        <f t="shared" si="4"/>
        <v>0.05</v>
      </c>
      <c r="I82" s="177">
        <f t="shared" ca="1" si="5"/>
        <v>156</v>
      </c>
    </row>
    <row r="83" spans="1:9" ht="15" x14ac:dyDescent="0.15">
      <c r="A83" s="172">
        <v>42990</v>
      </c>
      <c r="B83" s="97">
        <f>VLOOKUP(A83,[1]指数估值表!A:J,5,FALSE)</f>
        <v>13.66</v>
      </c>
      <c r="C83" s="97" t="s">
        <v>10466</v>
      </c>
      <c r="D83" s="97" t="s">
        <v>9122</v>
      </c>
      <c r="E83" s="173">
        <v>50</v>
      </c>
      <c r="F83" s="174">
        <v>1.0931999999999999</v>
      </c>
      <c r="G83" s="178">
        <v>45.69</v>
      </c>
      <c r="H83" s="176">
        <f t="shared" si="4"/>
        <v>0.05</v>
      </c>
      <c r="I83" s="177">
        <f t="shared" ca="1" si="5"/>
        <v>155</v>
      </c>
    </row>
    <row r="84" spans="1:9" ht="15" x14ac:dyDescent="0.15">
      <c r="A84" s="172">
        <v>42991</v>
      </c>
      <c r="B84" s="97">
        <f>VLOOKUP(A84,[1]指数估值表!A:J,5,FALSE)</f>
        <v>13.66</v>
      </c>
      <c r="C84" s="97" t="s">
        <v>10466</v>
      </c>
      <c r="D84" s="97" t="s">
        <v>9122</v>
      </c>
      <c r="E84" s="173">
        <v>50</v>
      </c>
      <c r="F84" s="174">
        <v>1.0941000000000001</v>
      </c>
      <c r="G84" s="178">
        <v>45.65</v>
      </c>
      <c r="H84" s="176">
        <f t="shared" si="4"/>
        <v>0.05</v>
      </c>
      <c r="I84" s="177">
        <f t="shared" ca="1" si="5"/>
        <v>154</v>
      </c>
    </row>
    <row r="85" spans="1:9" ht="15" x14ac:dyDescent="0.15">
      <c r="A85" s="172">
        <v>42992</v>
      </c>
      <c r="B85" s="97">
        <f>VLOOKUP(A85,[1]指数估值表!A:J,5,FALSE)</f>
        <v>13.64</v>
      </c>
      <c r="C85" s="97" t="s">
        <v>10466</v>
      </c>
      <c r="D85" s="97" t="s">
        <v>9122</v>
      </c>
      <c r="E85" s="173">
        <v>50</v>
      </c>
      <c r="F85" s="174">
        <v>1.0931999999999999</v>
      </c>
      <c r="G85" s="178">
        <v>45.69</v>
      </c>
      <c r="H85" s="176">
        <f t="shared" si="4"/>
        <v>0.05</v>
      </c>
      <c r="I85" s="177">
        <f t="shared" ca="1" si="5"/>
        <v>153</v>
      </c>
    </row>
    <row r="86" spans="1:9" ht="15" x14ac:dyDescent="0.15">
      <c r="A86" s="172">
        <v>42993</v>
      </c>
      <c r="B86" s="97">
        <f>VLOOKUP(A86,[1]指数估值表!A:J,5,FALSE)</f>
        <v>13.64</v>
      </c>
      <c r="C86" s="97" t="s">
        <v>10466</v>
      </c>
      <c r="D86" s="97" t="s">
        <v>9122</v>
      </c>
      <c r="E86" s="173">
        <v>50</v>
      </c>
      <c r="F86" s="174">
        <v>1.0946</v>
      </c>
      <c r="G86" s="178">
        <v>45.63</v>
      </c>
      <c r="H86" s="176">
        <f t="shared" si="4"/>
        <v>0.05</v>
      </c>
      <c r="I86" s="177">
        <f t="shared" ca="1" si="5"/>
        <v>152</v>
      </c>
    </row>
    <row r="87" spans="1:9" ht="15" x14ac:dyDescent="0.15">
      <c r="A87" s="172">
        <v>42996</v>
      </c>
      <c r="B87" s="97">
        <f>VLOOKUP(A87,[1]指数估值表!A:J,5,FALSE)</f>
        <v>13.7</v>
      </c>
      <c r="C87" s="97" t="s">
        <v>10466</v>
      </c>
      <c r="D87" s="97" t="s">
        <v>9122</v>
      </c>
      <c r="E87" s="173">
        <v>50</v>
      </c>
      <c r="F87" s="174">
        <v>1.0991</v>
      </c>
      <c r="G87" s="178">
        <v>45.45</v>
      </c>
      <c r="H87" s="176">
        <f t="shared" si="4"/>
        <v>0.05</v>
      </c>
      <c r="I87" s="177">
        <f t="shared" ca="1" si="5"/>
        <v>149</v>
      </c>
    </row>
    <row r="88" spans="1:9" ht="15" x14ac:dyDescent="0.15">
      <c r="A88" s="172">
        <v>42997</v>
      </c>
      <c r="B88" s="97">
        <f>VLOOKUP(A88,[1]指数估值表!A:J,5,FALSE)</f>
        <v>13.7</v>
      </c>
      <c r="C88" s="97" t="s">
        <v>10466</v>
      </c>
      <c r="D88" s="97" t="s">
        <v>9122</v>
      </c>
      <c r="E88" s="173">
        <v>100</v>
      </c>
      <c r="F88" s="174">
        <v>1.0987</v>
      </c>
      <c r="G88" s="178">
        <v>90.92</v>
      </c>
      <c r="H88" s="176">
        <f t="shared" si="4"/>
        <v>0.1</v>
      </c>
      <c r="I88" s="177">
        <f t="shared" ca="1" si="5"/>
        <v>148</v>
      </c>
    </row>
    <row r="89" spans="1:9" ht="15" x14ac:dyDescent="0.15">
      <c r="A89" s="172">
        <v>42998</v>
      </c>
      <c r="B89" s="97">
        <f>VLOOKUP(A89,[1]指数估值表!A:J,5,FALSE)</f>
        <v>13.77</v>
      </c>
      <c r="C89" s="97" t="s">
        <v>10466</v>
      </c>
      <c r="D89" s="97" t="s">
        <v>9122</v>
      </c>
      <c r="E89" s="173">
        <v>50</v>
      </c>
      <c r="F89" s="174">
        <v>1.1039000000000001</v>
      </c>
      <c r="G89" s="178">
        <v>45.25</v>
      </c>
      <c r="H89" s="176">
        <f t="shared" si="4"/>
        <v>0.05</v>
      </c>
      <c r="I89" s="177">
        <f t="shared" ca="1" si="5"/>
        <v>147</v>
      </c>
    </row>
    <row r="90" spans="1:9" ht="15" x14ac:dyDescent="0.15">
      <c r="A90" s="172">
        <v>42999</v>
      </c>
      <c r="B90" s="97">
        <f>VLOOKUP(A90,[1]指数估值表!A:J,5,FALSE)</f>
        <v>13.71</v>
      </c>
      <c r="C90" s="97" t="s">
        <v>10466</v>
      </c>
      <c r="D90" s="97" t="s">
        <v>9122</v>
      </c>
      <c r="E90" s="173">
        <v>50</v>
      </c>
      <c r="F90" s="174">
        <v>1.0994999999999999</v>
      </c>
      <c r="G90" s="178">
        <v>45.43</v>
      </c>
      <c r="H90" s="96">
        <f t="shared" si="4"/>
        <v>0.05</v>
      </c>
      <c r="I90" s="177">
        <f t="shared" ca="1" si="5"/>
        <v>146</v>
      </c>
    </row>
    <row r="91" spans="1:9" ht="15" x14ac:dyDescent="0.15">
      <c r="A91" s="172">
        <v>42999</v>
      </c>
      <c r="B91" s="97">
        <f>VLOOKUP(A91,[1]指数估值表!A:J,5,FALSE)</f>
        <v>13.71</v>
      </c>
      <c r="C91" s="97" t="s">
        <v>10466</v>
      </c>
      <c r="D91" s="97" t="s">
        <v>9122</v>
      </c>
      <c r="E91" s="173">
        <v>50</v>
      </c>
      <c r="F91" s="174">
        <v>1.0986</v>
      </c>
      <c r="G91" s="178">
        <v>45.47</v>
      </c>
      <c r="H91" s="96">
        <f t="shared" si="4"/>
        <v>0.05</v>
      </c>
      <c r="I91" s="177">
        <f t="shared" ca="1" si="5"/>
        <v>146</v>
      </c>
    </row>
    <row r="92" spans="1:9" ht="15" x14ac:dyDescent="0.15">
      <c r="A92" s="172">
        <v>43000</v>
      </c>
      <c r="B92" s="97">
        <f>VLOOKUP(A92,[1]指数估值表!A:J,5,FALSE)</f>
        <v>13.71</v>
      </c>
      <c r="C92" s="97" t="s">
        <v>10466</v>
      </c>
      <c r="D92" s="97" t="s">
        <v>9122</v>
      </c>
      <c r="E92" s="173">
        <v>250</v>
      </c>
      <c r="F92" s="174">
        <v>1.0986</v>
      </c>
      <c r="G92" s="178">
        <v>227.33</v>
      </c>
      <c r="H92" s="96">
        <f t="shared" si="4"/>
        <v>0.25</v>
      </c>
      <c r="I92" s="177">
        <f t="shared" ca="1" si="5"/>
        <v>145</v>
      </c>
    </row>
    <row r="93" spans="1:9" ht="15" x14ac:dyDescent="0.15">
      <c r="A93" s="172">
        <v>43003</v>
      </c>
      <c r="B93" s="97">
        <f>VLOOKUP(A93,[1]指数估值表!A:J,5,FALSE)</f>
        <v>13.57</v>
      </c>
      <c r="C93" s="97" t="s">
        <v>10466</v>
      </c>
      <c r="D93" s="97" t="s">
        <v>9122</v>
      </c>
      <c r="E93" s="173">
        <v>200</v>
      </c>
      <c r="F93" s="174">
        <v>1.0868</v>
      </c>
      <c r="G93" s="178">
        <v>183.84</v>
      </c>
      <c r="H93" s="96">
        <f t="shared" si="4"/>
        <v>0.2</v>
      </c>
      <c r="I93" s="177">
        <f t="shared" ca="1" si="5"/>
        <v>142</v>
      </c>
    </row>
    <row r="94" spans="1:9" ht="15" x14ac:dyDescent="0.15">
      <c r="A94" s="172">
        <v>43027</v>
      </c>
      <c r="B94" s="97">
        <f>VLOOKUP(A94,[1]指数估值表!A:J,5,FALSE)</f>
        <v>13.77</v>
      </c>
      <c r="C94" s="97" t="s">
        <v>10466</v>
      </c>
      <c r="D94" s="97" t="s">
        <v>9122</v>
      </c>
      <c r="E94" s="97">
        <v>400</v>
      </c>
      <c r="F94" s="179">
        <v>1.1013999999999999</v>
      </c>
      <c r="G94" s="173">
        <v>362.81</v>
      </c>
      <c r="H94" s="96">
        <f t="shared" si="4"/>
        <v>0.4</v>
      </c>
      <c r="I94" s="177">
        <f t="shared" ca="1" si="5"/>
        <v>118</v>
      </c>
    </row>
    <row r="95" spans="1:9" ht="15" x14ac:dyDescent="0.15">
      <c r="A95" s="172">
        <v>43062</v>
      </c>
      <c r="B95" s="97">
        <f>VLOOKUP(A95,[1]指数估值表!A:J,5,FALSE)</f>
        <v>13.91</v>
      </c>
      <c r="C95" s="97" t="s">
        <v>10466</v>
      </c>
      <c r="D95" s="97" t="s">
        <v>9122</v>
      </c>
      <c r="E95" s="97">
        <v>500</v>
      </c>
      <c r="F95" s="179">
        <v>1.0892999999999999</v>
      </c>
      <c r="G95" s="173">
        <v>458.55</v>
      </c>
      <c r="H95" s="96">
        <f t="shared" si="4"/>
        <v>0.5</v>
      </c>
      <c r="I95" s="177">
        <f t="shared" ca="1" si="5"/>
        <v>83</v>
      </c>
    </row>
    <row r="96" spans="1:9" s="3" customFormat="1" ht="15" x14ac:dyDescent="0.15">
      <c r="A96" s="172">
        <v>43087</v>
      </c>
      <c r="B96" s="97">
        <f>VLOOKUP(A96,[1]指数估值表!A:J,5,FALSE)</f>
        <v>13.69</v>
      </c>
      <c r="C96" s="97" t="s">
        <v>10466</v>
      </c>
      <c r="D96" s="97" t="s">
        <v>9122</v>
      </c>
      <c r="E96" s="97">
        <v>600</v>
      </c>
      <c r="F96" s="179">
        <v>1.0696000000000001</v>
      </c>
      <c r="G96" s="173">
        <v>560.4</v>
      </c>
      <c r="H96" s="96">
        <f t="shared" si="4"/>
        <v>0.6</v>
      </c>
      <c r="I96" s="177">
        <f t="shared" ca="1" si="5"/>
        <v>58</v>
      </c>
    </row>
    <row r="97" spans="1:9" s="3" customFormat="1" ht="15" x14ac:dyDescent="0.15">
      <c r="A97" s="172">
        <v>43109</v>
      </c>
      <c r="B97" s="97">
        <f>VLOOKUP(A97,[1]指数估值表!A:J,5,FALSE)</f>
        <v>14.54</v>
      </c>
      <c r="C97" s="97" t="s">
        <v>10466</v>
      </c>
      <c r="D97" s="97" t="s">
        <v>9122</v>
      </c>
      <c r="E97" s="97">
        <v>600</v>
      </c>
      <c r="F97" s="179">
        <v>1.1345000000000001</v>
      </c>
      <c r="G97" s="173">
        <v>528.34</v>
      </c>
      <c r="H97" s="96">
        <f t="shared" si="4"/>
        <v>0.6</v>
      </c>
      <c r="I97" s="177">
        <f t="shared" ca="1" si="5"/>
        <v>36</v>
      </c>
    </row>
    <row r="98" spans="1:9" ht="15" x14ac:dyDescent="0.15">
      <c r="A98" s="181" t="s">
        <v>10513</v>
      </c>
      <c r="B98" s="182"/>
      <c r="C98" s="182"/>
      <c r="D98" s="182"/>
      <c r="E98" s="183">
        <f>SUBTOTAL(109,表8_4[申购金额])</f>
        <v>12460.3</v>
      </c>
      <c r="F98" s="184"/>
      <c r="G98" s="185">
        <f>SUBTOTAL(109,表8_4[基金份额])</f>
        <v>11394.14</v>
      </c>
      <c r="H98" s="182">
        <f>SUBTOTAL(109,表8_4[手续费])</f>
        <v>12.460300000000011</v>
      </c>
      <c r="I98" s="186">
        <f ca="1">SUBTOTAL(101,表8_4[持有时间])</f>
        <v>157.80851063829786</v>
      </c>
    </row>
    <row r="100" spans="1:9" ht="15" x14ac:dyDescent="0.15">
      <c r="A100" s="275" t="s">
        <v>10489</v>
      </c>
      <c r="B100" s="275"/>
      <c r="C100" s="275"/>
      <c r="D100" s="275"/>
      <c r="E100" s="275"/>
      <c r="F100" s="275"/>
      <c r="G100" s="275"/>
      <c r="H100" s="275"/>
    </row>
    <row r="101" spans="1:9" ht="15" x14ac:dyDescent="0.15">
      <c r="A101" s="26">
        <v>3318</v>
      </c>
      <c r="B101" s="26" t="s">
        <v>222</v>
      </c>
      <c r="C101" s="26">
        <f>VLOOKUP(A101,凤凰财经基金数据!A:G,3,FALSE)</f>
        <v>0.9587</v>
      </c>
      <c r="D101" s="26" t="s">
        <v>223</v>
      </c>
      <c r="E101" s="25">
        <f ca="1">TODAY()</f>
        <v>43145</v>
      </c>
      <c r="F101" s="24" t="s">
        <v>220</v>
      </c>
      <c r="G101" s="21">
        <v>1.1999999999999999E-3</v>
      </c>
      <c r="H101" s="22"/>
    </row>
    <row r="102" spans="1:9" ht="15" x14ac:dyDescent="0.15">
      <c r="A102" s="82" t="s">
        <v>10484</v>
      </c>
      <c r="B102" s="20" t="s">
        <v>221</v>
      </c>
      <c r="C102" s="31" t="s">
        <v>10476</v>
      </c>
      <c r="D102" s="31" t="s">
        <v>9123</v>
      </c>
      <c r="E102" s="13" t="s">
        <v>215</v>
      </c>
      <c r="F102" s="14" t="s">
        <v>216</v>
      </c>
      <c r="G102" s="15" t="s">
        <v>217</v>
      </c>
      <c r="H102" s="28" t="s">
        <v>218</v>
      </c>
      <c r="I102" s="17" t="s">
        <v>219</v>
      </c>
    </row>
    <row r="103" spans="1:9" ht="15" x14ac:dyDescent="0.15">
      <c r="A103" s="61">
        <v>42996</v>
      </c>
      <c r="B103" s="97">
        <f>VLOOKUP(A103,指数估值表!A:J,7,FALSE)</f>
        <v>28.48</v>
      </c>
      <c r="C103" s="97" t="s">
        <v>10466</v>
      </c>
      <c r="D103" s="97" t="s">
        <v>9124</v>
      </c>
      <c r="E103" s="173">
        <v>90</v>
      </c>
      <c r="F103" s="174">
        <v>1.0759000000000001</v>
      </c>
      <c r="G103" s="173">
        <v>83.54</v>
      </c>
      <c r="H103" s="176">
        <f t="shared" ref="H103:H132" si="6">E103*$G$2</f>
        <v>0.09</v>
      </c>
      <c r="I103" s="177">
        <f t="shared" ref="I103:I132" ca="1" si="7">$E$2-A103</f>
        <v>149</v>
      </c>
    </row>
    <row r="104" spans="1:9" ht="15" x14ac:dyDescent="0.15">
      <c r="A104" s="61">
        <v>42997</v>
      </c>
      <c r="B104" s="97">
        <f>VLOOKUP(A104,指数估值表!A:J,7,FALSE)</f>
        <v>28.39</v>
      </c>
      <c r="C104" s="97" t="s">
        <v>10466</v>
      </c>
      <c r="D104" s="97" t="s">
        <v>9124</v>
      </c>
      <c r="E104" s="173">
        <v>50</v>
      </c>
      <c r="F104" s="174">
        <v>1.0740000000000001</v>
      </c>
      <c r="G104" s="173">
        <v>46.49</v>
      </c>
      <c r="H104" s="176">
        <f t="shared" si="6"/>
        <v>0.05</v>
      </c>
      <c r="I104" s="177">
        <f t="shared" ca="1" si="7"/>
        <v>148</v>
      </c>
    </row>
    <row r="105" spans="1:9" ht="15" x14ac:dyDescent="0.15">
      <c r="A105" s="61">
        <v>42998</v>
      </c>
      <c r="B105" s="97">
        <f>VLOOKUP(A105,指数估值表!A:J,7,FALSE)</f>
        <v>28.6</v>
      </c>
      <c r="C105" s="97" t="s">
        <v>10466</v>
      </c>
      <c r="D105" s="97" t="s">
        <v>9124</v>
      </c>
      <c r="E105" s="173">
        <v>90</v>
      </c>
      <c r="F105" s="174">
        <v>1.0819000000000001</v>
      </c>
      <c r="G105" s="173">
        <v>83.08</v>
      </c>
      <c r="H105" s="176">
        <f t="shared" si="6"/>
        <v>0.09</v>
      </c>
      <c r="I105" s="177">
        <f t="shared" ca="1" si="7"/>
        <v>147</v>
      </c>
    </row>
    <row r="106" spans="1:9" ht="15" x14ac:dyDescent="0.15">
      <c r="A106" s="61">
        <v>43000</v>
      </c>
      <c r="B106" s="97">
        <f>VLOOKUP(A106,指数估值表!A:J,7,FALSE)</f>
        <v>28.19</v>
      </c>
      <c r="C106" s="97" t="s">
        <v>10466</v>
      </c>
      <c r="D106" s="97" t="s">
        <v>9124</v>
      </c>
      <c r="E106" s="173">
        <v>90</v>
      </c>
      <c r="F106" s="174">
        <v>1.0699000000000001</v>
      </c>
      <c r="G106" s="173">
        <v>84.01</v>
      </c>
      <c r="H106" s="176">
        <f t="shared" si="6"/>
        <v>0.09</v>
      </c>
      <c r="I106" s="177">
        <f t="shared" ca="1" si="7"/>
        <v>145</v>
      </c>
    </row>
    <row r="107" spans="1:9" ht="15" x14ac:dyDescent="0.15">
      <c r="A107" s="61">
        <v>43003</v>
      </c>
      <c r="B107" s="97">
        <f>VLOOKUP(A107,指数估值表!A:J,7,FALSE)</f>
        <v>27.91</v>
      </c>
      <c r="C107" s="97" t="s">
        <v>10466</v>
      </c>
      <c r="D107" s="97" t="s">
        <v>9124</v>
      </c>
      <c r="E107" s="173">
        <v>50</v>
      </c>
      <c r="F107" s="174">
        <v>1.0603</v>
      </c>
      <c r="G107" s="173">
        <v>47.09</v>
      </c>
      <c r="H107" s="176">
        <f t="shared" si="6"/>
        <v>0.05</v>
      </c>
      <c r="I107" s="177">
        <f t="shared" ca="1" si="7"/>
        <v>142</v>
      </c>
    </row>
    <row r="108" spans="1:9" ht="15" x14ac:dyDescent="0.15">
      <c r="A108" s="61">
        <v>43004</v>
      </c>
      <c r="B108" s="97">
        <f>VLOOKUP(A108,指数估值表!A:J,7,FALSE)</f>
        <v>28.01</v>
      </c>
      <c r="C108" s="97" t="s">
        <v>10466</v>
      </c>
      <c r="D108" s="97" t="s">
        <v>9124</v>
      </c>
      <c r="E108" s="173">
        <v>90</v>
      </c>
      <c r="F108" s="174">
        <v>1.0629</v>
      </c>
      <c r="G108" s="173">
        <v>84.57</v>
      </c>
      <c r="H108" s="176">
        <f t="shared" si="6"/>
        <v>0.09</v>
      </c>
      <c r="I108" s="177">
        <f t="shared" ca="1" si="7"/>
        <v>141</v>
      </c>
    </row>
    <row r="109" spans="1:9" ht="15" x14ac:dyDescent="0.15">
      <c r="A109" s="61">
        <v>43006</v>
      </c>
      <c r="B109" s="97">
        <f>VLOOKUP(A109,指数估值表!A:J,7,FALSE)</f>
        <v>28.25</v>
      </c>
      <c r="C109" s="97" t="s">
        <v>10466</v>
      </c>
      <c r="D109" s="97" t="s">
        <v>9124</v>
      </c>
      <c r="E109" s="173">
        <v>90</v>
      </c>
      <c r="F109" s="174">
        <v>1.0693999999999999</v>
      </c>
      <c r="G109" s="173">
        <v>84.05</v>
      </c>
      <c r="H109" s="176">
        <f t="shared" si="6"/>
        <v>0.09</v>
      </c>
      <c r="I109" s="177">
        <f t="shared" ca="1" si="7"/>
        <v>139</v>
      </c>
    </row>
    <row r="110" spans="1:9" ht="15" x14ac:dyDescent="0.15">
      <c r="A110" s="61">
        <v>43018</v>
      </c>
      <c r="B110" s="97">
        <f>VLOOKUP(A110,指数估值表!A:J,7,FALSE)</f>
        <v>28.9</v>
      </c>
      <c r="C110" s="97" t="s">
        <v>10466</v>
      </c>
      <c r="D110" s="97" t="s">
        <v>9124</v>
      </c>
      <c r="E110" s="173">
        <v>90</v>
      </c>
      <c r="F110" s="174">
        <v>1.0956999999999999</v>
      </c>
      <c r="G110" s="173">
        <v>82.03</v>
      </c>
      <c r="H110" s="176">
        <f t="shared" si="6"/>
        <v>0.09</v>
      </c>
      <c r="I110" s="177">
        <f t="shared" ca="1" si="7"/>
        <v>127</v>
      </c>
    </row>
    <row r="111" spans="1:9" ht="15" x14ac:dyDescent="0.15">
      <c r="A111" s="61">
        <v>43020</v>
      </c>
      <c r="B111" s="97">
        <f>VLOOKUP(A111,指数估值表!A:J,7,FALSE)</f>
        <v>28.72</v>
      </c>
      <c r="C111" s="97" t="s">
        <v>10466</v>
      </c>
      <c r="D111" s="97" t="s">
        <v>9124</v>
      </c>
      <c r="E111" s="173">
        <v>800</v>
      </c>
      <c r="F111" s="174">
        <v>1.0911</v>
      </c>
      <c r="G111" s="173">
        <v>732.32</v>
      </c>
      <c r="H111" s="176">
        <f t="shared" si="6"/>
        <v>0.8</v>
      </c>
      <c r="I111" s="177">
        <f t="shared" ca="1" si="7"/>
        <v>125</v>
      </c>
    </row>
    <row r="112" spans="1:9" ht="15" x14ac:dyDescent="0.15">
      <c r="A112" s="61">
        <v>43025</v>
      </c>
      <c r="B112" s="97">
        <f>VLOOKUP(A112,指数估值表!A:J,7,FALSE)</f>
        <v>28.52</v>
      </c>
      <c r="C112" s="97" t="s">
        <v>10466</v>
      </c>
      <c r="D112" s="97" t="s">
        <v>9124</v>
      </c>
      <c r="E112" s="173">
        <v>5000</v>
      </c>
      <c r="F112" s="174">
        <v>1.0795999999999999</v>
      </c>
      <c r="G112" s="173">
        <v>4625.79</v>
      </c>
      <c r="H112" s="176">
        <f t="shared" si="6"/>
        <v>5</v>
      </c>
      <c r="I112" s="177">
        <f t="shared" ca="1" si="7"/>
        <v>120</v>
      </c>
    </row>
    <row r="113" spans="1:9" ht="15" x14ac:dyDescent="0.15">
      <c r="A113" s="61">
        <v>43032</v>
      </c>
      <c r="B113" s="97">
        <f>VLOOKUP(A113,指数估值表!A:J,7,FALSE)</f>
        <v>28.47</v>
      </c>
      <c r="C113" s="97" t="s">
        <v>10466</v>
      </c>
      <c r="D113" s="97" t="s">
        <v>9124</v>
      </c>
      <c r="E113" s="173">
        <v>90</v>
      </c>
      <c r="F113" s="174">
        <v>1.0762</v>
      </c>
      <c r="G113" s="173">
        <v>83.52</v>
      </c>
      <c r="H113" s="176">
        <f t="shared" si="6"/>
        <v>0.09</v>
      </c>
      <c r="I113" s="177">
        <f t="shared" ca="1" si="7"/>
        <v>113</v>
      </c>
    </row>
    <row r="114" spans="1:9" ht="15" x14ac:dyDescent="0.15">
      <c r="A114" s="61">
        <v>43040</v>
      </c>
      <c r="B114" s="97">
        <f>VLOOKUP(A114,指数估值表!A:J,7,FALSE)</f>
        <v>25.99</v>
      </c>
      <c r="C114" s="97" t="s">
        <v>10466</v>
      </c>
      <c r="D114" s="97" t="s">
        <v>9124</v>
      </c>
      <c r="E114" s="173">
        <v>700</v>
      </c>
      <c r="F114" s="174">
        <v>1.0677000000000001</v>
      </c>
      <c r="G114" s="173">
        <v>654.82000000000005</v>
      </c>
      <c r="H114" s="176">
        <f t="shared" si="6"/>
        <v>0.70000000000000007</v>
      </c>
      <c r="I114" s="177">
        <f t="shared" ca="1" si="7"/>
        <v>105</v>
      </c>
    </row>
    <row r="115" spans="1:9" ht="15" x14ac:dyDescent="0.15">
      <c r="A115" s="61">
        <v>43056</v>
      </c>
      <c r="B115" s="97">
        <f>VLOOKUP(A115,指数估值表!A:J,7,FALSE)</f>
        <v>25.49</v>
      </c>
      <c r="C115" s="97" t="s">
        <v>10466</v>
      </c>
      <c r="D115" s="97" t="s">
        <v>9124</v>
      </c>
      <c r="E115" s="173">
        <v>2000</v>
      </c>
      <c r="F115" s="174">
        <v>1.0432999999999999</v>
      </c>
      <c r="G115" s="173">
        <v>1914.68</v>
      </c>
      <c r="H115" s="176">
        <f t="shared" si="6"/>
        <v>2</v>
      </c>
      <c r="I115" s="177">
        <f t="shared" ca="1" si="7"/>
        <v>89</v>
      </c>
    </row>
    <row r="116" spans="1:9" ht="15" x14ac:dyDescent="0.15">
      <c r="A116" s="61">
        <v>43060</v>
      </c>
      <c r="B116" s="97">
        <f>VLOOKUP(A116,指数估值表!A:J,7,FALSE)</f>
        <v>25.93</v>
      </c>
      <c r="C116" s="97" t="s">
        <v>10466</v>
      </c>
      <c r="D116" s="97" t="s">
        <v>9124</v>
      </c>
      <c r="E116" s="173">
        <v>90</v>
      </c>
      <c r="F116" s="174">
        <v>1.0588</v>
      </c>
      <c r="G116" s="173">
        <v>84.89</v>
      </c>
      <c r="H116" s="176">
        <f t="shared" si="6"/>
        <v>0.09</v>
      </c>
      <c r="I116" s="177">
        <f t="shared" ca="1" si="7"/>
        <v>85</v>
      </c>
    </row>
    <row r="117" spans="1:9" ht="15" x14ac:dyDescent="0.15">
      <c r="A117" s="61">
        <v>43074</v>
      </c>
      <c r="B117" s="97">
        <f>VLOOKUP(A117,指数估值表!A:J,7,FALSE)</f>
        <v>24.59</v>
      </c>
      <c r="C117" s="97" t="s">
        <v>10466</v>
      </c>
      <c r="D117" s="97" t="s">
        <v>9124</v>
      </c>
      <c r="E117" s="173">
        <v>300</v>
      </c>
      <c r="F117" s="174">
        <v>1.0121</v>
      </c>
      <c r="G117" s="173">
        <v>296.05</v>
      </c>
      <c r="H117" s="176">
        <f t="shared" si="6"/>
        <v>0.3</v>
      </c>
      <c r="I117" s="177">
        <f t="shared" ca="1" si="7"/>
        <v>71</v>
      </c>
    </row>
    <row r="118" spans="1:9" ht="15" x14ac:dyDescent="0.15">
      <c r="A118" s="61">
        <v>43096</v>
      </c>
      <c r="B118" s="97">
        <f>VLOOKUP(A118,指数估值表!A:J,7,FALSE)</f>
        <v>27.85</v>
      </c>
      <c r="C118" s="97" t="s">
        <v>10466</v>
      </c>
      <c r="D118" s="97" t="s">
        <v>9124</v>
      </c>
      <c r="E118" s="173">
        <v>300</v>
      </c>
      <c r="F118" s="174">
        <v>1.0226</v>
      </c>
      <c r="G118" s="173">
        <v>293.01</v>
      </c>
      <c r="H118" s="176">
        <f t="shared" si="6"/>
        <v>0.3</v>
      </c>
      <c r="I118" s="177">
        <f t="shared" ca="1" si="7"/>
        <v>49</v>
      </c>
    </row>
    <row r="119" spans="1:9" ht="15" x14ac:dyDescent="0.15">
      <c r="A119" s="61">
        <v>43112</v>
      </c>
      <c r="B119" s="97">
        <f>VLOOKUP(A119,指数估值表!A:J,7,FALSE)</f>
        <v>28.77</v>
      </c>
      <c r="C119" s="97" t="s">
        <v>10466</v>
      </c>
      <c r="D119" s="97" t="s">
        <v>9124</v>
      </c>
      <c r="E119" s="173">
        <v>300</v>
      </c>
      <c r="F119" s="174">
        <v>1.0579000000000001</v>
      </c>
      <c r="G119" s="173">
        <v>283.24</v>
      </c>
      <c r="H119" s="176">
        <f t="shared" si="6"/>
        <v>0.3</v>
      </c>
      <c r="I119" s="177">
        <f t="shared" ca="1" si="7"/>
        <v>33</v>
      </c>
    </row>
    <row r="120" spans="1:9" ht="15" x14ac:dyDescent="0.15">
      <c r="A120" s="61">
        <v>43117</v>
      </c>
      <c r="B120" s="97">
        <f>VLOOKUP(A120,指数估值表!A:J,7,FALSE)</f>
        <v>28.46</v>
      </c>
      <c r="C120" s="97" t="s">
        <v>10466</v>
      </c>
      <c r="D120" s="97" t="s">
        <v>9124</v>
      </c>
      <c r="E120" s="173">
        <v>300</v>
      </c>
      <c r="F120" s="174">
        <v>1.0444</v>
      </c>
      <c r="G120" s="173">
        <v>286.89999999999998</v>
      </c>
      <c r="H120" s="176">
        <f t="shared" si="6"/>
        <v>0.3</v>
      </c>
      <c r="I120" s="177">
        <f t="shared" ca="1" si="7"/>
        <v>28</v>
      </c>
    </row>
    <row r="121" spans="1:9" s="3" customFormat="1" ht="15" x14ac:dyDescent="0.15">
      <c r="A121" s="61">
        <v>43132</v>
      </c>
      <c r="B121" s="97">
        <f>VLOOKUP(A121,指数估值表!A:J,7,FALSE)</f>
        <v>27.19</v>
      </c>
      <c r="C121" s="97" t="s">
        <v>10466</v>
      </c>
      <c r="D121" s="97" t="s">
        <v>9124</v>
      </c>
      <c r="E121" s="173">
        <v>600</v>
      </c>
      <c r="F121" s="174">
        <v>0.99560000000000004</v>
      </c>
      <c r="G121" s="173">
        <v>601.91999999999996</v>
      </c>
      <c r="H121" s="176">
        <f>E121*$G$2</f>
        <v>0.6</v>
      </c>
      <c r="I121" s="177">
        <f ca="1">$E$2-A121</f>
        <v>13</v>
      </c>
    </row>
    <row r="122" spans="1:9" ht="16" x14ac:dyDescent="0.15">
      <c r="A122" s="187">
        <v>42996</v>
      </c>
      <c r="B122" s="97">
        <f>VLOOKUP(A122,指数估值表!A:J,7,FALSE)</f>
        <v>28.48</v>
      </c>
      <c r="C122" s="97" t="s">
        <v>10466</v>
      </c>
      <c r="D122" s="97" t="s">
        <v>9122</v>
      </c>
      <c r="E122" s="188">
        <v>90</v>
      </c>
      <c r="F122" s="189">
        <v>1.0759000000000001</v>
      </c>
      <c r="G122" s="188">
        <v>83.54</v>
      </c>
      <c r="H122" s="176">
        <f t="shared" si="6"/>
        <v>0.09</v>
      </c>
      <c r="I122" s="177">
        <f t="shared" ca="1" si="7"/>
        <v>149</v>
      </c>
    </row>
    <row r="123" spans="1:9" ht="16" x14ac:dyDescent="0.15">
      <c r="A123" s="187">
        <v>42997</v>
      </c>
      <c r="B123" s="97">
        <f>VLOOKUP(A123,指数估值表!A:J,7,FALSE)</f>
        <v>28.39</v>
      </c>
      <c r="C123" s="97" t="s">
        <v>10466</v>
      </c>
      <c r="D123" s="97" t="s">
        <v>9122</v>
      </c>
      <c r="E123" s="188">
        <v>90</v>
      </c>
      <c r="F123" s="189">
        <v>1.0740000000000001</v>
      </c>
      <c r="G123" s="188">
        <v>83.69</v>
      </c>
      <c r="H123" s="176">
        <f t="shared" si="6"/>
        <v>0.09</v>
      </c>
      <c r="I123" s="177">
        <f t="shared" ca="1" si="7"/>
        <v>148</v>
      </c>
    </row>
    <row r="124" spans="1:9" ht="16" x14ac:dyDescent="0.15">
      <c r="A124" s="187">
        <v>42998</v>
      </c>
      <c r="B124" s="97">
        <f>VLOOKUP(A124,指数估值表!A:J,7,FALSE)</f>
        <v>28.6</v>
      </c>
      <c r="C124" s="97" t="s">
        <v>10466</v>
      </c>
      <c r="D124" s="97" t="s">
        <v>9122</v>
      </c>
      <c r="E124" s="188">
        <v>90</v>
      </c>
      <c r="F124" s="189">
        <v>1.0819000000000001</v>
      </c>
      <c r="G124" s="188">
        <v>83.08</v>
      </c>
      <c r="H124" s="176">
        <f t="shared" si="6"/>
        <v>0.09</v>
      </c>
      <c r="I124" s="177">
        <f t="shared" ca="1" si="7"/>
        <v>147</v>
      </c>
    </row>
    <row r="125" spans="1:9" ht="16" x14ac:dyDescent="0.15">
      <c r="A125" s="187">
        <v>42999</v>
      </c>
      <c r="B125" s="97">
        <f>VLOOKUP(A125,指数估值表!A:J,7,FALSE)</f>
        <v>28.32</v>
      </c>
      <c r="C125" s="97" t="s">
        <v>10466</v>
      </c>
      <c r="D125" s="97" t="s">
        <v>9122</v>
      </c>
      <c r="E125" s="188">
        <v>300</v>
      </c>
      <c r="F125" s="189">
        <v>1.0724</v>
      </c>
      <c r="G125" s="188">
        <v>279.39999999999998</v>
      </c>
      <c r="H125" s="176">
        <f t="shared" si="6"/>
        <v>0.3</v>
      </c>
      <c r="I125" s="177">
        <f t="shared" ca="1" si="7"/>
        <v>146</v>
      </c>
    </row>
    <row r="126" spans="1:9" ht="16" x14ac:dyDescent="0.15">
      <c r="A126" s="187">
        <v>43000</v>
      </c>
      <c r="B126" s="97">
        <f>VLOOKUP(A126,指数估值表!A:J,7,FALSE)</f>
        <v>28.19</v>
      </c>
      <c r="C126" s="97" t="s">
        <v>10466</v>
      </c>
      <c r="D126" s="97" t="s">
        <v>9122</v>
      </c>
      <c r="E126" s="188">
        <v>200</v>
      </c>
      <c r="F126" s="189">
        <v>1.0699000000000001</v>
      </c>
      <c r="G126" s="188">
        <v>186.7</v>
      </c>
      <c r="H126" s="176">
        <f t="shared" si="6"/>
        <v>0.2</v>
      </c>
      <c r="I126" s="177">
        <f t="shared" ca="1" si="7"/>
        <v>145</v>
      </c>
    </row>
    <row r="127" spans="1:9" ht="16" x14ac:dyDescent="0.15">
      <c r="A127" s="187">
        <v>43003</v>
      </c>
      <c r="B127" s="97">
        <f>VLOOKUP(A127,指数估值表!A:J,7,FALSE)</f>
        <v>27.91</v>
      </c>
      <c r="C127" s="97" t="s">
        <v>10466</v>
      </c>
      <c r="D127" s="97" t="s">
        <v>9122</v>
      </c>
      <c r="E127" s="188">
        <v>290</v>
      </c>
      <c r="F127" s="189">
        <v>1.0603</v>
      </c>
      <c r="G127" s="188">
        <v>273.16000000000003</v>
      </c>
      <c r="H127" s="176">
        <f t="shared" si="6"/>
        <v>0.28999999999999998</v>
      </c>
      <c r="I127" s="177">
        <f t="shared" ca="1" si="7"/>
        <v>142</v>
      </c>
    </row>
    <row r="128" spans="1:9" ht="16" x14ac:dyDescent="0.15">
      <c r="A128" s="187">
        <v>43004</v>
      </c>
      <c r="B128" s="97">
        <f>VLOOKUP(A128,指数估值表!A:J,7,FALSE)</f>
        <v>28.01</v>
      </c>
      <c r="C128" s="97" t="s">
        <v>10466</v>
      </c>
      <c r="D128" s="97" t="s">
        <v>9122</v>
      </c>
      <c r="E128" s="188">
        <v>90</v>
      </c>
      <c r="F128" s="189">
        <v>1.0629</v>
      </c>
      <c r="G128" s="188">
        <v>84.57</v>
      </c>
      <c r="H128" s="176">
        <f t="shared" si="6"/>
        <v>0.09</v>
      </c>
      <c r="I128" s="177">
        <f t="shared" ca="1" si="7"/>
        <v>141</v>
      </c>
    </row>
    <row r="129" spans="1:9" ht="16" x14ac:dyDescent="0.15">
      <c r="A129" s="187">
        <v>43024</v>
      </c>
      <c r="B129" s="97">
        <f>VLOOKUP(A129,指数估值表!A:J,7,FALSE)</f>
        <v>28.49</v>
      </c>
      <c r="C129" s="97" t="s">
        <v>10466</v>
      </c>
      <c r="D129" s="97" t="s">
        <v>9122</v>
      </c>
      <c r="E129" s="190">
        <v>1000</v>
      </c>
      <c r="F129" s="189">
        <v>1.0795999999999999</v>
      </c>
      <c r="G129" s="188">
        <v>925.15</v>
      </c>
      <c r="H129" s="176">
        <f t="shared" si="6"/>
        <v>1</v>
      </c>
      <c r="I129" s="177">
        <f t="shared" ca="1" si="7"/>
        <v>121</v>
      </c>
    </row>
    <row r="130" spans="1:9" ht="16" x14ac:dyDescent="0.15">
      <c r="A130" s="187">
        <v>43056</v>
      </c>
      <c r="B130" s="97">
        <f>VLOOKUP(A130,指数估值表!A:J,7,FALSE)</f>
        <v>25.49</v>
      </c>
      <c r="C130" s="97" t="s">
        <v>10466</v>
      </c>
      <c r="D130" s="97" t="s">
        <v>9122</v>
      </c>
      <c r="E130" s="188">
        <v>600</v>
      </c>
      <c r="F130" s="191">
        <v>1.0432999999999999</v>
      </c>
      <c r="G130" s="192">
        <v>574.4</v>
      </c>
      <c r="H130" s="176">
        <f t="shared" si="6"/>
        <v>0.6</v>
      </c>
      <c r="I130" s="177">
        <f t="shared" ca="1" si="7"/>
        <v>89</v>
      </c>
    </row>
    <row r="131" spans="1:9" ht="16" x14ac:dyDescent="0.15">
      <c r="A131" s="187">
        <v>43087</v>
      </c>
      <c r="B131" s="97">
        <f>VLOOKUP(A131,指数估值表!A:J,7,FALSE)</f>
        <v>27.78</v>
      </c>
      <c r="C131" s="97" t="s">
        <v>10466</v>
      </c>
      <c r="D131" s="97" t="s">
        <v>9122</v>
      </c>
      <c r="E131" s="188">
        <v>400</v>
      </c>
      <c r="F131" s="191">
        <v>1.0266999999999999</v>
      </c>
      <c r="G131" s="192">
        <v>389.13</v>
      </c>
      <c r="H131" s="176">
        <f t="shared" si="6"/>
        <v>0.4</v>
      </c>
      <c r="I131" s="177">
        <f t="shared" ca="1" si="7"/>
        <v>58</v>
      </c>
    </row>
    <row r="132" spans="1:9" ht="16" x14ac:dyDescent="0.15">
      <c r="A132" s="187">
        <v>43109</v>
      </c>
      <c r="B132" s="97">
        <f>VLOOKUP(A132,指数估值表!A:J,7,FALSE)</f>
        <v>28.92</v>
      </c>
      <c r="C132" s="97" t="s">
        <v>10466</v>
      </c>
      <c r="D132" s="97" t="s">
        <v>9122</v>
      </c>
      <c r="E132" s="188">
        <v>300</v>
      </c>
      <c r="F132" s="191">
        <v>1.0609999999999999</v>
      </c>
      <c r="G132" s="192">
        <v>282.41000000000003</v>
      </c>
      <c r="H132" s="176">
        <f t="shared" si="6"/>
        <v>0.3</v>
      </c>
      <c r="I132" s="177">
        <f t="shared" ca="1" si="7"/>
        <v>36</v>
      </c>
    </row>
    <row r="133" spans="1:9" s="3" customFormat="1" ht="16" x14ac:dyDescent="0.15">
      <c r="A133" s="187">
        <v>43115</v>
      </c>
      <c r="B133" s="97">
        <f>VLOOKUP(A133,指数估值表!A:J,7,FALSE)</f>
        <v>28.37</v>
      </c>
      <c r="C133" s="97" t="s">
        <v>10466</v>
      </c>
      <c r="D133" s="97" t="s">
        <v>9122</v>
      </c>
      <c r="E133" s="188">
        <v>400</v>
      </c>
      <c r="F133" s="191">
        <v>1.0401</v>
      </c>
      <c r="G133" s="192">
        <v>384.11</v>
      </c>
      <c r="H133" s="176">
        <f>E133*$G$2</f>
        <v>0.4</v>
      </c>
      <c r="I133" s="177">
        <f ca="1">$E$2-A133</f>
        <v>30</v>
      </c>
    </row>
    <row r="134" spans="1:9" ht="16" x14ac:dyDescent="0.15">
      <c r="A134" s="187">
        <v>43126</v>
      </c>
      <c r="B134" s="97">
        <f>VLOOKUP(A134,指数估值表!A:J,7,FALSE)</f>
        <v>28.8</v>
      </c>
      <c r="C134" s="97" t="s">
        <v>10466</v>
      </c>
      <c r="D134" s="97" t="s">
        <v>9122</v>
      </c>
      <c r="E134" s="188">
        <v>240.6</v>
      </c>
      <c r="F134" s="191">
        <v>1.0527</v>
      </c>
      <c r="G134" s="192">
        <v>227.3</v>
      </c>
      <c r="H134" s="176">
        <f>E134*$G$2</f>
        <v>0.24060000000000001</v>
      </c>
      <c r="I134" s="177">
        <f ca="1">$E$2-A134</f>
        <v>19</v>
      </c>
    </row>
    <row r="135" spans="1:9" x14ac:dyDescent="0.15">
      <c r="A135" s="170" t="s">
        <v>10515</v>
      </c>
      <c r="B135" s="171"/>
      <c r="C135" s="171"/>
      <c r="D135" s="171"/>
      <c r="E135" s="78">
        <f>SUBTOTAL(109,表9_7[申购金额])</f>
        <v>15210.6</v>
      </c>
      <c r="F135" s="84"/>
      <c r="G135" s="85">
        <f>SUBTOTAL(109,表9_7[基金份额])</f>
        <v>14308.639999999998</v>
      </c>
      <c r="H135" s="79">
        <f>SUBTOTAL(109,表9_7[手续费])</f>
        <v>15.210600000000003</v>
      </c>
      <c r="I135" s="80">
        <f ca="1">SUBTOTAL(101,表9_7[持有时间])</f>
        <v>104.375</v>
      </c>
    </row>
    <row r="137" spans="1:9" ht="15" x14ac:dyDescent="0.15">
      <c r="A137" s="276" t="s">
        <v>10490</v>
      </c>
      <c r="B137" s="275"/>
      <c r="C137" s="275"/>
      <c r="D137" s="275"/>
      <c r="E137" s="275"/>
      <c r="F137" s="275"/>
      <c r="G137" s="275"/>
      <c r="H137" s="275"/>
      <c r="I137" s="275"/>
    </row>
    <row r="138" spans="1:9" ht="15" x14ac:dyDescent="0.15">
      <c r="A138" s="26">
        <v>478</v>
      </c>
      <c r="B138" s="26" t="s">
        <v>222</v>
      </c>
      <c r="C138" s="26">
        <f>VLOOKUP(A138,凤凰财经基金数据!A:G,3,FALSE)</f>
        <v>2.2056</v>
      </c>
      <c r="D138" s="26" t="s">
        <v>223</v>
      </c>
      <c r="E138" s="25">
        <f ca="1">TODAY()</f>
        <v>43145</v>
      </c>
      <c r="F138" s="24" t="s">
        <v>220</v>
      </c>
      <c r="G138" s="21">
        <v>1.5E-3</v>
      </c>
      <c r="H138" s="22"/>
      <c r="I138" s="74"/>
    </row>
    <row r="139" spans="1:9" ht="15" x14ac:dyDescent="0.15">
      <c r="A139" s="82" t="s">
        <v>10484</v>
      </c>
      <c r="B139" s="12" t="s">
        <v>221</v>
      </c>
      <c r="C139" s="12" t="s">
        <v>10477</v>
      </c>
      <c r="D139" s="12" t="s">
        <v>9120</v>
      </c>
      <c r="E139" s="13" t="s">
        <v>215</v>
      </c>
      <c r="F139" s="14" t="s">
        <v>216</v>
      </c>
      <c r="G139" s="15" t="s">
        <v>217</v>
      </c>
      <c r="H139" s="16" t="s">
        <v>218</v>
      </c>
      <c r="I139" s="17" t="s">
        <v>219</v>
      </c>
    </row>
    <row r="140" spans="1:9" ht="15" x14ac:dyDescent="0.15">
      <c r="A140" s="61">
        <v>42943</v>
      </c>
      <c r="B140" s="97">
        <f>VLOOKUP(A140,指数估值表!A:J,8,FALSE)</f>
        <v>30.6</v>
      </c>
      <c r="C140" s="97" t="s">
        <v>10478</v>
      </c>
      <c r="D140" s="97" t="s">
        <v>9124</v>
      </c>
      <c r="E140" s="176">
        <v>27</v>
      </c>
      <c r="F140" s="193">
        <v>2.3163999999999998</v>
      </c>
      <c r="G140" s="176">
        <v>11.64</v>
      </c>
      <c r="H140" s="176">
        <f t="shared" ref="H140:H171" si="8">E140*$G$2</f>
        <v>2.7E-2</v>
      </c>
      <c r="I140" s="177">
        <f t="shared" ref="I140:I171" ca="1" si="9">$E$2-A140</f>
        <v>202</v>
      </c>
    </row>
    <row r="141" spans="1:9" ht="15" x14ac:dyDescent="0.15">
      <c r="A141" s="61">
        <v>42947</v>
      </c>
      <c r="B141" s="97">
        <f>VLOOKUP(A141,指数估值表!A:J,8,FALSE)</f>
        <v>31.13</v>
      </c>
      <c r="C141" s="97" t="s">
        <v>10478</v>
      </c>
      <c r="D141" s="97" t="s">
        <v>9124</v>
      </c>
      <c r="E141" s="176">
        <v>27</v>
      </c>
      <c r="F141" s="193">
        <v>2.3412000000000002</v>
      </c>
      <c r="G141" s="176">
        <v>11.52</v>
      </c>
      <c r="H141" s="176">
        <f t="shared" si="8"/>
        <v>2.7E-2</v>
      </c>
      <c r="I141" s="177">
        <f t="shared" ca="1" si="9"/>
        <v>198</v>
      </c>
    </row>
    <row r="142" spans="1:9" ht="15" x14ac:dyDescent="0.15">
      <c r="A142" s="61">
        <v>42949</v>
      </c>
      <c r="B142" s="97">
        <f>VLOOKUP(A142,指数估值表!A:J,8,FALSE)</f>
        <v>30.89</v>
      </c>
      <c r="C142" s="97" t="s">
        <v>10478</v>
      </c>
      <c r="D142" s="97" t="s">
        <v>9124</v>
      </c>
      <c r="E142" s="176">
        <v>36</v>
      </c>
      <c r="F142" s="193">
        <v>2.3645999999999998</v>
      </c>
      <c r="G142" s="176">
        <v>15.2</v>
      </c>
      <c r="H142" s="176">
        <f t="shared" si="8"/>
        <v>3.6000000000000004E-2</v>
      </c>
      <c r="I142" s="177">
        <f t="shared" ca="1" si="9"/>
        <v>196</v>
      </c>
    </row>
    <row r="143" spans="1:9" ht="15" x14ac:dyDescent="0.15">
      <c r="A143" s="61">
        <v>42951</v>
      </c>
      <c r="B143" s="97">
        <f>VLOOKUP(A143,指数估值表!A:J,8,FALSE)</f>
        <v>30.75</v>
      </c>
      <c r="C143" s="97" t="s">
        <v>10478</v>
      </c>
      <c r="D143" s="97" t="s">
        <v>9124</v>
      </c>
      <c r="E143" s="176">
        <v>36</v>
      </c>
      <c r="F143" s="193">
        <v>2.3540999999999999</v>
      </c>
      <c r="G143" s="176">
        <v>15.27</v>
      </c>
      <c r="H143" s="176">
        <f t="shared" si="8"/>
        <v>3.6000000000000004E-2</v>
      </c>
      <c r="I143" s="177">
        <f t="shared" ca="1" si="9"/>
        <v>194</v>
      </c>
    </row>
    <row r="144" spans="1:9" ht="15" x14ac:dyDescent="0.15">
      <c r="A144" s="61">
        <v>42955</v>
      </c>
      <c r="B144" s="97">
        <f>VLOOKUP(A144,指数估值表!A:J,8,FALSE)</f>
        <v>31.13</v>
      </c>
      <c r="C144" s="97" t="s">
        <v>10478</v>
      </c>
      <c r="D144" s="97" t="s">
        <v>9124</v>
      </c>
      <c r="E144" s="176">
        <v>36</v>
      </c>
      <c r="F144" s="193">
        <v>2.3755000000000002</v>
      </c>
      <c r="G144" s="176">
        <v>15.13</v>
      </c>
      <c r="H144" s="176">
        <f t="shared" si="8"/>
        <v>3.6000000000000004E-2</v>
      </c>
      <c r="I144" s="177">
        <f t="shared" ca="1" si="9"/>
        <v>190</v>
      </c>
    </row>
    <row r="145" spans="1:9" ht="15" x14ac:dyDescent="0.15">
      <c r="A145" s="61">
        <v>42957</v>
      </c>
      <c r="B145" s="97">
        <f>VLOOKUP(A145,指数估值表!A:J,8,FALSE)</f>
        <v>31.08</v>
      </c>
      <c r="C145" s="97" t="s">
        <v>10478</v>
      </c>
      <c r="D145" s="97" t="s">
        <v>9124</v>
      </c>
      <c r="E145" s="176">
        <v>36</v>
      </c>
      <c r="F145" s="193">
        <v>2.3881000000000001</v>
      </c>
      <c r="G145" s="176">
        <v>15.05</v>
      </c>
      <c r="H145" s="176">
        <f t="shared" si="8"/>
        <v>3.6000000000000004E-2</v>
      </c>
      <c r="I145" s="177">
        <f t="shared" ca="1" si="9"/>
        <v>188</v>
      </c>
    </row>
    <row r="146" spans="1:9" ht="15" x14ac:dyDescent="0.15">
      <c r="A146" s="61">
        <v>42961</v>
      </c>
      <c r="B146" s="97">
        <f>VLOOKUP(A146,指数估值表!A:J,8,FALSE)</f>
        <v>31.11</v>
      </c>
      <c r="C146" s="97" t="s">
        <v>10478</v>
      </c>
      <c r="D146" s="97" t="s">
        <v>9124</v>
      </c>
      <c r="E146" s="176">
        <v>36</v>
      </c>
      <c r="F146" s="193">
        <v>2.3163</v>
      </c>
      <c r="G146" s="176">
        <v>15.52</v>
      </c>
      <c r="H146" s="176">
        <f t="shared" si="8"/>
        <v>3.6000000000000004E-2</v>
      </c>
      <c r="I146" s="177">
        <f t="shared" ca="1" si="9"/>
        <v>184</v>
      </c>
    </row>
    <row r="147" spans="1:9" ht="15" x14ac:dyDescent="0.15">
      <c r="A147" s="61">
        <v>42963</v>
      </c>
      <c r="B147" s="97">
        <f>VLOOKUP(A147,指数估值表!A:J,8,FALSE)</f>
        <v>31.29</v>
      </c>
      <c r="C147" s="97" t="s">
        <v>10478</v>
      </c>
      <c r="D147" s="97" t="s">
        <v>9124</v>
      </c>
      <c r="E147" s="176">
        <v>36</v>
      </c>
      <c r="F147" s="193">
        <v>2.3708</v>
      </c>
      <c r="G147" s="176">
        <v>15.16</v>
      </c>
      <c r="H147" s="176">
        <f t="shared" si="8"/>
        <v>3.6000000000000004E-2</v>
      </c>
      <c r="I147" s="177">
        <f t="shared" ca="1" si="9"/>
        <v>182</v>
      </c>
    </row>
    <row r="148" spans="1:9" ht="15" x14ac:dyDescent="0.15">
      <c r="A148" s="61">
        <v>42965</v>
      </c>
      <c r="B148" s="97">
        <f>VLOOKUP(A148,指数估值表!A:J,8,FALSE)</f>
        <v>31.41</v>
      </c>
      <c r="C148" s="97" t="s">
        <v>10478</v>
      </c>
      <c r="D148" s="97" t="s">
        <v>9124</v>
      </c>
      <c r="E148" s="176">
        <v>36</v>
      </c>
      <c r="F148" s="193">
        <v>2.4005999999999998</v>
      </c>
      <c r="G148" s="176">
        <v>14.98</v>
      </c>
      <c r="H148" s="176">
        <f t="shared" si="8"/>
        <v>3.6000000000000004E-2</v>
      </c>
      <c r="I148" s="177">
        <f t="shared" ca="1" si="9"/>
        <v>180</v>
      </c>
    </row>
    <row r="149" spans="1:9" ht="15" x14ac:dyDescent="0.15">
      <c r="A149" s="61">
        <v>42969</v>
      </c>
      <c r="B149" s="97">
        <f>VLOOKUP(A149,指数估值表!A:J,8,FALSE)</f>
        <v>31.55</v>
      </c>
      <c r="C149" s="97" t="s">
        <v>10478</v>
      </c>
      <c r="D149" s="97" t="s">
        <v>9124</v>
      </c>
      <c r="E149" s="176">
        <v>45</v>
      </c>
      <c r="F149" s="193">
        <v>2.4121999999999999</v>
      </c>
      <c r="G149" s="176">
        <v>18.63</v>
      </c>
      <c r="H149" s="176">
        <f t="shared" si="8"/>
        <v>4.4999999999999998E-2</v>
      </c>
      <c r="I149" s="177">
        <f t="shared" ca="1" si="9"/>
        <v>176</v>
      </c>
    </row>
    <row r="150" spans="1:9" ht="15" x14ac:dyDescent="0.15">
      <c r="A150" s="61">
        <v>42971</v>
      </c>
      <c r="B150" s="97">
        <f>VLOOKUP(A150,指数估值表!A:J,8,FALSE)</f>
        <v>31.1</v>
      </c>
      <c r="C150" s="97" t="s">
        <v>10478</v>
      </c>
      <c r="D150" s="97" t="s">
        <v>9124</v>
      </c>
      <c r="E150" s="176">
        <v>45</v>
      </c>
      <c r="F150" s="193">
        <v>2.3822999999999999</v>
      </c>
      <c r="G150" s="176">
        <v>18.86</v>
      </c>
      <c r="H150" s="176">
        <f t="shared" si="8"/>
        <v>4.4999999999999998E-2</v>
      </c>
      <c r="I150" s="177">
        <f t="shared" ca="1" si="9"/>
        <v>174</v>
      </c>
    </row>
    <row r="151" spans="1:9" ht="15" x14ac:dyDescent="0.15">
      <c r="A151" s="61">
        <v>42975</v>
      </c>
      <c r="B151" s="97">
        <f>VLOOKUP(A151,指数估值表!A:J,8,FALSE)</f>
        <v>31.83</v>
      </c>
      <c r="C151" s="97" t="s">
        <v>10478</v>
      </c>
      <c r="D151" s="97" t="s">
        <v>9124</v>
      </c>
      <c r="E151" s="176">
        <v>45</v>
      </c>
      <c r="F151" s="193">
        <v>2.4003999999999999</v>
      </c>
      <c r="G151" s="176">
        <v>18.72</v>
      </c>
      <c r="H151" s="176">
        <f t="shared" si="8"/>
        <v>4.4999999999999998E-2</v>
      </c>
      <c r="I151" s="177">
        <f t="shared" ca="1" si="9"/>
        <v>170</v>
      </c>
    </row>
    <row r="152" spans="1:9" ht="15" x14ac:dyDescent="0.15">
      <c r="A152" s="61">
        <v>42977</v>
      </c>
      <c r="B152" s="97">
        <f>VLOOKUP(A152,指数估值表!A:J,8,FALSE)</f>
        <v>31.97</v>
      </c>
      <c r="C152" s="97" t="s">
        <v>10478</v>
      </c>
      <c r="D152" s="97" t="s">
        <v>9124</v>
      </c>
      <c r="E152" s="176">
        <v>45</v>
      </c>
      <c r="F152" s="193">
        <v>2.4222999999999999</v>
      </c>
      <c r="G152" s="176">
        <v>18.55</v>
      </c>
      <c r="H152" s="176">
        <f t="shared" si="8"/>
        <v>4.4999999999999998E-2</v>
      </c>
      <c r="I152" s="177">
        <f t="shared" ca="1" si="9"/>
        <v>168</v>
      </c>
    </row>
    <row r="153" spans="1:9" ht="15" x14ac:dyDescent="0.15">
      <c r="A153" s="61">
        <v>42979</v>
      </c>
      <c r="B153" s="97">
        <f>VLOOKUP(A153,指数估值表!A:J,8,FALSE)</f>
        <v>32.229999999999997</v>
      </c>
      <c r="C153" s="97" t="s">
        <v>10478</v>
      </c>
      <c r="D153" s="97" t="s">
        <v>9124</v>
      </c>
      <c r="E153" s="176">
        <v>90</v>
      </c>
      <c r="F153" s="193">
        <v>2.4407000000000001</v>
      </c>
      <c r="G153" s="176">
        <v>36.82</v>
      </c>
      <c r="H153" s="176">
        <f t="shared" si="8"/>
        <v>0.09</v>
      </c>
      <c r="I153" s="177">
        <f t="shared" ca="1" si="9"/>
        <v>166</v>
      </c>
    </row>
    <row r="154" spans="1:9" ht="15" x14ac:dyDescent="0.15">
      <c r="A154" s="61">
        <v>42983</v>
      </c>
      <c r="B154" s="97">
        <f>VLOOKUP(A154,指数估值表!A:J,8,FALSE)</f>
        <v>32.44</v>
      </c>
      <c r="C154" s="97" t="s">
        <v>10478</v>
      </c>
      <c r="D154" s="97" t="s">
        <v>9124</v>
      </c>
      <c r="E154" s="176">
        <v>90</v>
      </c>
      <c r="F154" s="193">
        <v>2.4756999999999998</v>
      </c>
      <c r="G154" s="176">
        <v>36.299999999999997</v>
      </c>
      <c r="H154" s="176">
        <f t="shared" si="8"/>
        <v>0.09</v>
      </c>
      <c r="I154" s="177">
        <f t="shared" ca="1" si="9"/>
        <v>162</v>
      </c>
    </row>
    <row r="155" spans="1:9" ht="15" x14ac:dyDescent="0.15">
      <c r="A155" s="61">
        <v>42985</v>
      </c>
      <c r="B155" s="97">
        <f>VLOOKUP(A155,指数估值表!A:J,8,FALSE)</f>
        <v>32.33</v>
      </c>
      <c r="C155" s="97" t="s">
        <v>10478</v>
      </c>
      <c r="D155" s="97" t="s">
        <v>9124</v>
      </c>
      <c r="E155" s="176">
        <v>90</v>
      </c>
      <c r="F155" s="193">
        <v>2.4849000000000001</v>
      </c>
      <c r="G155" s="176">
        <v>36.17</v>
      </c>
      <c r="H155" s="176">
        <f t="shared" si="8"/>
        <v>0.09</v>
      </c>
      <c r="I155" s="177">
        <f t="shared" ca="1" si="9"/>
        <v>160</v>
      </c>
    </row>
    <row r="156" spans="1:9" ht="15" x14ac:dyDescent="0.15">
      <c r="A156" s="61">
        <v>42989</v>
      </c>
      <c r="B156" s="97">
        <f>VLOOKUP(A156,指数估值表!A:J,8,FALSE)</f>
        <v>32.74</v>
      </c>
      <c r="C156" s="97" t="s">
        <v>10478</v>
      </c>
      <c r="D156" s="97" t="s">
        <v>9124</v>
      </c>
      <c r="E156" s="176">
        <v>90</v>
      </c>
      <c r="F156" s="193">
        <v>2.4803000000000002</v>
      </c>
      <c r="G156" s="176">
        <v>36.229999999999997</v>
      </c>
      <c r="H156" s="176">
        <f t="shared" si="8"/>
        <v>0.09</v>
      </c>
      <c r="I156" s="177">
        <f t="shared" ca="1" si="9"/>
        <v>156</v>
      </c>
    </row>
    <row r="157" spans="1:9" ht="15" x14ac:dyDescent="0.15">
      <c r="A157" s="61">
        <v>42991</v>
      </c>
      <c r="B157" s="97">
        <f>VLOOKUP(A157,指数估值表!A:J,8,FALSE)</f>
        <v>32.9</v>
      </c>
      <c r="C157" s="97" t="s">
        <v>10478</v>
      </c>
      <c r="D157" s="97" t="s">
        <v>9124</v>
      </c>
      <c r="E157" s="176">
        <v>45</v>
      </c>
      <c r="F157" s="193">
        <v>2.4902000000000002</v>
      </c>
      <c r="G157" s="176">
        <v>18.04</v>
      </c>
      <c r="H157" s="176">
        <f t="shared" si="8"/>
        <v>4.4999999999999998E-2</v>
      </c>
      <c r="I157" s="177">
        <f t="shared" ca="1" si="9"/>
        <v>154</v>
      </c>
    </row>
    <row r="158" spans="1:9" ht="15" x14ac:dyDescent="0.15">
      <c r="A158" s="61">
        <v>42993</v>
      </c>
      <c r="B158" s="97">
        <f>VLOOKUP(A158,指数估值表!A:J,8,FALSE)</f>
        <v>32.58</v>
      </c>
      <c r="C158" s="97" t="s">
        <v>10478</v>
      </c>
      <c r="D158" s="97" t="s">
        <v>9124</v>
      </c>
      <c r="E158" s="176">
        <v>90</v>
      </c>
      <c r="F158" s="193">
        <v>2.4954000000000001</v>
      </c>
      <c r="G158" s="176">
        <v>36.01</v>
      </c>
      <c r="H158" s="176">
        <f t="shared" si="8"/>
        <v>0.09</v>
      </c>
      <c r="I158" s="177">
        <f t="shared" ca="1" si="9"/>
        <v>152</v>
      </c>
    </row>
    <row r="159" spans="1:9" ht="15" x14ac:dyDescent="0.15">
      <c r="A159" s="61">
        <v>42996</v>
      </c>
      <c r="B159" s="97">
        <f>VLOOKUP(A159,指数估值表!A:J,8,FALSE)</f>
        <v>32.76</v>
      </c>
      <c r="C159" s="97" t="s">
        <v>10478</v>
      </c>
      <c r="D159" s="97" t="s">
        <v>9124</v>
      </c>
      <c r="E159" s="176">
        <v>100</v>
      </c>
      <c r="F159" s="193">
        <v>2.4803000000000002</v>
      </c>
      <c r="G159" s="176">
        <v>40.26</v>
      </c>
      <c r="H159" s="176">
        <f t="shared" si="8"/>
        <v>0.1</v>
      </c>
      <c r="I159" s="177">
        <f t="shared" ca="1" si="9"/>
        <v>149</v>
      </c>
    </row>
    <row r="160" spans="1:9" ht="15" x14ac:dyDescent="0.15">
      <c r="A160" s="61">
        <v>42997</v>
      </c>
      <c r="B160" s="97">
        <f>VLOOKUP(A160,指数估值表!A:J,8,FALSE)</f>
        <v>32.619999999999997</v>
      </c>
      <c r="C160" s="97" t="s">
        <v>10478</v>
      </c>
      <c r="D160" s="97" t="s">
        <v>9124</v>
      </c>
      <c r="E160" s="176">
        <v>90</v>
      </c>
      <c r="F160" s="193">
        <v>2.5015999999999998</v>
      </c>
      <c r="G160" s="176">
        <v>35.93</v>
      </c>
      <c r="H160" s="176">
        <f t="shared" si="8"/>
        <v>0.09</v>
      </c>
      <c r="I160" s="177">
        <f t="shared" ca="1" si="9"/>
        <v>148</v>
      </c>
    </row>
    <row r="161" spans="1:16" ht="15" x14ac:dyDescent="0.15">
      <c r="A161" s="61">
        <v>42998</v>
      </c>
      <c r="B161" s="97">
        <f>VLOOKUP(A161,指数估值表!A:J,8,FALSE)</f>
        <v>32.9</v>
      </c>
      <c r="C161" s="97" t="s">
        <v>10478</v>
      </c>
      <c r="D161" s="97" t="s">
        <v>9124</v>
      </c>
      <c r="E161" s="176">
        <v>50</v>
      </c>
      <c r="F161" s="193">
        <v>2.4923999999999999</v>
      </c>
      <c r="G161" s="176">
        <v>20.03</v>
      </c>
      <c r="H161" s="176">
        <f t="shared" si="8"/>
        <v>0.05</v>
      </c>
      <c r="I161" s="177">
        <f t="shared" ca="1" si="9"/>
        <v>147</v>
      </c>
    </row>
    <row r="162" spans="1:16" ht="15" x14ac:dyDescent="0.15">
      <c r="A162" s="61">
        <v>42999</v>
      </c>
      <c r="B162" s="97">
        <f>VLOOKUP(A162,指数估值表!A:J,8,FALSE)</f>
        <v>32.53</v>
      </c>
      <c r="C162" s="97" t="s">
        <v>10478</v>
      </c>
      <c r="D162" s="97" t="s">
        <v>9124</v>
      </c>
      <c r="E162" s="176">
        <v>90</v>
      </c>
      <c r="F162" s="193">
        <v>2.5116000000000001</v>
      </c>
      <c r="G162" s="176">
        <v>35.78</v>
      </c>
      <c r="H162" s="176">
        <f t="shared" si="8"/>
        <v>0.09</v>
      </c>
      <c r="I162" s="177">
        <f t="shared" ca="1" si="9"/>
        <v>146</v>
      </c>
    </row>
    <row r="163" spans="1:16" ht="15" x14ac:dyDescent="0.15">
      <c r="A163" s="61">
        <v>43000</v>
      </c>
      <c r="B163" s="97">
        <f>VLOOKUP(A163,指数估值表!A:J,8,FALSE)</f>
        <v>32.32</v>
      </c>
      <c r="C163" s="97" t="s">
        <v>10478</v>
      </c>
      <c r="D163" s="97" t="s">
        <v>9124</v>
      </c>
      <c r="E163" s="176">
        <v>50</v>
      </c>
      <c r="F163" s="193">
        <v>2.4859</v>
      </c>
      <c r="G163" s="176">
        <v>20.09</v>
      </c>
      <c r="H163" s="176">
        <f t="shared" si="8"/>
        <v>0.05</v>
      </c>
      <c r="I163" s="177">
        <f t="shared" ca="1" si="9"/>
        <v>145</v>
      </c>
    </row>
    <row r="164" spans="1:16" ht="15" x14ac:dyDescent="0.15">
      <c r="A164" s="61">
        <v>43003</v>
      </c>
      <c r="B164" s="97">
        <f>VLOOKUP(A164,指数估值表!A:J,8,FALSE)</f>
        <v>31.92</v>
      </c>
      <c r="C164" s="97" t="s">
        <v>10478</v>
      </c>
      <c r="D164" s="97" t="s">
        <v>9124</v>
      </c>
      <c r="E164" s="176">
        <v>90</v>
      </c>
      <c r="F164" s="193">
        <v>2.4723999999999999</v>
      </c>
      <c r="G164" s="176">
        <v>36.35</v>
      </c>
      <c r="H164" s="176">
        <f t="shared" si="8"/>
        <v>0.09</v>
      </c>
      <c r="I164" s="177">
        <f t="shared" ca="1" si="9"/>
        <v>142</v>
      </c>
    </row>
    <row r="165" spans="1:16" ht="15" x14ac:dyDescent="0.15">
      <c r="A165" s="61">
        <v>43005</v>
      </c>
      <c r="B165" s="97">
        <f>VLOOKUP(A165,指数估值表!A:J,8,FALSE)</f>
        <v>32.24</v>
      </c>
      <c r="C165" s="97" t="s">
        <v>10478</v>
      </c>
      <c r="D165" s="97" t="s">
        <v>9124</v>
      </c>
      <c r="E165" s="176">
        <v>45</v>
      </c>
      <c r="F165" s="193">
        <v>2.4723999999999999</v>
      </c>
      <c r="G165" s="176">
        <v>18.32</v>
      </c>
      <c r="H165" s="176">
        <f t="shared" si="8"/>
        <v>4.4999999999999998E-2</v>
      </c>
      <c r="I165" s="177">
        <f t="shared" ca="1" si="9"/>
        <v>140</v>
      </c>
    </row>
    <row r="166" spans="1:16" ht="15" x14ac:dyDescent="0.15">
      <c r="A166" s="61">
        <v>43007</v>
      </c>
      <c r="B166" s="97">
        <f>VLOOKUP(A166,指数估值表!A:J,8,FALSE)</f>
        <v>32.31</v>
      </c>
      <c r="C166" s="97" t="s">
        <v>10478</v>
      </c>
      <c r="D166" s="97" t="s">
        <v>9124</v>
      </c>
      <c r="E166" s="176">
        <v>90</v>
      </c>
      <c r="F166" s="193">
        <v>2.4701</v>
      </c>
      <c r="G166" s="176">
        <v>36.380000000000003</v>
      </c>
      <c r="H166" s="176">
        <f t="shared" si="8"/>
        <v>0.09</v>
      </c>
      <c r="I166" s="177">
        <f t="shared" ca="1" si="9"/>
        <v>138</v>
      </c>
    </row>
    <row r="167" spans="1:16" ht="15" x14ac:dyDescent="0.15">
      <c r="A167" s="61">
        <v>43019</v>
      </c>
      <c r="B167" s="97">
        <f>VLOOKUP(A167,指数估值表!A:J,8,FALSE)</f>
        <v>32.630000000000003</v>
      </c>
      <c r="C167" s="97" t="s">
        <v>10478</v>
      </c>
      <c r="D167" s="97" t="s">
        <v>9124</v>
      </c>
      <c r="E167" s="176">
        <v>45</v>
      </c>
      <c r="F167" s="193">
        <v>2.5266999999999999</v>
      </c>
      <c r="G167" s="176">
        <v>17.78</v>
      </c>
      <c r="H167" s="176">
        <f t="shared" si="8"/>
        <v>4.4999999999999998E-2</v>
      </c>
      <c r="I167" s="177">
        <f t="shared" ca="1" si="9"/>
        <v>126</v>
      </c>
    </row>
    <row r="168" spans="1:16" ht="15" x14ac:dyDescent="0.15">
      <c r="A168" s="61">
        <v>43028</v>
      </c>
      <c r="B168" s="97">
        <f>VLOOKUP(A168,指数估值表!A:J,8,FALSE)</f>
        <v>32.229999999999997</v>
      </c>
      <c r="C168" s="97" t="s">
        <v>10478</v>
      </c>
      <c r="D168" s="97" t="s">
        <v>9124</v>
      </c>
      <c r="E168" s="176">
        <v>500</v>
      </c>
      <c r="F168" s="174">
        <v>2.4542999999999999</v>
      </c>
      <c r="G168" s="176">
        <v>203.42</v>
      </c>
      <c r="H168" s="176">
        <f t="shared" si="8"/>
        <v>0.5</v>
      </c>
      <c r="I168" s="177">
        <f t="shared" ca="1" si="9"/>
        <v>117</v>
      </c>
    </row>
    <row r="169" spans="1:16" ht="15" x14ac:dyDescent="0.15">
      <c r="A169" s="61">
        <v>43033</v>
      </c>
      <c r="B169" s="97">
        <f>VLOOKUP(A169,指数估值表!A:J,8,FALSE)</f>
        <v>32.590000000000003</v>
      </c>
      <c r="C169" s="97" t="s">
        <v>10478</v>
      </c>
      <c r="D169" s="97" t="s">
        <v>9124</v>
      </c>
      <c r="E169" s="176">
        <v>45</v>
      </c>
      <c r="F169" s="174">
        <v>2.4881000000000002</v>
      </c>
      <c r="G169" s="176">
        <v>18.059999999999999</v>
      </c>
      <c r="H169" s="176">
        <f t="shared" si="8"/>
        <v>4.4999999999999998E-2</v>
      </c>
      <c r="I169" s="177">
        <f t="shared" ca="1" si="9"/>
        <v>112</v>
      </c>
    </row>
    <row r="170" spans="1:16" ht="15" x14ac:dyDescent="0.15">
      <c r="A170" s="61">
        <v>43046</v>
      </c>
      <c r="B170" s="97">
        <f>VLOOKUP(A170,指数估值表!A:J,8,FALSE)</f>
        <v>31.95</v>
      </c>
      <c r="C170" s="97" t="s">
        <v>10478</v>
      </c>
      <c r="D170" s="97" t="s">
        <v>9124</v>
      </c>
      <c r="E170" s="176">
        <v>45</v>
      </c>
      <c r="F170" s="193">
        <v>2.4497</v>
      </c>
      <c r="G170" s="176">
        <v>18.34</v>
      </c>
      <c r="H170" s="176">
        <f t="shared" si="8"/>
        <v>4.4999999999999998E-2</v>
      </c>
      <c r="I170" s="177">
        <f t="shared" ca="1" si="9"/>
        <v>99</v>
      </c>
    </row>
    <row r="171" spans="1:16" ht="15" x14ac:dyDescent="0.15">
      <c r="A171" s="61">
        <v>43055</v>
      </c>
      <c r="B171" s="97">
        <f>VLOOKUP(A171,指数估值表!A:J,8,FALSE)</f>
        <v>31.5</v>
      </c>
      <c r="C171" s="97" t="s">
        <v>10478</v>
      </c>
      <c r="D171" s="97" t="s">
        <v>9124</v>
      </c>
      <c r="E171" s="176">
        <v>500</v>
      </c>
      <c r="F171" s="193">
        <v>2.4451999999999998</v>
      </c>
      <c r="G171" s="176">
        <v>204.18</v>
      </c>
      <c r="H171" s="176">
        <f t="shared" si="8"/>
        <v>0.5</v>
      </c>
      <c r="I171" s="177">
        <f t="shared" ca="1" si="9"/>
        <v>90</v>
      </c>
    </row>
    <row r="172" spans="1:16" ht="15" x14ac:dyDescent="0.15">
      <c r="A172" s="61">
        <v>43096</v>
      </c>
      <c r="B172" s="97">
        <f>VLOOKUP(A172,指数估值表!A:J,8,FALSE)</f>
        <v>29.41</v>
      </c>
      <c r="C172" s="97" t="s">
        <v>10478</v>
      </c>
      <c r="D172" s="97" t="s">
        <v>9124</v>
      </c>
      <c r="E172" s="176">
        <v>400</v>
      </c>
      <c r="F172" s="193">
        <v>2.3233000000000001</v>
      </c>
      <c r="G172" s="92">
        <v>171.91</v>
      </c>
      <c r="H172" s="176">
        <f t="shared" ref="H172:H204" si="10">E172*$G$2</f>
        <v>0.4</v>
      </c>
      <c r="I172" s="177">
        <f t="shared" ref="I172:I204" ca="1" si="11">$E$2-A172</f>
        <v>49</v>
      </c>
    </row>
    <row r="173" spans="1:16" ht="15" x14ac:dyDescent="0.15">
      <c r="A173" s="61">
        <v>43110</v>
      </c>
      <c r="B173" s="97">
        <f>VLOOKUP(A173,指数估值表!A:J,8,FALSE)</f>
        <v>30.5</v>
      </c>
      <c r="C173" s="97" t="s">
        <v>10478</v>
      </c>
      <c r="D173" s="97" t="s">
        <v>9124</v>
      </c>
      <c r="E173" s="176">
        <v>100</v>
      </c>
      <c r="F173" s="193">
        <v>2.4278</v>
      </c>
      <c r="G173" s="176">
        <v>41.13</v>
      </c>
      <c r="H173" s="176">
        <f t="shared" si="10"/>
        <v>0.1</v>
      </c>
      <c r="I173" s="177">
        <f t="shared" ca="1" si="11"/>
        <v>35</v>
      </c>
    </row>
    <row r="174" spans="1:16" ht="15" x14ac:dyDescent="0.15">
      <c r="A174" s="61">
        <v>43116</v>
      </c>
      <c r="B174" s="97">
        <f>VLOOKUP(A174,指数估值表!A:J,8,FALSE)</f>
        <v>30.08</v>
      </c>
      <c r="C174" s="97" t="s">
        <v>10478</v>
      </c>
      <c r="D174" s="97" t="s">
        <v>9124</v>
      </c>
      <c r="E174" s="176">
        <v>300</v>
      </c>
      <c r="F174" s="193">
        <v>2.3843999999999999</v>
      </c>
      <c r="G174" s="176">
        <v>125.63</v>
      </c>
      <c r="H174" s="176">
        <f t="shared" si="10"/>
        <v>0.3</v>
      </c>
      <c r="I174" s="177">
        <f t="shared" ca="1" si="11"/>
        <v>29</v>
      </c>
    </row>
    <row r="175" spans="1:16" s="3" customFormat="1" ht="16" x14ac:dyDescent="0.15">
      <c r="A175" s="61">
        <v>43131</v>
      </c>
      <c r="B175" s="97">
        <f>VLOOKUP(A175,指数估值表!A:J,8,FALSE)</f>
        <v>29.63</v>
      </c>
      <c r="C175" s="97" t="s">
        <v>10466</v>
      </c>
      <c r="D175" s="97" t="s">
        <v>9124</v>
      </c>
      <c r="E175" s="176">
        <v>1071.9000000000001</v>
      </c>
      <c r="F175" s="194">
        <v>2.3738999999999999</v>
      </c>
      <c r="G175" s="195">
        <v>450.86</v>
      </c>
      <c r="H175" s="176">
        <f>E175*$G$2</f>
        <v>1.0719000000000001</v>
      </c>
      <c r="I175" s="177">
        <f ca="1">$E$2-A175</f>
        <v>14</v>
      </c>
      <c r="K175"/>
      <c r="L175"/>
      <c r="M175"/>
      <c r="N175"/>
      <c r="O175"/>
      <c r="P175"/>
    </row>
    <row r="176" spans="1:16" ht="16" x14ac:dyDescent="0.15">
      <c r="A176" s="61">
        <v>42947</v>
      </c>
      <c r="B176" s="97">
        <f>VLOOKUP(A176,[1]指数估值表!A:J,8,FALSE)</f>
        <v>31.13</v>
      </c>
      <c r="C176" s="97" t="s">
        <v>10478</v>
      </c>
      <c r="D176" s="97" t="s">
        <v>9125</v>
      </c>
      <c r="E176" s="176">
        <v>100</v>
      </c>
      <c r="F176" s="194">
        <v>2.3700999999999999</v>
      </c>
      <c r="G176" s="195">
        <v>42.13</v>
      </c>
      <c r="H176" s="176">
        <f t="shared" si="10"/>
        <v>0.1</v>
      </c>
      <c r="I176" s="177">
        <f t="shared" ca="1" si="11"/>
        <v>198</v>
      </c>
      <c r="K176" s="3"/>
      <c r="L176" s="3"/>
      <c r="M176" s="3"/>
      <c r="N176" s="3"/>
      <c r="O176" s="3"/>
      <c r="P176" s="3"/>
    </row>
    <row r="177" spans="1:9" ht="16" x14ac:dyDescent="0.15">
      <c r="A177" s="61">
        <v>42948</v>
      </c>
      <c r="B177" s="97">
        <f>VLOOKUP(A177,[1]指数估值表!A:J,8,FALSE)</f>
        <v>31.08</v>
      </c>
      <c r="C177" s="97" t="s">
        <v>10478</v>
      </c>
      <c r="D177" s="97" t="s">
        <v>9125</v>
      </c>
      <c r="E177" s="176">
        <v>100</v>
      </c>
      <c r="F177" s="194">
        <v>2.3645999999999998</v>
      </c>
      <c r="G177" s="195">
        <v>42.23</v>
      </c>
      <c r="H177" s="176">
        <f t="shared" si="10"/>
        <v>0.1</v>
      </c>
      <c r="I177" s="177">
        <f t="shared" ca="1" si="11"/>
        <v>197</v>
      </c>
    </row>
    <row r="178" spans="1:9" ht="16" x14ac:dyDescent="0.15">
      <c r="A178" s="61">
        <v>42949</v>
      </c>
      <c r="B178" s="97">
        <f>VLOOKUP(A178,[1]指数估值表!A:J,8,FALSE)</f>
        <v>30.89</v>
      </c>
      <c r="C178" s="97" t="s">
        <v>10478</v>
      </c>
      <c r="D178" s="97" t="s">
        <v>9125</v>
      </c>
      <c r="E178" s="176">
        <v>100</v>
      </c>
      <c r="F178" s="194">
        <v>2.3489</v>
      </c>
      <c r="G178" s="195">
        <v>42.51</v>
      </c>
      <c r="H178" s="176">
        <f t="shared" si="10"/>
        <v>0.1</v>
      </c>
      <c r="I178" s="177">
        <f t="shared" ca="1" si="11"/>
        <v>196</v>
      </c>
    </row>
    <row r="179" spans="1:9" ht="16" x14ac:dyDescent="0.15">
      <c r="A179" s="61">
        <v>42950</v>
      </c>
      <c r="B179" s="97">
        <f>VLOOKUP(A179,[1]指数估值表!A:J,8,FALSE)</f>
        <v>30.94</v>
      </c>
      <c r="C179" s="97" t="s">
        <v>10478</v>
      </c>
      <c r="D179" s="97" t="s">
        <v>9125</v>
      </c>
      <c r="E179" s="176">
        <v>100</v>
      </c>
      <c r="F179" s="194">
        <v>2.3540999999999999</v>
      </c>
      <c r="G179" s="195">
        <v>42.42</v>
      </c>
      <c r="H179" s="176">
        <f t="shared" si="10"/>
        <v>0.1</v>
      </c>
      <c r="I179" s="177">
        <f t="shared" ca="1" si="11"/>
        <v>195</v>
      </c>
    </row>
    <row r="180" spans="1:9" ht="16" x14ac:dyDescent="0.15">
      <c r="A180" s="61">
        <v>42951</v>
      </c>
      <c r="B180" s="97">
        <f>VLOOKUP(A180,[1]指数估值表!A:J,8,FALSE)</f>
        <v>30.75</v>
      </c>
      <c r="C180" s="97" t="s">
        <v>10478</v>
      </c>
      <c r="D180" s="97" t="s">
        <v>9125</v>
      </c>
      <c r="E180" s="176">
        <v>100</v>
      </c>
      <c r="F180" s="194">
        <v>2.3498999999999999</v>
      </c>
      <c r="G180" s="195">
        <v>42.49</v>
      </c>
      <c r="H180" s="176">
        <f t="shared" si="10"/>
        <v>0.1</v>
      </c>
      <c r="I180" s="177">
        <f t="shared" ca="1" si="11"/>
        <v>194</v>
      </c>
    </row>
    <row r="181" spans="1:9" ht="16" x14ac:dyDescent="0.15">
      <c r="A181" s="61">
        <v>42954</v>
      </c>
      <c r="B181" s="97">
        <f>VLOOKUP(A181,[1]指数估值表!A:J,8,FALSE)</f>
        <v>31.12</v>
      </c>
      <c r="C181" s="97" t="s">
        <v>10478</v>
      </c>
      <c r="D181" s="97" t="s">
        <v>9125</v>
      </c>
      <c r="E181" s="176">
        <v>100</v>
      </c>
      <c r="F181" s="194">
        <v>2.3755000000000002</v>
      </c>
      <c r="G181" s="195">
        <v>42.03</v>
      </c>
      <c r="H181" s="176">
        <f t="shared" si="10"/>
        <v>0.1</v>
      </c>
      <c r="I181" s="177">
        <f t="shared" ca="1" si="11"/>
        <v>191</v>
      </c>
    </row>
    <row r="182" spans="1:9" ht="16" x14ac:dyDescent="0.15">
      <c r="A182" s="61">
        <v>42955</v>
      </c>
      <c r="B182" s="97">
        <f>VLOOKUP(A182,[1]指数估值表!A:J,8,FALSE)</f>
        <v>31.13</v>
      </c>
      <c r="C182" s="97" t="s">
        <v>10478</v>
      </c>
      <c r="D182" s="97" t="s">
        <v>9125</v>
      </c>
      <c r="E182" s="176">
        <v>100</v>
      </c>
      <c r="F182" s="194">
        <v>2.3748</v>
      </c>
      <c r="G182" s="195">
        <v>42.05</v>
      </c>
      <c r="H182" s="176">
        <f t="shared" si="10"/>
        <v>0.1</v>
      </c>
      <c r="I182" s="177">
        <f t="shared" ca="1" si="11"/>
        <v>190</v>
      </c>
    </row>
    <row r="183" spans="1:9" ht="16" x14ac:dyDescent="0.15">
      <c r="A183" s="61">
        <v>42956</v>
      </c>
      <c r="B183" s="97">
        <f>VLOOKUP(A183,[1]指数估值表!A:J,8,FALSE)</f>
        <v>31.32</v>
      </c>
      <c r="C183" s="97" t="s">
        <v>10478</v>
      </c>
      <c r="D183" s="97" t="s">
        <v>9125</v>
      </c>
      <c r="E183" s="176">
        <v>100</v>
      </c>
      <c r="F183" s="194">
        <v>2.3881000000000001</v>
      </c>
      <c r="G183" s="195">
        <v>41.81</v>
      </c>
      <c r="H183" s="176">
        <f t="shared" si="10"/>
        <v>0.1</v>
      </c>
      <c r="I183" s="177">
        <f t="shared" ca="1" si="11"/>
        <v>189</v>
      </c>
    </row>
    <row r="184" spans="1:9" ht="16" x14ac:dyDescent="0.15">
      <c r="A184" s="61">
        <v>42957</v>
      </c>
      <c r="B184" s="97">
        <f>VLOOKUP(A184,[1]指数估值表!A:J,8,FALSE)</f>
        <v>31.08</v>
      </c>
      <c r="C184" s="97" t="s">
        <v>10478</v>
      </c>
      <c r="D184" s="97" t="s">
        <v>9125</v>
      </c>
      <c r="E184" s="176">
        <v>100</v>
      </c>
      <c r="F184" s="194">
        <v>2.3649</v>
      </c>
      <c r="G184" s="195">
        <v>42.22</v>
      </c>
      <c r="H184" s="176">
        <f t="shared" si="10"/>
        <v>0.1</v>
      </c>
      <c r="I184" s="177">
        <f t="shared" ca="1" si="11"/>
        <v>188</v>
      </c>
    </row>
    <row r="185" spans="1:9" ht="16" x14ac:dyDescent="0.15">
      <c r="A185" s="61">
        <v>42958</v>
      </c>
      <c r="B185" s="97">
        <f>VLOOKUP(A185,[1]指数估值表!A:J,8,FALSE)</f>
        <v>30.48</v>
      </c>
      <c r="C185" s="97" t="s">
        <v>10478</v>
      </c>
      <c r="D185" s="97" t="s">
        <v>9125</v>
      </c>
      <c r="E185" s="176">
        <v>100</v>
      </c>
      <c r="F185" s="194">
        <v>2.3163</v>
      </c>
      <c r="G185" s="195">
        <v>43.11</v>
      </c>
      <c r="H185" s="176">
        <f t="shared" si="10"/>
        <v>0.1</v>
      </c>
      <c r="I185" s="177">
        <f t="shared" ca="1" si="11"/>
        <v>187</v>
      </c>
    </row>
    <row r="186" spans="1:9" ht="16" x14ac:dyDescent="0.15">
      <c r="A186" s="61">
        <v>42961</v>
      </c>
      <c r="B186" s="97">
        <f>VLOOKUP(A186,[1]指数估值表!A:J,8,FALSE)</f>
        <v>31.11</v>
      </c>
      <c r="C186" s="97" t="s">
        <v>10478</v>
      </c>
      <c r="D186" s="97" t="s">
        <v>9125</v>
      </c>
      <c r="E186" s="176">
        <v>100</v>
      </c>
      <c r="F186" s="194">
        <v>2.3626999999999998</v>
      </c>
      <c r="G186" s="195">
        <v>42.26</v>
      </c>
      <c r="H186" s="176">
        <f t="shared" si="10"/>
        <v>0.1</v>
      </c>
      <c r="I186" s="177">
        <f t="shared" ca="1" si="11"/>
        <v>184</v>
      </c>
    </row>
    <row r="187" spans="1:9" ht="16" x14ac:dyDescent="0.15">
      <c r="A187" s="61">
        <v>42962</v>
      </c>
      <c r="B187" s="97">
        <f>VLOOKUP(A187,[1]指数估值表!A:J,8,FALSE)</f>
        <v>31.25</v>
      </c>
      <c r="C187" s="97" t="s">
        <v>10478</v>
      </c>
      <c r="D187" s="97" t="s">
        <v>9125</v>
      </c>
      <c r="E187" s="176">
        <v>100</v>
      </c>
      <c r="F187" s="194">
        <v>2.3708</v>
      </c>
      <c r="G187" s="195">
        <v>42.12</v>
      </c>
      <c r="H187" s="176">
        <f t="shared" si="10"/>
        <v>0.1</v>
      </c>
      <c r="I187" s="177">
        <f t="shared" ca="1" si="11"/>
        <v>183</v>
      </c>
    </row>
    <row r="188" spans="1:9" ht="16" x14ac:dyDescent="0.15">
      <c r="A188" s="61">
        <v>42963</v>
      </c>
      <c r="B188" s="97">
        <f>VLOOKUP(A188,[1]指数估值表!A:J,8,FALSE)</f>
        <v>31.29</v>
      </c>
      <c r="C188" s="97" t="s">
        <v>10478</v>
      </c>
      <c r="D188" s="97" t="s">
        <v>9125</v>
      </c>
      <c r="E188" s="176">
        <v>100</v>
      </c>
      <c r="F188" s="194">
        <v>2.3801000000000001</v>
      </c>
      <c r="G188" s="195">
        <v>41.95</v>
      </c>
      <c r="H188" s="176">
        <f t="shared" si="10"/>
        <v>0.1</v>
      </c>
      <c r="I188" s="177">
        <f t="shared" ca="1" si="11"/>
        <v>182</v>
      </c>
    </row>
    <row r="189" spans="1:9" ht="16" x14ac:dyDescent="0.15">
      <c r="A189" s="61">
        <v>42964</v>
      </c>
      <c r="B189" s="97">
        <f>VLOOKUP(A189,[1]指数估值表!A:J,8,FALSE)</f>
        <v>31.51</v>
      </c>
      <c r="C189" s="97" t="s">
        <v>10478</v>
      </c>
      <c r="D189" s="97" t="s">
        <v>9125</v>
      </c>
      <c r="E189" s="176">
        <v>100</v>
      </c>
      <c r="F189" s="194">
        <v>2.4005999999999998</v>
      </c>
      <c r="G189" s="195">
        <v>41.59</v>
      </c>
      <c r="H189" s="176">
        <f t="shared" si="10"/>
        <v>0.1</v>
      </c>
      <c r="I189" s="177">
        <f t="shared" ca="1" si="11"/>
        <v>181</v>
      </c>
    </row>
    <row r="190" spans="1:9" ht="16" x14ac:dyDescent="0.15">
      <c r="A190" s="61">
        <v>42965</v>
      </c>
      <c r="B190" s="97">
        <f>VLOOKUP(A190,[1]指数估值表!A:J,8,FALSE)</f>
        <v>31.41</v>
      </c>
      <c r="C190" s="97" t="s">
        <v>10478</v>
      </c>
      <c r="D190" s="97" t="s">
        <v>9125</v>
      </c>
      <c r="E190" s="176">
        <v>100</v>
      </c>
      <c r="F190" s="194">
        <v>2.3959000000000001</v>
      </c>
      <c r="G190" s="195">
        <v>41.68</v>
      </c>
      <c r="H190" s="176">
        <f t="shared" si="10"/>
        <v>0.1</v>
      </c>
      <c r="I190" s="177">
        <f t="shared" ca="1" si="11"/>
        <v>180</v>
      </c>
    </row>
    <row r="191" spans="1:9" ht="16" x14ac:dyDescent="0.15">
      <c r="A191" s="61">
        <v>42968</v>
      </c>
      <c r="B191" s="97">
        <f>VLOOKUP(A191,[1]指数估值表!A:J,8,FALSE)</f>
        <v>31.68</v>
      </c>
      <c r="C191" s="97" t="s">
        <v>10478</v>
      </c>
      <c r="D191" s="97" t="s">
        <v>9125</v>
      </c>
      <c r="E191" s="176">
        <v>125</v>
      </c>
      <c r="F191" s="194">
        <v>2.4121999999999999</v>
      </c>
      <c r="G191" s="195">
        <v>51.74</v>
      </c>
      <c r="H191" s="176">
        <f t="shared" si="10"/>
        <v>0.125</v>
      </c>
      <c r="I191" s="177">
        <f t="shared" ca="1" si="11"/>
        <v>177</v>
      </c>
    </row>
    <row r="192" spans="1:9" ht="16" x14ac:dyDescent="0.15">
      <c r="A192" s="61">
        <v>42969</v>
      </c>
      <c r="B192" s="97">
        <f>VLOOKUP(A192,[1]指数估值表!A:J,8,FALSE)</f>
        <v>31.55</v>
      </c>
      <c r="C192" s="97" t="s">
        <v>10478</v>
      </c>
      <c r="D192" s="97" t="s">
        <v>9125</v>
      </c>
      <c r="E192" s="176">
        <v>125</v>
      </c>
      <c r="F192" s="194">
        <v>2.3982000000000001</v>
      </c>
      <c r="G192" s="195">
        <v>52.04</v>
      </c>
      <c r="H192" s="176">
        <f t="shared" si="10"/>
        <v>0.125</v>
      </c>
      <c r="I192" s="177">
        <f t="shared" ca="1" si="11"/>
        <v>176</v>
      </c>
    </row>
    <row r="193" spans="1:9" ht="16" x14ac:dyDescent="0.15">
      <c r="A193" s="61">
        <v>42970</v>
      </c>
      <c r="B193" s="97">
        <f>VLOOKUP(A193,[1]指数估值表!A:J,8,FALSE)</f>
        <v>31.3</v>
      </c>
      <c r="C193" s="97" t="s">
        <v>10478</v>
      </c>
      <c r="D193" s="97" t="s">
        <v>9125</v>
      </c>
      <c r="E193" s="176">
        <v>125</v>
      </c>
      <c r="F193" s="194">
        <v>2.3822999999999999</v>
      </c>
      <c r="G193" s="195">
        <v>52.39</v>
      </c>
      <c r="H193" s="176">
        <f t="shared" si="10"/>
        <v>0.125</v>
      </c>
      <c r="I193" s="177">
        <f t="shared" ca="1" si="11"/>
        <v>175</v>
      </c>
    </row>
    <row r="194" spans="1:9" ht="16" x14ac:dyDescent="0.15">
      <c r="A194" s="61">
        <v>42971</v>
      </c>
      <c r="B194" s="97">
        <f>VLOOKUP(A194,[1]指数估值表!A:J,8,FALSE)</f>
        <v>31.1</v>
      </c>
      <c r="C194" s="97" t="s">
        <v>10478</v>
      </c>
      <c r="D194" s="97" t="s">
        <v>9125</v>
      </c>
      <c r="E194" s="176">
        <v>125</v>
      </c>
      <c r="F194" s="194">
        <v>2.3708999999999998</v>
      </c>
      <c r="G194" s="195">
        <v>52.64</v>
      </c>
      <c r="H194" s="176">
        <f t="shared" si="10"/>
        <v>0.125</v>
      </c>
      <c r="I194" s="177">
        <f t="shared" ca="1" si="11"/>
        <v>174</v>
      </c>
    </row>
    <row r="195" spans="1:9" ht="16" x14ac:dyDescent="0.15">
      <c r="A195" s="61">
        <v>42972</v>
      </c>
      <c r="B195" s="97">
        <f>VLOOKUP(A195,[1]指数估值表!A:J,8,FALSE)</f>
        <v>31.44</v>
      </c>
      <c r="C195" s="97" t="s">
        <v>10478</v>
      </c>
      <c r="D195" s="97" t="s">
        <v>9125</v>
      </c>
      <c r="E195" s="176">
        <v>125</v>
      </c>
      <c r="F195" s="194">
        <v>2.4003999999999999</v>
      </c>
      <c r="G195" s="195">
        <v>52</v>
      </c>
      <c r="H195" s="176">
        <f t="shared" si="10"/>
        <v>0.125</v>
      </c>
      <c r="I195" s="177">
        <f t="shared" ca="1" si="11"/>
        <v>173</v>
      </c>
    </row>
    <row r="196" spans="1:9" ht="16" x14ac:dyDescent="0.15">
      <c r="A196" s="61">
        <v>42975</v>
      </c>
      <c r="B196" s="97">
        <f>VLOOKUP(A196,[1]指数估值表!A:J,8,FALSE)</f>
        <v>31.83</v>
      </c>
      <c r="C196" s="97" t="s">
        <v>10478</v>
      </c>
      <c r="D196" s="97" t="s">
        <v>9125</v>
      </c>
      <c r="E196" s="176">
        <v>125</v>
      </c>
      <c r="F196" s="194">
        <v>2.4283000000000001</v>
      </c>
      <c r="G196" s="195">
        <v>51.4</v>
      </c>
      <c r="H196" s="176">
        <f t="shared" si="10"/>
        <v>0.125</v>
      </c>
      <c r="I196" s="177">
        <f t="shared" ca="1" si="11"/>
        <v>170</v>
      </c>
    </row>
    <row r="197" spans="1:9" ht="16" x14ac:dyDescent="0.15">
      <c r="A197" s="61">
        <v>42976</v>
      </c>
      <c r="B197" s="97">
        <f>VLOOKUP(A197,[1]指数估值表!A:J,8,FALSE)</f>
        <v>31.76</v>
      </c>
      <c r="C197" s="97" t="s">
        <v>10478</v>
      </c>
      <c r="D197" s="97" t="s">
        <v>9125</v>
      </c>
      <c r="E197" s="176">
        <v>125</v>
      </c>
      <c r="F197" s="194">
        <v>2.4222999999999999</v>
      </c>
      <c r="G197" s="195">
        <v>51.53</v>
      </c>
      <c r="H197" s="176">
        <f t="shared" si="10"/>
        <v>0.125</v>
      </c>
      <c r="I197" s="177">
        <f t="shared" ca="1" si="11"/>
        <v>169</v>
      </c>
    </row>
    <row r="198" spans="1:9" ht="16" x14ac:dyDescent="0.15">
      <c r="A198" s="61">
        <v>42977</v>
      </c>
      <c r="B198" s="97">
        <f>VLOOKUP(A198,[1]指数估值表!A:J,8,FALSE)</f>
        <v>31.97</v>
      </c>
      <c r="C198" s="97" t="s">
        <v>10478</v>
      </c>
      <c r="D198" s="97" t="s">
        <v>9125</v>
      </c>
      <c r="E198" s="176">
        <v>125</v>
      </c>
      <c r="F198" s="194">
        <v>2.4367999999999999</v>
      </c>
      <c r="G198" s="195">
        <v>51.22</v>
      </c>
      <c r="H198" s="176">
        <f t="shared" si="10"/>
        <v>0.125</v>
      </c>
      <c r="I198" s="177">
        <f t="shared" ca="1" si="11"/>
        <v>168</v>
      </c>
    </row>
    <row r="199" spans="1:9" ht="16" x14ac:dyDescent="0.15">
      <c r="A199" s="61">
        <v>42978</v>
      </c>
      <c r="B199" s="97">
        <f>VLOOKUP(A199,[1]指数估值表!A:J,8,FALSE)</f>
        <v>32.049999999999997</v>
      </c>
      <c r="C199" s="97" t="s">
        <v>10478</v>
      </c>
      <c r="D199" s="97" t="s">
        <v>9125</v>
      </c>
      <c r="E199" s="176">
        <v>125</v>
      </c>
      <c r="F199" s="194">
        <v>2.4407000000000001</v>
      </c>
      <c r="G199" s="195">
        <v>51.14</v>
      </c>
      <c r="H199" s="176">
        <f t="shared" si="10"/>
        <v>0.125</v>
      </c>
      <c r="I199" s="177">
        <f t="shared" ca="1" si="11"/>
        <v>167</v>
      </c>
    </row>
    <row r="200" spans="1:9" ht="16" x14ac:dyDescent="0.15">
      <c r="A200" s="61">
        <v>42979</v>
      </c>
      <c r="B200" s="97">
        <f>VLOOKUP(A200,[1]指数估值表!A:J,8,FALSE)</f>
        <v>32.229999999999997</v>
      </c>
      <c r="C200" s="97" t="s">
        <v>10478</v>
      </c>
      <c r="D200" s="97" t="s">
        <v>9125</v>
      </c>
      <c r="E200" s="176">
        <v>125</v>
      </c>
      <c r="F200" s="194">
        <v>2.4582999999999999</v>
      </c>
      <c r="G200" s="195">
        <v>50.77</v>
      </c>
      <c r="H200" s="176">
        <f t="shared" si="10"/>
        <v>0.125</v>
      </c>
      <c r="I200" s="177">
        <f t="shared" ca="1" si="11"/>
        <v>166</v>
      </c>
    </row>
    <row r="201" spans="1:9" ht="16" x14ac:dyDescent="0.15">
      <c r="A201" s="61">
        <v>42982</v>
      </c>
      <c r="B201" s="97">
        <f>VLOOKUP(A201,[1]指数估值表!A:J,8,FALSE)</f>
        <v>32.42</v>
      </c>
      <c r="C201" s="97" t="s">
        <v>10478</v>
      </c>
      <c r="D201" s="97" t="s">
        <v>9125</v>
      </c>
      <c r="E201" s="176">
        <v>125</v>
      </c>
      <c r="F201" s="194">
        <v>2.4756999999999998</v>
      </c>
      <c r="G201" s="195">
        <v>50.41</v>
      </c>
      <c r="H201" s="176">
        <f t="shared" si="10"/>
        <v>0.125</v>
      </c>
      <c r="I201" s="177">
        <f t="shared" ca="1" si="11"/>
        <v>163</v>
      </c>
    </row>
    <row r="202" spans="1:9" ht="16" x14ac:dyDescent="0.15">
      <c r="A202" s="61">
        <v>42983</v>
      </c>
      <c r="B202" s="97">
        <f>VLOOKUP(A202,[1]指数估值表!A:J,8,FALSE)</f>
        <v>32.44</v>
      </c>
      <c r="C202" s="97" t="s">
        <v>10478</v>
      </c>
      <c r="D202" s="97" t="s">
        <v>9125</v>
      </c>
      <c r="E202" s="176">
        <v>125</v>
      </c>
      <c r="F202" s="194">
        <v>2.4763999999999999</v>
      </c>
      <c r="G202" s="195">
        <v>50.4</v>
      </c>
      <c r="H202" s="176">
        <f t="shared" si="10"/>
        <v>0.125</v>
      </c>
      <c r="I202" s="177">
        <f t="shared" ca="1" si="11"/>
        <v>162</v>
      </c>
    </row>
    <row r="203" spans="1:9" ht="16" x14ac:dyDescent="0.15">
      <c r="A203" s="61">
        <v>42984</v>
      </c>
      <c r="B203" s="97">
        <f>VLOOKUP(A203,[1]指数估值表!A:J,8,FALSE)</f>
        <v>32.58</v>
      </c>
      <c r="C203" s="97" t="s">
        <v>10478</v>
      </c>
      <c r="D203" s="97" t="s">
        <v>9125</v>
      </c>
      <c r="E203" s="176">
        <v>125</v>
      </c>
      <c r="F203" s="194">
        <v>2.4849000000000001</v>
      </c>
      <c r="G203" s="195">
        <v>50.23</v>
      </c>
      <c r="H203" s="176">
        <f t="shared" si="10"/>
        <v>0.125</v>
      </c>
      <c r="I203" s="177">
        <f t="shared" ca="1" si="11"/>
        <v>161</v>
      </c>
    </row>
    <row r="204" spans="1:9" ht="16" x14ac:dyDescent="0.15">
      <c r="A204" s="61">
        <v>42985</v>
      </c>
      <c r="B204" s="97">
        <f>VLOOKUP(A204,[1]指数估值表!A:J,8,FALSE)</f>
        <v>32.33</v>
      </c>
      <c r="C204" s="97" t="s">
        <v>10478</v>
      </c>
      <c r="D204" s="97" t="s">
        <v>9125</v>
      </c>
      <c r="E204" s="176">
        <v>125</v>
      </c>
      <c r="F204" s="196">
        <v>2.4740000000000002</v>
      </c>
      <c r="G204" s="195">
        <v>50.45</v>
      </c>
      <c r="H204" s="176">
        <f t="shared" si="10"/>
        <v>0.125</v>
      </c>
      <c r="I204" s="177">
        <f t="shared" ca="1" si="11"/>
        <v>160</v>
      </c>
    </row>
    <row r="205" spans="1:9" ht="16" x14ac:dyDescent="0.15">
      <c r="A205" s="61">
        <v>42986</v>
      </c>
      <c r="B205" s="97">
        <f>VLOOKUP(A205,[1]指数估值表!A:J,8,FALSE)</f>
        <v>32.39</v>
      </c>
      <c r="C205" s="97" t="s">
        <v>10478</v>
      </c>
      <c r="D205" s="97" t="s">
        <v>9125</v>
      </c>
      <c r="E205" s="176">
        <v>125</v>
      </c>
      <c r="F205" s="194">
        <v>2.4803000000000002</v>
      </c>
      <c r="G205" s="195">
        <v>50.32</v>
      </c>
      <c r="H205" s="176">
        <f t="shared" ref="H205:H217" si="12">E205*$G$2</f>
        <v>0.125</v>
      </c>
      <c r="I205" s="177">
        <f t="shared" ref="I205:I217" ca="1" si="13">$E$2-A205</f>
        <v>159</v>
      </c>
    </row>
    <row r="206" spans="1:9" ht="16" x14ac:dyDescent="0.15">
      <c r="A206" s="61">
        <v>42989</v>
      </c>
      <c r="B206" s="97">
        <f>VLOOKUP(A206,[1]指数估值表!A:J,8,FALSE)</f>
        <v>32.74</v>
      </c>
      <c r="C206" s="97" t="s">
        <v>10478</v>
      </c>
      <c r="D206" s="97" t="s">
        <v>9125</v>
      </c>
      <c r="E206" s="176">
        <v>50</v>
      </c>
      <c r="F206" s="194">
        <v>2.4998999999999998</v>
      </c>
      <c r="G206" s="195">
        <v>19.97</v>
      </c>
      <c r="H206" s="176">
        <f t="shared" si="12"/>
        <v>0.05</v>
      </c>
      <c r="I206" s="177">
        <f t="shared" ca="1" si="13"/>
        <v>156</v>
      </c>
    </row>
    <row r="207" spans="1:9" ht="16" x14ac:dyDescent="0.15">
      <c r="A207" s="61">
        <v>42990</v>
      </c>
      <c r="B207" s="97">
        <f>VLOOKUP(A207,[1]指数估值表!A:J,8,FALSE)</f>
        <v>32.71</v>
      </c>
      <c r="C207" s="97" t="s">
        <v>10478</v>
      </c>
      <c r="D207" s="97" t="s">
        <v>9125</v>
      </c>
      <c r="E207" s="176">
        <v>50</v>
      </c>
      <c r="F207" s="194">
        <v>2.4902000000000002</v>
      </c>
      <c r="G207" s="195">
        <v>20.05</v>
      </c>
      <c r="H207" s="176">
        <f t="shared" si="12"/>
        <v>0.05</v>
      </c>
      <c r="I207" s="177">
        <f t="shared" ca="1" si="13"/>
        <v>155</v>
      </c>
    </row>
    <row r="208" spans="1:9" ht="16" x14ac:dyDescent="0.15">
      <c r="A208" s="61">
        <v>42991</v>
      </c>
      <c r="B208" s="97">
        <f>VLOOKUP(A208,[1]指数估值表!A:J,8,FALSE)</f>
        <v>32.9</v>
      </c>
      <c r="C208" s="97" t="s">
        <v>10478</v>
      </c>
      <c r="D208" s="97" t="s">
        <v>9125</v>
      </c>
      <c r="E208" s="176">
        <v>50</v>
      </c>
      <c r="F208" s="194">
        <v>2.5024999999999999</v>
      </c>
      <c r="G208" s="195">
        <v>19.95</v>
      </c>
      <c r="H208" s="176">
        <f t="shared" si="12"/>
        <v>0.05</v>
      </c>
      <c r="I208" s="177">
        <f t="shared" ca="1" si="13"/>
        <v>154</v>
      </c>
    </row>
    <row r="209" spans="1:9" ht="16" x14ac:dyDescent="0.15">
      <c r="A209" s="61">
        <v>42992</v>
      </c>
      <c r="B209" s="97">
        <f>VLOOKUP(A209,[1]指数估值表!A:J,8,FALSE)</f>
        <v>32.82</v>
      </c>
      <c r="C209" s="97" t="s">
        <v>10478</v>
      </c>
      <c r="D209" s="97" t="s">
        <v>9125</v>
      </c>
      <c r="E209" s="176">
        <v>50</v>
      </c>
      <c r="F209" s="194">
        <v>2.4954000000000001</v>
      </c>
      <c r="G209" s="195">
        <v>20.010000000000002</v>
      </c>
      <c r="H209" s="176">
        <f t="shared" si="12"/>
        <v>0.05</v>
      </c>
      <c r="I209" s="177">
        <f t="shared" ca="1" si="13"/>
        <v>153</v>
      </c>
    </row>
    <row r="210" spans="1:9" ht="16" x14ac:dyDescent="0.15">
      <c r="A210" s="61">
        <v>42993</v>
      </c>
      <c r="B210" s="97">
        <f>VLOOKUP(A210,[1]指数估值表!A:J,8,FALSE)</f>
        <v>32.58</v>
      </c>
      <c r="C210" s="97" t="s">
        <v>10478</v>
      </c>
      <c r="D210" s="97" t="s">
        <v>9125</v>
      </c>
      <c r="E210" s="176">
        <v>50</v>
      </c>
      <c r="F210" s="194">
        <v>2.4803000000000002</v>
      </c>
      <c r="G210" s="195">
        <v>20.13</v>
      </c>
      <c r="H210" s="176">
        <f t="shared" si="12"/>
        <v>0.05</v>
      </c>
      <c r="I210" s="177">
        <f t="shared" ca="1" si="13"/>
        <v>152</v>
      </c>
    </row>
    <row r="211" spans="1:9" ht="16" x14ac:dyDescent="0.15">
      <c r="A211" s="61">
        <v>42996</v>
      </c>
      <c r="B211" s="97">
        <f>VLOOKUP(A211,[1]指数估值表!A:J,8,FALSE)</f>
        <v>32.76</v>
      </c>
      <c r="C211" s="97" t="s">
        <v>10478</v>
      </c>
      <c r="D211" s="97" t="s">
        <v>9125</v>
      </c>
      <c r="E211" s="176">
        <v>50</v>
      </c>
      <c r="F211" s="194">
        <v>2.5015999999999998</v>
      </c>
      <c r="G211" s="195">
        <v>19.96</v>
      </c>
      <c r="H211" s="176">
        <f t="shared" si="12"/>
        <v>0.05</v>
      </c>
      <c r="I211" s="177">
        <f t="shared" ca="1" si="13"/>
        <v>149</v>
      </c>
    </row>
    <row r="212" spans="1:9" ht="16" x14ac:dyDescent="0.15">
      <c r="A212" s="61">
        <v>42997</v>
      </c>
      <c r="B212" s="97">
        <f>VLOOKUP(A212,[1]指数估值表!A:J,8,FALSE)</f>
        <v>32.619999999999997</v>
      </c>
      <c r="C212" s="97" t="s">
        <v>10478</v>
      </c>
      <c r="D212" s="97" t="s">
        <v>9125</v>
      </c>
      <c r="E212" s="176">
        <v>50</v>
      </c>
      <c r="F212" s="194">
        <v>2.4923999999999999</v>
      </c>
      <c r="G212" s="195">
        <v>20.03</v>
      </c>
      <c r="H212" s="176">
        <f t="shared" si="12"/>
        <v>0.05</v>
      </c>
      <c r="I212" s="177">
        <f t="shared" ca="1" si="13"/>
        <v>148</v>
      </c>
    </row>
    <row r="213" spans="1:9" ht="16" x14ac:dyDescent="0.15">
      <c r="A213" s="61">
        <v>42999</v>
      </c>
      <c r="B213" s="97">
        <f>VLOOKUP(A213,[1]指数估值表!A:J,8,FALSE)</f>
        <v>32.53</v>
      </c>
      <c r="C213" s="97" t="s">
        <v>10478</v>
      </c>
      <c r="D213" s="97" t="s">
        <v>9125</v>
      </c>
      <c r="E213" s="176">
        <v>100</v>
      </c>
      <c r="F213" s="194">
        <v>2.4859</v>
      </c>
      <c r="G213" s="195">
        <v>40.17</v>
      </c>
      <c r="H213" s="176">
        <f t="shared" si="12"/>
        <v>0.1</v>
      </c>
      <c r="I213" s="177">
        <f t="shared" ca="1" si="13"/>
        <v>146</v>
      </c>
    </row>
    <row r="214" spans="1:9" ht="16" x14ac:dyDescent="0.15">
      <c r="A214" s="61">
        <v>43000</v>
      </c>
      <c r="B214" s="97">
        <f>VLOOKUP(A214,[1]指数估值表!A:J,8,FALSE)</f>
        <v>32.32</v>
      </c>
      <c r="C214" s="97" t="s">
        <v>10478</v>
      </c>
      <c r="D214" s="97" t="s">
        <v>9125</v>
      </c>
      <c r="E214" s="176">
        <v>250</v>
      </c>
      <c r="F214" s="194">
        <v>2.4723999999999999</v>
      </c>
      <c r="G214" s="195">
        <v>100.97</v>
      </c>
      <c r="H214" s="176">
        <f t="shared" si="12"/>
        <v>0.25</v>
      </c>
      <c r="I214" s="177">
        <f t="shared" ca="1" si="13"/>
        <v>145</v>
      </c>
    </row>
    <row r="215" spans="1:9" ht="16" x14ac:dyDescent="0.15">
      <c r="A215" s="61">
        <v>43027</v>
      </c>
      <c r="B215" s="97">
        <f>VLOOKUP(A215,[1]指数估值表!A:J,8,FALSE)</f>
        <v>31.89</v>
      </c>
      <c r="C215" s="97" t="s">
        <v>10478</v>
      </c>
      <c r="D215" s="97" t="s">
        <v>9125</v>
      </c>
      <c r="E215" s="176">
        <v>600</v>
      </c>
      <c r="F215" s="194">
        <v>2.4542999999999999</v>
      </c>
      <c r="G215" s="195">
        <v>244.1</v>
      </c>
      <c r="H215" s="176">
        <f t="shared" si="12"/>
        <v>0.6</v>
      </c>
      <c r="I215" s="177">
        <f t="shared" ca="1" si="13"/>
        <v>118</v>
      </c>
    </row>
    <row r="216" spans="1:9" ht="16" x14ac:dyDescent="0.15">
      <c r="A216" s="61">
        <v>43056</v>
      </c>
      <c r="B216" s="97">
        <f>VLOOKUP(A216,[1]指数估值表!A:J,8,FALSE)</f>
        <v>30.57</v>
      </c>
      <c r="C216" s="97" t="s">
        <v>10478</v>
      </c>
      <c r="D216" s="97" t="s">
        <v>9125</v>
      </c>
      <c r="E216" s="176">
        <v>500</v>
      </c>
      <c r="F216" s="194">
        <v>2.3788999999999998</v>
      </c>
      <c r="G216" s="195">
        <v>209.87</v>
      </c>
      <c r="H216" s="176">
        <f t="shared" si="12"/>
        <v>0.5</v>
      </c>
      <c r="I216" s="177">
        <f t="shared" ca="1" si="13"/>
        <v>89</v>
      </c>
    </row>
    <row r="217" spans="1:9" ht="16" x14ac:dyDescent="0.15">
      <c r="A217" s="61">
        <v>43091</v>
      </c>
      <c r="B217" s="97">
        <f>VLOOKUP(A217,[1]指数估值表!A:J,8,FALSE)</f>
        <v>29.71</v>
      </c>
      <c r="C217" s="97" t="s">
        <v>10478</v>
      </c>
      <c r="D217" s="97" t="s">
        <v>9125</v>
      </c>
      <c r="E217" s="176">
        <v>400</v>
      </c>
      <c r="F217" s="194">
        <v>2.3405999999999998</v>
      </c>
      <c r="G217" s="195">
        <v>170.64</v>
      </c>
      <c r="H217" s="176">
        <f t="shared" si="12"/>
        <v>0.4</v>
      </c>
      <c r="I217" s="177">
        <f t="shared" ca="1" si="13"/>
        <v>54</v>
      </c>
    </row>
    <row r="218" spans="1:9" s="3" customFormat="1" ht="16" x14ac:dyDescent="0.15">
      <c r="A218" s="61">
        <v>43131</v>
      </c>
      <c r="B218" s="97">
        <f>VLOOKUP(A218,指数估值表!A:J,8,FALSE)</f>
        <v>29.63</v>
      </c>
      <c r="C218" s="97" t="s">
        <v>10466</v>
      </c>
      <c r="D218" s="97" t="s">
        <v>9125</v>
      </c>
      <c r="E218" s="176">
        <v>1071.9000000000001</v>
      </c>
      <c r="F218" s="194">
        <v>2.3738999999999999</v>
      </c>
      <c r="G218" s="195">
        <v>450.86</v>
      </c>
      <c r="H218" s="176">
        <f>E218*$G$2</f>
        <v>1.0719000000000001</v>
      </c>
      <c r="I218" s="177">
        <f ca="1">$E$2-A218</f>
        <v>14</v>
      </c>
    </row>
    <row r="219" spans="1:9" ht="16" x14ac:dyDescent="0.15">
      <c r="A219" s="197" t="s">
        <v>10513</v>
      </c>
      <c r="B219" s="182"/>
      <c r="C219" s="182"/>
      <c r="D219" s="182"/>
      <c r="E219" s="198">
        <f>SUBTOTAL(109,表10_8[申购金额])</f>
        <v>11239.8</v>
      </c>
      <c r="F219" s="199"/>
      <c r="G219" s="200">
        <f>SUBTOTAL(109,表10_8[基金份额])</f>
        <v>4656.24</v>
      </c>
      <c r="H219" s="198">
        <f>SUBTOTAL(109,表10_8[手续费])</f>
        <v>11.239799999999999</v>
      </c>
      <c r="I219" s="186">
        <f ca="1">SUBTOTAL(101,表10_8[持有时间])</f>
        <v>154</v>
      </c>
    </row>
    <row r="221" spans="1:9" ht="15" x14ac:dyDescent="0.15">
      <c r="A221" s="275" t="s">
        <v>10492</v>
      </c>
      <c r="B221" s="275"/>
      <c r="C221" s="275"/>
      <c r="D221" s="275"/>
      <c r="E221" s="275"/>
      <c r="F221" s="275"/>
      <c r="G221" s="275"/>
      <c r="H221" s="275"/>
      <c r="I221" s="275"/>
    </row>
    <row r="222" spans="1:9" ht="15" x14ac:dyDescent="0.15">
      <c r="A222" s="26">
        <v>501050</v>
      </c>
      <c r="B222" s="26" t="s">
        <v>222</v>
      </c>
      <c r="C222" s="26">
        <f>VLOOKUP(A222,凤凰财经基金数据!A:G,3,FALSE)</f>
        <v>1.3160000000000001</v>
      </c>
      <c r="D222" s="26" t="s">
        <v>223</v>
      </c>
      <c r="E222" s="25">
        <f ca="1">TODAY()</f>
        <v>43145</v>
      </c>
      <c r="F222" s="24" t="s">
        <v>220</v>
      </c>
      <c r="G222" s="21">
        <v>6.0000000000000001E-3</v>
      </c>
      <c r="H222" s="22"/>
      <c r="I222" s="74"/>
    </row>
    <row r="223" spans="1:9" ht="15" x14ac:dyDescent="0.15">
      <c r="A223" s="82" t="s">
        <v>10484</v>
      </c>
      <c r="B223" s="12" t="s">
        <v>226</v>
      </c>
      <c r="C223" s="12" t="s">
        <v>10479</v>
      </c>
      <c r="D223" s="12" t="s">
        <v>224</v>
      </c>
      <c r="E223" s="13" t="s">
        <v>215</v>
      </c>
      <c r="F223" s="30" t="s">
        <v>216</v>
      </c>
      <c r="G223" s="15" t="s">
        <v>217</v>
      </c>
      <c r="H223" s="16" t="s">
        <v>218</v>
      </c>
      <c r="I223" s="17" t="s">
        <v>219</v>
      </c>
    </row>
    <row r="224" spans="1:9" ht="15" x14ac:dyDescent="0.15">
      <c r="A224" s="61">
        <v>42926</v>
      </c>
      <c r="B224" s="58">
        <f>VLOOKUP(A224,指数估值表!A:J,3,FALSE)</f>
        <v>0.11559999999999999</v>
      </c>
      <c r="C224" s="201" t="s">
        <v>10480</v>
      </c>
      <c r="D224" s="62" t="s">
        <v>225</v>
      </c>
      <c r="E224" s="63">
        <v>200</v>
      </c>
      <c r="F224" s="64">
        <v>1.0740000000000001</v>
      </c>
      <c r="G224" s="65">
        <v>185.1</v>
      </c>
      <c r="H224" s="202">
        <f t="shared" ref="H224:H255" si="14">E224*$G$2</f>
        <v>0.2</v>
      </c>
      <c r="I224" s="203">
        <f t="shared" ref="I224:I255" ca="1" si="15">$E$2-A224</f>
        <v>219</v>
      </c>
    </row>
    <row r="225" spans="1:9" ht="15" x14ac:dyDescent="0.15">
      <c r="A225" s="61">
        <v>42929</v>
      </c>
      <c r="B225" s="58">
        <f>VLOOKUP(A225,指数估值表!A:J,3,FALSE)</f>
        <v>0.11260000000000001</v>
      </c>
      <c r="C225" s="201" t="s">
        <v>10480</v>
      </c>
      <c r="D225" s="62" t="s">
        <v>225</v>
      </c>
      <c r="E225" s="63">
        <v>100</v>
      </c>
      <c r="F225" s="64">
        <v>1.0900000000000001</v>
      </c>
      <c r="G225" s="65">
        <v>91.19</v>
      </c>
      <c r="H225" s="202">
        <f t="shared" si="14"/>
        <v>0.1</v>
      </c>
      <c r="I225" s="203">
        <f t="shared" ca="1" si="15"/>
        <v>216</v>
      </c>
    </row>
    <row r="226" spans="1:9" ht="15" x14ac:dyDescent="0.15">
      <c r="A226" s="61">
        <v>42933</v>
      </c>
      <c r="B226" s="58">
        <f>VLOOKUP(A226,指数估值表!A:J,3,FALSE)</f>
        <v>0.1114</v>
      </c>
      <c r="C226" s="201" t="s">
        <v>10480</v>
      </c>
      <c r="D226" s="62" t="s">
        <v>225</v>
      </c>
      <c r="E226" s="63">
        <v>100</v>
      </c>
      <c r="F226" s="64">
        <v>1.111</v>
      </c>
      <c r="G226" s="65">
        <v>89.47</v>
      </c>
      <c r="H226" s="202">
        <f t="shared" si="14"/>
        <v>0.1</v>
      </c>
      <c r="I226" s="203">
        <f t="shared" ca="1" si="15"/>
        <v>212</v>
      </c>
    </row>
    <row r="227" spans="1:9" ht="15" x14ac:dyDescent="0.15">
      <c r="A227" s="61">
        <v>42935</v>
      </c>
      <c r="B227" s="58">
        <f>VLOOKUP(A227,指数估值表!A:J,3,FALSE)</f>
        <v>0.11</v>
      </c>
      <c r="C227" s="201" t="s">
        <v>10480</v>
      </c>
      <c r="D227" s="62" t="s">
        <v>225</v>
      </c>
      <c r="E227" s="63">
        <v>100</v>
      </c>
      <c r="F227" s="64">
        <v>1.109</v>
      </c>
      <c r="G227" s="65">
        <v>89.63</v>
      </c>
      <c r="H227" s="202">
        <f t="shared" si="14"/>
        <v>0.1</v>
      </c>
      <c r="I227" s="203">
        <f t="shared" ca="1" si="15"/>
        <v>210</v>
      </c>
    </row>
    <row r="228" spans="1:9" ht="15" x14ac:dyDescent="0.15">
      <c r="A228" s="61">
        <v>42937</v>
      </c>
      <c r="B228" s="58">
        <f>VLOOKUP(A228,指数估值表!A:J,3,FALSE)</f>
        <v>0.1106</v>
      </c>
      <c r="C228" s="201" t="s">
        <v>10480</v>
      </c>
      <c r="D228" s="62" t="s">
        <v>225</v>
      </c>
      <c r="E228" s="63">
        <v>100</v>
      </c>
      <c r="F228" s="64">
        <v>1.123</v>
      </c>
      <c r="G228" s="65">
        <v>88.51</v>
      </c>
      <c r="H228" s="202">
        <f t="shared" si="14"/>
        <v>0.1</v>
      </c>
      <c r="I228" s="203">
        <f t="shared" ca="1" si="15"/>
        <v>208</v>
      </c>
    </row>
    <row r="229" spans="1:9" ht="15" x14ac:dyDescent="0.15">
      <c r="A229" s="61">
        <v>42940</v>
      </c>
      <c r="B229" s="58">
        <f>VLOOKUP(A229,指数估值表!A:J,3,FALSE)</f>
        <v>0.1103</v>
      </c>
      <c r="C229" s="201" t="s">
        <v>10480</v>
      </c>
      <c r="D229" s="62" t="s">
        <v>225</v>
      </c>
      <c r="E229" s="63">
        <v>100</v>
      </c>
      <c r="F229" s="64">
        <v>1.1140000000000001</v>
      </c>
      <c r="G229" s="65">
        <v>89.23</v>
      </c>
      <c r="H229" s="202">
        <f t="shared" si="14"/>
        <v>0.1</v>
      </c>
      <c r="I229" s="203">
        <f t="shared" ca="1" si="15"/>
        <v>205</v>
      </c>
    </row>
    <row r="230" spans="1:9" ht="15" x14ac:dyDescent="0.15">
      <c r="A230" s="61">
        <v>42941</v>
      </c>
      <c r="B230" s="58">
        <f>VLOOKUP(A230,指数估值表!A:J,3,FALSE)</f>
        <v>0.11070000000000001</v>
      </c>
      <c r="C230" s="201" t="s">
        <v>10480</v>
      </c>
      <c r="D230" s="62" t="s">
        <v>225</v>
      </c>
      <c r="E230" s="63">
        <v>100</v>
      </c>
      <c r="F230" s="64">
        <v>1.119</v>
      </c>
      <c r="G230" s="65">
        <v>88.83</v>
      </c>
      <c r="H230" s="202">
        <f t="shared" si="14"/>
        <v>0.1</v>
      </c>
      <c r="I230" s="203">
        <f t="shared" ca="1" si="15"/>
        <v>204</v>
      </c>
    </row>
    <row r="231" spans="1:9" ht="15" x14ac:dyDescent="0.15">
      <c r="A231" s="61">
        <v>42943</v>
      </c>
      <c r="B231" s="58">
        <f>VLOOKUP(A231,指数估值表!A:J,3,FALSE)</f>
        <v>0.111</v>
      </c>
      <c r="C231" s="201" t="s">
        <v>10480</v>
      </c>
      <c r="D231" s="62" t="s">
        <v>225</v>
      </c>
      <c r="E231" s="63">
        <v>100</v>
      </c>
      <c r="F231" s="64">
        <v>1.1120000000000001</v>
      </c>
      <c r="G231" s="65">
        <v>89.39</v>
      </c>
      <c r="H231" s="202">
        <f t="shared" si="14"/>
        <v>0.1</v>
      </c>
      <c r="I231" s="203">
        <f t="shared" ca="1" si="15"/>
        <v>202</v>
      </c>
    </row>
    <row r="232" spans="1:9" ht="15" x14ac:dyDescent="0.15">
      <c r="A232" s="61">
        <v>42947</v>
      </c>
      <c r="B232" s="58">
        <f>VLOOKUP(A232,指数估值表!A:J,3,FALSE)</f>
        <v>0.111</v>
      </c>
      <c r="C232" s="201" t="s">
        <v>10480</v>
      </c>
      <c r="D232" s="62" t="s">
        <v>225</v>
      </c>
      <c r="E232" s="63">
        <v>100</v>
      </c>
      <c r="F232" s="64">
        <v>1.111</v>
      </c>
      <c r="G232" s="65">
        <v>89.47</v>
      </c>
      <c r="H232" s="202">
        <f t="shared" si="14"/>
        <v>0.1</v>
      </c>
      <c r="I232" s="203">
        <f t="shared" ca="1" si="15"/>
        <v>198</v>
      </c>
    </row>
    <row r="233" spans="1:9" ht="15" x14ac:dyDescent="0.15">
      <c r="A233" s="61">
        <v>42949</v>
      </c>
      <c r="B233" s="58">
        <f>VLOOKUP(A233,指数估值表!A:J,3,FALSE)</f>
        <v>0.1089</v>
      </c>
      <c r="C233" s="201" t="s">
        <v>10480</v>
      </c>
      <c r="D233" s="62" t="s">
        <v>225</v>
      </c>
      <c r="E233" s="63">
        <v>100</v>
      </c>
      <c r="F233" s="64">
        <v>1.131</v>
      </c>
      <c r="G233" s="65">
        <v>87.89</v>
      </c>
      <c r="H233" s="202">
        <f t="shared" si="14"/>
        <v>0.1</v>
      </c>
      <c r="I233" s="203">
        <f t="shared" ca="1" si="15"/>
        <v>196</v>
      </c>
    </row>
    <row r="234" spans="1:9" ht="15" x14ac:dyDescent="0.15">
      <c r="A234" s="61">
        <v>42951</v>
      </c>
      <c r="B234" s="58">
        <f>VLOOKUP(A234,指数估值表!A:J,3,FALSE)</f>
        <v>0.1104</v>
      </c>
      <c r="C234" s="201" t="s">
        <v>10480</v>
      </c>
      <c r="D234" s="62" t="s">
        <v>225</v>
      </c>
      <c r="E234" s="63">
        <v>200</v>
      </c>
      <c r="F234" s="64">
        <v>1.123</v>
      </c>
      <c r="G234" s="65">
        <v>177.02</v>
      </c>
      <c r="H234" s="202">
        <f t="shared" si="14"/>
        <v>0.2</v>
      </c>
      <c r="I234" s="203">
        <f t="shared" ca="1" si="15"/>
        <v>194</v>
      </c>
    </row>
    <row r="235" spans="1:9" ht="15" x14ac:dyDescent="0.15">
      <c r="A235" s="61">
        <v>42955</v>
      </c>
      <c r="B235" s="58">
        <f>VLOOKUP(A235,指数估值表!A:J,3,FALSE)</f>
        <v>0.1099</v>
      </c>
      <c r="C235" s="201" t="s">
        <v>10480</v>
      </c>
      <c r="D235" s="62" t="s">
        <v>225</v>
      </c>
      <c r="E235" s="63">
        <v>100</v>
      </c>
      <c r="F235" s="64">
        <v>1.1220000000000001</v>
      </c>
      <c r="G235" s="65">
        <v>88.59</v>
      </c>
      <c r="H235" s="202">
        <f t="shared" si="14"/>
        <v>0.1</v>
      </c>
      <c r="I235" s="203">
        <f t="shared" ca="1" si="15"/>
        <v>190</v>
      </c>
    </row>
    <row r="236" spans="1:9" ht="15" x14ac:dyDescent="0.15">
      <c r="A236" s="61">
        <v>42957</v>
      </c>
      <c r="B236" s="58">
        <f>VLOOKUP(A236,指数估值表!A:J,3,FALSE)</f>
        <v>0.11169999999999999</v>
      </c>
      <c r="C236" s="201" t="s">
        <v>10480</v>
      </c>
      <c r="D236" s="62" t="s">
        <v>225</v>
      </c>
      <c r="E236" s="63">
        <v>100</v>
      </c>
      <c r="F236" s="64">
        <v>1.1180000000000001</v>
      </c>
      <c r="G236" s="65">
        <v>88.91</v>
      </c>
      <c r="H236" s="202">
        <f t="shared" si="14"/>
        <v>0.1</v>
      </c>
      <c r="I236" s="203">
        <f t="shared" ca="1" si="15"/>
        <v>188</v>
      </c>
    </row>
    <row r="237" spans="1:9" ht="15" x14ac:dyDescent="0.15">
      <c r="A237" s="61">
        <v>42961</v>
      </c>
      <c r="B237" s="58">
        <f>VLOOKUP(A237,指数估值表!A:J,3,FALSE)</f>
        <v>0.1125</v>
      </c>
      <c r="C237" s="201" t="s">
        <v>10480</v>
      </c>
      <c r="D237" s="62" t="s">
        <v>225</v>
      </c>
      <c r="E237" s="63">
        <v>300</v>
      </c>
      <c r="F237" s="64">
        <v>1.085</v>
      </c>
      <c r="G237" s="65">
        <v>274.85000000000002</v>
      </c>
      <c r="H237" s="202">
        <f t="shared" si="14"/>
        <v>0.3</v>
      </c>
      <c r="I237" s="203">
        <f t="shared" ca="1" si="15"/>
        <v>184</v>
      </c>
    </row>
    <row r="238" spans="1:9" ht="15" x14ac:dyDescent="0.15">
      <c r="A238" s="61">
        <v>42963</v>
      </c>
      <c r="B238" s="58">
        <f>VLOOKUP(A238,指数估值表!A:J,3,FALSE)</f>
        <v>0.11210000000000001</v>
      </c>
      <c r="C238" s="201" t="s">
        <v>10480</v>
      </c>
      <c r="D238" s="62" t="s">
        <v>225</v>
      </c>
      <c r="E238" s="63">
        <v>100</v>
      </c>
      <c r="F238" s="64">
        <v>1.0980000000000001</v>
      </c>
      <c r="G238" s="65">
        <v>90.53</v>
      </c>
      <c r="H238" s="202">
        <f t="shared" si="14"/>
        <v>0.1</v>
      </c>
      <c r="I238" s="203">
        <f t="shared" ca="1" si="15"/>
        <v>182</v>
      </c>
    </row>
    <row r="239" spans="1:9" ht="15" x14ac:dyDescent="0.15">
      <c r="A239" s="61">
        <v>42965</v>
      </c>
      <c r="B239" s="58">
        <f>VLOOKUP(A239,指数估值表!A:J,3,FALSE)</f>
        <v>0.11219999999999999</v>
      </c>
      <c r="C239" s="201" t="s">
        <v>10480</v>
      </c>
      <c r="D239" s="62" t="s">
        <v>225</v>
      </c>
      <c r="E239" s="63">
        <v>100</v>
      </c>
      <c r="F239" s="64">
        <v>1.1020000000000001</v>
      </c>
      <c r="G239" s="65">
        <v>90.2</v>
      </c>
      <c r="H239" s="202">
        <f t="shared" si="14"/>
        <v>0.1</v>
      </c>
      <c r="I239" s="203">
        <f t="shared" ca="1" si="15"/>
        <v>180</v>
      </c>
    </row>
    <row r="240" spans="1:9" ht="15" x14ac:dyDescent="0.15">
      <c r="A240" s="61">
        <v>42969</v>
      </c>
      <c r="B240" s="58">
        <f>VLOOKUP(A240,指数估值表!A:J,3,FALSE)</f>
        <v>0.1105</v>
      </c>
      <c r="C240" s="201" t="s">
        <v>10480</v>
      </c>
      <c r="D240" s="62" t="s">
        <v>225</v>
      </c>
      <c r="E240" s="63">
        <v>100</v>
      </c>
      <c r="F240" s="64">
        <v>1.105</v>
      </c>
      <c r="G240" s="65">
        <v>89.95</v>
      </c>
      <c r="H240" s="202">
        <f t="shared" si="14"/>
        <v>0.1</v>
      </c>
      <c r="I240" s="203">
        <f t="shared" ca="1" si="15"/>
        <v>176</v>
      </c>
    </row>
    <row r="241" spans="1:9" ht="15" x14ac:dyDescent="0.15">
      <c r="A241" s="259">
        <v>42969</v>
      </c>
      <c r="B241" s="260">
        <f>VLOOKUP(A241,指数估值表!A:J,3,FALSE)</f>
        <v>0.1105</v>
      </c>
      <c r="C241" s="261" t="s">
        <v>10480</v>
      </c>
      <c r="D241" s="262" t="s">
        <v>9121</v>
      </c>
      <c r="E241" s="263">
        <v>50</v>
      </c>
      <c r="F241" s="264">
        <v>1.105</v>
      </c>
      <c r="G241" s="265">
        <v>44.98</v>
      </c>
      <c r="H241" s="266">
        <f t="shared" si="14"/>
        <v>0.05</v>
      </c>
      <c r="I241" s="267">
        <f t="shared" ca="1" si="15"/>
        <v>176</v>
      </c>
    </row>
    <row r="242" spans="1:9" ht="15" x14ac:dyDescent="0.15">
      <c r="A242" s="259">
        <v>42971</v>
      </c>
      <c r="B242" s="260">
        <f>VLOOKUP(A242,指数估值表!A:J,3,FALSE)</f>
        <v>0.1101</v>
      </c>
      <c r="C242" s="261" t="s">
        <v>10480</v>
      </c>
      <c r="D242" s="262" t="s">
        <v>9121</v>
      </c>
      <c r="E242" s="263">
        <v>50</v>
      </c>
      <c r="F242" s="264">
        <v>1.119</v>
      </c>
      <c r="G242" s="265">
        <v>44.41</v>
      </c>
      <c r="H242" s="266">
        <f t="shared" si="14"/>
        <v>0.05</v>
      </c>
      <c r="I242" s="267">
        <f t="shared" ca="1" si="15"/>
        <v>174</v>
      </c>
    </row>
    <row r="243" spans="1:9" ht="15" x14ac:dyDescent="0.15">
      <c r="A243" s="61">
        <v>42975</v>
      </c>
      <c r="B243" s="58">
        <f>VLOOKUP(A243,指数估值表!A:J,3,FALSE)</f>
        <v>0.1076</v>
      </c>
      <c r="C243" s="201" t="s">
        <v>10480</v>
      </c>
      <c r="D243" s="204" t="s">
        <v>9121</v>
      </c>
      <c r="E243" s="97">
        <v>50</v>
      </c>
      <c r="F243" s="206">
        <v>1.1399999999999999</v>
      </c>
      <c r="G243" s="205">
        <v>43.6</v>
      </c>
      <c r="H243" s="202">
        <f t="shared" si="14"/>
        <v>0.05</v>
      </c>
      <c r="I243" s="203">
        <f t="shared" ca="1" si="15"/>
        <v>170</v>
      </c>
    </row>
    <row r="244" spans="1:9" ht="15" x14ac:dyDescent="0.15">
      <c r="A244" s="61">
        <v>42977</v>
      </c>
      <c r="B244" s="58">
        <f>VLOOKUP(A244,指数估值表!A:J,3,FALSE)</f>
        <v>0.1085</v>
      </c>
      <c r="C244" s="201" t="s">
        <v>10480</v>
      </c>
      <c r="D244" s="204" t="s">
        <v>9121</v>
      </c>
      <c r="E244" s="97">
        <v>100</v>
      </c>
      <c r="F244" s="96">
        <v>1.1459999999999999</v>
      </c>
      <c r="G244" s="205">
        <v>86.74</v>
      </c>
      <c r="H244" s="202">
        <f t="shared" si="14"/>
        <v>0.1</v>
      </c>
      <c r="I244" s="203">
        <f t="shared" ca="1" si="15"/>
        <v>168</v>
      </c>
    </row>
    <row r="245" spans="1:9" ht="15" x14ac:dyDescent="0.15">
      <c r="A245" s="61">
        <v>42977</v>
      </c>
      <c r="B245" s="58">
        <f>VLOOKUP(A245,指数估值表!A:J,3,FALSE)</f>
        <v>0.1085</v>
      </c>
      <c r="C245" s="201" t="s">
        <v>10480</v>
      </c>
      <c r="D245" s="204" t="s">
        <v>9121</v>
      </c>
      <c r="E245" s="97">
        <v>50</v>
      </c>
      <c r="F245" s="96">
        <v>1.1459999999999999</v>
      </c>
      <c r="G245" s="205">
        <v>43.37</v>
      </c>
      <c r="H245" s="202">
        <f t="shared" si="14"/>
        <v>0.05</v>
      </c>
      <c r="I245" s="203">
        <f t="shared" ca="1" si="15"/>
        <v>168</v>
      </c>
    </row>
    <row r="246" spans="1:9" ht="15" x14ac:dyDescent="0.15">
      <c r="A246" s="61">
        <v>42979</v>
      </c>
      <c r="B246" s="58">
        <f>VLOOKUP(A246,指数估值表!A:J,3,FALSE)</f>
        <v>0.10920000000000001</v>
      </c>
      <c r="C246" s="201" t="s">
        <v>10480</v>
      </c>
      <c r="D246" s="204" t="s">
        <v>9121</v>
      </c>
      <c r="E246" s="97">
        <v>100</v>
      </c>
      <c r="F246" s="96">
        <v>1.141</v>
      </c>
      <c r="G246" s="205">
        <v>87.12</v>
      </c>
      <c r="H246" s="202">
        <f t="shared" si="14"/>
        <v>0.1</v>
      </c>
      <c r="I246" s="203">
        <f t="shared" ca="1" si="15"/>
        <v>166</v>
      </c>
    </row>
    <row r="247" spans="1:9" ht="15" x14ac:dyDescent="0.15">
      <c r="A247" s="61">
        <v>42982</v>
      </c>
      <c r="B247" s="58">
        <f>VLOOKUP(A247,指数估值表!A:J,3,FALSE)</f>
        <v>0.1101</v>
      </c>
      <c r="C247" s="201" t="s">
        <v>10480</v>
      </c>
      <c r="D247" s="204" t="s">
        <v>9121</v>
      </c>
      <c r="E247" s="97">
        <v>100</v>
      </c>
      <c r="F247" s="96">
        <v>1.139</v>
      </c>
      <c r="G247" s="205">
        <v>87.27</v>
      </c>
      <c r="H247" s="202">
        <f t="shared" si="14"/>
        <v>0.1</v>
      </c>
      <c r="I247" s="203">
        <f t="shared" ca="1" si="15"/>
        <v>163</v>
      </c>
    </row>
    <row r="248" spans="1:9" ht="15" x14ac:dyDescent="0.15">
      <c r="A248" s="61">
        <v>42983</v>
      </c>
      <c r="B248" s="58">
        <f>VLOOKUP(A248,指数估值表!A:J,3,FALSE)</f>
        <v>0.1099</v>
      </c>
      <c r="C248" s="201" t="s">
        <v>10480</v>
      </c>
      <c r="D248" s="204" t="s">
        <v>9121</v>
      </c>
      <c r="E248" s="97">
        <v>100</v>
      </c>
      <c r="F248" s="96">
        <v>1.133</v>
      </c>
      <c r="G248" s="205">
        <v>87.73</v>
      </c>
      <c r="H248" s="202">
        <f t="shared" si="14"/>
        <v>0.1</v>
      </c>
      <c r="I248" s="203">
        <f t="shared" ca="1" si="15"/>
        <v>162</v>
      </c>
    </row>
    <row r="249" spans="1:9" ht="15" x14ac:dyDescent="0.15">
      <c r="A249" s="61">
        <v>42985</v>
      </c>
      <c r="B249" s="58">
        <f>VLOOKUP(A249,指数估值表!A:J,3,FALSE)</f>
        <v>0.1111</v>
      </c>
      <c r="C249" s="201" t="s">
        <v>10480</v>
      </c>
      <c r="D249" s="204" t="s">
        <v>9121</v>
      </c>
      <c r="E249" s="97">
        <v>100</v>
      </c>
      <c r="F249" s="96">
        <v>1.1279999999999999</v>
      </c>
      <c r="G249" s="205">
        <v>88.12</v>
      </c>
      <c r="H249" s="202">
        <f t="shared" si="14"/>
        <v>0.1</v>
      </c>
      <c r="I249" s="203">
        <f t="shared" ca="1" si="15"/>
        <v>160</v>
      </c>
    </row>
    <row r="250" spans="1:9" ht="15" x14ac:dyDescent="0.15">
      <c r="A250" s="61">
        <v>42989</v>
      </c>
      <c r="B250" s="58">
        <f>VLOOKUP(A250,指数估值表!A:J,3,FALSE)</f>
        <v>0.1103</v>
      </c>
      <c r="C250" s="201" t="s">
        <v>10480</v>
      </c>
      <c r="D250" s="204" t="s">
        <v>9121</v>
      </c>
      <c r="E250" s="97">
        <v>100</v>
      </c>
      <c r="F250" s="96">
        <v>1.1220000000000001</v>
      </c>
      <c r="G250" s="205">
        <v>88.59</v>
      </c>
      <c r="H250" s="202">
        <f t="shared" si="14"/>
        <v>0.1</v>
      </c>
      <c r="I250" s="203">
        <f t="shared" ca="1" si="15"/>
        <v>156</v>
      </c>
    </row>
    <row r="251" spans="1:9" ht="15" x14ac:dyDescent="0.15">
      <c r="A251" s="61">
        <v>42991</v>
      </c>
      <c r="B251" s="58">
        <f>VLOOKUP(A251,指数估值表!A:J,3,FALSE)</f>
        <v>0.1101</v>
      </c>
      <c r="C251" s="201" t="s">
        <v>10480</v>
      </c>
      <c r="D251" s="204" t="s">
        <v>9121</v>
      </c>
      <c r="E251" s="97">
        <v>100</v>
      </c>
      <c r="F251" s="96">
        <v>1.129</v>
      </c>
      <c r="G251" s="205">
        <v>88.04</v>
      </c>
      <c r="H251" s="202">
        <f t="shared" si="14"/>
        <v>0.1</v>
      </c>
      <c r="I251" s="203">
        <f t="shared" ca="1" si="15"/>
        <v>154</v>
      </c>
    </row>
    <row r="252" spans="1:9" ht="15" x14ac:dyDescent="0.15">
      <c r="A252" s="61">
        <v>42993</v>
      </c>
      <c r="B252" s="58">
        <f>VLOOKUP(A252,指数估值表!A:J,3,FALSE)</f>
        <v>0.1104</v>
      </c>
      <c r="C252" s="201" t="s">
        <v>10480</v>
      </c>
      <c r="D252" s="204" t="s">
        <v>9121</v>
      </c>
      <c r="E252" s="97">
        <v>100</v>
      </c>
      <c r="F252" s="96">
        <v>1.123</v>
      </c>
      <c r="G252" s="205">
        <v>88.51</v>
      </c>
      <c r="H252" s="202">
        <f t="shared" si="14"/>
        <v>0.1</v>
      </c>
      <c r="I252" s="203">
        <f t="shared" ca="1" si="15"/>
        <v>152</v>
      </c>
    </row>
    <row r="253" spans="1:9" ht="15" x14ac:dyDescent="0.15">
      <c r="A253" s="61">
        <v>42993</v>
      </c>
      <c r="B253" s="58">
        <f>VLOOKUP(A253,指数估值表!A:J,3,FALSE)</f>
        <v>0.1104</v>
      </c>
      <c r="C253" s="201" t="s">
        <v>10480</v>
      </c>
      <c r="D253" s="204" t="s">
        <v>9121</v>
      </c>
      <c r="E253" s="97">
        <v>300</v>
      </c>
      <c r="F253" s="96">
        <v>1.123</v>
      </c>
      <c r="G253" s="205">
        <v>265.55</v>
      </c>
      <c r="H253" s="202">
        <f t="shared" si="14"/>
        <v>0.3</v>
      </c>
      <c r="I253" s="203">
        <f t="shared" ca="1" si="15"/>
        <v>152</v>
      </c>
    </row>
    <row r="254" spans="1:9" ht="15" x14ac:dyDescent="0.15">
      <c r="A254" s="61">
        <v>42996</v>
      </c>
      <c r="B254" s="58">
        <f>VLOOKUP(A254,指数估值表!A:J,3,FALSE)</f>
        <v>0.1089</v>
      </c>
      <c r="C254" s="201" t="s">
        <v>10480</v>
      </c>
      <c r="D254" s="204" t="s">
        <v>9121</v>
      </c>
      <c r="E254" s="97">
        <v>100</v>
      </c>
      <c r="F254" s="96">
        <v>1.121</v>
      </c>
      <c r="G254" s="205">
        <v>88.67</v>
      </c>
      <c r="H254" s="202">
        <f t="shared" si="14"/>
        <v>0.1</v>
      </c>
      <c r="I254" s="203">
        <f t="shared" ca="1" si="15"/>
        <v>149</v>
      </c>
    </row>
    <row r="255" spans="1:9" ht="15" x14ac:dyDescent="0.15">
      <c r="A255" s="61">
        <v>42997</v>
      </c>
      <c r="B255" s="58">
        <f>VLOOKUP(A255,指数估值表!A:J,3,FALSE)</f>
        <v>0.1094</v>
      </c>
      <c r="C255" s="201" t="s">
        <v>10480</v>
      </c>
      <c r="D255" s="204" t="s">
        <v>9121</v>
      </c>
      <c r="E255" s="97">
        <v>100</v>
      </c>
      <c r="F255" s="96">
        <v>1.131</v>
      </c>
      <c r="G255" s="205">
        <v>87.89</v>
      </c>
      <c r="H255" s="202">
        <f t="shared" si="14"/>
        <v>0.1</v>
      </c>
      <c r="I255" s="203">
        <f t="shared" ca="1" si="15"/>
        <v>148</v>
      </c>
    </row>
    <row r="256" spans="1:9" ht="15" x14ac:dyDescent="0.15">
      <c r="A256" s="61">
        <v>42999</v>
      </c>
      <c r="B256" s="58">
        <f>VLOOKUP(A256,指数估值表!A:J,3,FALSE)</f>
        <v>0.1091</v>
      </c>
      <c r="C256" s="201" t="s">
        <v>10480</v>
      </c>
      <c r="D256" s="204" t="s">
        <v>9121</v>
      </c>
      <c r="E256" s="97">
        <v>100</v>
      </c>
      <c r="F256" s="206">
        <v>1.1299999999999999</v>
      </c>
      <c r="G256" s="205">
        <v>87.96</v>
      </c>
      <c r="H256" s="202">
        <f t="shared" ref="H256:H287" si="16">E256*$G$2</f>
        <v>0.1</v>
      </c>
      <c r="I256" s="203">
        <f t="shared" ref="I256:I287" ca="1" si="17">$E$2-A256</f>
        <v>146</v>
      </c>
    </row>
    <row r="257" spans="1:9" ht="15" x14ac:dyDescent="0.15">
      <c r="A257" s="61">
        <v>43003</v>
      </c>
      <c r="B257" s="58">
        <f>VLOOKUP(A257,指数估值表!A:J,3,FALSE)</f>
        <v>0.1101</v>
      </c>
      <c r="C257" s="201" t="s">
        <v>10480</v>
      </c>
      <c r="D257" s="204" t="s">
        <v>9121</v>
      </c>
      <c r="E257" s="97">
        <v>100</v>
      </c>
      <c r="F257" s="96">
        <v>1.129</v>
      </c>
      <c r="G257" s="205">
        <v>88.04</v>
      </c>
      <c r="H257" s="202">
        <f t="shared" si="16"/>
        <v>0.1</v>
      </c>
      <c r="I257" s="203">
        <f t="shared" ca="1" si="17"/>
        <v>142</v>
      </c>
    </row>
    <row r="258" spans="1:9" ht="15" x14ac:dyDescent="0.15">
      <c r="A258" s="61">
        <v>43005</v>
      </c>
      <c r="B258" s="58">
        <f>VLOOKUP(A258,指数估值表!A:J,3,FALSE)</f>
        <v>0.1096</v>
      </c>
      <c r="C258" s="201" t="s">
        <v>10480</v>
      </c>
      <c r="D258" s="204" t="s">
        <v>9121</v>
      </c>
      <c r="E258" s="207">
        <v>100</v>
      </c>
      <c r="F258" s="208">
        <v>1.1200000000000001</v>
      </c>
      <c r="G258" s="209">
        <v>88.75</v>
      </c>
      <c r="H258" s="202">
        <f t="shared" si="16"/>
        <v>0.1</v>
      </c>
      <c r="I258" s="203">
        <f t="shared" ca="1" si="17"/>
        <v>140</v>
      </c>
    </row>
    <row r="259" spans="1:9" ht="15" x14ac:dyDescent="0.15">
      <c r="A259" s="61">
        <v>43018</v>
      </c>
      <c r="B259" s="58">
        <f>VLOOKUP(A259,指数估值表!A:J,3,FALSE)</f>
        <v>0.1085</v>
      </c>
      <c r="C259" s="201" t="s">
        <v>10480</v>
      </c>
      <c r="D259" s="204" t="s">
        <v>9121</v>
      </c>
      <c r="E259" s="173">
        <v>1000</v>
      </c>
      <c r="F259" s="208">
        <v>1.149</v>
      </c>
      <c r="G259" s="173">
        <v>865.13</v>
      </c>
      <c r="H259" s="202">
        <f t="shared" si="16"/>
        <v>1</v>
      </c>
      <c r="I259" s="203">
        <f t="shared" ca="1" si="17"/>
        <v>127</v>
      </c>
    </row>
    <row r="260" spans="1:9" ht="15" x14ac:dyDescent="0.15">
      <c r="A260" s="61">
        <v>43096</v>
      </c>
      <c r="B260" s="58">
        <f>VLOOKUP(A260,指数估值表!A:J,3,FALSE)</f>
        <v>0.1047</v>
      </c>
      <c r="C260" s="201" t="s">
        <v>10480</v>
      </c>
      <c r="D260" s="204" t="s">
        <v>9121</v>
      </c>
      <c r="E260" s="173">
        <v>400</v>
      </c>
      <c r="F260" s="174">
        <v>1.1919999999999999</v>
      </c>
      <c r="G260" s="173">
        <v>333.57</v>
      </c>
      <c r="H260" s="202">
        <f t="shared" si="16"/>
        <v>0.4</v>
      </c>
      <c r="I260" s="203">
        <f t="shared" ca="1" si="17"/>
        <v>49</v>
      </c>
    </row>
    <row r="261" spans="1:9" ht="16" x14ac:dyDescent="0.15">
      <c r="A261" s="187">
        <v>42968</v>
      </c>
      <c r="B261" s="58">
        <f>VLOOKUP(A261,[1]指数估值表!A:J,3,FALSE)</f>
        <v>0.1119</v>
      </c>
      <c r="C261" s="201" t="s">
        <v>10480</v>
      </c>
      <c r="D261" s="204" t="s">
        <v>9125</v>
      </c>
      <c r="E261" s="210">
        <v>25</v>
      </c>
      <c r="F261" s="211">
        <v>1.105</v>
      </c>
      <c r="G261" s="212">
        <v>22.49</v>
      </c>
      <c r="H261" s="202">
        <f t="shared" si="16"/>
        <v>2.5000000000000001E-2</v>
      </c>
      <c r="I261" s="203">
        <f t="shared" ca="1" si="17"/>
        <v>177</v>
      </c>
    </row>
    <row r="262" spans="1:9" ht="16" x14ac:dyDescent="0.15">
      <c r="A262" s="187">
        <v>42969</v>
      </c>
      <c r="B262" s="58">
        <f>VLOOKUP(A262,[1]指数估值表!A:J,3,FALSE)</f>
        <v>0.1105</v>
      </c>
      <c r="C262" s="201" t="s">
        <v>10480</v>
      </c>
      <c r="D262" s="204" t="s">
        <v>9125</v>
      </c>
      <c r="E262" s="210">
        <v>25</v>
      </c>
      <c r="F262" s="211">
        <v>1.1180000000000001</v>
      </c>
      <c r="G262" s="212">
        <v>22.23</v>
      </c>
      <c r="H262" s="202">
        <f t="shared" si="16"/>
        <v>2.5000000000000001E-2</v>
      </c>
      <c r="I262" s="203">
        <f t="shared" ca="1" si="17"/>
        <v>176</v>
      </c>
    </row>
    <row r="263" spans="1:9" ht="16" x14ac:dyDescent="0.15">
      <c r="A263" s="187">
        <v>42970</v>
      </c>
      <c r="B263" s="58">
        <f>VLOOKUP(A263,[1]指数估值表!A:J,3,FALSE)</f>
        <v>0.1104</v>
      </c>
      <c r="C263" s="201" t="s">
        <v>10480</v>
      </c>
      <c r="D263" s="204" t="s">
        <v>9125</v>
      </c>
      <c r="E263" s="210">
        <v>25</v>
      </c>
      <c r="F263" s="213">
        <v>1.119</v>
      </c>
      <c r="G263" s="212">
        <v>22.21</v>
      </c>
      <c r="H263" s="202">
        <f t="shared" si="16"/>
        <v>2.5000000000000001E-2</v>
      </c>
      <c r="I263" s="203">
        <f t="shared" ca="1" si="17"/>
        <v>175</v>
      </c>
    </row>
    <row r="264" spans="1:9" ht="16" x14ac:dyDescent="0.15">
      <c r="A264" s="187">
        <v>42971</v>
      </c>
      <c r="B264" s="58">
        <f>VLOOKUP(A264,[1]指数估值表!A:J,3,FALSE)</f>
        <v>0.1101</v>
      </c>
      <c r="C264" s="201" t="s">
        <v>10480</v>
      </c>
      <c r="D264" s="204" t="s">
        <v>9125</v>
      </c>
      <c r="E264" s="210">
        <v>25</v>
      </c>
      <c r="F264" s="211">
        <v>1.121</v>
      </c>
      <c r="G264" s="212">
        <v>22.17</v>
      </c>
      <c r="H264" s="202">
        <f t="shared" si="16"/>
        <v>2.5000000000000001E-2</v>
      </c>
      <c r="I264" s="203">
        <f t="shared" ca="1" si="17"/>
        <v>174</v>
      </c>
    </row>
    <row r="265" spans="1:9" ht="16" x14ac:dyDescent="0.15">
      <c r="A265" s="187">
        <v>42972</v>
      </c>
      <c r="B265" s="58">
        <f>VLOOKUP(A265,[1]指数估值表!A:J,3,FALSE)</f>
        <v>0.10829999999999999</v>
      </c>
      <c r="C265" s="201" t="s">
        <v>10480</v>
      </c>
      <c r="D265" s="204" t="s">
        <v>9125</v>
      </c>
      <c r="E265" s="210">
        <v>25</v>
      </c>
      <c r="F265" s="213">
        <v>1.1399999999999999</v>
      </c>
      <c r="G265" s="212">
        <v>21.8</v>
      </c>
      <c r="H265" s="202">
        <f t="shared" si="16"/>
        <v>2.5000000000000001E-2</v>
      </c>
      <c r="I265" s="203">
        <f t="shared" ca="1" si="17"/>
        <v>173</v>
      </c>
    </row>
    <row r="266" spans="1:9" ht="16" x14ac:dyDescent="0.15">
      <c r="A266" s="187">
        <v>42975</v>
      </c>
      <c r="B266" s="58">
        <f>VLOOKUP(A266,[1]指数估值表!A:J,3,FALSE)</f>
        <v>0.1076</v>
      </c>
      <c r="C266" s="201" t="s">
        <v>10480</v>
      </c>
      <c r="D266" s="204" t="s">
        <v>9125</v>
      </c>
      <c r="E266" s="210">
        <v>25</v>
      </c>
      <c r="F266" s="211">
        <v>1.149</v>
      </c>
      <c r="G266" s="212">
        <v>21.63</v>
      </c>
      <c r="H266" s="202">
        <f t="shared" si="16"/>
        <v>2.5000000000000001E-2</v>
      </c>
      <c r="I266" s="203">
        <f t="shared" ca="1" si="17"/>
        <v>170</v>
      </c>
    </row>
    <row r="267" spans="1:9" ht="16" x14ac:dyDescent="0.15">
      <c r="A267" s="187">
        <v>42976</v>
      </c>
      <c r="B267" s="58">
        <f>VLOOKUP(A267,[1]指数估值表!A:J,3,FALSE)</f>
        <v>0.1085</v>
      </c>
      <c r="C267" s="201" t="s">
        <v>10480</v>
      </c>
      <c r="D267" s="204" t="s">
        <v>9125</v>
      </c>
      <c r="E267" s="210">
        <v>25</v>
      </c>
      <c r="F267" s="211">
        <v>1.1459999999999999</v>
      </c>
      <c r="G267" s="212">
        <v>21.68</v>
      </c>
      <c r="H267" s="202">
        <f t="shared" si="16"/>
        <v>2.5000000000000001E-2</v>
      </c>
      <c r="I267" s="203">
        <f t="shared" ca="1" si="17"/>
        <v>169</v>
      </c>
    </row>
    <row r="268" spans="1:9" ht="16" x14ac:dyDescent="0.15">
      <c r="A268" s="187">
        <v>42977</v>
      </c>
      <c r="B268" s="58">
        <f>VLOOKUP(A268,[1]指数估值表!A:J,3,FALSE)</f>
        <v>0.1085</v>
      </c>
      <c r="C268" s="201" t="s">
        <v>10480</v>
      </c>
      <c r="D268" s="204" t="s">
        <v>9125</v>
      </c>
      <c r="E268" s="210">
        <v>25</v>
      </c>
      <c r="F268" s="211">
        <v>1.1459999999999999</v>
      </c>
      <c r="G268" s="212">
        <v>21.68</v>
      </c>
      <c r="H268" s="202">
        <f t="shared" si="16"/>
        <v>2.5000000000000001E-2</v>
      </c>
      <c r="I268" s="203">
        <f t="shared" ca="1" si="17"/>
        <v>168</v>
      </c>
    </row>
    <row r="269" spans="1:9" ht="16" x14ac:dyDescent="0.15">
      <c r="A269" s="187">
        <v>42978</v>
      </c>
      <c r="B269" s="58">
        <f>VLOOKUP(A269,[1]指数估值表!A:J,3,FALSE)</f>
        <v>0.10879999999999999</v>
      </c>
      <c r="C269" s="201" t="s">
        <v>10480</v>
      </c>
      <c r="D269" s="204" t="s">
        <v>9125</v>
      </c>
      <c r="E269" s="210">
        <v>25</v>
      </c>
      <c r="F269" s="211">
        <v>1.141</v>
      </c>
      <c r="G269" s="212">
        <v>21.78</v>
      </c>
      <c r="H269" s="202">
        <f t="shared" si="16"/>
        <v>2.5000000000000001E-2</v>
      </c>
      <c r="I269" s="203">
        <f t="shared" ca="1" si="17"/>
        <v>167</v>
      </c>
    </row>
    <row r="270" spans="1:9" ht="16" x14ac:dyDescent="0.15">
      <c r="A270" s="187">
        <v>42979</v>
      </c>
      <c r="B270" s="58">
        <f>VLOOKUP(A270,[1]指数估值表!A:J,3,FALSE)</f>
        <v>0.10920000000000001</v>
      </c>
      <c r="C270" s="201" t="s">
        <v>10480</v>
      </c>
      <c r="D270" s="204" t="s">
        <v>9125</v>
      </c>
      <c r="E270" s="210">
        <v>25</v>
      </c>
      <c r="F270" s="211">
        <v>1.139</v>
      </c>
      <c r="G270" s="212">
        <v>21.82</v>
      </c>
      <c r="H270" s="202">
        <f t="shared" si="16"/>
        <v>2.5000000000000001E-2</v>
      </c>
      <c r="I270" s="203">
        <f t="shared" ca="1" si="17"/>
        <v>166</v>
      </c>
    </row>
    <row r="271" spans="1:9" ht="16" x14ac:dyDescent="0.15">
      <c r="A271" s="187">
        <v>42982</v>
      </c>
      <c r="B271" s="58">
        <f>VLOOKUP(A271,[1]指数估值表!A:J,3,FALSE)</f>
        <v>0.1101</v>
      </c>
      <c r="C271" s="201" t="s">
        <v>10480</v>
      </c>
      <c r="D271" s="204" t="s">
        <v>9125</v>
      </c>
      <c r="E271" s="210">
        <v>25</v>
      </c>
      <c r="F271" s="211">
        <v>1.133</v>
      </c>
      <c r="G271" s="212">
        <v>21.93</v>
      </c>
      <c r="H271" s="202">
        <f t="shared" si="16"/>
        <v>2.5000000000000001E-2</v>
      </c>
      <c r="I271" s="203">
        <f t="shared" ca="1" si="17"/>
        <v>163</v>
      </c>
    </row>
    <row r="272" spans="1:9" ht="16" x14ac:dyDescent="0.15">
      <c r="A272" s="187">
        <v>42983</v>
      </c>
      <c r="B272" s="58">
        <f>VLOOKUP(A272,[1]指数估值表!A:J,3,FALSE)</f>
        <v>0.1099</v>
      </c>
      <c r="C272" s="201" t="s">
        <v>10480</v>
      </c>
      <c r="D272" s="204" t="s">
        <v>9125</v>
      </c>
      <c r="E272" s="210">
        <v>25</v>
      </c>
      <c r="F272" s="211">
        <v>1.133</v>
      </c>
      <c r="G272" s="212">
        <v>21.93</v>
      </c>
      <c r="H272" s="202">
        <f t="shared" si="16"/>
        <v>2.5000000000000001E-2</v>
      </c>
      <c r="I272" s="203">
        <f t="shared" ca="1" si="17"/>
        <v>162</v>
      </c>
    </row>
    <row r="273" spans="1:9" ht="16" x14ac:dyDescent="0.15">
      <c r="A273" s="187">
        <v>42984</v>
      </c>
      <c r="B273" s="58">
        <f>VLOOKUP(A273,[1]指数估值表!A:J,3,FALSE)</f>
        <v>0.1105</v>
      </c>
      <c r="C273" s="201" t="s">
        <v>10480</v>
      </c>
      <c r="D273" s="204" t="s">
        <v>9125</v>
      </c>
      <c r="E273" s="210">
        <v>25</v>
      </c>
      <c r="F273" s="211">
        <v>1.1279999999999999</v>
      </c>
      <c r="G273" s="212">
        <v>22.03</v>
      </c>
      <c r="H273" s="202">
        <f t="shared" si="16"/>
        <v>2.5000000000000001E-2</v>
      </c>
      <c r="I273" s="203">
        <f t="shared" ca="1" si="17"/>
        <v>161</v>
      </c>
    </row>
    <row r="274" spans="1:9" ht="16" x14ac:dyDescent="0.15">
      <c r="A274" s="187">
        <v>42985</v>
      </c>
      <c r="B274" s="58">
        <f>VLOOKUP(A274,[1]指数估值表!A:J,3,FALSE)</f>
        <v>0.1111</v>
      </c>
      <c r="C274" s="201" t="s">
        <v>10480</v>
      </c>
      <c r="D274" s="204" t="s">
        <v>9125</v>
      </c>
      <c r="E274" s="210">
        <v>25</v>
      </c>
      <c r="F274" s="211">
        <v>1.121</v>
      </c>
      <c r="G274" s="212">
        <v>22.17</v>
      </c>
      <c r="H274" s="202">
        <f t="shared" si="16"/>
        <v>2.5000000000000001E-2</v>
      </c>
      <c r="I274" s="203">
        <f t="shared" ca="1" si="17"/>
        <v>160</v>
      </c>
    </row>
    <row r="275" spans="1:9" ht="16" x14ac:dyDescent="0.15">
      <c r="A275" s="187">
        <v>42986</v>
      </c>
      <c r="B275" s="58">
        <f>VLOOKUP(A275,[1]指数估值表!A:J,3,FALSE)</f>
        <v>0.11119999999999999</v>
      </c>
      <c r="C275" s="201" t="s">
        <v>10480</v>
      </c>
      <c r="D275" s="204" t="s">
        <v>9125</v>
      </c>
      <c r="E275" s="109">
        <v>100</v>
      </c>
      <c r="F275" s="211">
        <v>1.1220000000000001</v>
      </c>
      <c r="G275" s="212">
        <v>88.59</v>
      </c>
      <c r="H275" s="202">
        <f t="shared" si="16"/>
        <v>0.1</v>
      </c>
      <c r="I275" s="203">
        <f t="shared" ca="1" si="17"/>
        <v>159</v>
      </c>
    </row>
    <row r="276" spans="1:9" ht="16" x14ac:dyDescent="0.15">
      <c r="A276" s="187">
        <v>42989</v>
      </c>
      <c r="B276" s="58">
        <f>VLOOKUP(A276,[1]指数估值表!A:J,3,FALSE)</f>
        <v>0.1103</v>
      </c>
      <c r="C276" s="201" t="s">
        <v>10480</v>
      </c>
      <c r="D276" s="204" t="s">
        <v>9125</v>
      </c>
      <c r="E276" s="109">
        <v>50</v>
      </c>
      <c r="F276" s="211">
        <v>1.1240000000000001</v>
      </c>
      <c r="G276" s="212">
        <v>44.22</v>
      </c>
      <c r="H276" s="202">
        <f t="shared" si="16"/>
        <v>0.05</v>
      </c>
      <c r="I276" s="203">
        <f t="shared" ca="1" si="17"/>
        <v>156</v>
      </c>
    </row>
    <row r="277" spans="1:9" ht="16" x14ac:dyDescent="0.15">
      <c r="A277" s="187">
        <v>42990</v>
      </c>
      <c r="B277" s="58">
        <f>VLOOKUP(A277,[1]指数估值表!A:J,3,FALSE)</f>
        <v>0.10979999999999999</v>
      </c>
      <c r="C277" s="201" t="s">
        <v>10480</v>
      </c>
      <c r="D277" s="204" t="s">
        <v>9125</v>
      </c>
      <c r="E277" s="109">
        <v>50</v>
      </c>
      <c r="F277" s="211">
        <v>1.129</v>
      </c>
      <c r="G277" s="212">
        <v>44.02</v>
      </c>
      <c r="H277" s="202">
        <f t="shared" si="16"/>
        <v>0.05</v>
      </c>
      <c r="I277" s="203">
        <f t="shared" ca="1" si="17"/>
        <v>155</v>
      </c>
    </row>
    <row r="278" spans="1:9" ht="16" x14ac:dyDescent="0.15">
      <c r="A278" s="187">
        <v>42991</v>
      </c>
      <c r="B278" s="58">
        <f>VLOOKUP(A278,[1]指数估值表!A:J,3,FALSE)</f>
        <v>0.1101</v>
      </c>
      <c r="C278" s="201" t="s">
        <v>10480</v>
      </c>
      <c r="D278" s="204" t="s">
        <v>9125</v>
      </c>
      <c r="E278" s="109">
        <v>50</v>
      </c>
      <c r="F278" s="211">
        <v>1.127</v>
      </c>
      <c r="G278" s="212">
        <v>44.1</v>
      </c>
      <c r="H278" s="202">
        <f t="shared" si="16"/>
        <v>0.05</v>
      </c>
      <c r="I278" s="203">
        <f t="shared" ca="1" si="17"/>
        <v>154</v>
      </c>
    </row>
    <row r="279" spans="1:9" ht="16" x14ac:dyDescent="0.15">
      <c r="A279" s="187">
        <v>42992</v>
      </c>
      <c r="B279" s="58">
        <f>VLOOKUP(A279,[1]指数估值表!A:J,3,FALSE)</f>
        <v>0.1104</v>
      </c>
      <c r="C279" s="201" t="s">
        <v>10480</v>
      </c>
      <c r="D279" s="204" t="s">
        <v>9125</v>
      </c>
      <c r="E279" s="109">
        <v>50</v>
      </c>
      <c r="F279" s="211">
        <v>1.123</v>
      </c>
      <c r="G279" s="212">
        <v>44.26</v>
      </c>
      <c r="H279" s="202">
        <f t="shared" si="16"/>
        <v>0.05</v>
      </c>
      <c r="I279" s="203">
        <f t="shared" ca="1" si="17"/>
        <v>153</v>
      </c>
    </row>
    <row r="280" spans="1:9" ht="16" x14ac:dyDescent="0.15">
      <c r="A280" s="187">
        <v>42993</v>
      </c>
      <c r="B280" s="58">
        <f>VLOOKUP(A280,[1]指数估值表!A:J,3,FALSE)</f>
        <v>0.1104</v>
      </c>
      <c r="C280" s="201" t="s">
        <v>10480</v>
      </c>
      <c r="D280" s="204" t="s">
        <v>9125</v>
      </c>
      <c r="E280" s="109">
        <v>50</v>
      </c>
      <c r="F280" s="211">
        <v>1.121</v>
      </c>
      <c r="G280" s="212">
        <v>44.34</v>
      </c>
      <c r="H280" s="202">
        <f t="shared" si="16"/>
        <v>0.05</v>
      </c>
      <c r="I280" s="203">
        <f t="shared" ca="1" si="17"/>
        <v>152</v>
      </c>
    </row>
    <row r="281" spans="1:9" ht="16" x14ac:dyDescent="0.15">
      <c r="A281" s="187">
        <v>42996</v>
      </c>
      <c r="B281" s="58">
        <f>VLOOKUP(A281,[1]指数估值表!A:J,3,FALSE)</f>
        <v>0.1089</v>
      </c>
      <c r="C281" s="201" t="s">
        <v>10480</v>
      </c>
      <c r="D281" s="204" t="s">
        <v>9125</v>
      </c>
      <c r="E281" s="109">
        <v>50</v>
      </c>
      <c r="F281" s="211">
        <v>1.131</v>
      </c>
      <c r="G281" s="212">
        <v>43.94</v>
      </c>
      <c r="H281" s="202">
        <f t="shared" si="16"/>
        <v>0.05</v>
      </c>
      <c r="I281" s="203">
        <f t="shared" ca="1" si="17"/>
        <v>149</v>
      </c>
    </row>
    <row r="282" spans="1:9" ht="16" x14ac:dyDescent="0.15">
      <c r="A282" s="187">
        <v>42997</v>
      </c>
      <c r="B282" s="58">
        <f>VLOOKUP(A282,[1]指数估值表!A:J,3,FALSE)</f>
        <v>0.1094</v>
      </c>
      <c r="C282" s="201" t="s">
        <v>10480</v>
      </c>
      <c r="D282" s="204" t="s">
        <v>9125</v>
      </c>
      <c r="E282" s="109">
        <v>100</v>
      </c>
      <c r="F282" s="211">
        <v>1.127</v>
      </c>
      <c r="G282" s="212">
        <v>88.2</v>
      </c>
      <c r="H282" s="202">
        <f t="shared" si="16"/>
        <v>0.1</v>
      </c>
      <c r="I282" s="203">
        <f t="shared" ca="1" si="17"/>
        <v>148</v>
      </c>
    </row>
    <row r="283" spans="1:9" ht="16" x14ac:dyDescent="0.15">
      <c r="A283" s="187">
        <v>42998</v>
      </c>
      <c r="B283" s="58">
        <f>VLOOKUP(A283,[1]指数估值表!A:J,3,FALSE)</f>
        <v>0.1094</v>
      </c>
      <c r="C283" s="201" t="s">
        <v>10480</v>
      </c>
      <c r="D283" s="204" t="s">
        <v>9125</v>
      </c>
      <c r="E283" s="109">
        <v>500</v>
      </c>
      <c r="F283" s="213">
        <v>1.1299999999999999</v>
      </c>
      <c r="G283" s="212">
        <v>439.83</v>
      </c>
      <c r="H283" s="202">
        <f t="shared" si="16"/>
        <v>0.5</v>
      </c>
      <c r="I283" s="203">
        <f t="shared" ca="1" si="17"/>
        <v>147</v>
      </c>
    </row>
    <row r="284" spans="1:9" ht="16" x14ac:dyDescent="0.15">
      <c r="A284" s="187">
        <v>43000</v>
      </c>
      <c r="B284" s="58">
        <f>VLOOKUP(A284,[1]指数估值表!A:J,3,FALSE)</f>
        <v>0.1096</v>
      </c>
      <c r="C284" s="201" t="s">
        <v>10480</v>
      </c>
      <c r="D284" s="204" t="s">
        <v>9125</v>
      </c>
      <c r="E284" s="109">
        <v>500</v>
      </c>
      <c r="F284" s="211">
        <v>1.129</v>
      </c>
      <c r="G284" s="212">
        <v>440.23</v>
      </c>
      <c r="H284" s="202">
        <f t="shared" si="16"/>
        <v>0.5</v>
      </c>
      <c r="I284" s="203">
        <f t="shared" ca="1" si="17"/>
        <v>145</v>
      </c>
    </row>
    <row r="285" spans="1:9" ht="16" x14ac:dyDescent="0.15">
      <c r="A285" s="187">
        <v>43003</v>
      </c>
      <c r="B285" s="58">
        <f>VLOOKUP(A285,[1]指数估值表!A:J,3,FALSE)</f>
        <v>0.1101</v>
      </c>
      <c r="C285" s="201" t="s">
        <v>10480</v>
      </c>
      <c r="D285" s="204" t="s">
        <v>9125</v>
      </c>
      <c r="E285" s="109">
        <v>200</v>
      </c>
      <c r="F285" s="211">
        <v>1.1180000000000001</v>
      </c>
      <c r="G285" s="212">
        <v>177.83</v>
      </c>
      <c r="H285" s="202">
        <f t="shared" si="16"/>
        <v>0.2</v>
      </c>
      <c r="I285" s="203">
        <f t="shared" ca="1" si="17"/>
        <v>142</v>
      </c>
    </row>
    <row r="286" spans="1:9" ht="16" x14ac:dyDescent="0.15">
      <c r="A286" s="187">
        <v>43027</v>
      </c>
      <c r="B286" s="58">
        <f>VLOOKUP(A286,[1]指数估值表!A:J,3,FALSE)</f>
        <v>0.107</v>
      </c>
      <c r="C286" s="201" t="s">
        <v>10480</v>
      </c>
      <c r="D286" s="204" t="s">
        <v>9125</v>
      </c>
      <c r="E286" s="109">
        <v>100</v>
      </c>
      <c r="F286" s="211">
        <v>1.1639999999999999</v>
      </c>
      <c r="G286" s="212">
        <v>85.4</v>
      </c>
      <c r="H286" s="202">
        <f t="shared" si="16"/>
        <v>0.1</v>
      </c>
      <c r="I286" s="203">
        <f t="shared" ca="1" si="17"/>
        <v>118</v>
      </c>
    </row>
    <row r="287" spans="1:9" ht="16" x14ac:dyDescent="0.15">
      <c r="A287" s="187">
        <v>43091</v>
      </c>
      <c r="B287" s="58">
        <f>VLOOKUP(A287,[1]指数估值表!A:J,3,FALSE)</f>
        <v>0.1038</v>
      </c>
      <c r="C287" s="201" t="s">
        <v>10480</v>
      </c>
      <c r="D287" s="204" t="s">
        <v>9125</v>
      </c>
      <c r="E287" s="109">
        <v>400</v>
      </c>
      <c r="F287" s="211">
        <v>1.2070000000000001</v>
      </c>
      <c r="G287" s="212">
        <v>329.42</v>
      </c>
      <c r="H287" s="202">
        <f t="shared" si="16"/>
        <v>0.4</v>
      </c>
      <c r="I287" s="203">
        <f t="shared" ca="1" si="17"/>
        <v>54</v>
      </c>
    </row>
    <row r="288" spans="1:9" x14ac:dyDescent="0.15">
      <c r="A288" s="214" t="s">
        <v>10515</v>
      </c>
      <c r="B288" s="94"/>
      <c r="C288" s="94"/>
      <c r="D288" s="94"/>
      <c r="E288" s="215">
        <f>SUBTOTAL(109,表11_19[申购金额])</f>
        <v>7850</v>
      </c>
      <c r="F288" s="94"/>
      <c r="G288" s="216">
        <f>SUBTOTAL(109,表11_19[基金份额])</f>
        <v>6894.73</v>
      </c>
      <c r="H288" s="217">
        <f>SUBTOTAL(109,表11_19[手续费])</f>
        <v>7.8500000000000041</v>
      </c>
      <c r="I288" s="218">
        <f ca="1">SUBTOTAL(101,表11_19[持有时间])</f>
        <v>165.296875</v>
      </c>
    </row>
    <row r="290" spans="1:16" ht="15" x14ac:dyDescent="0.15">
      <c r="A290" s="277" t="s">
        <v>10494</v>
      </c>
      <c r="B290" s="274"/>
      <c r="C290" s="274"/>
      <c r="D290" s="274"/>
      <c r="E290" s="274"/>
      <c r="F290" s="274"/>
      <c r="G290" s="274"/>
      <c r="H290" s="274"/>
    </row>
    <row r="291" spans="1:16" ht="15" x14ac:dyDescent="0.15">
      <c r="A291" s="26">
        <v>70023</v>
      </c>
      <c r="B291" s="26" t="s">
        <v>222</v>
      </c>
      <c r="C291" s="26">
        <f>VLOOKUP(A291,凤凰财经基金数据!A:G,3,FALSE)</f>
        <v>1.788</v>
      </c>
      <c r="D291" s="26" t="s">
        <v>223</v>
      </c>
      <c r="E291" s="25">
        <f ca="1">TODAY()</f>
        <v>43145</v>
      </c>
      <c r="F291" s="24" t="s">
        <v>220</v>
      </c>
      <c r="G291" s="21">
        <v>1.1999999999999999E-3</v>
      </c>
      <c r="H291" s="22"/>
    </row>
    <row r="292" spans="1:16" ht="15" x14ac:dyDescent="0.15">
      <c r="A292" s="81" t="s">
        <v>10484</v>
      </c>
      <c r="B292" s="12" t="s">
        <v>226</v>
      </c>
      <c r="C292" s="12" t="s">
        <v>10479</v>
      </c>
      <c r="D292" s="12" t="s">
        <v>10481</v>
      </c>
      <c r="E292" s="13" t="s">
        <v>215</v>
      </c>
      <c r="F292" s="30" t="s">
        <v>216</v>
      </c>
      <c r="G292" s="15" t="s">
        <v>217</v>
      </c>
      <c r="H292" s="16" t="s">
        <v>218</v>
      </c>
      <c r="I292" s="17" t="s">
        <v>219</v>
      </c>
    </row>
    <row r="293" spans="1:16" ht="15" x14ac:dyDescent="0.15">
      <c r="A293" s="172">
        <v>43117</v>
      </c>
      <c r="B293" s="219">
        <f>VLOOKUP(A293,指数估值表!A:J,6,FALSE)</f>
        <v>23.24</v>
      </c>
      <c r="C293" s="220" t="s">
        <v>10480</v>
      </c>
      <c r="D293" s="220" t="s">
        <v>10482</v>
      </c>
      <c r="E293" s="63">
        <v>1000</v>
      </c>
      <c r="F293" s="64">
        <v>1.9585999999999999</v>
      </c>
      <c r="G293" s="65">
        <v>509.96</v>
      </c>
      <c r="H293" s="202">
        <f>E293*$G$2</f>
        <v>1</v>
      </c>
      <c r="I293" s="203">
        <f ca="1">$E$2-A293</f>
        <v>28</v>
      </c>
    </row>
    <row r="294" spans="1:16" s="3" customFormat="1" ht="15" x14ac:dyDescent="0.15">
      <c r="A294" s="172">
        <v>43125</v>
      </c>
      <c r="B294" s="219">
        <f>VLOOKUP(A294,指数估值表!A:J,6,FALSE)</f>
        <v>23.73</v>
      </c>
      <c r="C294" s="220" t="s">
        <v>10480</v>
      </c>
      <c r="D294" s="220" t="s">
        <v>10548</v>
      </c>
      <c r="E294" s="221">
        <v>1000</v>
      </c>
      <c r="F294" s="222">
        <v>1.9984</v>
      </c>
      <c r="G294" s="221">
        <v>499.8</v>
      </c>
      <c r="H294" s="202">
        <f>E294*$G$2</f>
        <v>1</v>
      </c>
      <c r="I294" s="203">
        <f ca="1">$E$2-A294</f>
        <v>20</v>
      </c>
      <c r="K294"/>
      <c r="L294"/>
      <c r="M294"/>
      <c r="N294"/>
      <c r="O294"/>
      <c r="P294"/>
    </row>
    <row r="295" spans="1:16" s="3" customFormat="1" ht="15" x14ac:dyDescent="0.15">
      <c r="A295" s="172">
        <v>43131</v>
      </c>
      <c r="B295" s="223">
        <f>VLOOKUP(A295,指数估值表!A:J,6,FALSE)</f>
        <v>23.1</v>
      </c>
      <c r="C295" s="220" t="s">
        <v>10480</v>
      </c>
      <c r="D295" s="220" t="s">
        <v>10548</v>
      </c>
      <c r="E295" s="221">
        <v>1041.7</v>
      </c>
      <c r="F295" s="222">
        <v>1.9529000000000001</v>
      </c>
      <c r="G295" s="221">
        <v>532.77</v>
      </c>
      <c r="H295" s="202">
        <f>E295*$G$2</f>
        <v>1.0417000000000001</v>
      </c>
      <c r="I295" s="203">
        <f ca="1">$E$2-A295</f>
        <v>14</v>
      </c>
    </row>
    <row r="296" spans="1:16" x14ac:dyDescent="0.15">
      <c r="A296" s="181" t="s">
        <v>10515</v>
      </c>
      <c r="B296" s="224"/>
      <c r="C296" s="224"/>
      <c r="D296" s="224"/>
      <c r="E296" s="225">
        <f>SUBTOTAL(109,表12_21[申购金额])</f>
        <v>3041.7</v>
      </c>
      <c r="F296" s="224"/>
      <c r="G296" s="225">
        <f>SUBTOTAL(109,表12_21[基金份额])</f>
        <v>1542.53</v>
      </c>
      <c r="H296" s="226">
        <f>SUBTOTAL(109,表12_21[手续费])</f>
        <v>3.0417000000000001</v>
      </c>
      <c r="I296" s="227">
        <f ca="1">SUBTOTAL(101,表12_21[持有时间])</f>
        <v>20.666666666666668</v>
      </c>
      <c r="K296" s="3"/>
      <c r="L296" s="3"/>
      <c r="M296" s="3"/>
      <c r="N296" s="3"/>
      <c r="O296" s="3"/>
      <c r="P296" s="3"/>
    </row>
    <row r="298" spans="1:16" ht="15" x14ac:dyDescent="0.15">
      <c r="A298" s="274" t="s">
        <v>10495</v>
      </c>
      <c r="B298" s="278"/>
      <c r="C298" s="278"/>
      <c r="D298" s="278"/>
      <c r="E298" s="278"/>
      <c r="F298" s="278"/>
      <c r="G298" s="278"/>
      <c r="H298" s="278"/>
      <c r="I298" s="278"/>
      <c r="J298" s="278"/>
    </row>
    <row r="299" spans="1:16" ht="15" x14ac:dyDescent="0.15">
      <c r="A299" s="26">
        <v>161720</v>
      </c>
      <c r="B299" s="26" t="s">
        <v>222</v>
      </c>
      <c r="C299" s="33">
        <f>VLOOKUP(A299,凤凰财经基金数据!A:G,3,FALSE)</f>
        <v>1.0069999999999999</v>
      </c>
      <c r="D299" s="33" t="s">
        <v>223</v>
      </c>
      <c r="E299" s="34">
        <f ca="1">TODAY()</f>
        <v>43145</v>
      </c>
      <c r="F299" s="35" t="s">
        <v>220</v>
      </c>
      <c r="G299" s="36">
        <v>1E-3</v>
      </c>
      <c r="H299" s="22"/>
      <c r="I299" s="74"/>
      <c r="J299" s="74"/>
    </row>
    <row r="300" spans="1:16" ht="15" x14ac:dyDescent="0.15">
      <c r="A300" s="81" t="s">
        <v>10484</v>
      </c>
      <c r="B300" s="18" t="s">
        <v>226</v>
      </c>
      <c r="C300" s="18" t="s">
        <v>10479</v>
      </c>
      <c r="D300" s="18" t="s">
        <v>9126</v>
      </c>
      <c r="E300" s="15" t="s">
        <v>215</v>
      </c>
      <c r="F300" s="30" t="s">
        <v>216</v>
      </c>
      <c r="G300" s="15" t="s">
        <v>217</v>
      </c>
      <c r="H300" s="16" t="s">
        <v>218</v>
      </c>
      <c r="I300" s="17" t="s">
        <v>219</v>
      </c>
      <c r="J300" s="75" t="s">
        <v>227</v>
      </c>
    </row>
    <row r="301" spans="1:16" ht="15" x14ac:dyDescent="0.15">
      <c r="A301" s="172">
        <v>43045</v>
      </c>
      <c r="B301" s="228">
        <f>VLOOKUP(A301,指数估值表!A:J,10,FALSE)</f>
        <v>1.76</v>
      </c>
      <c r="C301" s="228" t="s">
        <v>10480</v>
      </c>
      <c r="D301" s="228" t="s">
        <v>9127</v>
      </c>
      <c r="E301" s="221">
        <v>200</v>
      </c>
      <c r="F301" s="222">
        <v>0.71299999999999997</v>
      </c>
      <c r="G301" s="221">
        <v>280.22000000000003</v>
      </c>
      <c r="H301" s="202">
        <f t="shared" ref="H301:H310" si="18">E301*$G$2</f>
        <v>0.2</v>
      </c>
      <c r="I301" s="203">
        <f t="shared" ref="I301:I312" ca="1" si="19">$E$2-A301</f>
        <v>100</v>
      </c>
      <c r="J301" s="239"/>
    </row>
    <row r="302" spans="1:16" ht="15" x14ac:dyDescent="0.15">
      <c r="A302" s="172">
        <v>43055</v>
      </c>
      <c r="B302" s="228">
        <f>VLOOKUP(A302,指数估值表!A:J,10,FALSE)</f>
        <v>1.75</v>
      </c>
      <c r="C302" s="228" t="s">
        <v>10480</v>
      </c>
      <c r="D302" s="228" t="s">
        <v>9127</v>
      </c>
      <c r="E302" s="92">
        <v>300</v>
      </c>
      <c r="F302" s="92">
        <v>0.71099999999999997</v>
      </c>
      <c r="G302" s="92">
        <v>421.52</v>
      </c>
      <c r="H302" s="202">
        <f t="shared" si="18"/>
        <v>0.3</v>
      </c>
      <c r="I302" s="203">
        <f t="shared" ca="1" si="19"/>
        <v>90</v>
      </c>
      <c r="J302" s="239"/>
    </row>
    <row r="303" spans="1:16" ht="15" x14ac:dyDescent="0.15">
      <c r="A303" s="172">
        <v>43077</v>
      </c>
      <c r="B303" s="228">
        <f>VLOOKUP(A303,指数估值表!A:J,10,FALSE)</f>
        <v>1.72</v>
      </c>
      <c r="C303" s="228" t="s">
        <v>10480</v>
      </c>
      <c r="D303" s="228" t="s">
        <v>9127</v>
      </c>
      <c r="E303" s="92">
        <v>350</v>
      </c>
      <c r="F303" s="92">
        <v>0.70499999999999996</v>
      </c>
      <c r="G303" s="92">
        <v>495.96</v>
      </c>
      <c r="H303" s="202">
        <f t="shared" si="18"/>
        <v>0.35000000000000003</v>
      </c>
      <c r="I303" s="203">
        <f t="shared" ca="1" si="19"/>
        <v>68</v>
      </c>
      <c r="J303" s="239"/>
    </row>
    <row r="304" spans="1:16" ht="15" x14ac:dyDescent="0.15">
      <c r="A304" s="172">
        <v>43083</v>
      </c>
      <c r="B304" s="228">
        <f>VLOOKUP(A304,指数估值表!A:J,10,FALSE)</f>
        <v>1.69</v>
      </c>
      <c r="C304" s="228" t="s">
        <v>10480</v>
      </c>
      <c r="D304" s="228" t="s">
        <v>9127</v>
      </c>
      <c r="E304" s="92">
        <v>400</v>
      </c>
      <c r="F304" s="92">
        <v>0.68500000000000005</v>
      </c>
      <c r="G304" s="92">
        <v>583.36</v>
      </c>
      <c r="H304" s="202">
        <f t="shared" si="18"/>
        <v>0.4</v>
      </c>
      <c r="I304" s="203">
        <f t="shared" ca="1" si="19"/>
        <v>62</v>
      </c>
      <c r="J304" s="239"/>
    </row>
    <row r="305" spans="1:10" ht="15" x14ac:dyDescent="0.15">
      <c r="A305" s="172">
        <v>43087</v>
      </c>
      <c r="B305" s="228">
        <f>VLOOKUP(A305,指数估值表!A:J,10,FALSE)</f>
        <v>1.67</v>
      </c>
      <c r="C305" s="228" t="s">
        <v>10480</v>
      </c>
      <c r="D305" s="228" t="s">
        <v>9127</v>
      </c>
      <c r="E305" s="92"/>
      <c r="F305" s="92"/>
      <c r="G305" s="92">
        <v>60.88</v>
      </c>
      <c r="H305" s="202">
        <f t="shared" si="18"/>
        <v>0</v>
      </c>
      <c r="I305" s="203">
        <f t="shared" ca="1" si="19"/>
        <v>58</v>
      </c>
      <c r="J305" s="239" t="s">
        <v>228</v>
      </c>
    </row>
    <row r="306" spans="1:10" ht="15" x14ac:dyDescent="0.15">
      <c r="A306" s="172">
        <v>43109</v>
      </c>
      <c r="B306" s="229">
        <f>VLOOKUP(A306,指数估值表!A:J,10,FALSE)</f>
        <v>1.7</v>
      </c>
      <c r="C306" s="228" t="s">
        <v>10480</v>
      </c>
      <c r="D306" s="228" t="s">
        <v>9127</v>
      </c>
      <c r="E306" s="92">
        <v>200</v>
      </c>
      <c r="F306" s="92">
        <v>0.66600000000000004</v>
      </c>
      <c r="G306" s="92">
        <v>300</v>
      </c>
      <c r="H306" s="202">
        <f t="shared" si="18"/>
        <v>0.2</v>
      </c>
      <c r="I306" s="203">
        <f t="shared" ca="1" si="19"/>
        <v>36</v>
      </c>
      <c r="J306" s="239"/>
    </row>
    <row r="307" spans="1:10" s="3" customFormat="1" ht="15" x14ac:dyDescent="0.15">
      <c r="A307" s="172">
        <v>43132</v>
      </c>
      <c r="B307" s="229">
        <f>VLOOKUP(A307,指数估值表!A:J,10,FALSE)</f>
        <v>1.74</v>
      </c>
      <c r="C307" s="228" t="s">
        <v>10480</v>
      </c>
      <c r="D307" s="228" t="s">
        <v>9127</v>
      </c>
      <c r="E307" s="92">
        <v>100</v>
      </c>
      <c r="F307" s="92">
        <v>0.67600000000000005</v>
      </c>
      <c r="G307" s="92">
        <v>147.78</v>
      </c>
      <c r="H307" s="202">
        <f>E307*$G$2</f>
        <v>0.1</v>
      </c>
      <c r="I307" s="203">
        <f ca="1">$E$2-A307</f>
        <v>13</v>
      </c>
      <c r="J307" s="239"/>
    </row>
    <row r="308" spans="1:10" ht="15" x14ac:dyDescent="0.15">
      <c r="A308" s="172">
        <v>43055</v>
      </c>
      <c r="B308" s="228">
        <f>VLOOKUP(A308,[1]指数估值表!A:J,10,FALSE)</f>
        <v>1.75</v>
      </c>
      <c r="C308" s="228" t="s">
        <v>10480</v>
      </c>
      <c r="D308" s="228" t="s">
        <v>9128</v>
      </c>
      <c r="E308" s="221">
        <v>500</v>
      </c>
      <c r="F308" s="222">
        <v>0.71099999999999997</v>
      </c>
      <c r="G308" s="221">
        <v>702.53</v>
      </c>
      <c r="H308" s="202">
        <f t="shared" si="18"/>
        <v>0.5</v>
      </c>
      <c r="I308" s="203">
        <f t="shared" ca="1" si="19"/>
        <v>90</v>
      </c>
      <c r="J308" s="239"/>
    </row>
    <row r="309" spans="1:10" ht="15" x14ac:dyDescent="0.15">
      <c r="A309" s="172">
        <v>43059</v>
      </c>
      <c r="B309" s="228">
        <f>VLOOKUP(A309,[1]指数估值表!A:J,10,FALSE)</f>
        <v>1.74</v>
      </c>
      <c r="C309" s="228" t="s">
        <v>10480</v>
      </c>
      <c r="D309" s="228" t="s">
        <v>9128</v>
      </c>
      <c r="E309" s="92">
        <v>100</v>
      </c>
      <c r="F309" s="230">
        <v>0.70899999999999996</v>
      </c>
      <c r="G309" s="92">
        <v>140.9</v>
      </c>
      <c r="H309" s="202">
        <f t="shared" si="18"/>
        <v>0.1</v>
      </c>
      <c r="I309" s="203">
        <f t="shared" ca="1" si="19"/>
        <v>86</v>
      </c>
      <c r="J309" s="239"/>
    </row>
    <row r="310" spans="1:10" ht="15" x14ac:dyDescent="0.15">
      <c r="A310" s="172">
        <v>43083</v>
      </c>
      <c r="B310" s="228">
        <f>VLOOKUP(A310,[1]指数估值表!A:J,10,FALSE)</f>
        <v>1.69</v>
      </c>
      <c r="C310" s="228" t="s">
        <v>10480</v>
      </c>
      <c r="D310" s="228" t="s">
        <v>9128</v>
      </c>
      <c r="E310" s="92">
        <v>400</v>
      </c>
      <c r="F310" s="92">
        <v>0.68500000000000005</v>
      </c>
      <c r="G310" s="92">
        <v>583.36</v>
      </c>
      <c r="H310" s="202">
        <f t="shared" si="18"/>
        <v>0.4</v>
      </c>
      <c r="I310" s="203">
        <f t="shared" ca="1" si="19"/>
        <v>62</v>
      </c>
      <c r="J310" s="239"/>
    </row>
    <row r="311" spans="1:10" ht="15" x14ac:dyDescent="0.15">
      <c r="A311" s="172">
        <v>43087</v>
      </c>
      <c r="B311" s="228">
        <f>VLOOKUP(A311,[1]指数估值表!A:J,10,FALSE)</f>
        <v>1.67</v>
      </c>
      <c r="C311" s="228" t="s">
        <v>10480</v>
      </c>
      <c r="D311" s="228" t="s">
        <v>9128</v>
      </c>
      <c r="E311" s="92"/>
      <c r="F311" s="92"/>
      <c r="G311" s="92">
        <v>48.78</v>
      </c>
      <c r="H311" s="202" t="s">
        <v>7440</v>
      </c>
      <c r="I311" s="203">
        <f t="shared" ca="1" si="19"/>
        <v>58</v>
      </c>
      <c r="J311" s="239"/>
    </row>
    <row r="312" spans="1:10" ht="15" x14ac:dyDescent="0.15">
      <c r="A312" s="231">
        <v>43104</v>
      </c>
      <c r="B312" s="232">
        <f>VLOOKUP(A312,[1]指数估值表!A:J,10,FALSE)</f>
        <v>1.68</v>
      </c>
      <c r="C312" s="228" t="s">
        <v>10480</v>
      </c>
      <c r="D312" s="233" t="s">
        <v>9128</v>
      </c>
      <c r="E312" s="234">
        <v>200</v>
      </c>
      <c r="F312" s="234">
        <v>0.65600000000000003</v>
      </c>
      <c r="G312" s="234">
        <v>304.57</v>
      </c>
      <c r="H312" s="235">
        <f>E312*$G$2</f>
        <v>0.2</v>
      </c>
      <c r="I312" s="236">
        <f t="shared" ca="1" si="19"/>
        <v>41</v>
      </c>
      <c r="J312" s="240" t="s">
        <v>228</v>
      </c>
    </row>
    <row r="313" spans="1:10" ht="15" x14ac:dyDescent="0.15">
      <c r="A313" s="237" t="s">
        <v>10513</v>
      </c>
      <c r="B313" s="238"/>
      <c r="C313" s="238"/>
      <c r="D313" s="238"/>
      <c r="E313" s="234">
        <f>SUBTOTAL(109,表13_23[申购金额])</f>
        <v>2750</v>
      </c>
      <c r="F313" s="234"/>
      <c r="G313" s="234">
        <f>SUBTOTAL(109,表13_23[基金份额])</f>
        <v>4069.8600000000006</v>
      </c>
      <c r="H313" s="235">
        <f>SUBTOTAL(109,表13_23[手续费])</f>
        <v>2.75</v>
      </c>
      <c r="I313" s="236">
        <f ca="1">SUBTOTAL(101,表13_23[持有时间])</f>
        <v>63.666666666666664</v>
      </c>
      <c r="J313" s="240">
        <f>SUBTOTAL(103,表13_23[备注])</f>
        <v>2</v>
      </c>
    </row>
    <row r="315" spans="1:10" ht="15" x14ac:dyDescent="0.15">
      <c r="A315" s="274" t="s">
        <v>10496</v>
      </c>
      <c r="B315" s="278"/>
      <c r="C315" s="278"/>
      <c r="D315" s="278"/>
      <c r="E315" s="278"/>
      <c r="F315" s="278"/>
      <c r="G315" s="278"/>
      <c r="H315" s="278"/>
      <c r="I315" s="278"/>
    </row>
    <row r="316" spans="1:10" ht="15" x14ac:dyDescent="0.15">
      <c r="A316" s="26">
        <v>162411</v>
      </c>
      <c r="B316" s="26" t="s">
        <v>222</v>
      </c>
      <c r="C316" s="33">
        <f>VLOOKUP(A316,天天基金!D:I,5,FALSE)</f>
        <v>0.51700000000000002</v>
      </c>
      <c r="D316" s="33" t="s">
        <v>223</v>
      </c>
      <c r="E316" s="34">
        <f ca="1">TODAY()</f>
        <v>43145</v>
      </c>
      <c r="F316" s="35" t="s">
        <v>220</v>
      </c>
      <c r="G316" s="36">
        <v>1.5E-3</v>
      </c>
      <c r="H316" s="22"/>
      <c r="I316" s="74"/>
    </row>
    <row r="317" spans="1:10" ht="15" x14ac:dyDescent="0.15">
      <c r="A317" s="81" t="s">
        <v>10484</v>
      </c>
      <c r="B317" s="18" t="s">
        <v>226</v>
      </c>
      <c r="C317" s="18" t="s">
        <v>10479</v>
      </c>
      <c r="D317" s="18" t="s">
        <v>9126</v>
      </c>
      <c r="E317" s="15" t="s">
        <v>215</v>
      </c>
      <c r="F317" s="30" t="s">
        <v>216</v>
      </c>
      <c r="G317" s="15" t="s">
        <v>217</v>
      </c>
      <c r="H317" s="16" t="s">
        <v>218</v>
      </c>
      <c r="I317" s="17" t="s">
        <v>219</v>
      </c>
      <c r="J317" s="75" t="s">
        <v>227</v>
      </c>
    </row>
    <row r="318" spans="1:10" ht="16" x14ac:dyDescent="0.15">
      <c r="A318" s="172">
        <v>42976</v>
      </c>
      <c r="B318" s="228" t="str">
        <f>VLOOKUP(A318,指数估值表!A:J,10,FALSE)</f>
        <v>——</v>
      </c>
      <c r="C318" s="228" t="s">
        <v>10480</v>
      </c>
      <c r="D318" s="228" t="s">
        <v>9127</v>
      </c>
      <c r="E318" s="188">
        <v>500</v>
      </c>
      <c r="F318" s="189">
        <v>0.49199999999999999</v>
      </c>
      <c r="G318" s="188">
        <v>1014.74</v>
      </c>
      <c r="H318" s="202">
        <f t="shared" ref="H318:H324" si="20">E318*$G$2</f>
        <v>0.5</v>
      </c>
      <c r="I318" s="203">
        <f t="shared" ref="I318:I324" ca="1" si="21">$E$2-A318</f>
        <v>169</v>
      </c>
      <c r="J318" s="241"/>
    </row>
    <row r="319" spans="1:10" ht="16" x14ac:dyDescent="0.15">
      <c r="A319" s="172">
        <v>42991</v>
      </c>
      <c r="B319" s="228" t="str">
        <f>VLOOKUP(A319,指数估值表!A:J,10,FALSE)</f>
        <v>——</v>
      </c>
      <c r="C319" s="228" t="s">
        <v>10480</v>
      </c>
      <c r="D319" s="228" t="s">
        <v>9127</v>
      </c>
      <c r="E319" s="188">
        <v>10</v>
      </c>
      <c r="F319" s="189">
        <v>0.49199999999999999</v>
      </c>
      <c r="G319" s="188">
        <v>20.3</v>
      </c>
      <c r="H319" s="202">
        <f t="shared" si="20"/>
        <v>0.01</v>
      </c>
      <c r="I319" s="203">
        <f t="shared" ca="1" si="21"/>
        <v>154</v>
      </c>
      <c r="J319" s="241"/>
    </row>
    <row r="320" spans="1:10" ht="16" x14ac:dyDescent="0.15">
      <c r="A320" s="172">
        <v>42992</v>
      </c>
      <c r="B320" s="228" t="str">
        <f>VLOOKUP(A320,指数估值表!A:J,10,FALSE)</f>
        <v>——</v>
      </c>
      <c r="C320" s="228" t="s">
        <v>10480</v>
      </c>
      <c r="D320" s="228" t="s">
        <v>9127</v>
      </c>
      <c r="E320" s="188">
        <v>10</v>
      </c>
      <c r="F320" s="189">
        <v>0.504</v>
      </c>
      <c r="G320" s="188">
        <v>19.82</v>
      </c>
      <c r="H320" s="202">
        <f t="shared" si="20"/>
        <v>0.01</v>
      </c>
      <c r="I320" s="203">
        <f t="shared" ca="1" si="21"/>
        <v>153</v>
      </c>
      <c r="J320" s="241"/>
    </row>
    <row r="321" spans="1:10" ht="16" x14ac:dyDescent="0.15">
      <c r="A321" s="172">
        <v>42993</v>
      </c>
      <c r="B321" s="228" t="str">
        <f>VLOOKUP(A321,指数估值表!A:J,10,FALSE)</f>
        <v>——</v>
      </c>
      <c r="C321" s="228" t="s">
        <v>10480</v>
      </c>
      <c r="D321" s="228" t="s">
        <v>9127</v>
      </c>
      <c r="E321" s="188">
        <v>100</v>
      </c>
      <c r="F321" s="189">
        <v>0.51800000000000002</v>
      </c>
      <c r="G321" s="188">
        <v>192.76</v>
      </c>
      <c r="H321" s="202">
        <f t="shared" si="20"/>
        <v>0.1</v>
      </c>
      <c r="I321" s="203">
        <f t="shared" ca="1" si="21"/>
        <v>152</v>
      </c>
      <c r="J321" s="241"/>
    </row>
    <row r="322" spans="1:10" ht="16" x14ac:dyDescent="0.15">
      <c r="A322" s="172">
        <v>42993</v>
      </c>
      <c r="B322" s="228" t="str">
        <f>VLOOKUP(A322,指数估值表!A:J,10,FALSE)</f>
        <v>——</v>
      </c>
      <c r="C322" s="228" t="s">
        <v>10480</v>
      </c>
      <c r="D322" s="228" t="s">
        <v>9127</v>
      </c>
      <c r="E322" s="188">
        <v>10</v>
      </c>
      <c r="F322" s="189">
        <v>0.51800000000000002</v>
      </c>
      <c r="G322" s="188">
        <v>19.29</v>
      </c>
      <c r="H322" s="202">
        <f t="shared" si="20"/>
        <v>0.01</v>
      </c>
      <c r="I322" s="203">
        <f t="shared" ca="1" si="21"/>
        <v>152</v>
      </c>
      <c r="J322" s="241" t="s">
        <v>228</v>
      </c>
    </row>
    <row r="323" spans="1:10" ht="16" x14ac:dyDescent="0.15">
      <c r="A323" s="172">
        <v>42996</v>
      </c>
      <c r="B323" s="229" t="str">
        <f>VLOOKUP(A323,指数估值表!A:J,10,FALSE)</f>
        <v>——</v>
      </c>
      <c r="C323" s="228" t="s">
        <v>10480</v>
      </c>
      <c r="D323" s="228" t="s">
        <v>9127</v>
      </c>
      <c r="E323" s="188">
        <v>10</v>
      </c>
      <c r="F323" s="189">
        <v>0.52100000000000002</v>
      </c>
      <c r="G323" s="188">
        <v>19.170000000000002</v>
      </c>
      <c r="H323" s="202">
        <f t="shared" si="20"/>
        <v>0.01</v>
      </c>
      <c r="I323" s="203">
        <f t="shared" ca="1" si="21"/>
        <v>149</v>
      </c>
      <c r="J323" s="241"/>
    </row>
    <row r="324" spans="1:10" ht="16" x14ac:dyDescent="0.15">
      <c r="A324" s="172">
        <v>43034</v>
      </c>
      <c r="B324" s="229" t="str">
        <f>VLOOKUP(A324,指数估值表!A:J,10,FALSE)</f>
        <v>——</v>
      </c>
      <c r="C324" s="228" t="s">
        <v>10480</v>
      </c>
      <c r="D324" s="228" t="s">
        <v>9127</v>
      </c>
      <c r="E324" s="188">
        <v>100</v>
      </c>
      <c r="F324" s="242">
        <v>0.53700000000000003</v>
      </c>
      <c r="G324" s="221">
        <v>185.94</v>
      </c>
      <c r="H324" s="221">
        <f t="shared" si="20"/>
        <v>0.1</v>
      </c>
      <c r="I324" s="203">
        <f t="shared" ca="1" si="21"/>
        <v>111</v>
      </c>
      <c r="J324" s="239"/>
    </row>
    <row r="325" spans="1:10" x14ac:dyDescent="0.15">
      <c r="A325" s="243" t="s">
        <v>10515</v>
      </c>
      <c r="B325" s="234"/>
      <c r="C325" s="234"/>
      <c r="D325" s="224"/>
      <c r="E325" s="244">
        <f>SUBTOTAL(109,表14_25[申购金额])</f>
        <v>740</v>
      </c>
      <c r="F325" s="234"/>
      <c r="G325" s="244">
        <f>SUBTOTAL(109,表14_25[基金份额])</f>
        <v>1472.02</v>
      </c>
      <c r="H325" s="245">
        <f>SUBTOTAL(109,表14_25[手续费])</f>
        <v>0.74</v>
      </c>
      <c r="I325" s="246">
        <f ca="1">SUBTOTAL(101,表14_25[持有时间])</f>
        <v>148.57142857142858</v>
      </c>
      <c r="J325" s="240">
        <f>SUBTOTAL(103,表14_25[备注])</f>
        <v>1</v>
      </c>
    </row>
    <row r="327" spans="1:10" ht="15" x14ac:dyDescent="0.15">
      <c r="A327" s="274" t="s">
        <v>10497</v>
      </c>
      <c r="B327" s="278"/>
      <c r="C327" s="278"/>
      <c r="D327" s="278"/>
      <c r="E327" s="278"/>
      <c r="F327" s="278"/>
      <c r="G327" s="278"/>
      <c r="H327" s="278"/>
      <c r="I327" s="278"/>
    </row>
    <row r="328" spans="1:10" ht="15" x14ac:dyDescent="0.15">
      <c r="A328" s="37">
        <v>160218</v>
      </c>
      <c r="B328" s="26" t="s">
        <v>222</v>
      </c>
      <c r="C328" s="72">
        <f>VLOOKUP(A328,凤凰财经基金数据!A:G,3,FALSE)</f>
        <v>0.79179999999999995</v>
      </c>
      <c r="D328" s="33" t="s">
        <v>223</v>
      </c>
      <c r="E328" s="34">
        <f ca="1">TODAY()</f>
        <v>43145</v>
      </c>
      <c r="F328" s="35" t="s">
        <v>220</v>
      </c>
      <c r="G328" s="36">
        <v>1E-3</v>
      </c>
      <c r="H328" s="22"/>
      <c r="I328" s="74"/>
    </row>
    <row r="329" spans="1:10" ht="15" x14ac:dyDescent="0.15">
      <c r="A329" s="82" t="s">
        <v>10484</v>
      </c>
      <c r="B329" s="18" t="s">
        <v>226</v>
      </c>
      <c r="C329" s="18" t="s">
        <v>10479</v>
      </c>
      <c r="D329" s="18" t="s">
        <v>9126</v>
      </c>
      <c r="E329" s="15" t="s">
        <v>215</v>
      </c>
      <c r="F329" s="30" t="s">
        <v>216</v>
      </c>
      <c r="G329" s="15" t="s">
        <v>217</v>
      </c>
      <c r="H329" s="16" t="s">
        <v>218</v>
      </c>
      <c r="I329" s="17" t="s">
        <v>219</v>
      </c>
    </row>
    <row r="330" spans="1:10" ht="16" x14ac:dyDescent="0.15">
      <c r="A330" s="61">
        <v>43045</v>
      </c>
      <c r="B330" s="228">
        <f>VLOOKUP(A330,指数估值表!A:J,9,FALSE)</f>
        <v>1.92</v>
      </c>
      <c r="C330" s="228" t="s">
        <v>10480</v>
      </c>
      <c r="D330" s="228" t="s">
        <v>9127</v>
      </c>
      <c r="E330" s="188">
        <v>300</v>
      </c>
      <c r="F330" s="189">
        <v>0.76859999999999995</v>
      </c>
      <c r="G330" s="188">
        <v>389.93</v>
      </c>
      <c r="H330" s="202">
        <f t="shared" ref="H330:H367" si="22">E330*$G$2</f>
        <v>0.3</v>
      </c>
      <c r="I330" s="203">
        <f t="shared" ref="I330:I368" ca="1" si="23">$E$2-A330</f>
        <v>100</v>
      </c>
    </row>
    <row r="331" spans="1:10" ht="16" x14ac:dyDescent="0.15">
      <c r="A331" s="61">
        <v>43103</v>
      </c>
      <c r="B331" s="228">
        <f>VLOOKUP(A331,指数估值表!A:J,9,FALSE)</f>
        <v>2.09</v>
      </c>
      <c r="C331" s="228" t="s">
        <v>10480</v>
      </c>
      <c r="D331" s="228" t="s">
        <v>9127</v>
      </c>
      <c r="E331" s="188"/>
      <c r="F331" s="189"/>
      <c r="G331" s="188">
        <v>13.31</v>
      </c>
      <c r="H331" s="202">
        <f t="shared" si="22"/>
        <v>0</v>
      </c>
      <c r="I331" s="203">
        <f t="shared" ca="1" si="23"/>
        <v>42</v>
      </c>
    </row>
    <row r="332" spans="1:10" ht="16" x14ac:dyDescent="0.15">
      <c r="A332" s="187">
        <v>42947</v>
      </c>
      <c r="B332" s="228">
        <f>VLOOKUP(A332,[1]指数估值表!A:J,9,FALSE)</f>
        <v>1.94</v>
      </c>
      <c r="C332" s="228" t="s">
        <v>10480</v>
      </c>
      <c r="D332" s="228" t="s">
        <v>9128</v>
      </c>
      <c r="E332" s="188">
        <v>50</v>
      </c>
      <c r="F332" s="189">
        <v>0.76300000000000001</v>
      </c>
      <c r="G332" s="247">
        <v>65.47</v>
      </c>
      <c r="H332" s="202">
        <f t="shared" si="22"/>
        <v>0.05</v>
      </c>
      <c r="I332" s="203">
        <f t="shared" ca="1" si="23"/>
        <v>198</v>
      </c>
    </row>
    <row r="333" spans="1:10" ht="16" x14ac:dyDescent="0.15">
      <c r="A333" s="187">
        <v>42948</v>
      </c>
      <c r="B333" s="228">
        <f>VLOOKUP(A333,[1]指数估值表!A:J,9,FALSE)</f>
        <v>1.95</v>
      </c>
      <c r="C333" s="228" t="s">
        <v>10480</v>
      </c>
      <c r="D333" s="228" t="s">
        <v>9128</v>
      </c>
      <c r="E333" s="188">
        <v>50</v>
      </c>
      <c r="F333" s="189">
        <v>0.76700000000000002</v>
      </c>
      <c r="G333" s="247">
        <v>65.12</v>
      </c>
      <c r="H333" s="202">
        <f t="shared" si="22"/>
        <v>0.05</v>
      </c>
      <c r="I333" s="203">
        <f t="shared" ca="1" si="23"/>
        <v>197</v>
      </c>
    </row>
    <row r="334" spans="1:10" ht="16" x14ac:dyDescent="0.15">
      <c r="A334" s="187">
        <v>42949</v>
      </c>
      <c r="B334" s="228">
        <f>VLOOKUP(A334,[1]指数估值表!A:J,9,FALSE)</f>
        <v>1.93</v>
      </c>
      <c r="C334" s="228" t="s">
        <v>10480</v>
      </c>
      <c r="D334" s="228" t="s">
        <v>9128</v>
      </c>
      <c r="E334" s="188">
        <v>50</v>
      </c>
      <c r="F334" s="189">
        <v>0.75800000000000001</v>
      </c>
      <c r="G334" s="247">
        <v>65.87</v>
      </c>
      <c r="H334" s="202">
        <f t="shared" si="22"/>
        <v>0.05</v>
      </c>
      <c r="I334" s="203">
        <f t="shared" ca="1" si="23"/>
        <v>196</v>
      </c>
    </row>
    <row r="335" spans="1:10" ht="16" x14ac:dyDescent="0.15">
      <c r="A335" s="187">
        <v>42950</v>
      </c>
      <c r="B335" s="228">
        <f>VLOOKUP(A335,[1]指数估值表!A:J,9,FALSE)</f>
        <v>1.92</v>
      </c>
      <c r="C335" s="228" t="s">
        <v>10480</v>
      </c>
      <c r="D335" s="228" t="s">
        <v>9128</v>
      </c>
      <c r="E335" s="188">
        <v>50</v>
      </c>
      <c r="F335" s="189">
        <v>0.755</v>
      </c>
      <c r="G335" s="247">
        <v>66.13</v>
      </c>
      <c r="H335" s="202">
        <f t="shared" si="22"/>
        <v>0.05</v>
      </c>
      <c r="I335" s="203">
        <f t="shared" ca="1" si="23"/>
        <v>195</v>
      </c>
    </row>
    <row r="336" spans="1:10" ht="16" x14ac:dyDescent="0.15">
      <c r="A336" s="187">
        <v>42951</v>
      </c>
      <c r="B336" s="229">
        <f>VLOOKUP(A336,[1]指数估值表!A:J,9,FALSE)</f>
        <v>1.9</v>
      </c>
      <c r="C336" s="228" t="s">
        <v>10480</v>
      </c>
      <c r="D336" s="228" t="s">
        <v>9128</v>
      </c>
      <c r="E336" s="188">
        <v>50</v>
      </c>
      <c r="F336" s="189">
        <v>0.748</v>
      </c>
      <c r="G336" s="247">
        <v>66.77</v>
      </c>
      <c r="H336" s="202">
        <f t="shared" si="22"/>
        <v>0.05</v>
      </c>
      <c r="I336" s="203">
        <f t="shared" ca="1" si="23"/>
        <v>194</v>
      </c>
    </row>
    <row r="337" spans="1:9" ht="16" x14ac:dyDescent="0.15">
      <c r="A337" s="187">
        <v>42954</v>
      </c>
      <c r="B337" s="228">
        <f>VLOOKUP(A337,[1]指数估值表!A:J,9,FALSE)</f>
        <v>1.91</v>
      </c>
      <c r="C337" s="228" t="s">
        <v>10480</v>
      </c>
      <c r="D337" s="228" t="s">
        <v>9128</v>
      </c>
      <c r="E337" s="188">
        <v>50</v>
      </c>
      <c r="F337" s="189">
        <v>0.749</v>
      </c>
      <c r="G337" s="247">
        <v>66.709999999999994</v>
      </c>
      <c r="H337" s="202">
        <f t="shared" si="22"/>
        <v>0.05</v>
      </c>
      <c r="I337" s="203">
        <f t="shared" ca="1" si="23"/>
        <v>191</v>
      </c>
    </row>
    <row r="338" spans="1:9" ht="16" x14ac:dyDescent="0.15">
      <c r="A338" s="187">
        <v>42955</v>
      </c>
      <c r="B338" s="228">
        <f>VLOOKUP(A338,[1]指数估值表!A:J,9,FALSE)</f>
        <v>1.91</v>
      </c>
      <c r="C338" s="228" t="s">
        <v>10480</v>
      </c>
      <c r="D338" s="228" t="s">
        <v>9128</v>
      </c>
      <c r="E338" s="188">
        <v>50</v>
      </c>
      <c r="F338" s="189">
        <v>0.75</v>
      </c>
      <c r="G338" s="247">
        <v>66.56</v>
      </c>
      <c r="H338" s="202">
        <f t="shared" si="22"/>
        <v>0.05</v>
      </c>
      <c r="I338" s="203">
        <f t="shared" ca="1" si="23"/>
        <v>190</v>
      </c>
    </row>
    <row r="339" spans="1:9" ht="16" x14ac:dyDescent="0.15">
      <c r="A339" s="187">
        <v>42956</v>
      </c>
      <c r="B339" s="228">
        <f>VLOOKUP(A339,[1]指数估值表!A:J,9,FALSE)</f>
        <v>1.91</v>
      </c>
      <c r="C339" s="228" t="s">
        <v>10480</v>
      </c>
      <c r="D339" s="228" t="s">
        <v>9128</v>
      </c>
      <c r="E339" s="188">
        <v>50</v>
      </c>
      <c r="F339" s="189">
        <v>0.751</v>
      </c>
      <c r="G339" s="247">
        <v>66.48</v>
      </c>
      <c r="H339" s="202">
        <f t="shared" si="22"/>
        <v>0.05</v>
      </c>
      <c r="I339" s="203">
        <f t="shared" ca="1" si="23"/>
        <v>189</v>
      </c>
    </row>
    <row r="340" spans="1:9" ht="16" x14ac:dyDescent="0.15">
      <c r="A340" s="187">
        <v>42957</v>
      </c>
      <c r="B340" s="229">
        <f>VLOOKUP(A340,[1]指数估值表!A:J,9,FALSE)</f>
        <v>1.9</v>
      </c>
      <c r="C340" s="228" t="s">
        <v>10480</v>
      </c>
      <c r="D340" s="228" t="s">
        <v>9128</v>
      </c>
      <c r="E340" s="188">
        <v>50</v>
      </c>
      <c r="F340" s="189">
        <v>0.747</v>
      </c>
      <c r="G340" s="247">
        <v>66.91</v>
      </c>
      <c r="H340" s="202">
        <f t="shared" si="22"/>
        <v>0.05</v>
      </c>
      <c r="I340" s="203">
        <f t="shared" ca="1" si="23"/>
        <v>188</v>
      </c>
    </row>
    <row r="341" spans="1:9" ht="16" x14ac:dyDescent="0.15">
      <c r="A341" s="187">
        <v>42958</v>
      </c>
      <c r="B341" s="228">
        <f>VLOOKUP(A341,[1]指数估值表!A:J,9,FALSE)</f>
        <v>1.86</v>
      </c>
      <c r="C341" s="228" t="s">
        <v>10480</v>
      </c>
      <c r="D341" s="228" t="s">
        <v>9128</v>
      </c>
      <c r="E341" s="188">
        <v>50</v>
      </c>
      <c r="F341" s="189">
        <v>0.73199999999999998</v>
      </c>
      <c r="G341" s="247">
        <v>68.2</v>
      </c>
      <c r="H341" s="202">
        <f t="shared" si="22"/>
        <v>0.05</v>
      </c>
      <c r="I341" s="203">
        <f t="shared" ca="1" si="23"/>
        <v>187</v>
      </c>
    </row>
    <row r="342" spans="1:9" ht="16" x14ac:dyDescent="0.15">
      <c r="A342" s="187">
        <v>42961</v>
      </c>
      <c r="B342" s="228">
        <f>VLOOKUP(A342,[1]指数估值表!A:J,9,FALSE)</f>
        <v>1.89</v>
      </c>
      <c r="C342" s="228" t="s">
        <v>10480</v>
      </c>
      <c r="D342" s="228" t="s">
        <v>9128</v>
      </c>
      <c r="E342" s="188">
        <v>50</v>
      </c>
      <c r="F342" s="189">
        <v>0.73899999999999999</v>
      </c>
      <c r="G342" s="247">
        <v>67.599999999999994</v>
      </c>
      <c r="H342" s="202">
        <f t="shared" si="22"/>
        <v>0.05</v>
      </c>
      <c r="I342" s="203">
        <f t="shared" ca="1" si="23"/>
        <v>184</v>
      </c>
    </row>
    <row r="343" spans="1:9" ht="16" x14ac:dyDescent="0.15">
      <c r="A343" s="187">
        <v>42962</v>
      </c>
      <c r="B343" s="228">
        <f>VLOOKUP(A343,[1]指数估值表!A:J,9,FALSE)</f>
        <v>1.89</v>
      </c>
      <c r="C343" s="228" t="s">
        <v>10480</v>
      </c>
      <c r="D343" s="228" t="s">
        <v>9128</v>
      </c>
      <c r="E343" s="188">
        <v>50</v>
      </c>
      <c r="F343" s="189">
        <v>0.74099999999999999</v>
      </c>
      <c r="G343" s="247">
        <v>67.45</v>
      </c>
      <c r="H343" s="202">
        <f t="shared" si="22"/>
        <v>0.05</v>
      </c>
      <c r="I343" s="203">
        <f t="shared" ca="1" si="23"/>
        <v>183</v>
      </c>
    </row>
    <row r="344" spans="1:9" ht="16" x14ac:dyDescent="0.15">
      <c r="A344" s="187">
        <v>42963</v>
      </c>
      <c r="B344" s="228">
        <f>VLOOKUP(A344,[1]指数估值表!A:J,9,FALSE)</f>
        <v>1.89</v>
      </c>
      <c r="C344" s="228" t="s">
        <v>10480</v>
      </c>
      <c r="D344" s="228" t="s">
        <v>9128</v>
      </c>
      <c r="E344" s="188">
        <v>50</v>
      </c>
      <c r="F344" s="189">
        <v>0.74099999999999999</v>
      </c>
      <c r="G344" s="247">
        <v>67.42</v>
      </c>
      <c r="H344" s="202">
        <f t="shared" si="22"/>
        <v>0.05</v>
      </c>
      <c r="I344" s="203">
        <f t="shared" ca="1" si="23"/>
        <v>182</v>
      </c>
    </row>
    <row r="345" spans="1:9" ht="16" x14ac:dyDescent="0.15">
      <c r="A345" s="187">
        <v>42964</v>
      </c>
      <c r="B345" s="228">
        <f>VLOOKUP(A345,[1]指数估值表!A:J,9,FALSE)</f>
        <v>1.89</v>
      </c>
      <c r="C345" s="228" t="s">
        <v>10480</v>
      </c>
      <c r="D345" s="228" t="s">
        <v>9128</v>
      </c>
      <c r="E345" s="188">
        <v>50</v>
      </c>
      <c r="F345" s="189">
        <v>0.74299999999999999</v>
      </c>
      <c r="G345" s="247">
        <v>67.23</v>
      </c>
      <c r="H345" s="202">
        <f t="shared" si="22"/>
        <v>0.05</v>
      </c>
      <c r="I345" s="203">
        <f t="shared" ca="1" si="23"/>
        <v>181</v>
      </c>
    </row>
    <row r="346" spans="1:9" ht="16" x14ac:dyDescent="0.15">
      <c r="A346" s="187">
        <v>42965</v>
      </c>
      <c r="B346" s="228">
        <f>VLOOKUP(A346,[1]指数估值表!A:J,9,FALSE)</f>
        <v>1.91</v>
      </c>
      <c r="C346" s="228" t="s">
        <v>10480</v>
      </c>
      <c r="D346" s="228" t="s">
        <v>9128</v>
      </c>
      <c r="E346" s="188">
        <v>50</v>
      </c>
      <c r="F346" s="189">
        <v>0.751</v>
      </c>
      <c r="G346" s="247">
        <v>66.47</v>
      </c>
      <c r="H346" s="202">
        <f t="shared" si="22"/>
        <v>0.05</v>
      </c>
      <c r="I346" s="203">
        <f t="shared" ca="1" si="23"/>
        <v>180</v>
      </c>
    </row>
    <row r="347" spans="1:9" ht="16" x14ac:dyDescent="0.15">
      <c r="A347" s="187">
        <v>42968</v>
      </c>
      <c r="B347" s="228">
        <f>VLOOKUP(A347,[1]指数估值表!A:J,9,FALSE)</f>
        <v>1.92</v>
      </c>
      <c r="C347" s="228" t="s">
        <v>10480</v>
      </c>
      <c r="D347" s="228" t="s">
        <v>9128</v>
      </c>
      <c r="E347" s="188">
        <v>75</v>
      </c>
      <c r="F347" s="189">
        <v>0.754</v>
      </c>
      <c r="G347" s="247">
        <v>99.36</v>
      </c>
      <c r="H347" s="202">
        <f t="shared" si="22"/>
        <v>7.4999999999999997E-2</v>
      </c>
      <c r="I347" s="203">
        <f t="shared" ca="1" si="23"/>
        <v>177</v>
      </c>
    </row>
    <row r="348" spans="1:9" ht="16" x14ac:dyDescent="0.15">
      <c r="A348" s="187">
        <v>42969</v>
      </c>
      <c r="B348" s="228">
        <f>VLOOKUP(A348,[1]指数估值表!A:J,9,FALSE)</f>
        <v>1.93</v>
      </c>
      <c r="C348" s="228" t="s">
        <v>10480</v>
      </c>
      <c r="D348" s="228" t="s">
        <v>9128</v>
      </c>
      <c r="E348" s="188">
        <v>75</v>
      </c>
      <c r="F348" s="189">
        <v>0.755</v>
      </c>
      <c r="G348" s="247">
        <v>99.25</v>
      </c>
      <c r="H348" s="202">
        <f t="shared" si="22"/>
        <v>7.4999999999999997E-2</v>
      </c>
      <c r="I348" s="203">
        <f t="shared" ca="1" si="23"/>
        <v>176</v>
      </c>
    </row>
    <row r="349" spans="1:9" ht="16" x14ac:dyDescent="0.15">
      <c r="A349" s="187">
        <v>42970</v>
      </c>
      <c r="B349" s="228">
        <f>VLOOKUP(A349,[1]指数估值表!A:J,9,FALSE)</f>
        <v>1.92</v>
      </c>
      <c r="C349" s="228" t="s">
        <v>10480</v>
      </c>
      <c r="D349" s="228" t="s">
        <v>9128</v>
      </c>
      <c r="E349" s="188">
        <v>75</v>
      </c>
      <c r="F349" s="189">
        <v>0.752</v>
      </c>
      <c r="G349" s="247">
        <v>99.6</v>
      </c>
      <c r="H349" s="202">
        <f t="shared" si="22"/>
        <v>7.4999999999999997E-2</v>
      </c>
      <c r="I349" s="203">
        <f t="shared" ca="1" si="23"/>
        <v>175</v>
      </c>
    </row>
    <row r="350" spans="1:9" ht="16" x14ac:dyDescent="0.15">
      <c r="A350" s="187">
        <v>42971</v>
      </c>
      <c r="B350" s="228">
        <f>VLOOKUP(A350,[1]指数估值表!A:J,9,FALSE)</f>
        <v>1.91</v>
      </c>
      <c r="C350" s="228" t="s">
        <v>10480</v>
      </c>
      <c r="D350" s="228" t="s">
        <v>9128</v>
      </c>
      <c r="E350" s="188">
        <v>75</v>
      </c>
      <c r="F350" s="189">
        <v>0.749</v>
      </c>
      <c r="G350" s="247">
        <v>100.04</v>
      </c>
      <c r="H350" s="202">
        <f t="shared" si="22"/>
        <v>7.4999999999999997E-2</v>
      </c>
      <c r="I350" s="203">
        <f t="shared" ca="1" si="23"/>
        <v>174</v>
      </c>
    </row>
    <row r="351" spans="1:9" ht="16" x14ac:dyDescent="0.15">
      <c r="A351" s="187">
        <v>42972</v>
      </c>
      <c r="B351" s="228">
        <f>VLOOKUP(A351,[1]指数估值表!A:J,9,FALSE)</f>
        <v>1.93</v>
      </c>
      <c r="C351" s="228" t="s">
        <v>10480</v>
      </c>
      <c r="D351" s="228" t="s">
        <v>9128</v>
      </c>
      <c r="E351" s="188">
        <v>75</v>
      </c>
      <c r="F351" s="189">
        <v>0.755</v>
      </c>
      <c r="G351" s="247">
        <v>99.21</v>
      </c>
      <c r="H351" s="202">
        <f t="shared" si="22"/>
        <v>7.4999999999999997E-2</v>
      </c>
      <c r="I351" s="203">
        <f t="shared" ca="1" si="23"/>
        <v>173</v>
      </c>
    </row>
    <row r="352" spans="1:9" ht="16" x14ac:dyDescent="0.15">
      <c r="A352" s="187">
        <v>42975</v>
      </c>
      <c r="B352" s="228">
        <f>VLOOKUP(A352,[1]指数估值表!A:J,9,FALSE)</f>
        <v>1.95</v>
      </c>
      <c r="C352" s="228" t="s">
        <v>10480</v>
      </c>
      <c r="D352" s="228" t="s">
        <v>9128</v>
      </c>
      <c r="E352" s="188">
        <v>75</v>
      </c>
      <c r="F352" s="189">
        <v>0.76300000000000001</v>
      </c>
      <c r="G352" s="247">
        <v>98.15</v>
      </c>
      <c r="H352" s="202">
        <f t="shared" si="22"/>
        <v>7.4999999999999997E-2</v>
      </c>
      <c r="I352" s="203">
        <f t="shared" ca="1" si="23"/>
        <v>170</v>
      </c>
    </row>
    <row r="353" spans="1:9" ht="16" x14ac:dyDescent="0.15">
      <c r="A353" s="187">
        <v>42976</v>
      </c>
      <c r="B353" s="228">
        <f>VLOOKUP(A353,[1]指数估值表!A:J,9,FALSE)</f>
        <v>1.94</v>
      </c>
      <c r="C353" s="228" t="s">
        <v>10480</v>
      </c>
      <c r="D353" s="228" t="s">
        <v>9128</v>
      </c>
      <c r="E353" s="188">
        <v>75</v>
      </c>
      <c r="F353" s="189">
        <v>0.76300000000000001</v>
      </c>
      <c r="G353" s="247">
        <v>98.26</v>
      </c>
      <c r="H353" s="202">
        <f t="shared" si="22"/>
        <v>7.4999999999999997E-2</v>
      </c>
      <c r="I353" s="203">
        <f t="shared" ca="1" si="23"/>
        <v>169</v>
      </c>
    </row>
    <row r="354" spans="1:9" ht="16" x14ac:dyDescent="0.15">
      <c r="A354" s="187">
        <v>42977</v>
      </c>
      <c r="B354" s="228">
        <f>VLOOKUP(A354,[1]指数估值表!A:J,9,FALSE)</f>
        <v>1.95</v>
      </c>
      <c r="C354" s="228" t="s">
        <v>10480</v>
      </c>
      <c r="D354" s="228" t="s">
        <v>9128</v>
      </c>
      <c r="E354" s="188">
        <v>75</v>
      </c>
      <c r="F354" s="189">
        <v>0.76500000000000001</v>
      </c>
      <c r="G354" s="247">
        <v>97.88</v>
      </c>
      <c r="H354" s="202">
        <f t="shared" si="22"/>
        <v>7.4999999999999997E-2</v>
      </c>
      <c r="I354" s="203">
        <f t="shared" ca="1" si="23"/>
        <v>168</v>
      </c>
    </row>
    <row r="355" spans="1:9" ht="16" x14ac:dyDescent="0.15">
      <c r="A355" s="187">
        <v>42978</v>
      </c>
      <c r="B355" s="228">
        <f>VLOOKUP(A355,[1]指数估值表!A:J,9,FALSE)</f>
        <v>1.95</v>
      </c>
      <c r="C355" s="228" t="s">
        <v>10480</v>
      </c>
      <c r="D355" s="228" t="s">
        <v>9128</v>
      </c>
      <c r="E355" s="188">
        <v>75</v>
      </c>
      <c r="F355" s="189">
        <v>0.76300000000000001</v>
      </c>
      <c r="G355" s="247">
        <v>98.2</v>
      </c>
      <c r="H355" s="202">
        <f t="shared" si="22"/>
        <v>7.4999999999999997E-2</v>
      </c>
      <c r="I355" s="203">
        <f t="shared" ca="1" si="23"/>
        <v>167</v>
      </c>
    </row>
    <row r="356" spans="1:9" ht="16" x14ac:dyDescent="0.15">
      <c r="A356" s="187">
        <v>42979</v>
      </c>
      <c r="B356" s="228">
        <f>VLOOKUP(A356,[1]指数估值表!A:J,9,FALSE)</f>
        <v>1.95</v>
      </c>
      <c r="C356" s="228" t="s">
        <v>10480</v>
      </c>
      <c r="D356" s="228" t="s">
        <v>9128</v>
      </c>
      <c r="E356" s="188">
        <v>75</v>
      </c>
      <c r="F356" s="189">
        <v>0.75900000000000001</v>
      </c>
      <c r="G356" s="247">
        <v>98.66</v>
      </c>
      <c r="H356" s="202">
        <f t="shared" si="22"/>
        <v>7.4999999999999997E-2</v>
      </c>
      <c r="I356" s="203">
        <f t="shared" ca="1" si="23"/>
        <v>166</v>
      </c>
    </row>
    <row r="357" spans="1:9" ht="16" x14ac:dyDescent="0.15">
      <c r="A357" s="187">
        <v>42982</v>
      </c>
      <c r="B357" s="228">
        <f>VLOOKUP(A357,[1]指数估值表!A:J,9,FALSE)</f>
        <v>1.94</v>
      </c>
      <c r="C357" s="228" t="s">
        <v>10480</v>
      </c>
      <c r="D357" s="228" t="s">
        <v>9128</v>
      </c>
      <c r="E357" s="188">
        <v>75</v>
      </c>
      <c r="F357" s="189">
        <v>0.75900000000000001</v>
      </c>
      <c r="G357" s="247">
        <v>98.74</v>
      </c>
      <c r="H357" s="202">
        <f t="shared" si="22"/>
        <v>7.4999999999999997E-2</v>
      </c>
      <c r="I357" s="203">
        <f t="shared" ca="1" si="23"/>
        <v>163</v>
      </c>
    </row>
    <row r="358" spans="1:9" ht="16" x14ac:dyDescent="0.15">
      <c r="A358" s="187">
        <v>42983</v>
      </c>
      <c r="B358" s="228">
        <f>VLOOKUP(A358,[1]指数估值表!A:J,9,FALSE)</f>
        <v>1.96</v>
      </c>
      <c r="C358" s="228" t="s">
        <v>10480</v>
      </c>
      <c r="D358" s="228" t="s">
        <v>9128</v>
      </c>
      <c r="E358" s="188">
        <v>75</v>
      </c>
      <c r="F358" s="189">
        <v>0.76600000000000001</v>
      </c>
      <c r="G358" s="247">
        <v>97.86</v>
      </c>
      <c r="H358" s="202">
        <f t="shared" si="22"/>
        <v>7.4999999999999997E-2</v>
      </c>
      <c r="I358" s="203">
        <f t="shared" ca="1" si="23"/>
        <v>162</v>
      </c>
    </row>
    <row r="359" spans="1:9" ht="16" x14ac:dyDescent="0.15">
      <c r="A359" s="187">
        <v>42984</v>
      </c>
      <c r="B359" s="228">
        <f>VLOOKUP(A359,[1]指数估值表!A:J,9,FALSE)</f>
        <v>1.96</v>
      </c>
      <c r="C359" s="228" t="s">
        <v>10480</v>
      </c>
      <c r="D359" s="228" t="s">
        <v>9128</v>
      </c>
      <c r="E359" s="188">
        <v>75</v>
      </c>
      <c r="F359" s="189">
        <v>0.76600000000000001</v>
      </c>
      <c r="G359" s="247">
        <v>97.76</v>
      </c>
      <c r="H359" s="202">
        <f t="shared" si="22"/>
        <v>7.4999999999999997E-2</v>
      </c>
      <c r="I359" s="203">
        <f t="shared" ca="1" si="23"/>
        <v>161</v>
      </c>
    </row>
    <row r="360" spans="1:9" ht="16" x14ac:dyDescent="0.15">
      <c r="A360" s="187">
        <v>42985</v>
      </c>
      <c r="B360" s="228">
        <f>VLOOKUP(A360,[1]指数估值表!A:J,9,FALSE)</f>
        <v>2.0099999999999998</v>
      </c>
      <c r="C360" s="228" t="s">
        <v>10480</v>
      </c>
      <c r="D360" s="228" t="s">
        <v>9128</v>
      </c>
      <c r="E360" s="188">
        <v>75</v>
      </c>
      <c r="F360" s="189">
        <v>0.78500000000000003</v>
      </c>
      <c r="G360" s="247">
        <v>95.42</v>
      </c>
      <c r="H360" s="202">
        <f t="shared" si="22"/>
        <v>7.4999999999999997E-2</v>
      </c>
      <c r="I360" s="203">
        <f t="shared" ca="1" si="23"/>
        <v>160</v>
      </c>
    </row>
    <row r="361" spans="1:9" ht="16" x14ac:dyDescent="0.15">
      <c r="A361" s="187">
        <v>42999</v>
      </c>
      <c r="B361" s="228">
        <f>VLOOKUP(A361,[1]指数估值表!A:J,9,FALSE)</f>
        <v>2.08</v>
      </c>
      <c r="C361" s="228" t="s">
        <v>10480</v>
      </c>
      <c r="D361" s="228" t="s">
        <v>9128</v>
      </c>
      <c r="E361" s="188">
        <v>50</v>
      </c>
      <c r="F361" s="189">
        <v>0.81100000000000005</v>
      </c>
      <c r="G361" s="247">
        <v>61.55</v>
      </c>
      <c r="H361" s="202">
        <f t="shared" si="22"/>
        <v>0.05</v>
      </c>
      <c r="I361" s="203">
        <f t="shared" ca="1" si="23"/>
        <v>146</v>
      </c>
    </row>
    <row r="362" spans="1:9" ht="16" x14ac:dyDescent="0.15">
      <c r="A362" s="187">
        <v>43003</v>
      </c>
      <c r="B362" s="228">
        <f>VLOOKUP(A362,[1]指数估值表!A:J,9,FALSE)</f>
        <v>1.98</v>
      </c>
      <c r="C362" s="228" t="s">
        <v>10480</v>
      </c>
      <c r="D362" s="228" t="s">
        <v>9128</v>
      </c>
      <c r="E362" s="188">
        <v>50</v>
      </c>
      <c r="F362" s="189">
        <v>0.78</v>
      </c>
      <c r="G362" s="247">
        <v>64.069999999999993</v>
      </c>
      <c r="H362" s="202">
        <f t="shared" si="22"/>
        <v>0.05</v>
      </c>
      <c r="I362" s="203">
        <f t="shared" ca="1" si="23"/>
        <v>142</v>
      </c>
    </row>
    <row r="363" spans="1:9" ht="16" x14ac:dyDescent="0.15">
      <c r="A363" s="187">
        <v>43006</v>
      </c>
      <c r="B363" s="228">
        <f>VLOOKUP(A363,[1]指数估值表!A:J,9,FALSE)</f>
        <v>1.98</v>
      </c>
      <c r="C363" s="228" t="s">
        <v>10480</v>
      </c>
      <c r="D363" s="228" t="s">
        <v>9128</v>
      </c>
      <c r="E363" s="188">
        <v>54.34</v>
      </c>
      <c r="F363" s="189">
        <v>0.77690000000000003</v>
      </c>
      <c r="G363" s="188">
        <v>69.88</v>
      </c>
      <c r="H363" s="202">
        <f t="shared" si="22"/>
        <v>5.4340000000000006E-2</v>
      </c>
      <c r="I363" s="203">
        <f t="shared" ca="1" si="23"/>
        <v>139</v>
      </c>
    </row>
    <row r="364" spans="1:9" ht="16" x14ac:dyDescent="0.15">
      <c r="A364" s="187">
        <v>43024</v>
      </c>
      <c r="B364" s="228">
        <f>VLOOKUP(A364,[1]指数估值表!A:J,9,FALSE)</f>
        <v>1.96</v>
      </c>
      <c r="C364" s="228" t="s">
        <v>10480</v>
      </c>
      <c r="D364" s="228" t="s">
        <v>9128</v>
      </c>
      <c r="E364" s="109">
        <v>100</v>
      </c>
      <c r="F364" s="191">
        <v>0.76990000000000003</v>
      </c>
      <c r="G364" s="188">
        <v>129.76</v>
      </c>
      <c r="H364" s="202">
        <f t="shared" si="22"/>
        <v>0.1</v>
      </c>
      <c r="I364" s="203">
        <f t="shared" ca="1" si="23"/>
        <v>121</v>
      </c>
    </row>
    <row r="365" spans="1:9" ht="16" x14ac:dyDescent="0.15">
      <c r="A365" s="187">
        <v>43027</v>
      </c>
      <c r="B365" s="228">
        <f>VLOOKUP(A365,[1]指数估值表!A:J,9,FALSE)</f>
        <v>1.95</v>
      </c>
      <c r="C365" s="228" t="s">
        <v>10480</v>
      </c>
      <c r="D365" s="228" t="s">
        <v>9128</v>
      </c>
      <c r="E365" s="211">
        <v>158.94999999999999</v>
      </c>
      <c r="F365" s="191">
        <v>0.76590000000000003</v>
      </c>
      <c r="G365" s="188">
        <v>207.32</v>
      </c>
      <c r="H365" s="202">
        <f t="shared" si="22"/>
        <v>0.15894999999999998</v>
      </c>
      <c r="I365" s="203">
        <f t="shared" ca="1" si="23"/>
        <v>118</v>
      </c>
    </row>
    <row r="366" spans="1:9" ht="16" x14ac:dyDescent="0.15">
      <c r="A366" s="187">
        <v>43045</v>
      </c>
      <c r="B366" s="228">
        <f>VLOOKUP(A366,[1]指数估值表!A:J,9,FALSE)</f>
        <v>1.92</v>
      </c>
      <c r="C366" s="228" t="s">
        <v>10480</v>
      </c>
      <c r="D366" s="228" t="s">
        <v>9128</v>
      </c>
      <c r="E366" s="211">
        <v>300</v>
      </c>
      <c r="F366" s="191">
        <v>0.76859999999999995</v>
      </c>
      <c r="G366" s="188">
        <v>389.93</v>
      </c>
      <c r="H366" s="202">
        <f t="shared" si="22"/>
        <v>0.3</v>
      </c>
      <c r="I366" s="203">
        <f t="shared" ca="1" si="23"/>
        <v>100</v>
      </c>
    </row>
    <row r="367" spans="1:9" ht="16" x14ac:dyDescent="0.15">
      <c r="A367" s="187">
        <v>43087</v>
      </c>
      <c r="B367" s="228">
        <f>VLOOKUP(A367,[1]指数估值表!A:J,9,FALSE)</f>
        <v>1.92</v>
      </c>
      <c r="C367" s="228" t="s">
        <v>10480</v>
      </c>
      <c r="D367" s="228" t="s">
        <v>9128</v>
      </c>
      <c r="E367" s="211">
        <v>300</v>
      </c>
      <c r="F367" s="191">
        <v>0.77280000000000004</v>
      </c>
      <c r="G367" s="188">
        <v>387.81</v>
      </c>
      <c r="H367" s="202">
        <f t="shared" si="22"/>
        <v>0.3</v>
      </c>
      <c r="I367" s="203">
        <f t="shared" ca="1" si="23"/>
        <v>58</v>
      </c>
    </row>
    <row r="368" spans="1:9" ht="16" x14ac:dyDescent="0.15">
      <c r="A368" s="187">
        <v>43103</v>
      </c>
      <c r="B368" s="228">
        <f>VLOOKUP(A368,[1]指数估值表!A:J,9,FALSE)</f>
        <v>2.09</v>
      </c>
      <c r="C368" s="228" t="s">
        <v>10480</v>
      </c>
      <c r="D368" s="228" t="s">
        <v>9128</v>
      </c>
      <c r="E368" s="211" t="s">
        <v>7440</v>
      </c>
      <c r="F368" s="211" t="s">
        <v>7440</v>
      </c>
      <c r="G368" s="188">
        <v>125.96</v>
      </c>
      <c r="H368" s="211" t="s">
        <v>7440</v>
      </c>
      <c r="I368" s="203">
        <f t="shared" ca="1" si="23"/>
        <v>42</v>
      </c>
    </row>
    <row r="369" spans="1:10" x14ac:dyDescent="0.15">
      <c r="A369" s="124" t="s">
        <v>10515</v>
      </c>
      <c r="E369" s="19">
        <f>SUBTOTAL(109,表15_27[申购金额])</f>
        <v>3113.29</v>
      </c>
      <c r="G369" s="78">
        <f>SUBTOTAL(109,表15_27[基金份额])</f>
        <v>4218.3</v>
      </c>
      <c r="H369" s="79">
        <f>SUBTOTAL(109,表15_27[手续费])</f>
        <v>3.1132899999999992</v>
      </c>
      <c r="I369" s="80">
        <f ca="1">SUBTOTAL(101,表15_27[持有时间])</f>
        <v>159.07692307692307</v>
      </c>
    </row>
    <row r="371" spans="1:10" ht="15" x14ac:dyDescent="0.15">
      <c r="A371" s="274" t="s">
        <v>10498</v>
      </c>
      <c r="B371" s="278"/>
      <c r="C371" s="278"/>
      <c r="D371" s="278"/>
      <c r="E371" s="278"/>
      <c r="F371" s="278"/>
      <c r="G371" s="278"/>
      <c r="H371" s="278"/>
      <c r="I371" s="278"/>
      <c r="J371" s="278"/>
    </row>
    <row r="372" spans="1:10" ht="15" x14ac:dyDescent="0.15">
      <c r="A372" s="26">
        <v>165312</v>
      </c>
      <c r="B372" s="26" t="s">
        <v>222</v>
      </c>
      <c r="C372" s="33">
        <f>VLOOKUP(A372,凤凰财经基金数据!A:D,3,FALSE)</f>
        <v>0.94259999999999999</v>
      </c>
      <c r="D372" s="33" t="s">
        <v>223</v>
      </c>
      <c r="E372" s="34">
        <f ca="1">TODAY()</f>
        <v>43145</v>
      </c>
      <c r="F372" s="35" t="s">
        <v>220</v>
      </c>
      <c r="G372" s="36">
        <v>1.1999999999999999E-3</v>
      </c>
      <c r="H372" s="22"/>
      <c r="I372" s="74"/>
      <c r="J372" s="74"/>
    </row>
    <row r="373" spans="1:10" ht="15" x14ac:dyDescent="0.15">
      <c r="A373" s="83" t="s">
        <v>10484</v>
      </c>
      <c r="B373" s="66" t="s">
        <v>226</v>
      </c>
      <c r="C373" s="66" t="s">
        <v>10479</v>
      </c>
      <c r="D373" s="66" t="s">
        <v>9126</v>
      </c>
      <c r="E373" s="67" t="s">
        <v>215</v>
      </c>
      <c r="F373" s="68" t="s">
        <v>216</v>
      </c>
      <c r="G373" s="67" t="s">
        <v>217</v>
      </c>
      <c r="H373" s="69" t="s">
        <v>218</v>
      </c>
      <c r="I373" s="70" t="s">
        <v>219</v>
      </c>
      <c r="J373" s="71" t="s">
        <v>227</v>
      </c>
    </row>
    <row r="374" spans="1:10" ht="16" x14ac:dyDescent="0.15">
      <c r="A374" s="187">
        <v>42947</v>
      </c>
      <c r="B374" s="58">
        <f>VLOOKUP(A374,[1]指数估值表!A:J,4,FALSE)</f>
        <v>0.1009</v>
      </c>
      <c r="C374" s="58" t="s">
        <v>10480</v>
      </c>
      <c r="D374" s="58" t="s">
        <v>9128</v>
      </c>
      <c r="E374" s="188">
        <v>100</v>
      </c>
      <c r="F374" s="189">
        <v>1.6435</v>
      </c>
      <c r="G374" s="188">
        <v>60.77</v>
      </c>
      <c r="H374" s="202">
        <f t="shared" ref="H374:H388" si="24">E374*$G$2</f>
        <v>0.1</v>
      </c>
      <c r="I374" s="203">
        <f t="shared" ref="I374:I391" ca="1" si="25">$E$2-A374</f>
        <v>198</v>
      </c>
      <c r="J374" s="248"/>
    </row>
    <row r="375" spans="1:10" ht="16" x14ac:dyDescent="0.15">
      <c r="A375" s="187">
        <v>42948</v>
      </c>
      <c r="B375" s="58">
        <f>VLOOKUP(A375,[1]指数估值表!A:J,4,FALSE)</f>
        <v>0.10009999999999999</v>
      </c>
      <c r="C375" s="58" t="s">
        <v>10480</v>
      </c>
      <c r="D375" s="58" t="s">
        <v>9128</v>
      </c>
      <c r="E375" s="188">
        <v>100</v>
      </c>
      <c r="F375" s="189">
        <v>1.6556999999999999</v>
      </c>
      <c r="G375" s="188">
        <v>60.32</v>
      </c>
      <c r="H375" s="202">
        <f t="shared" si="24"/>
        <v>0.1</v>
      </c>
      <c r="I375" s="203">
        <f t="shared" ca="1" si="25"/>
        <v>197</v>
      </c>
      <c r="J375" s="248"/>
    </row>
    <row r="376" spans="1:10" ht="16" x14ac:dyDescent="0.15">
      <c r="A376" s="187">
        <v>42949</v>
      </c>
      <c r="B376" s="58">
        <f>VLOOKUP(A376,[1]指数估值表!A:J,4,FALSE)</f>
        <v>0.1002</v>
      </c>
      <c r="C376" s="58" t="s">
        <v>10480</v>
      </c>
      <c r="D376" s="58" t="s">
        <v>9128</v>
      </c>
      <c r="E376" s="188">
        <v>100</v>
      </c>
      <c r="F376" s="189">
        <v>1.6547000000000001</v>
      </c>
      <c r="G376" s="188">
        <v>60.36</v>
      </c>
      <c r="H376" s="202">
        <f t="shared" si="24"/>
        <v>0.1</v>
      </c>
      <c r="I376" s="203">
        <f t="shared" ca="1" si="25"/>
        <v>196</v>
      </c>
      <c r="J376" s="248"/>
    </row>
    <row r="377" spans="1:10" ht="16" x14ac:dyDescent="0.15">
      <c r="A377" s="187">
        <v>42950</v>
      </c>
      <c r="B377" s="58">
        <f>VLOOKUP(A377,[1]指数估值表!A:J,4,FALSE)</f>
        <v>0.1017</v>
      </c>
      <c r="C377" s="58" t="s">
        <v>10480</v>
      </c>
      <c r="D377" s="58" t="s">
        <v>9128</v>
      </c>
      <c r="E377" s="188">
        <v>100</v>
      </c>
      <c r="F377" s="189">
        <v>1.6318999999999999</v>
      </c>
      <c r="G377" s="188">
        <v>61.2</v>
      </c>
      <c r="H377" s="202">
        <f t="shared" si="24"/>
        <v>0.1</v>
      </c>
      <c r="I377" s="203">
        <f t="shared" ca="1" si="25"/>
        <v>195</v>
      </c>
      <c r="J377" s="248"/>
    </row>
    <row r="378" spans="1:10" ht="16" x14ac:dyDescent="0.15">
      <c r="A378" s="187">
        <v>42951</v>
      </c>
      <c r="B378" s="58">
        <f>VLOOKUP(A378,[1]指数估值表!A:J,4,FALSE)</f>
        <v>0.1027</v>
      </c>
      <c r="C378" s="58" t="s">
        <v>10480</v>
      </c>
      <c r="D378" s="58" t="s">
        <v>9128</v>
      </c>
      <c r="E378" s="188">
        <v>100</v>
      </c>
      <c r="F378" s="189">
        <v>1.6171</v>
      </c>
      <c r="G378" s="188">
        <v>61.76</v>
      </c>
      <c r="H378" s="202">
        <f t="shared" si="24"/>
        <v>0.1</v>
      </c>
      <c r="I378" s="203">
        <f t="shared" ca="1" si="25"/>
        <v>194</v>
      </c>
      <c r="J378" s="249"/>
    </row>
    <row r="379" spans="1:10" ht="16" x14ac:dyDescent="0.15">
      <c r="A379" s="187">
        <v>42954</v>
      </c>
      <c r="B379" s="58">
        <f>VLOOKUP(A379,[1]指数估值表!A:J,4,FALSE)</f>
        <v>0.1016</v>
      </c>
      <c r="C379" s="58" t="s">
        <v>10480</v>
      </c>
      <c r="D379" s="58" t="s">
        <v>9128</v>
      </c>
      <c r="E379" s="188">
        <v>100</v>
      </c>
      <c r="F379" s="189">
        <v>1.6325000000000001</v>
      </c>
      <c r="G379" s="188">
        <v>61.18</v>
      </c>
      <c r="H379" s="202">
        <f t="shared" si="24"/>
        <v>0.1</v>
      </c>
      <c r="I379" s="203">
        <f t="shared" ca="1" si="25"/>
        <v>191</v>
      </c>
      <c r="J379" s="248"/>
    </row>
    <row r="380" spans="1:10" ht="16" x14ac:dyDescent="0.15">
      <c r="A380" s="187">
        <v>42955</v>
      </c>
      <c r="B380" s="58">
        <f>VLOOKUP(A380,[1]指数估值表!A:J,4,FALSE)</f>
        <v>0.1013</v>
      </c>
      <c r="C380" s="58" t="s">
        <v>10480</v>
      </c>
      <c r="D380" s="58" t="s">
        <v>9128</v>
      </c>
      <c r="E380" s="188">
        <v>100</v>
      </c>
      <c r="F380" s="189">
        <v>1.6368</v>
      </c>
      <c r="G380" s="221">
        <v>61.02</v>
      </c>
      <c r="H380" s="202">
        <f t="shared" si="24"/>
        <v>0.1</v>
      </c>
      <c r="I380" s="203">
        <f t="shared" ca="1" si="25"/>
        <v>190</v>
      </c>
      <c r="J380" s="248"/>
    </row>
    <row r="381" spans="1:10" ht="16" x14ac:dyDescent="0.15">
      <c r="A381" s="187">
        <v>42956</v>
      </c>
      <c r="B381" s="58">
        <f>VLOOKUP(A381,[1]指数估值表!A:J,4,FALSE)</f>
        <v>0.1003</v>
      </c>
      <c r="C381" s="58" t="s">
        <v>10480</v>
      </c>
      <c r="D381" s="58" t="s">
        <v>9128</v>
      </c>
      <c r="E381" s="188">
        <v>100</v>
      </c>
      <c r="F381" s="189">
        <v>1.6517999999999999</v>
      </c>
      <c r="G381" s="188">
        <v>60.47</v>
      </c>
      <c r="H381" s="202">
        <f t="shared" si="24"/>
        <v>0.1</v>
      </c>
      <c r="I381" s="203">
        <f t="shared" ca="1" si="25"/>
        <v>189</v>
      </c>
      <c r="J381" s="248"/>
    </row>
    <row r="382" spans="1:10" ht="16" x14ac:dyDescent="0.15">
      <c r="A382" s="187">
        <v>42957</v>
      </c>
      <c r="B382" s="58">
        <f>VLOOKUP(A382,[1]指数估值表!A:J,4,FALSE)</f>
        <v>0.1004</v>
      </c>
      <c r="C382" s="58" t="s">
        <v>10480</v>
      </c>
      <c r="D382" s="58" t="s">
        <v>9128</v>
      </c>
      <c r="E382" s="188">
        <v>100</v>
      </c>
      <c r="F382" s="189">
        <v>1.6486000000000001</v>
      </c>
      <c r="G382" s="188">
        <v>60.58</v>
      </c>
      <c r="H382" s="202">
        <f t="shared" si="24"/>
        <v>0.1</v>
      </c>
      <c r="I382" s="203">
        <f t="shared" ca="1" si="25"/>
        <v>188</v>
      </c>
      <c r="J382" s="248"/>
    </row>
    <row r="383" spans="1:10" ht="16" x14ac:dyDescent="0.15">
      <c r="A383" s="187">
        <v>42958</v>
      </c>
      <c r="B383" s="58">
        <f>VLOOKUP(A383,[1]指数估值表!A:J,4,FALSE)</f>
        <v>0.1013</v>
      </c>
      <c r="C383" s="58" t="s">
        <v>10480</v>
      </c>
      <c r="D383" s="58" t="s">
        <v>9128</v>
      </c>
      <c r="E383" s="188">
        <v>100</v>
      </c>
      <c r="F383" s="189">
        <v>1.6278999999999999</v>
      </c>
      <c r="G383" s="188">
        <v>61.36</v>
      </c>
      <c r="H383" s="202">
        <f t="shared" si="24"/>
        <v>0.1</v>
      </c>
      <c r="I383" s="203">
        <f t="shared" ca="1" si="25"/>
        <v>187</v>
      </c>
      <c r="J383" s="248"/>
    </row>
    <row r="384" spans="1:10" ht="16" x14ac:dyDescent="0.15">
      <c r="A384" s="187">
        <v>42961</v>
      </c>
      <c r="B384" s="58">
        <f>VLOOKUP(A384,[1]指数估值表!A:J,4,FALSE)</f>
        <v>0.1008</v>
      </c>
      <c r="C384" s="58" t="s">
        <v>10480</v>
      </c>
      <c r="D384" s="58" t="s">
        <v>9128</v>
      </c>
      <c r="E384" s="188">
        <v>100</v>
      </c>
      <c r="F384" s="189">
        <v>1.6555</v>
      </c>
      <c r="G384" s="188">
        <v>60.33</v>
      </c>
      <c r="H384" s="202">
        <f t="shared" si="24"/>
        <v>0.1</v>
      </c>
      <c r="I384" s="203">
        <f t="shared" ca="1" si="25"/>
        <v>184</v>
      </c>
      <c r="J384" s="248"/>
    </row>
    <row r="385" spans="1:10" ht="16" x14ac:dyDescent="0.15">
      <c r="A385" s="187">
        <v>42962</v>
      </c>
      <c r="B385" s="58">
        <f>VLOOKUP(A385,[1]指数估值表!A:J,4,FALSE)</f>
        <v>0.1002</v>
      </c>
      <c r="C385" s="58" t="s">
        <v>10480</v>
      </c>
      <c r="D385" s="58" t="s">
        <v>9128</v>
      </c>
      <c r="E385" s="188">
        <v>100</v>
      </c>
      <c r="F385" s="189">
        <v>1.6645000000000001</v>
      </c>
      <c r="G385" s="188">
        <v>60.01</v>
      </c>
      <c r="H385" s="202">
        <f t="shared" si="24"/>
        <v>0.1</v>
      </c>
      <c r="I385" s="203">
        <f t="shared" ca="1" si="25"/>
        <v>183</v>
      </c>
      <c r="J385" s="248"/>
    </row>
    <row r="386" spans="1:10" ht="16" x14ac:dyDescent="0.15">
      <c r="A386" s="187">
        <v>42963</v>
      </c>
      <c r="B386" s="58">
        <f>VLOOKUP(A386,[1]指数估值表!A:J,4,FALSE)</f>
        <v>0.10009999999999999</v>
      </c>
      <c r="C386" s="58" t="s">
        <v>10480</v>
      </c>
      <c r="D386" s="58" t="s">
        <v>9128</v>
      </c>
      <c r="E386" s="188">
        <v>100</v>
      </c>
      <c r="F386" s="189">
        <v>1.6669</v>
      </c>
      <c r="G386" s="188">
        <v>59.92</v>
      </c>
      <c r="H386" s="202">
        <f t="shared" si="24"/>
        <v>0.1</v>
      </c>
      <c r="I386" s="203">
        <f t="shared" ca="1" si="25"/>
        <v>182</v>
      </c>
      <c r="J386" s="248"/>
    </row>
    <row r="387" spans="1:10" ht="16" x14ac:dyDescent="0.15">
      <c r="A387" s="187">
        <v>42964</v>
      </c>
      <c r="B387" s="58">
        <f>VLOOKUP(A387,[1]指数估值表!A:J,4,FALSE)</f>
        <v>0.10009999999999999</v>
      </c>
      <c r="C387" s="58" t="s">
        <v>10480</v>
      </c>
      <c r="D387" s="58" t="s">
        <v>9128</v>
      </c>
      <c r="E387" s="188">
        <v>100</v>
      </c>
      <c r="F387" s="189">
        <v>1.6685000000000001</v>
      </c>
      <c r="G387" s="188">
        <v>59.86</v>
      </c>
      <c r="H387" s="202">
        <f t="shared" si="24"/>
        <v>0.1</v>
      </c>
      <c r="I387" s="203">
        <f t="shared" ca="1" si="25"/>
        <v>181</v>
      </c>
      <c r="J387" s="248"/>
    </row>
    <row r="388" spans="1:10" ht="16" x14ac:dyDescent="0.15">
      <c r="A388" s="187">
        <v>42965</v>
      </c>
      <c r="B388" s="58">
        <f>VLOOKUP(A388,[1]指数估值表!A:J,4,FALSE)</f>
        <v>9.9900000000000003E-2</v>
      </c>
      <c r="C388" s="58" t="s">
        <v>10480</v>
      </c>
      <c r="D388" s="58" t="s">
        <v>9128</v>
      </c>
      <c r="E388" s="188">
        <v>100</v>
      </c>
      <c r="F388" s="189">
        <v>1.6712</v>
      </c>
      <c r="G388" s="188">
        <v>59.77</v>
      </c>
      <c r="H388" s="202">
        <f t="shared" si="24"/>
        <v>0.1</v>
      </c>
      <c r="I388" s="203">
        <f t="shared" ca="1" si="25"/>
        <v>180</v>
      </c>
      <c r="J388" s="248"/>
    </row>
    <row r="389" spans="1:10" ht="16" x14ac:dyDescent="0.15">
      <c r="A389" s="187">
        <v>43062</v>
      </c>
      <c r="B389" s="58">
        <f>VLOOKUP(A389,[1]指数估值表!A:J,4,FALSE)</f>
        <v>8.5000000000000006E-2</v>
      </c>
      <c r="C389" s="58" t="s">
        <v>10480</v>
      </c>
      <c r="D389" s="58" t="s">
        <v>9128</v>
      </c>
      <c r="E389" s="248" t="s">
        <v>7440</v>
      </c>
      <c r="F389" s="248" t="s">
        <v>7440</v>
      </c>
      <c r="G389" s="188">
        <v>918.68</v>
      </c>
      <c r="H389" s="202" t="s">
        <v>7440</v>
      </c>
      <c r="I389" s="203">
        <f t="shared" ca="1" si="25"/>
        <v>83</v>
      </c>
      <c r="J389" s="248" t="s">
        <v>228</v>
      </c>
    </row>
    <row r="390" spans="1:10" ht="16" x14ac:dyDescent="0.15">
      <c r="A390" s="187">
        <v>43063</v>
      </c>
      <c r="B390" s="58">
        <f>VLOOKUP(A390,[1]指数估值表!A:J,4,FALSE)</f>
        <v>8.5199999999999998E-2</v>
      </c>
      <c r="C390" s="58" t="s">
        <v>10480</v>
      </c>
      <c r="D390" s="58" t="s">
        <v>9128</v>
      </c>
      <c r="E390" s="188">
        <v>200</v>
      </c>
      <c r="F390" s="189">
        <v>0.96</v>
      </c>
      <c r="G390" s="188">
        <v>208.08</v>
      </c>
      <c r="H390" s="202">
        <f>E390*$G$2</f>
        <v>0.2</v>
      </c>
      <c r="I390" s="203">
        <f t="shared" ca="1" si="25"/>
        <v>82</v>
      </c>
      <c r="J390" s="248"/>
    </row>
    <row r="391" spans="1:10" ht="16" x14ac:dyDescent="0.15">
      <c r="A391" s="187">
        <v>43103</v>
      </c>
      <c r="B391" s="58">
        <f>VLOOKUP(A391,[1]指数估值表!A:J,4,FALSE)</f>
        <v>8.4500000000000006E-2</v>
      </c>
      <c r="C391" s="58" t="s">
        <v>10480</v>
      </c>
      <c r="D391" s="58" t="s">
        <v>9128</v>
      </c>
      <c r="E391" s="248" t="s">
        <v>7440</v>
      </c>
      <c r="F391" s="248" t="s">
        <v>7440</v>
      </c>
      <c r="G391" s="188">
        <v>6.75</v>
      </c>
      <c r="H391" s="202" t="s">
        <v>7440</v>
      </c>
      <c r="I391" s="203">
        <f t="shared" ca="1" si="25"/>
        <v>42</v>
      </c>
      <c r="J391" s="248" t="s">
        <v>228</v>
      </c>
    </row>
    <row r="392" spans="1:10" x14ac:dyDescent="0.15">
      <c r="A392" s="214" t="s">
        <v>10515</v>
      </c>
      <c r="B392" s="94"/>
      <c r="C392" s="94"/>
      <c r="D392" s="94"/>
      <c r="E392" s="216">
        <f>SUBTOTAL(109,表16_29[申购金额])</f>
        <v>1700</v>
      </c>
      <c r="F392" s="94"/>
      <c r="G392" s="216">
        <f>SUBTOTAL(109,表16_29[基金份额])</f>
        <v>2042.4199999999998</v>
      </c>
      <c r="H392" s="217">
        <f>SUBTOTAL(109,表16_29[手续费])</f>
        <v>1.7000000000000002</v>
      </c>
      <c r="I392" s="218">
        <f ca="1">SUBTOTAL(101,表16_29[持有时间])</f>
        <v>169</v>
      </c>
      <c r="J392" s="95">
        <f>SUBTOTAL(103,表16_29[备注])</f>
        <v>2</v>
      </c>
    </row>
  </sheetData>
  <mergeCells count="19">
    <mergeCell ref="A371:J371"/>
    <mergeCell ref="K2:P2"/>
    <mergeCell ref="K8:P8"/>
    <mergeCell ref="K14:P14"/>
    <mergeCell ref="K13:P13"/>
    <mergeCell ref="K20:P20"/>
    <mergeCell ref="K27:P27"/>
    <mergeCell ref="K33:P33"/>
    <mergeCell ref="A298:J298"/>
    <mergeCell ref="K39:P39"/>
    <mergeCell ref="K44:P44"/>
    <mergeCell ref="K50:P50"/>
    <mergeCell ref="A315:I315"/>
    <mergeCell ref="A327:I327"/>
    <mergeCell ref="A1:I1"/>
    <mergeCell ref="A100:H100"/>
    <mergeCell ref="A137:I137"/>
    <mergeCell ref="A221:I221"/>
    <mergeCell ref="A290:H290"/>
  </mergeCells>
  <phoneticPr fontId="1" type="noConversion"/>
  <conditionalFormatting sqref="E140:E217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{14C60C89-24FC-4150-AC29-DFB99D2D9D3D}</x14:id>
        </ext>
      </extLst>
    </cfRule>
  </conditionalFormatting>
  <conditionalFormatting sqref="E224:E287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{47D02F43-B054-4FB5-A465-8CD2E9F4354D}</x14:id>
        </ext>
      </extLst>
    </cfRule>
  </conditionalFormatting>
  <conditionalFormatting sqref="E293:E295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{3A89CB05-D0FF-413A-AF00-8047EA015AA0}</x14:id>
        </ext>
      </extLst>
    </cfRule>
  </conditionalFormatting>
  <conditionalFormatting sqref="E301:E31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{DEFB5BC5-339A-4822-8C49-8C631D248F53}</x14:id>
        </ext>
      </extLst>
    </cfRule>
  </conditionalFormatting>
  <conditionalFormatting sqref="E318:E324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{788CBDDF-F74D-4FAC-AB2B-9559DEE1EB0E}</x14:id>
        </ext>
      </extLst>
    </cfRule>
  </conditionalFormatting>
  <conditionalFormatting sqref="E330:E368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{25253028-4F0C-40E9-B610-341272C32543}</x14:id>
        </ext>
      </extLst>
    </cfRule>
  </conditionalFormatting>
  <conditionalFormatting sqref="E374:E39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{F6001DC6-6EFC-4AB9-9E38-321FDAB5D4AE}</x14:id>
        </ext>
      </extLst>
    </cfRule>
  </conditionalFormatting>
  <conditionalFormatting sqref="B140:B21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4:B287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01:B3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30:B36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74:B39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03:E133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{198063B8-5F01-4C39-877F-5AA91BBDFC8E}</x14:id>
        </ext>
      </extLst>
    </cfRule>
  </conditionalFormatting>
  <conditionalFormatting sqref="E21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{5BE35AD6-AB95-4A99-B51F-CB9886E5D20E}</x14:id>
        </ext>
      </extLst>
    </cfRule>
  </conditionalFormatting>
  <conditionalFormatting sqref="B2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34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{22E88638-FB96-4F57-BF17-D82705559123}</x14:id>
        </ext>
      </extLst>
    </cfRule>
  </conditionalFormatting>
  <conditionalFormatting sqref="B103:B134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B97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:E97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{1F66CAD9-BAA7-4B4B-B065-91D6A619AA70}</x14:id>
        </ext>
      </extLst>
    </cfRule>
  </conditionalFormatting>
  <hyperlinks>
    <hyperlink ref="K2:P2" location="基金分表!A96" display="华宝兴业标普中国A股红利指数 (501029)"/>
    <hyperlink ref="A98" location="基金分表!K2" display="汇总"/>
    <hyperlink ref="K8:P8" location="基金分表!A131" display="景顺长城中证500行业低波动指数（003318）"/>
    <hyperlink ref="A135" location="基金分表!K8" display="汇总"/>
    <hyperlink ref="K14:P14" location="基金分表!A213" display="建信中证500指数增强 (000478)"/>
    <hyperlink ref="A219" location="基金分表!K14" display="汇总"/>
    <hyperlink ref="K20:P20" location="基金分表!A282" display="华夏上证50AH优选 (501050)"/>
    <hyperlink ref="A288" location="基金分表!K20" display="汇总"/>
    <hyperlink ref="K27:P27" location="基金分表!A288" display="嘉实基本面120联接 (070023)"/>
    <hyperlink ref="A296" location="基金分表!K27" display="汇总"/>
    <hyperlink ref="K33:P33" location="基金分表!A304" display="招商中证证券 (161720)"/>
    <hyperlink ref="A313" location="基金分表!K32" display="汇总"/>
    <hyperlink ref="K39:P39" location="基金分表!A316" display="华宝兴业油气 (162411)"/>
    <hyperlink ref="A325" location="基金分表!K38" display="汇总"/>
    <hyperlink ref="K44:P44" location="基金分表!A360" display="国泰房地产指数分级(160218)"/>
    <hyperlink ref="A369" location="基金分表!K43" display="汇总"/>
    <hyperlink ref="K50:P50" location="基金分表!A383" display="建信央视50 (165312)"/>
    <hyperlink ref="A392" location="基金分表!K49" display="汇总"/>
  </hyperlinks>
  <pageMargins left="0.7" right="0.7" top="0.75" bottom="0.75" header="0.3" footer="0.3"/>
  <tableParts count="9"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C60C89-24FC-4150-AC29-DFB99D2D9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E140:E217</xm:sqref>
        </x14:conditionalFormatting>
        <x14:conditionalFormatting xmlns:xm="http://schemas.microsoft.com/office/excel/2006/main">
          <x14:cfRule type="dataBar" id="{47D02F43-B054-4FB5-A465-8CD2E9F43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E224:E287</xm:sqref>
        </x14:conditionalFormatting>
        <x14:conditionalFormatting xmlns:xm="http://schemas.microsoft.com/office/excel/2006/main">
          <x14:cfRule type="dataBar" id="{3A89CB05-D0FF-413A-AF00-8047EA015A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E293:E295</xm:sqref>
        </x14:conditionalFormatting>
        <x14:conditionalFormatting xmlns:xm="http://schemas.microsoft.com/office/excel/2006/main">
          <x14:cfRule type="dataBar" id="{DEFB5BC5-339A-4822-8C49-8C631D248F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E301:E312</xm:sqref>
        </x14:conditionalFormatting>
        <x14:conditionalFormatting xmlns:xm="http://schemas.microsoft.com/office/excel/2006/main">
          <x14:cfRule type="dataBar" id="{788CBDDF-F74D-4FAC-AB2B-9559DEE1EB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E318:E324</xm:sqref>
        </x14:conditionalFormatting>
        <x14:conditionalFormatting xmlns:xm="http://schemas.microsoft.com/office/excel/2006/main">
          <x14:cfRule type="dataBar" id="{25253028-4F0C-40E9-B610-341272C32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E330:E368</xm:sqref>
        </x14:conditionalFormatting>
        <x14:conditionalFormatting xmlns:xm="http://schemas.microsoft.com/office/excel/2006/main">
          <x14:cfRule type="dataBar" id="{F6001DC6-6EFC-4AB9-9E38-321FDAB5D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E374:E391</xm:sqref>
        </x14:conditionalFormatting>
        <x14:conditionalFormatting xmlns:xm="http://schemas.microsoft.com/office/excel/2006/main">
          <x14:cfRule type="dataBar" id="{198063B8-5F01-4C39-877F-5AA91BBDF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E103:E133</xm:sqref>
        </x14:conditionalFormatting>
        <x14:conditionalFormatting xmlns:xm="http://schemas.microsoft.com/office/excel/2006/main">
          <x14:cfRule type="dataBar" id="{5BE35AD6-AB95-4A99-B51F-CB9886E5D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E218</xm:sqref>
        </x14:conditionalFormatting>
        <x14:conditionalFormatting xmlns:xm="http://schemas.microsoft.com/office/excel/2006/main">
          <x14:cfRule type="dataBar" id="{22E88638-FB96-4F57-BF17-D827055591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E134</xm:sqref>
        </x14:conditionalFormatting>
        <x14:conditionalFormatting xmlns:xm="http://schemas.microsoft.com/office/excel/2006/main">
          <x14:cfRule type="dataBar" id="{1F66CAD9-BAA7-4B4B-B065-91D6A619AA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E4:E97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21"/>
  <sheetViews>
    <sheetView workbookViewId="0">
      <selection activeCell="J9657" sqref="J9657"/>
    </sheetView>
  </sheetViews>
  <sheetFormatPr baseColWidth="10" defaultColWidth="8.83203125" defaultRowHeight="16" x14ac:dyDescent="0.15"/>
  <cols>
    <col min="1" max="1" width="18.33203125" style="1" customWidth="1"/>
    <col min="2" max="2" width="33.33203125" style="1" customWidth="1"/>
    <col min="3" max="7" width="18.33203125" style="1" customWidth="1"/>
  </cols>
  <sheetData>
    <row r="1" spans="1:7" x14ac:dyDescent="0.15">
      <c r="A1" s="10" t="s">
        <v>22</v>
      </c>
      <c r="B1" s="10" t="s">
        <v>0</v>
      </c>
      <c r="C1" s="10" t="s">
        <v>1</v>
      </c>
      <c r="D1" s="10" t="s">
        <v>2</v>
      </c>
      <c r="E1" s="10" t="s">
        <v>23</v>
      </c>
      <c r="F1" s="10" t="s">
        <v>24</v>
      </c>
      <c r="G1" s="10" t="s">
        <v>25</v>
      </c>
    </row>
    <row r="2" spans="1:7" x14ac:dyDescent="0.15">
      <c r="A2" s="52">
        <v>2187</v>
      </c>
      <c r="B2" s="73" t="s">
        <v>7412</v>
      </c>
      <c r="C2" s="52">
        <v>1.4348000000000001</v>
      </c>
      <c r="D2" s="52">
        <v>1.4348000000000001</v>
      </c>
      <c r="E2" s="54">
        <v>0.46039999999999998</v>
      </c>
      <c r="F2" s="52">
        <v>0.98250000000000004</v>
      </c>
      <c r="G2" s="52">
        <v>0.98250000000000004</v>
      </c>
    </row>
    <row r="3" spans="1:7" x14ac:dyDescent="0.15">
      <c r="A3" s="53">
        <v>2045</v>
      </c>
      <c r="B3" s="10" t="s">
        <v>6016</v>
      </c>
      <c r="C3" s="53">
        <v>1.7078</v>
      </c>
      <c r="D3" s="53">
        <v>1.7078</v>
      </c>
      <c r="E3" s="55">
        <v>0.35899999999999999</v>
      </c>
      <c r="F3" s="53">
        <v>1.2566999999999999</v>
      </c>
      <c r="G3" s="53">
        <v>1.2566999999999999</v>
      </c>
    </row>
    <row r="4" spans="1:7" x14ac:dyDescent="0.15">
      <c r="A4" s="52">
        <v>150208</v>
      </c>
      <c r="B4" s="11" t="s">
        <v>9400</v>
      </c>
      <c r="C4" s="52">
        <v>0.57099999999999995</v>
      </c>
      <c r="D4" s="52">
        <v>1.5920000000000001</v>
      </c>
      <c r="E4" s="54">
        <v>7.1300000000000002E-2</v>
      </c>
      <c r="F4" s="52">
        <v>0.53300000000000003</v>
      </c>
      <c r="G4" s="52">
        <v>1.554</v>
      </c>
    </row>
    <row r="5" spans="1:7" x14ac:dyDescent="0.15">
      <c r="A5" s="53">
        <v>150023</v>
      </c>
      <c r="B5" s="10" t="s">
        <v>8959</v>
      </c>
      <c r="C5" s="53">
        <v>0.11459999999999999</v>
      </c>
      <c r="D5" s="53">
        <v>0.11459999999999999</v>
      </c>
      <c r="E5" s="55">
        <v>6.4100000000000004E-2</v>
      </c>
      <c r="F5" s="53">
        <v>0.1077</v>
      </c>
      <c r="G5" s="53">
        <v>0.1077</v>
      </c>
    </row>
    <row r="6" spans="1:7" x14ac:dyDescent="0.15">
      <c r="A6" s="52">
        <v>150118</v>
      </c>
      <c r="B6" s="11" t="s">
        <v>5882</v>
      </c>
      <c r="C6" s="52">
        <v>0.57730000000000004</v>
      </c>
      <c r="D6" s="52">
        <v>2.5922999999999998</v>
      </c>
      <c r="E6" s="54">
        <v>5.5E-2</v>
      </c>
      <c r="F6" s="52">
        <v>0.54720000000000002</v>
      </c>
      <c r="G6" s="52">
        <v>2.5621999999999998</v>
      </c>
    </row>
    <row r="7" spans="1:7" x14ac:dyDescent="0.15">
      <c r="A7" s="53">
        <v>150282</v>
      </c>
      <c r="B7" s="10" t="s">
        <v>8950</v>
      </c>
      <c r="C7" s="53">
        <v>0.64200000000000002</v>
      </c>
      <c r="D7" s="53">
        <v>0</v>
      </c>
      <c r="E7" s="55">
        <v>4.5600000000000002E-2</v>
      </c>
      <c r="F7" s="53">
        <v>0.61399999999999999</v>
      </c>
      <c r="G7" s="53">
        <v>0</v>
      </c>
    </row>
    <row r="8" spans="1:7" x14ac:dyDescent="0.15">
      <c r="A8" s="52">
        <v>150330</v>
      </c>
      <c r="B8" s="11" t="s">
        <v>6836</v>
      </c>
      <c r="C8" s="52">
        <v>1.4890000000000001</v>
      </c>
      <c r="D8" s="52">
        <v>1.4890000000000001</v>
      </c>
      <c r="E8" s="54">
        <v>4.2700000000000002E-2</v>
      </c>
      <c r="F8" s="52">
        <v>1.4279999999999999</v>
      </c>
      <c r="G8" s="52">
        <v>1.4279999999999999</v>
      </c>
    </row>
    <row r="9" spans="1:7" x14ac:dyDescent="0.15">
      <c r="A9" s="53">
        <v>150193</v>
      </c>
      <c r="B9" s="10" t="s">
        <v>6593</v>
      </c>
      <c r="C9" s="53">
        <v>1.3149999999999999</v>
      </c>
      <c r="D9" s="53">
        <v>2.3780000000000001</v>
      </c>
      <c r="E9" s="55">
        <v>3.7900000000000003E-2</v>
      </c>
      <c r="F9" s="53">
        <v>1.2669999999999999</v>
      </c>
      <c r="G9" s="53">
        <v>2.3650000000000002</v>
      </c>
    </row>
    <row r="10" spans="1:7" x14ac:dyDescent="0.15">
      <c r="A10" s="52">
        <v>502050</v>
      </c>
      <c r="B10" s="11" t="s">
        <v>9428</v>
      </c>
      <c r="C10" s="52">
        <v>0.86890000000000001</v>
      </c>
      <c r="D10" s="52">
        <v>0</v>
      </c>
      <c r="E10" s="54">
        <v>3.5499999999999997E-2</v>
      </c>
      <c r="F10" s="52">
        <v>0.83909999999999996</v>
      </c>
      <c r="G10" s="52">
        <v>0</v>
      </c>
    </row>
    <row r="11" spans="1:7" x14ac:dyDescent="0.15">
      <c r="A11" s="53">
        <v>150292</v>
      </c>
      <c r="B11" s="10" t="s">
        <v>7439</v>
      </c>
      <c r="C11" s="53">
        <v>0.85599999999999998</v>
      </c>
      <c r="D11" s="53">
        <v>0.85599999999999998</v>
      </c>
      <c r="E11" s="55">
        <v>3.1300000000000001E-2</v>
      </c>
      <c r="F11" s="53">
        <v>0.83</v>
      </c>
      <c r="G11" s="53">
        <v>0.83</v>
      </c>
    </row>
    <row r="12" spans="1:7" x14ac:dyDescent="0.15">
      <c r="A12" s="52">
        <v>150300</v>
      </c>
      <c r="B12" s="11" t="s">
        <v>6203</v>
      </c>
      <c r="C12" s="52">
        <v>0.80459999999999998</v>
      </c>
      <c r="D12" s="52">
        <v>0.80459999999999998</v>
      </c>
      <c r="E12" s="54">
        <v>3.0599999999999999E-2</v>
      </c>
      <c r="F12" s="52">
        <v>0.78069999999999995</v>
      </c>
      <c r="G12" s="52">
        <v>0.78069999999999995</v>
      </c>
    </row>
    <row r="13" spans="1:7" x14ac:dyDescent="0.15">
      <c r="A13" s="53">
        <v>150158</v>
      </c>
      <c r="B13" s="10" t="s">
        <v>7438</v>
      </c>
      <c r="C13" s="53">
        <v>1.02</v>
      </c>
      <c r="D13" s="53">
        <v>2.1680000000000001</v>
      </c>
      <c r="E13" s="55">
        <v>3.0300000000000001E-2</v>
      </c>
      <c r="F13" s="53">
        <v>0.99</v>
      </c>
      <c r="G13" s="53">
        <v>2.1379999999999999</v>
      </c>
    </row>
    <row r="14" spans="1:7" x14ac:dyDescent="0.15">
      <c r="A14" s="52">
        <v>150256</v>
      </c>
      <c r="B14" s="11" t="s">
        <v>9630</v>
      </c>
      <c r="C14" s="52">
        <v>0.98060000000000003</v>
      </c>
      <c r="D14" s="52">
        <v>0</v>
      </c>
      <c r="E14" s="54">
        <v>0.03</v>
      </c>
      <c r="F14" s="52">
        <v>0.95199999999999996</v>
      </c>
      <c r="G14" s="52">
        <v>0</v>
      </c>
    </row>
    <row r="15" spans="1:7" x14ac:dyDescent="0.15">
      <c r="A15" s="53">
        <v>150228</v>
      </c>
      <c r="B15" s="10" t="s">
        <v>9186</v>
      </c>
      <c r="C15" s="53">
        <v>0.96899999999999997</v>
      </c>
      <c r="D15" s="53">
        <v>0.96899999999999997</v>
      </c>
      <c r="E15" s="55">
        <v>2.98E-2</v>
      </c>
      <c r="F15" s="53">
        <v>0.94099999999999995</v>
      </c>
      <c r="G15" s="53">
        <v>0.94099999999999995</v>
      </c>
    </row>
    <row r="16" spans="1:7" x14ac:dyDescent="0.15">
      <c r="A16" s="52">
        <v>150124</v>
      </c>
      <c r="B16" s="11" t="s">
        <v>10675</v>
      </c>
      <c r="C16" s="52">
        <v>0.878</v>
      </c>
      <c r="D16" s="52">
        <v>0</v>
      </c>
      <c r="E16" s="54">
        <v>2.9399999999999999E-2</v>
      </c>
      <c r="F16" s="52">
        <v>0.85289999999999999</v>
      </c>
      <c r="G16" s="52">
        <v>0</v>
      </c>
    </row>
    <row r="17" spans="1:7" x14ac:dyDescent="0.15">
      <c r="A17" s="53">
        <v>150206</v>
      </c>
      <c r="B17" s="10" t="s">
        <v>6491</v>
      </c>
      <c r="C17" s="53">
        <v>0.49099999999999999</v>
      </c>
      <c r="D17" s="53">
        <v>1.163</v>
      </c>
      <c r="E17" s="55">
        <v>2.9399999999999999E-2</v>
      </c>
      <c r="F17" s="53">
        <v>0.47699999999999998</v>
      </c>
      <c r="G17" s="53">
        <v>1.163</v>
      </c>
    </row>
    <row r="18" spans="1:7" x14ac:dyDescent="0.15">
      <c r="A18" s="52">
        <v>150095</v>
      </c>
      <c r="B18" s="11" t="s">
        <v>5719</v>
      </c>
      <c r="C18" s="52">
        <v>0.36199999999999999</v>
      </c>
      <c r="D18" s="52">
        <v>1.097</v>
      </c>
      <c r="E18" s="54">
        <v>2.8400000000000002E-2</v>
      </c>
      <c r="F18" s="52">
        <v>0.35199999999999998</v>
      </c>
      <c r="G18" s="52">
        <v>1.0660000000000001</v>
      </c>
    </row>
    <row r="19" spans="1:7" x14ac:dyDescent="0.15">
      <c r="A19" s="53">
        <v>150250</v>
      </c>
      <c r="B19" s="10" t="s">
        <v>9618</v>
      </c>
      <c r="C19" s="53">
        <v>1.109</v>
      </c>
      <c r="D19" s="53">
        <v>1.109</v>
      </c>
      <c r="E19" s="55">
        <v>2.7799999999999998E-2</v>
      </c>
      <c r="F19" s="53">
        <v>1.079</v>
      </c>
      <c r="G19" s="53">
        <v>1.079</v>
      </c>
    </row>
    <row r="20" spans="1:7" x14ac:dyDescent="0.15">
      <c r="A20" s="52">
        <v>150210</v>
      </c>
      <c r="B20" s="11" t="s">
        <v>9411</v>
      </c>
      <c r="C20" s="52">
        <v>0.81499999999999995</v>
      </c>
      <c r="D20" s="52">
        <v>1.38</v>
      </c>
      <c r="E20" s="54">
        <v>2.7699999999999999E-2</v>
      </c>
      <c r="F20" s="52">
        <v>0.79300000000000004</v>
      </c>
      <c r="G20" s="52">
        <v>1.373</v>
      </c>
    </row>
    <row r="21" spans="1:7" x14ac:dyDescent="0.15">
      <c r="A21" s="53">
        <v>241001</v>
      </c>
      <c r="B21" s="10" t="s">
        <v>10829</v>
      </c>
      <c r="C21" s="53">
        <v>1.806</v>
      </c>
      <c r="D21" s="53">
        <v>1.806</v>
      </c>
      <c r="E21" s="55">
        <v>2.7300000000000001E-2</v>
      </c>
      <c r="F21" s="53">
        <v>1.758</v>
      </c>
      <c r="G21" s="53">
        <v>1.758</v>
      </c>
    </row>
    <row r="22" spans="1:7" x14ac:dyDescent="0.15">
      <c r="A22" s="52">
        <v>150170</v>
      </c>
      <c r="B22" s="11" t="s">
        <v>9135</v>
      </c>
      <c r="C22" s="52">
        <v>1.363</v>
      </c>
      <c r="D22" s="52">
        <v>1.363</v>
      </c>
      <c r="E22" s="54">
        <v>2.7099999999999999E-2</v>
      </c>
      <c r="F22" s="52">
        <v>1.327</v>
      </c>
      <c r="G22" s="52">
        <v>1.327</v>
      </c>
    </row>
    <row r="23" spans="1:7" x14ac:dyDescent="0.15">
      <c r="A23" s="53">
        <v>150136</v>
      </c>
      <c r="B23" s="10" t="s">
        <v>5744</v>
      </c>
      <c r="C23" s="53">
        <v>1.0680000000000001</v>
      </c>
      <c r="D23" s="53">
        <v>1.0680000000000001</v>
      </c>
      <c r="E23" s="55">
        <v>2.69E-2</v>
      </c>
      <c r="F23" s="53">
        <v>1.04</v>
      </c>
      <c r="G23" s="53">
        <v>1.04</v>
      </c>
    </row>
    <row r="24" spans="1:7" x14ac:dyDescent="0.15">
      <c r="A24" s="52">
        <v>150268</v>
      </c>
      <c r="B24" s="11" t="s">
        <v>9647</v>
      </c>
      <c r="C24" s="52">
        <v>1.0914999999999999</v>
      </c>
      <c r="D24" s="52">
        <v>1.0914999999999999</v>
      </c>
      <c r="E24" s="54">
        <v>2.6800000000000001E-2</v>
      </c>
      <c r="F24" s="52">
        <v>1.0629999999999999</v>
      </c>
      <c r="G24" s="52">
        <v>1.0629999999999999</v>
      </c>
    </row>
    <row r="25" spans="1:7" x14ac:dyDescent="0.15">
      <c r="A25" s="53">
        <v>4011</v>
      </c>
      <c r="B25" s="10" t="s">
        <v>8799</v>
      </c>
      <c r="C25" s="53">
        <v>1.0494000000000001</v>
      </c>
      <c r="D25" s="53">
        <v>1.1113999999999999</v>
      </c>
      <c r="E25" s="55">
        <v>2.6800000000000001E-2</v>
      </c>
      <c r="F25" s="53">
        <v>1.022</v>
      </c>
      <c r="G25" s="53">
        <v>1.0840000000000001</v>
      </c>
    </row>
    <row r="26" spans="1:7" x14ac:dyDescent="0.15">
      <c r="A26" s="52">
        <v>150242</v>
      </c>
      <c r="B26" s="11" t="s">
        <v>9533</v>
      </c>
      <c r="C26" s="52">
        <v>1.153</v>
      </c>
      <c r="D26" s="52">
        <v>1.153</v>
      </c>
      <c r="E26" s="54">
        <v>2.6700000000000002E-2</v>
      </c>
      <c r="F26" s="52">
        <v>1.123</v>
      </c>
      <c r="G26" s="52">
        <v>1.123</v>
      </c>
    </row>
    <row r="27" spans="1:7" x14ac:dyDescent="0.15">
      <c r="A27" s="53">
        <v>150226</v>
      </c>
      <c r="B27" s="10" t="s">
        <v>9466</v>
      </c>
      <c r="C27" s="53">
        <v>1.1884999999999999</v>
      </c>
      <c r="D27" s="53">
        <v>0.2888</v>
      </c>
      <c r="E27" s="55">
        <v>2.6700000000000002E-2</v>
      </c>
      <c r="F27" s="53">
        <v>1.1576</v>
      </c>
      <c r="G27" s="53">
        <v>0.28129999999999999</v>
      </c>
    </row>
    <row r="28" spans="1:7" x14ac:dyDescent="0.15">
      <c r="A28" s="52">
        <v>2214</v>
      </c>
      <c r="B28" s="11" t="s">
        <v>6614</v>
      </c>
      <c r="C28" s="52">
        <v>1.4239999999999999</v>
      </c>
      <c r="D28" s="52">
        <v>1.544</v>
      </c>
      <c r="E28" s="54">
        <v>2.6700000000000002E-2</v>
      </c>
      <c r="F28" s="52">
        <v>1.387</v>
      </c>
      <c r="G28" s="52">
        <v>1.5069999999999999</v>
      </c>
    </row>
    <row r="29" spans="1:7" x14ac:dyDescent="0.15">
      <c r="A29" s="53">
        <v>502042</v>
      </c>
      <c r="B29" s="10" t="s">
        <v>8114</v>
      </c>
      <c r="C29" s="53">
        <v>1.325</v>
      </c>
      <c r="D29" s="53">
        <v>0</v>
      </c>
      <c r="E29" s="55">
        <v>2.63E-2</v>
      </c>
      <c r="F29" s="53">
        <v>1.2909999999999999</v>
      </c>
      <c r="G29" s="53">
        <v>0</v>
      </c>
    </row>
    <row r="30" spans="1:7" x14ac:dyDescent="0.15">
      <c r="A30" s="52">
        <v>150144</v>
      </c>
      <c r="B30" s="11" t="s">
        <v>7452</v>
      </c>
      <c r="C30" s="52">
        <v>1.099</v>
      </c>
      <c r="D30" s="52">
        <v>0</v>
      </c>
      <c r="E30" s="54">
        <v>2.6100000000000002E-2</v>
      </c>
      <c r="F30" s="52">
        <v>1.071</v>
      </c>
      <c r="G30" s="52">
        <v>0</v>
      </c>
    </row>
    <row r="31" spans="1:7" x14ac:dyDescent="0.15">
      <c r="A31" s="53">
        <v>150178</v>
      </c>
      <c r="B31" s="10" t="s">
        <v>7426</v>
      </c>
      <c r="C31" s="53">
        <v>1.321</v>
      </c>
      <c r="D31" s="53">
        <v>2.2050000000000001</v>
      </c>
      <c r="E31" s="55">
        <v>2.4799999999999999E-2</v>
      </c>
      <c r="F31" s="53">
        <v>1.2889999999999999</v>
      </c>
      <c r="G31" s="53">
        <v>2.202</v>
      </c>
    </row>
    <row r="32" spans="1:7" x14ac:dyDescent="0.15">
      <c r="A32" s="52">
        <v>161721</v>
      </c>
      <c r="B32" s="11" t="s">
        <v>9405</v>
      </c>
      <c r="C32" s="52">
        <v>0.78900000000000003</v>
      </c>
      <c r="D32" s="52">
        <v>1.375</v>
      </c>
      <c r="E32" s="54">
        <v>2.47E-2</v>
      </c>
      <c r="F32" s="52">
        <v>0.77</v>
      </c>
      <c r="G32" s="52">
        <v>1.3560000000000001</v>
      </c>
    </row>
    <row r="33" spans="1:7" x14ac:dyDescent="0.15">
      <c r="A33" s="53">
        <v>4483</v>
      </c>
      <c r="B33" s="10" t="s">
        <v>6667</v>
      </c>
      <c r="C33" s="53">
        <v>1.1465000000000001</v>
      </c>
      <c r="D33" s="53">
        <v>1.1465000000000001</v>
      </c>
      <c r="E33" s="55">
        <v>2.47E-2</v>
      </c>
      <c r="F33" s="53">
        <v>1.1189</v>
      </c>
      <c r="G33" s="53">
        <v>1.1189</v>
      </c>
    </row>
    <row r="34" spans="1:7" x14ac:dyDescent="0.15">
      <c r="A34" s="52">
        <v>4482</v>
      </c>
      <c r="B34" s="11" t="s">
        <v>6666</v>
      </c>
      <c r="C34" s="52">
        <v>1.1556999999999999</v>
      </c>
      <c r="D34" s="52">
        <v>1.1556999999999999</v>
      </c>
      <c r="E34" s="54">
        <v>2.46E-2</v>
      </c>
      <c r="F34" s="52">
        <v>1.1278999999999999</v>
      </c>
      <c r="G34" s="52">
        <v>1.1278999999999999</v>
      </c>
    </row>
    <row r="35" spans="1:7" x14ac:dyDescent="0.15">
      <c r="A35" s="53">
        <v>167301</v>
      </c>
      <c r="B35" s="10" t="s">
        <v>6974</v>
      </c>
      <c r="C35" s="53">
        <v>1.248</v>
      </c>
      <c r="D35" s="53">
        <v>1.3080000000000001</v>
      </c>
      <c r="E35" s="55">
        <v>2.46E-2</v>
      </c>
      <c r="F35" s="53">
        <v>1.218</v>
      </c>
      <c r="G35" s="53">
        <v>1.2769999999999999</v>
      </c>
    </row>
    <row r="36" spans="1:7" x14ac:dyDescent="0.15">
      <c r="A36" s="52">
        <v>501021</v>
      </c>
      <c r="B36" s="11" t="s">
        <v>10602</v>
      </c>
      <c r="C36" s="52">
        <v>1.3711</v>
      </c>
      <c r="D36" s="52">
        <v>1.3711</v>
      </c>
      <c r="E36" s="54">
        <v>2.4E-2</v>
      </c>
      <c r="F36" s="52">
        <v>1.339</v>
      </c>
      <c r="G36" s="52">
        <v>1.339</v>
      </c>
    </row>
    <row r="37" spans="1:7" x14ac:dyDescent="0.15">
      <c r="A37" s="53">
        <v>150296</v>
      </c>
      <c r="B37" s="10" t="s">
        <v>9425</v>
      </c>
      <c r="C37" s="53">
        <v>0.92789999999999995</v>
      </c>
      <c r="D37" s="53">
        <v>0</v>
      </c>
      <c r="E37" s="55">
        <v>2.3900000000000001E-2</v>
      </c>
      <c r="F37" s="53">
        <v>0.90620000000000001</v>
      </c>
      <c r="G37" s="53">
        <v>0</v>
      </c>
    </row>
    <row r="38" spans="1:7" x14ac:dyDescent="0.15">
      <c r="A38" s="52">
        <v>150052</v>
      </c>
      <c r="B38" s="11" t="s">
        <v>6426</v>
      </c>
      <c r="C38" s="52">
        <v>0.81899999999999995</v>
      </c>
      <c r="D38" s="52">
        <v>1.4970000000000001</v>
      </c>
      <c r="E38" s="54">
        <v>2.3800000000000002E-2</v>
      </c>
      <c r="F38" s="52">
        <v>0.8</v>
      </c>
      <c r="G38" s="52">
        <v>1.492</v>
      </c>
    </row>
    <row r="39" spans="1:7" x14ac:dyDescent="0.15">
      <c r="A39" s="53">
        <v>502008</v>
      </c>
      <c r="B39" s="10" t="s">
        <v>9426</v>
      </c>
      <c r="C39" s="53">
        <v>1.0448999999999999</v>
      </c>
      <c r="D39" s="53">
        <v>0</v>
      </c>
      <c r="E39" s="55">
        <v>2.3599999999999999E-2</v>
      </c>
      <c r="F39" s="53">
        <v>1.0207999999999999</v>
      </c>
      <c r="G39" s="53">
        <v>0</v>
      </c>
    </row>
    <row r="40" spans="1:7" x14ac:dyDescent="0.15">
      <c r="A40" s="52">
        <v>1685</v>
      </c>
      <c r="B40" s="11" t="s">
        <v>8002</v>
      </c>
      <c r="C40" s="52">
        <v>1.214</v>
      </c>
      <c r="D40" s="52">
        <v>1.214</v>
      </c>
      <c r="E40" s="54">
        <v>2.3599999999999999E-2</v>
      </c>
      <c r="F40" s="52">
        <v>1.1859999999999999</v>
      </c>
      <c r="G40" s="52">
        <v>1.1859999999999999</v>
      </c>
    </row>
    <row r="41" spans="1:7" x14ac:dyDescent="0.15">
      <c r="A41" s="53">
        <v>4374</v>
      </c>
      <c r="B41" s="10" t="s">
        <v>5689</v>
      </c>
      <c r="C41" s="53">
        <v>1.0884</v>
      </c>
      <c r="D41" s="53">
        <v>1.1834</v>
      </c>
      <c r="E41" s="55">
        <v>2.3400000000000001E-2</v>
      </c>
      <c r="F41" s="53">
        <v>1.0634999999999999</v>
      </c>
      <c r="G41" s="53">
        <v>1.1585000000000001</v>
      </c>
    </row>
    <row r="42" spans="1:7" x14ac:dyDescent="0.15">
      <c r="A42" s="52">
        <v>4375</v>
      </c>
      <c r="B42" s="11" t="s">
        <v>5690</v>
      </c>
      <c r="C42" s="52">
        <v>1.0862000000000001</v>
      </c>
      <c r="D42" s="52">
        <v>1.1812</v>
      </c>
      <c r="E42" s="54">
        <v>2.3400000000000001E-2</v>
      </c>
      <c r="F42" s="52">
        <v>1.0613999999999999</v>
      </c>
      <c r="G42" s="52">
        <v>1.1564000000000001</v>
      </c>
    </row>
    <row r="43" spans="1:7" x14ac:dyDescent="0.15">
      <c r="A43" s="53">
        <v>4727</v>
      </c>
      <c r="B43" s="10" t="s">
        <v>10573</v>
      </c>
      <c r="C43" s="53">
        <v>0.87229999999999996</v>
      </c>
      <c r="D43" s="53">
        <v>0.87229999999999996</v>
      </c>
      <c r="E43" s="55">
        <v>2.3300000000000001E-2</v>
      </c>
      <c r="F43" s="53">
        <v>0.85240000000000005</v>
      </c>
      <c r="G43" s="53">
        <v>0.85240000000000005</v>
      </c>
    </row>
    <row r="44" spans="1:7" x14ac:dyDescent="0.15">
      <c r="A44" s="52">
        <v>4726</v>
      </c>
      <c r="B44" s="11" t="s">
        <v>10574</v>
      </c>
      <c r="C44" s="52">
        <v>0.87260000000000004</v>
      </c>
      <c r="D44" s="52">
        <v>0.87260000000000004</v>
      </c>
      <c r="E44" s="54">
        <v>2.3300000000000001E-2</v>
      </c>
      <c r="F44" s="52">
        <v>0.85270000000000001</v>
      </c>
      <c r="G44" s="52">
        <v>0.85270000000000001</v>
      </c>
    </row>
    <row r="45" spans="1:7" x14ac:dyDescent="0.15">
      <c r="A45" s="53">
        <v>1740</v>
      </c>
      <c r="B45" s="10" t="s">
        <v>9136</v>
      </c>
      <c r="C45" s="53">
        <v>1.4910000000000001</v>
      </c>
      <c r="D45" s="53">
        <v>1.4910000000000001</v>
      </c>
      <c r="E45" s="55">
        <v>2.3300000000000001E-2</v>
      </c>
      <c r="F45" s="53">
        <v>1.4570000000000001</v>
      </c>
      <c r="G45" s="53">
        <v>1.4570000000000001</v>
      </c>
    </row>
    <row r="46" spans="1:7" x14ac:dyDescent="0.15">
      <c r="A46" s="52">
        <v>5228</v>
      </c>
      <c r="B46" s="11" t="s">
        <v>8026</v>
      </c>
      <c r="C46" s="52">
        <v>0.93049999999999999</v>
      </c>
      <c r="D46" s="52">
        <v>0.93049999999999999</v>
      </c>
      <c r="E46" s="54">
        <v>2.3099999999999999E-2</v>
      </c>
      <c r="F46" s="52">
        <v>0.90949999999999998</v>
      </c>
      <c r="G46" s="52">
        <v>0.90949999999999998</v>
      </c>
    </row>
    <row r="47" spans="1:7" x14ac:dyDescent="0.15">
      <c r="A47" s="53">
        <v>502022</v>
      </c>
      <c r="B47" s="10" t="s">
        <v>9427</v>
      </c>
      <c r="C47" s="53">
        <v>0.99399999999999999</v>
      </c>
      <c r="D47" s="53">
        <v>0</v>
      </c>
      <c r="E47" s="55">
        <v>2.2599999999999999E-2</v>
      </c>
      <c r="F47" s="53">
        <v>0.97199999999999998</v>
      </c>
      <c r="G47" s="53">
        <v>0</v>
      </c>
    </row>
    <row r="48" spans="1:7" x14ac:dyDescent="0.15">
      <c r="A48" s="52">
        <v>161124</v>
      </c>
      <c r="B48" s="11" t="s">
        <v>9635</v>
      </c>
      <c r="C48" s="52">
        <v>1.0590999999999999</v>
      </c>
      <c r="D48" s="52">
        <v>1.0590999999999999</v>
      </c>
      <c r="E48" s="54">
        <v>2.2499999999999999E-2</v>
      </c>
      <c r="F48" s="52">
        <v>1.0358000000000001</v>
      </c>
      <c r="G48" s="52">
        <v>1.0358000000000001</v>
      </c>
    </row>
    <row r="49" spans="1:7" x14ac:dyDescent="0.15">
      <c r="A49" s="53">
        <v>360007</v>
      </c>
      <c r="B49" s="10" t="s">
        <v>9132</v>
      </c>
      <c r="C49" s="53">
        <v>1.2767999999999999</v>
      </c>
      <c r="D49" s="53">
        <v>1.6017999999999999</v>
      </c>
      <c r="E49" s="55">
        <v>2.24E-2</v>
      </c>
      <c r="F49" s="53">
        <v>1.2487999999999999</v>
      </c>
      <c r="G49" s="53">
        <v>1.5738000000000001</v>
      </c>
    </row>
    <row r="50" spans="1:7" x14ac:dyDescent="0.15">
      <c r="A50" s="52">
        <v>251</v>
      </c>
      <c r="B50" s="11" t="s">
        <v>7422</v>
      </c>
      <c r="C50" s="52">
        <v>2.464</v>
      </c>
      <c r="D50" s="52">
        <v>2.9830000000000001</v>
      </c>
      <c r="E50" s="54">
        <v>2.24E-2</v>
      </c>
      <c r="F50" s="52">
        <v>2.41</v>
      </c>
      <c r="G50" s="52">
        <v>2.9289999999999998</v>
      </c>
    </row>
    <row r="51" spans="1:7" x14ac:dyDescent="0.15">
      <c r="A51" s="53">
        <v>150131</v>
      </c>
      <c r="B51" s="10" t="s">
        <v>5717</v>
      </c>
      <c r="C51" s="53">
        <v>0.57050000000000001</v>
      </c>
      <c r="D51" s="53">
        <v>1.6644000000000001</v>
      </c>
      <c r="E51" s="55">
        <v>2.24E-2</v>
      </c>
      <c r="F51" s="53">
        <v>0.55800000000000005</v>
      </c>
      <c r="G51" s="53">
        <v>1.6518999999999999</v>
      </c>
    </row>
    <row r="52" spans="1:7" x14ac:dyDescent="0.15">
      <c r="A52" s="52">
        <v>150306</v>
      </c>
      <c r="B52" s="11" t="s">
        <v>5716</v>
      </c>
      <c r="C52" s="52">
        <v>0.46100000000000002</v>
      </c>
      <c r="D52" s="52">
        <v>0.46100000000000002</v>
      </c>
      <c r="E52" s="54">
        <v>2.2200000000000001E-2</v>
      </c>
      <c r="F52" s="52">
        <v>0.45100000000000001</v>
      </c>
      <c r="G52" s="52">
        <v>0.45100000000000001</v>
      </c>
    </row>
    <row r="53" spans="1:7" x14ac:dyDescent="0.15">
      <c r="A53" s="53">
        <v>150260</v>
      </c>
      <c r="B53" s="10" t="s">
        <v>9666</v>
      </c>
      <c r="C53" s="53">
        <v>0.435</v>
      </c>
      <c r="D53" s="53">
        <v>0</v>
      </c>
      <c r="E53" s="55">
        <v>2.2100000000000002E-2</v>
      </c>
      <c r="F53" s="53">
        <v>0.42559999999999998</v>
      </c>
      <c r="G53" s="53">
        <v>0</v>
      </c>
    </row>
    <row r="54" spans="1:7" ht="32" x14ac:dyDescent="0.15">
      <c r="A54" s="52">
        <v>501306</v>
      </c>
      <c r="B54" s="11" t="s">
        <v>7726</v>
      </c>
      <c r="C54" s="52">
        <v>0.94089999999999996</v>
      </c>
      <c r="D54" s="52">
        <v>0.94089999999999996</v>
      </c>
      <c r="E54" s="54">
        <v>2.1899999999999999E-2</v>
      </c>
      <c r="F54" s="52">
        <v>0.92069999999999996</v>
      </c>
      <c r="G54" s="52">
        <v>0.92069999999999996</v>
      </c>
    </row>
    <row r="55" spans="1:7" ht="32" x14ac:dyDescent="0.15">
      <c r="A55" s="53">
        <v>501305</v>
      </c>
      <c r="B55" s="10" t="s">
        <v>7722</v>
      </c>
      <c r="C55" s="53">
        <v>0.9415</v>
      </c>
      <c r="D55" s="53">
        <v>0.9415</v>
      </c>
      <c r="E55" s="55">
        <v>2.1899999999999999E-2</v>
      </c>
      <c r="F55" s="53">
        <v>0.92130000000000001</v>
      </c>
      <c r="G55" s="53">
        <v>0.92130000000000001</v>
      </c>
    </row>
    <row r="56" spans="1:7" x14ac:dyDescent="0.15">
      <c r="A56" s="52">
        <v>150236</v>
      </c>
      <c r="B56" s="11" t="s">
        <v>10313</v>
      </c>
      <c r="C56" s="52">
        <v>0.56100000000000005</v>
      </c>
      <c r="D56" s="52">
        <v>0.12</v>
      </c>
      <c r="E56" s="54">
        <v>2.1899999999999999E-2</v>
      </c>
      <c r="F56" s="52">
        <v>0.54900000000000004</v>
      </c>
      <c r="G56" s="52">
        <v>0.11799999999999999</v>
      </c>
    </row>
    <row r="57" spans="1:7" x14ac:dyDescent="0.15">
      <c r="A57" s="53">
        <v>5198</v>
      </c>
      <c r="B57" s="10" t="s">
        <v>8142</v>
      </c>
      <c r="C57" s="53">
        <v>0.9607</v>
      </c>
      <c r="D57" s="53">
        <v>0.9607</v>
      </c>
      <c r="E57" s="55">
        <v>2.18E-2</v>
      </c>
      <c r="F57" s="53">
        <v>0.94020000000000004</v>
      </c>
      <c r="G57" s="53">
        <v>0.94020000000000004</v>
      </c>
    </row>
    <row r="58" spans="1:7" x14ac:dyDescent="0.15">
      <c r="A58" s="52">
        <v>150149</v>
      </c>
      <c r="B58" s="11" t="s">
        <v>6213</v>
      </c>
      <c r="C58" s="52">
        <v>0.75</v>
      </c>
      <c r="D58" s="52">
        <v>1.78</v>
      </c>
      <c r="E58" s="54">
        <v>2.18E-2</v>
      </c>
      <c r="F58" s="52">
        <v>0.73399999999999999</v>
      </c>
      <c r="G58" s="52">
        <v>1.764</v>
      </c>
    </row>
    <row r="59" spans="1:7" x14ac:dyDescent="0.15">
      <c r="A59" s="53">
        <v>5197</v>
      </c>
      <c r="B59" s="10" t="s">
        <v>8134</v>
      </c>
      <c r="C59" s="53">
        <v>0.96299999999999997</v>
      </c>
      <c r="D59" s="53">
        <v>0.96299999999999997</v>
      </c>
      <c r="E59" s="55">
        <v>2.18E-2</v>
      </c>
      <c r="F59" s="53">
        <v>0.9425</v>
      </c>
      <c r="G59" s="53">
        <v>0.9425</v>
      </c>
    </row>
    <row r="60" spans="1:7" x14ac:dyDescent="0.15">
      <c r="A60" s="52">
        <v>5192</v>
      </c>
      <c r="B60" s="11" t="s">
        <v>9491</v>
      </c>
      <c r="C60" s="52">
        <v>1.0183</v>
      </c>
      <c r="D60" s="52">
        <v>1.0183</v>
      </c>
      <c r="E60" s="54">
        <v>2.1700000000000001E-2</v>
      </c>
      <c r="F60" s="52">
        <v>0.99670000000000003</v>
      </c>
      <c r="G60" s="52">
        <v>0.99670000000000003</v>
      </c>
    </row>
    <row r="61" spans="1:7" x14ac:dyDescent="0.15">
      <c r="A61" s="53">
        <v>5191</v>
      </c>
      <c r="B61" s="10" t="s">
        <v>9486</v>
      </c>
      <c r="C61" s="53">
        <v>1.0184</v>
      </c>
      <c r="D61" s="53">
        <v>1.0184</v>
      </c>
      <c r="E61" s="55">
        <v>2.1700000000000001E-2</v>
      </c>
      <c r="F61" s="53">
        <v>0.99680000000000002</v>
      </c>
      <c r="G61" s="53">
        <v>0.99680000000000002</v>
      </c>
    </row>
    <row r="62" spans="1:7" x14ac:dyDescent="0.15">
      <c r="A62" s="52">
        <v>1864</v>
      </c>
      <c r="B62" s="11" t="s">
        <v>6294</v>
      </c>
      <c r="C62" s="52">
        <v>1.2749999999999999</v>
      </c>
      <c r="D62" s="52">
        <v>1.2749999999999999</v>
      </c>
      <c r="E62" s="54">
        <v>2.1600000000000001E-2</v>
      </c>
      <c r="F62" s="52">
        <v>1.248</v>
      </c>
      <c r="G62" s="52">
        <v>1.248</v>
      </c>
    </row>
    <row r="63" spans="1:7" x14ac:dyDescent="0.15">
      <c r="A63" s="53">
        <v>150048</v>
      </c>
      <c r="B63" s="10" t="s">
        <v>7480</v>
      </c>
      <c r="C63" s="53">
        <v>1.276</v>
      </c>
      <c r="D63" s="53">
        <v>1.276</v>
      </c>
      <c r="E63" s="55">
        <v>2.1600000000000001E-2</v>
      </c>
      <c r="F63" s="53">
        <v>1.2490000000000001</v>
      </c>
      <c r="G63" s="53">
        <v>1.2490000000000001</v>
      </c>
    </row>
    <row r="64" spans="1:7" x14ac:dyDescent="0.15">
      <c r="A64" s="52">
        <v>150122</v>
      </c>
      <c r="B64" s="11" t="s">
        <v>7547</v>
      </c>
      <c r="C64" s="52">
        <v>1.522</v>
      </c>
      <c r="D64" s="52">
        <v>1.522</v>
      </c>
      <c r="E64" s="54">
        <v>2.1499999999999998E-2</v>
      </c>
      <c r="F64" s="52">
        <v>1.49</v>
      </c>
      <c r="G64" s="52">
        <v>1.49</v>
      </c>
    </row>
    <row r="65" spans="1:7" x14ac:dyDescent="0.15">
      <c r="A65" s="53">
        <v>4518</v>
      </c>
      <c r="B65" s="10" t="s">
        <v>6924</v>
      </c>
      <c r="C65" s="53">
        <v>1.05</v>
      </c>
      <c r="D65" s="53">
        <v>1.05</v>
      </c>
      <c r="E65" s="55">
        <v>2.1399999999999999E-2</v>
      </c>
      <c r="F65" s="53">
        <v>1.028</v>
      </c>
      <c r="G65" s="53">
        <v>1.028</v>
      </c>
    </row>
    <row r="66" spans="1:7" x14ac:dyDescent="0.15">
      <c r="A66" s="52">
        <v>4519</v>
      </c>
      <c r="B66" s="11" t="s">
        <v>7013</v>
      </c>
      <c r="C66" s="52">
        <v>1.054</v>
      </c>
      <c r="D66" s="52">
        <v>1.054</v>
      </c>
      <c r="E66" s="54">
        <v>2.1299999999999999E-2</v>
      </c>
      <c r="F66" s="52">
        <v>1.032</v>
      </c>
      <c r="G66" s="52">
        <v>1.032</v>
      </c>
    </row>
    <row r="67" spans="1:7" x14ac:dyDescent="0.15">
      <c r="A67" s="53">
        <v>160628</v>
      </c>
      <c r="B67" s="10" t="s">
        <v>6717</v>
      </c>
      <c r="C67" s="53">
        <v>1.1599999999999999</v>
      </c>
      <c r="D67" s="53">
        <v>1.81</v>
      </c>
      <c r="E67" s="55">
        <v>2.1100000000000001E-2</v>
      </c>
      <c r="F67" s="53">
        <v>1.1359999999999999</v>
      </c>
      <c r="G67" s="53">
        <v>1.7949999999999999</v>
      </c>
    </row>
    <row r="68" spans="1:7" x14ac:dyDescent="0.15">
      <c r="A68" s="52">
        <v>40008</v>
      </c>
      <c r="B68" s="11" t="s">
        <v>5896</v>
      </c>
      <c r="C68" s="52">
        <v>1.6255999999999999</v>
      </c>
      <c r="D68" s="52">
        <v>3.1619000000000002</v>
      </c>
      <c r="E68" s="54">
        <v>2.1100000000000001E-2</v>
      </c>
      <c r="F68" s="52">
        <v>1.5920000000000001</v>
      </c>
      <c r="G68" s="52">
        <v>3.1282999999999999</v>
      </c>
    </row>
    <row r="69" spans="1:7" x14ac:dyDescent="0.15">
      <c r="A69" s="53">
        <v>4746</v>
      </c>
      <c r="B69" s="10" t="s">
        <v>9455</v>
      </c>
      <c r="C69" s="53">
        <v>1.4588000000000001</v>
      </c>
      <c r="D69" s="53">
        <v>1.4787999999999999</v>
      </c>
      <c r="E69" s="55">
        <v>2.1000000000000001E-2</v>
      </c>
      <c r="F69" s="53">
        <v>1.4288000000000001</v>
      </c>
      <c r="G69" s="53">
        <v>1.4488000000000001</v>
      </c>
    </row>
    <row r="70" spans="1:7" x14ac:dyDescent="0.15">
      <c r="A70" s="52">
        <v>110003</v>
      </c>
      <c r="B70" s="11" t="s">
        <v>9456</v>
      </c>
      <c r="C70" s="52">
        <v>1.4607000000000001</v>
      </c>
      <c r="D70" s="52">
        <v>3.3307000000000002</v>
      </c>
      <c r="E70" s="54">
        <v>2.1000000000000001E-2</v>
      </c>
      <c r="F70" s="52">
        <v>1.4307000000000001</v>
      </c>
      <c r="G70" s="52">
        <v>3.3007</v>
      </c>
    </row>
    <row r="71" spans="1:7" x14ac:dyDescent="0.15">
      <c r="A71" s="53">
        <v>1614</v>
      </c>
      <c r="B71" s="10" t="s">
        <v>8948</v>
      </c>
      <c r="C71" s="53">
        <v>0.83140000000000003</v>
      </c>
      <c r="D71" s="53">
        <v>0.83140000000000003</v>
      </c>
      <c r="E71" s="55">
        <v>2.0400000000000001E-2</v>
      </c>
      <c r="F71" s="53">
        <v>0.81479999999999997</v>
      </c>
      <c r="G71" s="53">
        <v>0.81479999999999997</v>
      </c>
    </row>
    <row r="72" spans="1:7" x14ac:dyDescent="0.15">
      <c r="A72" s="52">
        <v>398061</v>
      </c>
      <c r="B72" s="11" t="s">
        <v>6402</v>
      </c>
      <c r="C72" s="52">
        <v>2.6549999999999998</v>
      </c>
      <c r="D72" s="52">
        <v>2.8650000000000002</v>
      </c>
      <c r="E72" s="54">
        <v>2.0400000000000001E-2</v>
      </c>
      <c r="F72" s="52">
        <v>2.6019999999999999</v>
      </c>
      <c r="G72" s="52">
        <v>2.8119999999999998</v>
      </c>
    </row>
    <row r="73" spans="1:7" x14ac:dyDescent="0.15">
      <c r="A73" s="53">
        <v>150276</v>
      </c>
      <c r="B73" s="10" t="s">
        <v>8161</v>
      </c>
      <c r="C73" s="53">
        <v>0.40300000000000002</v>
      </c>
      <c r="D73" s="53">
        <v>0.108</v>
      </c>
      <c r="E73" s="55">
        <v>2.0299999999999999E-2</v>
      </c>
      <c r="F73" s="53">
        <v>0.39500000000000002</v>
      </c>
      <c r="G73" s="53">
        <v>0.105</v>
      </c>
    </row>
    <row r="74" spans="1:7" x14ac:dyDescent="0.15">
      <c r="A74" s="52">
        <v>150182</v>
      </c>
      <c r="B74" s="11" t="s">
        <v>10376</v>
      </c>
      <c r="C74" s="52">
        <v>0.40300000000000002</v>
      </c>
      <c r="D74" s="52">
        <v>2.1779999999999999</v>
      </c>
      <c r="E74" s="54">
        <v>2.0299999999999999E-2</v>
      </c>
      <c r="F74" s="52">
        <v>0.39500000000000002</v>
      </c>
      <c r="G74" s="52">
        <v>2.1760000000000002</v>
      </c>
    </row>
    <row r="75" spans="1:7" x14ac:dyDescent="0.15">
      <c r="A75" s="53">
        <v>2387</v>
      </c>
      <c r="B75" s="10" t="s">
        <v>6779</v>
      </c>
      <c r="C75" s="53">
        <v>1.2110000000000001</v>
      </c>
      <c r="D75" s="53">
        <v>1.2110000000000001</v>
      </c>
      <c r="E75" s="55">
        <v>2.0199999999999999E-2</v>
      </c>
      <c r="F75" s="53">
        <v>1.1870000000000001</v>
      </c>
      <c r="G75" s="53">
        <v>1.1870000000000001</v>
      </c>
    </row>
    <row r="76" spans="1:7" x14ac:dyDescent="0.15">
      <c r="A76" s="52">
        <v>150013</v>
      </c>
      <c r="B76" s="11" t="s">
        <v>6435</v>
      </c>
      <c r="C76" s="52">
        <v>1.514</v>
      </c>
      <c r="D76" s="52">
        <v>1.284</v>
      </c>
      <c r="E76" s="54">
        <v>2.0199999999999999E-2</v>
      </c>
      <c r="F76" s="52">
        <v>1.484</v>
      </c>
      <c r="G76" s="52">
        <v>1.2629999999999999</v>
      </c>
    </row>
    <row r="77" spans="1:7" x14ac:dyDescent="0.15">
      <c r="A77" s="53">
        <v>150168</v>
      </c>
      <c r="B77" s="10" t="s">
        <v>7524</v>
      </c>
      <c r="C77" s="53">
        <v>0.91400000000000003</v>
      </c>
      <c r="D77" s="53">
        <v>0</v>
      </c>
      <c r="E77" s="55">
        <v>2.01E-2</v>
      </c>
      <c r="F77" s="53">
        <v>0.89600000000000002</v>
      </c>
      <c r="G77" s="53">
        <v>0</v>
      </c>
    </row>
    <row r="78" spans="1:7" x14ac:dyDescent="0.15">
      <c r="A78" s="52">
        <v>502055</v>
      </c>
      <c r="B78" s="11" t="s">
        <v>8953</v>
      </c>
      <c r="C78" s="52">
        <v>0.61</v>
      </c>
      <c r="D78" s="52">
        <v>0</v>
      </c>
      <c r="E78" s="54">
        <v>2.01E-2</v>
      </c>
      <c r="F78" s="52">
        <v>0.59799999999999998</v>
      </c>
      <c r="G78" s="52">
        <v>0</v>
      </c>
    </row>
    <row r="79" spans="1:7" x14ac:dyDescent="0.15">
      <c r="A79" s="53">
        <v>4871</v>
      </c>
      <c r="B79" s="10" t="s">
        <v>6847</v>
      </c>
      <c r="C79" s="53">
        <v>1.0119</v>
      </c>
      <c r="D79" s="53">
        <v>1.0119</v>
      </c>
      <c r="E79" s="55">
        <v>2.01E-2</v>
      </c>
      <c r="F79" s="53">
        <v>0.99199999999999999</v>
      </c>
      <c r="G79" s="53">
        <v>0.99199999999999999</v>
      </c>
    </row>
    <row r="80" spans="1:7" x14ac:dyDescent="0.15">
      <c r="A80" s="52">
        <v>398021</v>
      </c>
      <c r="B80" s="11" t="s">
        <v>6427</v>
      </c>
      <c r="C80" s="52">
        <v>0.81720000000000004</v>
      </c>
      <c r="D80" s="52">
        <v>1.1272</v>
      </c>
      <c r="E80" s="54">
        <v>0.02</v>
      </c>
      <c r="F80" s="52">
        <v>0.80120000000000002</v>
      </c>
      <c r="G80" s="52">
        <v>1.1112</v>
      </c>
    </row>
    <row r="81" spans="1:7" ht="32" x14ac:dyDescent="0.15">
      <c r="A81" s="53">
        <v>5119</v>
      </c>
      <c r="B81" s="10" t="s">
        <v>7732</v>
      </c>
      <c r="C81" s="53">
        <v>0.94330000000000003</v>
      </c>
      <c r="D81" s="53">
        <v>0.94330000000000003</v>
      </c>
      <c r="E81" s="55">
        <v>1.9800000000000002E-2</v>
      </c>
      <c r="F81" s="53">
        <v>0.92500000000000004</v>
      </c>
      <c r="G81" s="53">
        <v>0.92500000000000004</v>
      </c>
    </row>
    <row r="82" spans="1:7" x14ac:dyDescent="0.15">
      <c r="A82" s="52">
        <v>398001</v>
      </c>
      <c r="B82" s="11" t="s">
        <v>6318</v>
      </c>
      <c r="C82" s="52">
        <v>0.48049999999999998</v>
      </c>
      <c r="D82" s="52">
        <v>3.4028</v>
      </c>
      <c r="E82" s="54">
        <v>1.9699999999999999E-2</v>
      </c>
      <c r="F82" s="52">
        <v>0.47120000000000001</v>
      </c>
      <c r="G82" s="52">
        <v>3.3795999999999999</v>
      </c>
    </row>
    <row r="83" spans="1:7" x14ac:dyDescent="0.15">
      <c r="A83" s="53">
        <v>4532</v>
      </c>
      <c r="B83" s="10" t="s">
        <v>8124</v>
      </c>
      <c r="C83" s="53">
        <v>0.94750000000000001</v>
      </c>
      <c r="D83" s="53">
        <v>0.94750000000000001</v>
      </c>
      <c r="E83" s="55">
        <v>1.9599999999999999E-2</v>
      </c>
      <c r="F83" s="53">
        <v>0.92930000000000001</v>
      </c>
      <c r="G83" s="53">
        <v>0.92930000000000001</v>
      </c>
    </row>
    <row r="84" spans="1:7" x14ac:dyDescent="0.15">
      <c r="A84" s="52">
        <v>4533</v>
      </c>
      <c r="B84" s="11" t="s">
        <v>8130</v>
      </c>
      <c r="C84" s="52">
        <v>0.94569999999999999</v>
      </c>
      <c r="D84" s="52">
        <v>0.94569999999999999</v>
      </c>
      <c r="E84" s="54">
        <v>1.95E-2</v>
      </c>
      <c r="F84" s="52">
        <v>0.92759999999999998</v>
      </c>
      <c r="G84" s="52">
        <v>0.92759999999999998</v>
      </c>
    </row>
    <row r="85" spans="1:7" x14ac:dyDescent="0.15">
      <c r="A85" s="53">
        <v>4263</v>
      </c>
      <c r="B85" s="10" t="s">
        <v>5763</v>
      </c>
      <c r="C85" s="53">
        <v>1.258</v>
      </c>
      <c r="D85" s="53">
        <v>1.258</v>
      </c>
      <c r="E85" s="55">
        <v>1.9400000000000001E-2</v>
      </c>
      <c r="F85" s="53">
        <v>1.234</v>
      </c>
      <c r="G85" s="53">
        <v>1.234</v>
      </c>
    </row>
    <row r="86" spans="1:7" x14ac:dyDescent="0.15">
      <c r="A86" s="52">
        <v>160218</v>
      </c>
      <c r="B86" s="11" t="s">
        <v>5963</v>
      </c>
      <c r="C86" s="52">
        <v>0.79179999999999995</v>
      </c>
      <c r="D86" s="52">
        <v>1.9538</v>
      </c>
      <c r="E86" s="54">
        <v>1.9400000000000001E-2</v>
      </c>
      <c r="F86" s="52">
        <v>0.77669999999999995</v>
      </c>
      <c r="G86" s="52">
        <v>1.9387000000000001</v>
      </c>
    </row>
    <row r="87" spans="1:7" x14ac:dyDescent="0.15">
      <c r="A87" s="53">
        <v>4404</v>
      </c>
      <c r="B87" s="10" t="s">
        <v>10393</v>
      </c>
      <c r="C87" s="53">
        <v>1.0699000000000001</v>
      </c>
      <c r="D87" s="53">
        <v>1.0699000000000001</v>
      </c>
      <c r="E87" s="55">
        <v>1.9400000000000001E-2</v>
      </c>
      <c r="F87" s="53">
        <v>1.0495000000000001</v>
      </c>
      <c r="G87" s="53">
        <v>1.0495000000000001</v>
      </c>
    </row>
    <row r="88" spans="1:7" x14ac:dyDescent="0.15">
      <c r="A88" s="52">
        <v>4403</v>
      </c>
      <c r="B88" s="11" t="s">
        <v>10392</v>
      </c>
      <c r="C88" s="52">
        <v>1.0819000000000001</v>
      </c>
      <c r="D88" s="52">
        <v>1.0819000000000001</v>
      </c>
      <c r="E88" s="54">
        <v>1.9400000000000001E-2</v>
      </c>
      <c r="F88" s="52">
        <v>1.0612999999999999</v>
      </c>
      <c r="G88" s="52">
        <v>1.0612999999999999</v>
      </c>
    </row>
    <row r="89" spans="1:7" x14ac:dyDescent="0.15">
      <c r="A89" s="53">
        <v>1878</v>
      </c>
      <c r="B89" s="10" t="s">
        <v>9442</v>
      </c>
      <c r="C89" s="53">
        <v>1.6839999999999999</v>
      </c>
      <c r="D89" s="53">
        <v>1.6839999999999999</v>
      </c>
      <c r="E89" s="55">
        <v>1.9400000000000001E-2</v>
      </c>
      <c r="F89" s="53">
        <v>1.6519999999999999</v>
      </c>
      <c r="G89" s="53">
        <v>1.6519999999999999</v>
      </c>
    </row>
    <row r="90" spans="1:7" x14ac:dyDescent="0.15">
      <c r="A90" s="52">
        <v>150290</v>
      </c>
      <c r="B90" s="11" t="s">
        <v>6212</v>
      </c>
      <c r="C90" s="52">
        <v>0.47499999999999998</v>
      </c>
      <c r="D90" s="52">
        <v>0.47499999999999998</v>
      </c>
      <c r="E90" s="54">
        <v>1.9300000000000001E-2</v>
      </c>
      <c r="F90" s="52">
        <v>0.46600000000000003</v>
      </c>
      <c r="G90" s="52">
        <v>0.46600000000000003</v>
      </c>
    </row>
    <row r="91" spans="1:7" x14ac:dyDescent="0.15">
      <c r="A91" s="53">
        <v>150212</v>
      </c>
      <c r="B91" s="10" t="s">
        <v>10381</v>
      </c>
      <c r="C91" s="53">
        <v>0.52800000000000002</v>
      </c>
      <c r="D91" s="53">
        <v>0.52800000000000002</v>
      </c>
      <c r="E91" s="55">
        <v>1.9300000000000001E-2</v>
      </c>
      <c r="F91" s="53">
        <v>0.51800000000000002</v>
      </c>
      <c r="G91" s="53">
        <v>0.51800000000000002</v>
      </c>
    </row>
    <row r="92" spans="1:7" x14ac:dyDescent="0.15">
      <c r="A92" s="52">
        <v>162203</v>
      </c>
      <c r="B92" s="11" t="s">
        <v>6525</v>
      </c>
      <c r="C92" s="52">
        <v>1.1758999999999999</v>
      </c>
      <c r="D92" s="52">
        <v>3.1158999999999999</v>
      </c>
      <c r="E92" s="54">
        <v>1.9199999999999998E-2</v>
      </c>
      <c r="F92" s="52">
        <v>1.1536999999999999</v>
      </c>
      <c r="G92" s="52">
        <v>3.0937000000000001</v>
      </c>
    </row>
    <row r="93" spans="1:7" x14ac:dyDescent="0.15">
      <c r="A93" s="53">
        <v>1542</v>
      </c>
      <c r="B93" s="10" t="s">
        <v>5720</v>
      </c>
      <c r="C93" s="53">
        <v>1.917</v>
      </c>
      <c r="D93" s="53">
        <v>1.917</v>
      </c>
      <c r="E93" s="55">
        <v>1.9099999999999999E-2</v>
      </c>
      <c r="F93" s="53">
        <v>1.881</v>
      </c>
      <c r="G93" s="53">
        <v>1.881</v>
      </c>
    </row>
    <row r="94" spans="1:7" x14ac:dyDescent="0.15">
      <c r="A94" s="52">
        <v>150316</v>
      </c>
      <c r="B94" s="11" t="s">
        <v>10061</v>
      </c>
      <c r="C94" s="52">
        <v>0.53300000000000003</v>
      </c>
      <c r="D94" s="52">
        <v>7.9000000000000001E-2</v>
      </c>
      <c r="E94" s="54">
        <v>1.9099999999999999E-2</v>
      </c>
      <c r="F94" s="52">
        <v>0.52300000000000002</v>
      </c>
      <c r="G94" s="52">
        <v>7.8E-2</v>
      </c>
    </row>
    <row r="95" spans="1:7" x14ac:dyDescent="0.15">
      <c r="A95" s="53">
        <v>512070</v>
      </c>
      <c r="B95" s="10" t="s">
        <v>9484</v>
      </c>
      <c r="C95" s="53">
        <v>1.9196</v>
      </c>
      <c r="D95" s="53">
        <v>1.9196</v>
      </c>
      <c r="E95" s="55">
        <v>1.9099999999999999E-2</v>
      </c>
      <c r="F95" s="53">
        <v>1.8836999999999999</v>
      </c>
      <c r="G95" s="53">
        <v>1.8836999999999999</v>
      </c>
    </row>
    <row r="96" spans="1:7" x14ac:dyDescent="0.15">
      <c r="A96" s="52">
        <v>1054</v>
      </c>
      <c r="B96" s="11" t="s">
        <v>6386</v>
      </c>
      <c r="C96" s="52">
        <v>1.075</v>
      </c>
      <c r="D96" s="52">
        <v>1.075</v>
      </c>
      <c r="E96" s="54">
        <v>1.9E-2</v>
      </c>
      <c r="F96" s="52">
        <v>1.0549999999999999</v>
      </c>
      <c r="G96" s="52">
        <v>1.0549999999999999</v>
      </c>
    </row>
    <row r="97" spans="1:7" x14ac:dyDescent="0.15">
      <c r="A97" s="53">
        <v>519727</v>
      </c>
      <c r="B97" s="10" t="s">
        <v>10563</v>
      </c>
      <c r="C97" s="53">
        <v>0.97099999999999997</v>
      </c>
      <c r="D97" s="53">
        <v>1.431</v>
      </c>
      <c r="E97" s="55">
        <v>1.89E-2</v>
      </c>
      <c r="F97" s="53">
        <v>0.95299999999999996</v>
      </c>
      <c r="G97" s="53">
        <v>1.413</v>
      </c>
    </row>
    <row r="98" spans="1:7" x14ac:dyDescent="0.15">
      <c r="A98" s="52">
        <v>150050</v>
      </c>
      <c r="B98" s="11" t="s">
        <v>7445</v>
      </c>
      <c r="C98" s="52">
        <v>1.405</v>
      </c>
      <c r="D98" s="52">
        <v>3.758</v>
      </c>
      <c r="E98" s="54">
        <v>1.89E-2</v>
      </c>
      <c r="F98" s="52">
        <v>1.379</v>
      </c>
      <c r="G98" s="52">
        <v>3.6880000000000002</v>
      </c>
    </row>
    <row r="99" spans="1:7" x14ac:dyDescent="0.15">
      <c r="A99" s="53">
        <v>512200</v>
      </c>
      <c r="B99" s="10" t="s">
        <v>8198</v>
      </c>
      <c r="C99" s="53">
        <v>0.96409999999999996</v>
      </c>
      <c r="D99" s="53">
        <v>0.96409999999999996</v>
      </c>
      <c r="E99" s="55">
        <v>1.8800000000000001E-2</v>
      </c>
      <c r="F99" s="53">
        <v>0.94630000000000003</v>
      </c>
      <c r="G99" s="53">
        <v>0.94630000000000003</v>
      </c>
    </row>
    <row r="100" spans="1:7" x14ac:dyDescent="0.15">
      <c r="A100" s="52">
        <v>160642</v>
      </c>
      <c r="B100" s="11" t="s">
        <v>6573</v>
      </c>
      <c r="C100" s="52">
        <v>0.96350000000000002</v>
      </c>
      <c r="D100" s="52">
        <v>0.96350000000000002</v>
      </c>
      <c r="E100" s="54">
        <v>1.8700000000000001E-2</v>
      </c>
      <c r="F100" s="52">
        <v>0.94579999999999997</v>
      </c>
      <c r="G100" s="52">
        <v>0.94579999999999997</v>
      </c>
    </row>
    <row r="101" spans="1:7" x14ac:dyDescent="0.15">
      <c r="A101" s="53">
        <v>1140</v>
      </c>
      <c r="B101" s="10" t="s">
        <v>6476</v>
      </c>
      <c r="C101" s="53">
        <v>0.98</v>
      </c>
      <c r="D101" s="53">
        <v>0.98</v>
      </c>
      <c r="E101" s="55">
        <v>1.8700000000000001E-2</v>
      </c>
      <c r="F101" s="53">
        <v>0.96199999999999997</v>
      </c>
      <c r="G101" s="53">
        <v>0.96199999999999997</v>
      </c>
    </row>
    <row r="102" spans="1:7" x14ac:dyDescent="0.15">
      <c r="A102" s="52">
        <v>519670</v>
      </c>
      <c r="B102" s="11" t="s">
        <v>8159</v>
      </c>
      <c r="C102" s="52">
        <v>1.4279999999999999</v>
      </c>
      <c r="D102" s="52">
        <v>2.9529999999999998</v>
      </c>
      <c r="E102" s="54">
        <v>1.8499999999999999E-2</v>
      </c>
      <c r="F102" s="52">
        <v>1.4019999999999999</v>
      </c>
      <c r="G102" s="52">
        <v>2.927</v>
      </c>
    </row>
    <row r="103" spans="1:7" x14ac:dyDescent="0.15">
      <c r="A103" s="53">
        <v>5402</v>
      </c>
      <c r="B103" s="10" t="s">
        <v>9139</v>
      </c>
      <c r="C103" s="53">
        <v>1.0275000000000001</v>
      </c>
      <c r="D103" s="53">
        <v>1.0275000000000001</v>
      </c>
      <c r="E103" s="55">
        <v>1.8499999999999999E-2</v>
      </c>
      <c r="F103" s="53">
        <v>1.0087999999999999</v>
      </c>
      <c r="G103" s="53">
        <v>1.0087999999999999</v>
      </c>
    </row>
    <row r="104" spans="1:7" x14ac:dyDescent="0.15">
      <c r="A104" s="52">
        <v>481010</v>
      </c>
      <c r="B104" s="11" t="s">
        <v>6599</v>
      </c>
      <c r="C104" s="52">
        <v>1.22</v>
      </c>
      <c r="D104" s="52">
        <v>1.22</v>
      </c>
      <c r="E104" s="54">
        <v>1.84E-2</v>
      </c>
      <c r="F104" s="52">
        <v>1.198</v>
      </c>
      <c r="G104" s="52">
        <v>1.198</v>
      </c>
    </row>
    <row r="105" spans="1:7" x14ac:dyDescent="0.15">
      <c r="A105" s="53">
        <v>502005</v>
      </c>
      <c r="B105" s="10" t="s">
        <v>10374</v>
      </c>
      <c r="C105" s="53">
        <v>0.48299999999999998</v>
      </c>
      <c r="D105" s="53">
        <v>0</v>
      </c>
      <c r="E105" s="55">
        <v>1.83E-2</v>
      </c>
      <c r="F105" s="53">
        <v>0.4743</v>
      </c>
      <c r="G105" s="53">
        <v>0</v>
      </c>
    </row>
    <row r="106" spans="1:7" x14ac:dyDescent="0.15">
      <c r="A106" s="52">
        <v>260116</v>
      </c>
      <c r="B106" s="11" t="s">
        <v>7497</v>
      </c>
      <c r="C106" s="52">
        <v>3.165</v>
      </c>
      <c r="D106" s="52">
        <v>3.3149999999999999</v>
      </c>
      <c r="E106" s="54">
        <v>1.83E-2</v>
      </c>
      <c r="F106" s="52">
        <v>3.1080000000000001</v>
      </c>
      <c r="G106" s="52">
        <v>3.258</v>
      </c>
    </row>
    <row r="107" spans="1:7" x14ac:dyDescent="0.15">
      <c r="A107" s="53">
        <v>960008</v>
      </c>
      <c r="B107" s="10" t="s">
        <v>9421</v>
      </c>
      <c r="C107" s="53">
        <v>3.1659999999999999</v>
      </c>
      <c r="D107" s="53">
        <v>3.1659999999999999</v>
      </c>
      <c r="E107" s="55">
        <v>1.83E-2</v>
      </c>
      <c r="F107" s="53">
        <v>3.109</v>
      </c>
      <c r="G107" s="53">
        <v>3.109</v>
      </c>
    </row>
    <row r="108" spans="1:7" x14ac:dyDescent="0.15">
      <c r="A108" s="52">
        <v>161818</v>
      </c>
      <c r="B108" s="11" t="s">
        <v>7512</v>
      </c>
      <c r="C108" s="52">
        <v>1.222</v>
      </c>
      <c r="D108" s="52">
        <v>1.3049999999999999</v>
      </c>
      <c r="E108" s="54">
        <v>1.83E-2</v>
      </c>
      <c r="F108" s="52">
        <v>1.2</v>
      </c>
      <c r="G108" s="52">
        <v>1.2829999999999999</v>
      </c>
    </row>
    <row r="109" spans="1:7" x14ac:dyDescent="0.15">
      <c r="A109" s="53">
        <v>510650</v>
      </c>
      <c r="B109" s="10" t="s">
        <v>9534</v>
      </c>
      <c r="C109" s="53">
        <v>1.8469</v>
      </c>
      <c r="D109" s="53">
        <v>1.8469</v>
      </c>
      <c r="E109" s="55">
        <v>1.83E-2</v>
      </c>
      <c r="F109" s="53">
        <v>1.8137000000000001</v>
      </c>
      <c r="G109" s="53">
        <v>1.8137000000000001</v>
      </c>
    </row>
    <row r="110" spans="1:7" x14ac:dyDescent="0.15">
      <c r="A110" s="52">
        <v>360016</v>
      </c>
      <c r="B110" s="11" t="s">
        <v>9134</v>
      </c>
      <c r="C110" s="52">
        <v>0.94699999999999995</v>
      </c>
      <c r="D110" s="52">
        <v>1.7569999999999999</v>
      </c>
      <c r="E110" s="54">
        <v>1.83E-2</v>
      </c>
      <c r="F110" s="52">
        <v>0.93</v>
      </c>
      <c r="G110" s="52">
        <v>1.74</v>
      </c>
    </row>
    <row r="111" spans="1:7" x14ac:dyDescent="0.15">
      <c r="A111" s="53">
        <v>3704</v>
      </c>
      <c r="B111" s="10" t="s">
        <v>9133</v>
      </c>
      <c r="C111" s="53">
        <v>1.0533999999999999</v>
      </c>
      <c r="D111" s="53">
        <v>1.0533999999999999</v>
      </c>
      <c r="E111" s="55">
        <v>1.83E-2</v>
      </c>
      <c r="F111" s="53">
        <v>1.0345</v>
      </c>
      <c r="G111" s="53">
        <v>1.0345</v>
      </c>
    </row>
    <row r="112" spans="1:7" x14ac:dyDescent="0.15">
      <c r="A112" s="52">
        <v>1266</v>
      </c>
      <c r="B112" s="11" t="s">
        <v>7729</v>
      </c>
      <c r="C112" s="52">
        <v>0.80989999999999995</v>
      </c>
      <c r="D112" s="52">
        <v>0.84189999999999998</v>
      </c>
      <c r="E112" s="54">
        <v>1.8200000000000001E-2</v>
      </c>
      <c r="F112" s="52">
        <v>0.7954</v>
      </c>
      <c r="G112" s="52">
        <v>0.82740000000000002</v>
      </c>
    </row>
    <row r="113" spans="1:7" x14ac:dyDescent="0.15">
      <c r="A113" s="53">
        <v>4477</v>
      </c>
      <c r="B113" s="10" t="s">
        <v>9448</v>
      </c>
      <c r="C113" s="53">
        <v>1.2472000000000001</v>
      </c>
      <c r="D113" s="53">
        <v>1.2472000000000001</v>
      </c>
      <c r="E113" s="55">
        <v>1.8200000000000001E-2</v>
      </c>
      <c r="F113" s="53">
        <v>1.2249000000000001</v>
      </c>
      <c r="G113" s="53">
        <v>1.2249000000000001</v>
      </c>
    </row>
    <row r="114" spans="1:7" x14ac:dyDescent="0.15">
      <c r="A114" s="52">
        <v>519673</v>
      </c>
      <c r="B114" s="11" t="s">
        <v>8138</v>
      </c>
      <c r="C114" s="52">
        <v>1.35</v>
      </c>
      <c r="D114" s="52">
        <v>1.35</v>
      </c>
      <c r="E114" s="54">
        <v>1.8100000000000002E-2</v>
      </c>
      <c r="F114" s="52">
        <v>1.3260000000000001</v>
      </c>
      <c r="G114" s="52">
        <v>1.3260000000000001</v>
      </c>
    </row>
    <row r="115" spans="1:7" x14ac:dyDescent="0.15">
      <c r="A115" s="53">
        <v>1008</v>
      </c>
      <c r="B115" s="10" t="s">
        <v>6363</v>
      </c>
      <c r="C115" s="53">
        <v>1.127</v>
      </c>
      <c r="D115" s="53">
        <v>1.127</v>
      </c>
      <c r="E115" s="55">
        <v>1.8100000000000002E-2</v>
      </c>
      <c r="F115" s="53">
        <v>1.107</v>
      </c>
      <c r="G115" s="53">
        <v>1.107</v>
      </c>
    </row>
    <row r="116" spans="1:7" x14ac:dyDescent="0.15">
      <c r="A116" s="52">
        <v>3120</v>
      </c>
      <c r="B116" s="11" t="s">
        <v>9464</v>
      </c>
      <c r="C116" s="52">
        <v>1.2410000000000001</v>
      </c>
      <c r="D116" s="52">
        <v>1.2410000000000001</v>
      </c>
      <c r="E116" s="54">
        <v>1.7999999999999999E-2</v>
      </c>
      <c r="F116" s="52">
        <v>1.2190000000000001</v>
      </c>
      <c r="G116" s="52">
        <v>1.2190000000000001</v>
      </c>
    </row>
    <row r="117" spans="1:7" x14ac:dyDescent="0.15">
      <c r="A117" s="53">
        <v>3119</v>
      </c>
      <c r="B117" s="10" t="s">
        <v>9465</v>
      </c>
      <c r="C117" s="53">
        <v>1.242</v>
      </c>
      <c r="D117" s="53">
        <v>1.242</v>
      </c>
      <c r="E117" s="55">
        <v>1.7999999999999999E-2</v>
      </c>
      <c r="F117" s="53">
        <v>1.22</v>
      </c>
      <c r="G117" s="53">
        <v>1.22</v>
      </c>
    </row>
    <row r="118" spans="1:7" x14ac:dyDescent="0.15">
      <c r="A118" s="52">
        <v>950</v>
      </c>
      <c r="B118" s="11" t="s">
        <v>9499</v>
      </c>
      <c r="C118" s="52">
        <v>0.86719999999999997</v>
      </c>
      <c r="D118" s="52">
        <v>0.86719999999999997</v>
      </c>
      <c r="E118" s="54">
        <v>1.7999999999999999E-2</v>
      </c>
      <c r="F118" s="52">
        <v>0.85189999999999999</v>
      </c>
      <c r="G118" s="52">
        <v>0.85189999999999999</v>
      </c>
    </row>
    <row r="119" spans="1:7" x14ac:dyDescent="0.15">
      <c r="A119" s="53">
        <v>4643</v>
      </c>
      <c r="B119" s="10" t="s">
        <v>8260</v>
      </c>
      <c r="C119" s="53">
        <v>1.0012000000000001</v>
      </c>
      <c r="D119" s="53">
        <v>1.0012000000000001</v>
      </c>
      <c r="E119" s="55">
        <v>1.7899999999999999E-2</v>
      </c>
      <c r="F119" s="53">
        <v>0.98360000000000003</v>
      </c>
      <c r="G119" s="53">
        <v>0.98360000000000003</v>
      </c>
    </row>
    <row r="120" spans="1:7" x14ac:dyDescent="0.15">
      <c r="A120" s="52">
        <v>4642</v>
      </c>
      <c r="B120" s="11" t="s">
        <v>8248</v>
      </c>
      <c r="C120" s="52">
        <v>1.0029999999999999</v>
      </c>
      <c r="D120" s="52">
        <v>1.0029999999999999</v>
      </c>
      <c r="E120" s="54">
        <v>1.7899999999999999E-2</v>
      </c>
      <c r="F120" s="52">
        <v>0.98540000000000005</v>
      </c>
      <c r="G120" s="52">
        <v>0.98540000000000005</v>
      </c>
    </row>
    <row r="121" spans="1:7" x14ac:dyDescent="0.15">
      <c r="A121" s="53">
        <v>519651</v>
      </c>
      <c r="B121" s="10" t="s">
        <v>8182</v>
      </c>
      <c r="C121" s="53">
        <v>0.56999999999999995</v>
      </c>
      <c r="D121" s="53">
        <v>0.56999999999999995</v>
      </c>
      <c r="E121" s="55">
        <v>1.7899999999999999E-2</v>
      </c>
      <c r="F121" s="53">
        <v>0.56000000000000005</v>
      </c>
      <c r="G121" s="53">
        <v>0.56000000000000005</v>
      </c>
    </row>
    <row r="122" spans="1:7" x14ac:dyDescent="0.15">
      <c r="A122" s="52">
        <v>159931</v>
      </c>
      <c r="B122" s="11" t="s">
        <v>8943</v>
      </c>
      <c r="C122" s="52">
        <v>1.6840999999999999</v>
      </c>
      <c r="D122" s="52">
        <v>1.6840999999999999</v>
      </c>
      <c r="E122" s="54">
        <v>1.78E-2</v>
      </c>
      <c r="F122" s="52">
        <v>1.6546000000000001</v>
      </c>
      <c r="G122" s="52">
        <v>1.6546000000000001</v>
      </c>
    </row>
    <row r="123" spans="1:7" x14ac:dyDescent="0.15">
      <c r="A123" s="53">
        <v>580003</v>
      </c>
      <c r="B123" s="10" t="s">
        <v>7698</v>
      </c>
      <c r="C123" s="53">
        <v>0.71970000000000001</v>
      </c>
      <c r="D123" s="53">
        <v>0.79969999999999997</v>
      </c>
      <c r="E123" s="55">
        <v>1.78E-2</v>
      </c>
      <c r="F123" s="53">
        <v>0.70709999999999995</v>
      </c>
      <c r="G123" s="53">
        <v>0.78710000000000002</v>
      </c>
    </row>
    <row r="124" spans="1:7" x14ac:dyDescent="0.15">
      <c r="A124" s="52">
        <v>362</v>
      </c>
      <c r="B124" s="11" t="s">
        <v>5884</v>
      </c>
      <c r="C124" s="52">
        <v>1.2589999999999999</v>
      </c>
      <c r="D124" s="52">
        <v>2.2570000000000001</v>
      </c>
      <c r="E124" s="54">
        <v>1.78E-2</v>
      </c>
      <c r="F124" s="52">
        <v>1.2370000000000001</v>
      </c>
      <c r="G124" s="52">
        <v>2.2349999999999999</v>
      </c>
    </row>
    <row r="125" spans="1:7" x14ac:dyDescent="0.15">
      <c r="A125" s="53">
        <v>512640</v>
      </c>
      <c r="B125" s="10" t="s">
        <v>9501</v>
      </c>
      <c r="C125" s="53">
        <v>1.9116</v>
      </c>
      <c r="D125" s="53">
        <v>1.9116</v>
      </c>
      <c r="E125" s="55">
        <v>1.77E-2</v>
      </c>
      <c r="F125" s="53">
        <v>1.8783000000000001</v>
      </c>
      <c r="G125" s="53">
        <v>1.8783000000000001</v>
      </c>
    </row>
    <row r="126" spans="1:7" x14ac:dyDescent="0.15">
      <c r="A126" s="52">
        <v>742</v>
      </c>
      <c r="B126" s="11" t="s">
        <v>5724</v>
      </c>
      <c r="C126" s="52">
        <v>2.2970000000000002</v>
      </c>
      <c r="D126" s="52">
        <v>2.5819999999999999</v>
      </c>
      <c r="E126" s="54">
        <v>1.77E-2</v>
      </c>
      <c r="F126" s="52">
        <v>2.2570000000000001</v>
      </c>
      <c r="G126" s="52">
        <v>2.5419999999999998</v>
      </c>
    </row>
    <row r="127" spans="1:7" x14ac:dyDescent="0.15">
      <c r="A127" s="53">
        <v>70032</v>
      </c>
      <c r="B127" s="10" t="s">
        <v>9439</v>
      </c>
      <c r="C127" s="53">
        <v>1.496</v>
      </c>
      <c r="D127" s="53">
        <v>2.3490000000000002</v>
      </c>
      <c r="E127" s="55">
        <v>1.77E-2</v>
      </c>
      <c r="F127" s="53">
        <v>1.47</v>
      </c>
      <c r="G127" s="53">
        <v>2.323</v>
      </c>
    </row>
    <row r="128" spans="1:7" x14ac:dyDescent="0.15">
      <c r="A128" s="52">
        <v>150302</v>
      </c>
      <c r="B128" s="11" t="s">
        <v>6199</v>
      </c>
      <c r="C128" s="52">
        <v>0.70799999999999996</v>
      </c>
      <c r="D128" s="52">
        <v>0.13819999999999999</v>
      </c>
      <c r="E128" s="54">
        <v>1.77E-2</v>
      </c>
      <c r="F128" s="52">
        <v>0.69569999999999999</v>
      </c>
      <c r="G128" s="52">
        <v>0.1358</v>
      </c>
    </row>
    <row r="129" spans="1:7" x14ac:dyDescent="0.15">
      <c r="A129" s="53">
        <v>1581</v>
      </c>
      <c r="B129" s="10" t="s">
        <v>5765</v>
      </c>
      <c r="C129" s="53">
        <v>1.3240000000000001</v>
      </c>
      <c r="D129" s="53">
        <v>1.3240000000000001</v>
      </c>
      <c r="E129" s="55">
        <v>1.77E-2</v>
      </c>
      <c r="F129" s="53">
        <v>1.3009999999999999</v>
      </c>
      <c r="G129" s="53">
        <v>1.3009999999999999</v>
      </c>
    </row>
    <row r="130" spans="1:7" x14ac:dyDescent="0.15">
      <c r="A130" s="52">
        <v>750001</v>
      </c>
      <c r="B130" s="11" t="s">
        <v>7738</v>
      </c>
      <c r="C130" s="52">
        <v>1.097</v>
      </c>
      <c r="D130" s="52">
        <v>1.6870000000000001</v>
      </c>
      <c r="E130" s="54">
        <v>1.7600000000000001E-2</v>
      </c>
      <c r="F130" s="52">
        <v>1.0780000000000001</v>
      </c>
      <c r="G130" s="52">
        <v>1.6679999999999999</v>
      </c>
    </row>
    <row r="131" spans="1:7" x14ac:dyDescent="0.15">
      <c r="A131" s="53">
        <v>519126</v>
      </c>
      <c r="B131" s="10" t="s">
        <v>7659</v>
      </c>
      <c r="C131" s="53">
        <v>1.274</v>
      </c>
      <c r="D131" s="53">
        <v>1.274</v>
      </c>
      <c r="E131" s="55">
        <v>1.7600000000000001E-2</v>
      </c>
      <c r="F131" s="53">
        <v>1.252</v>
      </c>
      <c r="G131" s="53">
        <v>1.252</v>
      </c>
    </row>
    <row r="132" spans="1:7" x14ac:dyDescent="0.15">
      <c r="A132" s="52">
        <v>162214</v>
      </c>
      <c r="B132" s="11" t="s">
        <v>6261</v>
      </c>
      <c r="C132" s="52">
        <v>0.98599999999999999</v>
      </c>
      <c r="D132" s="52">
        <v>0.98599999999999999</v>
      </c>
      <c r="E132" s="54">
        <v>1.7500000000000002E-2</v>
      </c>
      <c r="F132" s="52">
        <v>0.96899999999999997</v>
      </c>
      <c r="G132" s="52">
        <v>0.96899999999999997</v>
      </c>
    </row>
    <row r="133" spans="1:7" x14ac:dyDescent="0.15">
      <c r="A133" s="53">
        <v>83</v>
      </c>
      <c r="B133" s="10" t="s">
        <v>7466</v>
      </c>
      <c r="C133" s="53">
        <v>3.423</v>
      </c>
      <c r="D133" s="53">
        <v>3.423</v>
      </c>
      <c r="E133" s="55">
        <v>1.7500000000000002E-2</v>
      </c>
      <c r="F133" s="53">
        <v>3.3639999999999999</v>
      </c>
      <c r="G133" s="53">
        <v>3.3639999999999999</v>
      </c>
    </row>
    <row r="134" spans="1:7" x14ac:dyDescent="0.15">
      <c r="A134" s="52">
        <v>1371</v>
      </c>
      <c r="B134" s="11" t="s">
        <v>9417</v>
      </c>
      <c r="C134" s="52">
        <v>1.2769999999999999</v>
      </c>
      <c r="D134" s="52">
        <v>1.4239999999999999</v>
      </c>
      <c r="E134" s="54">
        <v>1.7500000000000002E-2</v>
      </c>
      <c r="F134" s="52">
        <v>1.2549999999999999</v>
      </c>
      <c r="G134" s="52">
        <v>1.4019999999999999</v>
      </c>
    </row>
    <row r="135" spans="1:7" x14ac:dyDescent="0.15">
      <c r="A135" s="53">
        <v>260110</v>
      </c>
      <c r="B135" s="10" t="s">
        <v>7472</v>
      </c>
      <c r="C135" s="53">
        <v>1.2210000000000001</v>
      </c>
      <c r="D135" s="53">
        <v>1.645</v>
      </c>
      <c r="E135" s="55">
        <v>1.7500000000000002E-2</v>
      </c>
      <c r="F135" s="53">
        <v>1.2</v>
      </c>
      <c r="G135" s="53">
        <v>1.6240000000000001</v>
      </c>
    </row>
    <row r="136" spans="1:7" x14ac:dyDescent="0.15">
      <c r="A136" s="52">
        <v>150019</v>
      </c>
      <c r="B136" s="11" t="s">
        <v>7447</v>
      </c>
      <c r="C136" s="52">
        <v>1.0469999999999999</v>
      </c>
      <c r="D136" s="52">
        <v>1.0469999999999999</v>
      </c>
      <c r="E136" s="54">
        <v>1.7500000000000002E-2</v>
      </c>
      <c r="F136" s="52">
        <v>1.0289999999999999</v>
      </c>
      <c r="G136" s="52">
        <v>1.0289999999999999</v>
      </c>
    </row>
    <row r="137" spans="1:7" x14ac:dyDescent="0.15">
      <c r="A137" s="53">
        <v>159933</v>
      </c>
      <c r="B137" s="10" t="s">
        <v>8942</v>
      </c>
      <c r="C137" s="53">
        <v>1.9436</v>
      </c>
      <c r="D137" s="53">
        <v>1.9436</v>
      </c>
      <c r="E137" s="55">
        <v>1.7500000000000002E-2</v>
      </c>
      <c r="F137" s="53">
        <v>1.9101999999999999</v>
      </c>
      <c r="G137" s="53">
        <v>1.9101999999999999</v>
      </c>
    </row>
    <row r="138" spans="1:7" x14ac:dyDescent="0.15">
      <c r="A138" s="52">
        <v>160813</v>
      </c>
      <c r="B138" s="11" t="s">
        <v>8063</v>
      </c>
      <c r="C138" s="52">
        <v>0.81499999999999995</v>
      </c>
      <c r="D138" s="52">
        <v>3.2589999999999999</v>
      </c>
      <c r="E138" s="54">
        <v>1.7500000000000002E-2</v>
      </c>
      <c r="F138" s="52">
        <v>0.80100000000000005</v>
      </c>
      <c r="G138" s="52">
        <v>3.2410000000000001</v>
      </c>
    </row>
    <row r="139" spans="1:7" x14ac:dyDescent="0.15">
      <c r="A139" s="53">
        <v>1577</v>
      </c>
      <c r="B139" s="10" t="s">
        <v>9453</v>
      </c>
      <c r="C139" s="53">
        <v>1.2230000000000001</v>
      </c>
      <c r="D139" s="53">
        <v>1.2230000000000001</v>
      </c>
      <c r="E139" s="55">
        <v>1.7500000000000002E-2</v>
      </c>
      <c r="F139" s="53">
        <v>1.202</v>
      </c>
      <c r="G139" s="53">
        <v>1.202</v>
      </c>
    </row>
    <row r="140" spans="1:7" x14ac:dyDescent="0.15">
      <c r="A140" s="52">
        <v>1838</v>
      </c>
      <c r="B140" s="11" t="s">
        <v>8140</v>
      </c>
      <c r="C140" s="52">
        <v>0.64100000000000001</v>
      </c>
      <c r="D140" s="52">
        <v>0.64100000000000001</v>
      </c>
      <c r="E140" s="54">
        <v>1.7500000000000002E-2</v>
      </c>
      <c r="F140" s="52">
        <v>0.63</v>
      </c>
      <c r="G140" s="52">
        <v>0.63</v>
      </c>
    </row>
    <row r="141" spans="1:7" x14ac:dyDescent="0.15">
      <c r="A141" s="53">
        <v>363</v>
      </c>
      <c r="B141" s="10" t="s">
        <v>5874</v>
      </c>
      <c r="C141" s="53">
        <v>1.2829999999999999</v>
      </c>
      <c r="D141" s="53">
        <v>2.2770000000000001</v>
      </c>
      <c r="E141" s="55">
        <v>1.7399999999999999E-2</v>
      </c>
      <c r="F141" s="53">
        <v>1.2609999999999999</v>
      </c>
      <c r="G141" s="53">
        <v>2.2549999999999999</v>
      </c>
    </row>
    <row r="142" spans="1:7" x14ac:dyDescent="0.15">
      <c r="A142" s="52">
        <v>519113</v>
      </c>
      <c r="B142" s="11" t="s">
        <v>7617</v>
      </c>
      <c r="C142" s="52">
        <v>1.8089999999999999</v>
      </c>
      <c r="D142" s="52">
        <v>1.869</v>
      </c>
      <c r="E142" s="54">
        <v>1.7399999999999999E-2</v>
      </c>
      <c r="F142" s="52">
        <v>1.778</v>
      </c>
      <c r="G142" s="52">
        <v>1.8380000000000001</v>
      </c>
    </row>
    <row r="143" spans="1:7" x14ac:dyDescent="0.15">
      <c r="A143" s="53">
        <v>519120</v>
      </c>
      <c r="B143" s="10" t="s">
        <v>7627</v>
      </c>
      <c r="C143" s="53">
        <v>2.105</v>
      </c>
      <c r="D143" s="53">
        <v>2.105</v>
      </c>
      <c r="E143" s="55">
        <v>1.7399999999999999E-2</v>
      </c>
      <c r="F143" s="53">
        <v>2.069</v>
      </c>
      <c r="G143" s="53">
        <v>2.069</v>
      </c>
    </row>
    <row r="144" spans="1:7" x14ac:dyDescent="0.15">
      <c r="A144" s="52">
        <v>150274</v>
      </c>
      <c r="B144" s="11" t="s">
        <v>6800</v>
      </c>
      <c r="C144" s="52">
        <v>0.46800000000000003</v>
      </c>
      <c r="D144" s="52">
        <v>0.129</v>
      </c>
      <c r="E144" s="54">
        <v>1.7399999999999999E-2</v>
      </c>
      <c r="F144" s="52">
        <v>0.46</v>
      </c>
      <c r="G144" s="52">
        <v>0.126</v>
      </c>
    </row>
    <row r="145" spans="1:7" x14ac:dyDescent="0.15">
      <c r="A145" s="53">
        <v>1385</v>
      </c>
      <c r="B145" s="10" t="s">
        <v>192</v>
      </c>
      <c r="C145" s="53">
        <v>0.8306</v>
      </c>
      <c r="D145" s="53">
        <v>0.8306</v>
      </c>
      <c r="E145" s="55">
        <v>1.7299999999999999E-2</v>
      </c>
      <c r="F145" s="53">
        <v>0.8165</v>
      </c>
      <c r="G145" s="53">
        <v>0.8165</v>
      </c>
    </row>
    <row r="146" spans="1:7" x14ac:dyDescent="0.15">
      <c r="A146" s="52">
        <v>150224</v>
      </c>
      <c r="B146" s="11" t="s">
        <v>10310</v>
      </c>
      <c r="C146" s="52">
        <v>0.64800000000000002</v>
      </c>
      <c r="D146" s="52">
        <v>7.4999999999999997E-2</v>
      </c>
      <c r="E146" s="54">
        <v>1.7299999999999999E-2</v>
      </c>
      <c r="F146" s="52">
        <v>0.63700000000000001</v>
      </c>
      <c r="G146" s="52">
        <v>7.3999999999999996E-2</v>
      </c>
    </row>
    <row r="147" spans="1:7" x14ac:dyDescent="0.15">
      <c r="A147" s="53">
        <v>610006</v>
      </c>
      <c r="B147" s="10" t="s">
        <v>133</v>
      </c>
      <c r="C147" s="53">
        <v>1.238</v>
      </c>
      <c r="D147" s="53">
        <v>1.708</v>
      </c>
      <c r="E147" s="55">
        <v>1.7299999999999999E-2</v>
      </c>
      <c r="F147" s="53">
        <v>1.2170000000000001</v>
      </c>
      <c r="G147" s="53">
        <v>1.6870000000000001</v>
      </c>
    </row>
    <row r="148" spans="1:7" x14ac:dyDescent="0.15">
      <c r="A148" s="52">
        <v>160814</v>
      </c>
      <c r="B148" s="11" t="s">
        <v>8938</v>
      </c>
      <c r="C148" s="52">
        <v>0.82599999999999996</v>
      </c>
      <c r="D148" s="52">
        <v>0</v>
      </c>
      <c r="E148" s="54">
        <v>1.72E-2</v>
      </c>
      <c r="F148" s="52">
        <v>0.81200000000000006</v>
      </c>
      <c r="G148" s="52">
        <v>0</v>
      </c>
    </row>
    <row r="149" spans="1:7" x14ac:dyDescent="0.15">
      <c r="A149" s="53">
        <v>150105</v>
      </c>
      <c r="B149" s="10" t="s">
        <v>5769</v>
      </c>
      <c r="C149" s="53">
        <v>1.7290000000000001</v>
      </c>
      <c r="D149" s="53">
        <v>1.7290000000000001</v>
      </c>
      <c r="E149" s="55">
        <v>1.72E-2</v>
      </c>
      <c r="F149" s="53">
        <v>1.6997</v>
      </c>
      <c r="G149" s="53">
        <v>1.6997</v>
      </c>
    </row>
    <row r="150" spans="1:7" x14ac:dyDescent="0.15">
      <c r="A150" s="52">
        <v>1384</v>
      </c>
      <c r="B150" s="11" t="s">
        <v>191</v>
      </c>
      <c r="C150" s="52">
        <v>0.83950000000000002</v>
      </c>
      <c r="D150" s="52">
        <v>0.83950000000000002</v>
      </c>
      <c r="E150" s="54">
        <v>1.72E-2</v>
      </c>
      <c r="F150" s="52">
        <v>0.82530000000000003</v>
      </c>
      <c r="G150" s="52">
        <v>0.82530000000000003</v>
      </c>
    </row>
    <row r="151" spans="1:7" x14ac:dyDescent="0.15">
      <c r="A151" s="53">
        <v>2653</v>
      </c>
      <c r="B151" s="10" t="s">
        <v>9057</v>
      </c>
      <c r="C151" s="53">
        <v>1.1769000000000001</v>
      </c>
      <c r="D151" s="53">
        <v>1.3028999999999999</v>
      </c>
      <c r="E151" s="55">
        <v>1.72E-2</v>
      </c>
      <c r="F151" s="53">
        <v>1.157</v>
      </c>
      <c r="G151" s="53">
        <v>1.2829999999999999</v>
      </c>
    </row>
    <row r="152" spans="1:7" x14ac:dyDescent="0.15">
      <c r="A152" s="52">
        <v>519678</v>
      </c>
      <c r="B152" s="11" t="s">
        <v>7674</v>
      </c>
      <c r="C152" s="52">
        <v>1.5980000000000001</v>
      </c>
      <c r="D152" s="52">
        <v>1.5980000000000001</v>
      </c>
      <c r="E152" s="54">
        <v>1.72E-2</v>
      </c>
      <c r="F152" s="52">
        <v>1.571</v>
      </c>
      <c r="G152" s="52">
        <v>1.571</v>
      </c>
    </row>
    <row r="153" spans="1:7" x14ac:dyDescent="0.15">
      <c r="A153" s="53">
        <v>2669</v>
      </c>
      <c r="B153" s="10" t="s">
        <v>319</v>
      </c>
      <c r="C153" s="53">
        <v>0.77</v>
      </c>
      <c r="D153" s="53">
        <v>0.77</v>
      </c>
      <c r="E153" s="55">
        <v>1.72E-2</v>
      </c>
      <c r="F153" s="53">
        <v>0.75700000000000001</v>
      </c>
      <c r="G153" s="53">
        <v>0.75700000000000001</v>
      </c>
    </row>
    <row r="154" spans="1:7" x14ac:dyDescent="0.15">
      <c r="A154" s="52">
        <v>3658</v>
      </c>
      <c r="B154" s="11" t="s">
        <v>7851</v>
      </c>
      <c r="C154" s="52">
        <v>1.0680000000000001</v>
      </c>
      <c r="D154" s="52">
        <v>1.0680000000000001</v>
      </c>
      <c r="E154" s="54">
        <v>1.7100000000000001E-2</v>
      </c>
      <c r="F154" s="52">
        <v>1.05</v>
      </c>
      <c r="G154" s="52">
        <v>1.05</v>
      </c>
    </row>
    <row r="155" spans="1:7" x14ac:dyDescent="0.15">
      <c r="A155" s="53">
        <v>2443</v>
      </c>
      <c r="B155" s="10" t="s">
        <v>8386</v>
      </c>
      <c r="C155" s="53">
        <v>1.1870000000000001</v>
      </c>
      <c r="D155" s="53">
        <v>1.369</v>
      </c>
      <c r="E155" s="55">
        <v>1.7100000000000001E-2</v>
      </c>
      <c r="F155" s="53">
        <v>1.167</v>
      </c>
      <c r="G155" s="53">
        <v>1.349</v>
      </c>
    </row>
    <row r="156" spans="1:7" x14ac:dyDescent="0.15">
      <c r="A156" s="52">
        <v>510050</v>
      </c>
      <c r="B156" s="11" t="s">
        <v>9493</v>
      </c>
      <c r="C156" s="52">
        <v>2.85</v>
      </c>
      <c r="D156" s="52">
        <v>3.8450000000000002</v>
      </c>
      <c r="E156" s="54">
        <v>1.7100000000000001E-2</v>
      </c>
      <c r="F156" s="52">
        <v>2.802</v>
      </c>
      <c r="G156" s="52">
        <v>3.7879999999999998</v>
      </c>
    </row>
    <row r="157" spans="1:7" x14ac:dyDescent="0.15">
      <c r="A157" s="53">
        <v>2989</v>
      </c>
      <c r="B157" s="10" t="s">
        <v>6350</v>
      </c>
      <c r="C157" s="53">
        <v>1.0785</v>
      </c>
      <c r="D157" s="53">
        <v>4.3251999999999997</v>
      </c>
      <c r="E157" s="55">
        <v>1.7100000000000001E-2</v>
      </c>
      <c r="F157" s="53">
        <v>1.0604</v>
      </c>
      <c r="G157" s="53">
        <v>4.3078000000000003</v>
      </c>
    </row>
    <row r="158" spans="1:7" x14ac:dyDescent="0.15">
      <c r="A158" s="52">
        <v>160521</v>
      </c>
      <c r="B158" s="11" t="s">
        <v>10284</v>
      </c>
      <c r="C158" s="52">
        <v>0.98950000000000005</v>
      </c>
      <c r="D158" s="52">
        <v>0.98950000000000005</v>
      </c>
      <c r="E158" s="54">
        <v>1.7100000000000001E-2</v>
      </c>
      <c r="F158" s="52">
        <v>0.97289999999999999</v>
      </c>
      <c r="G158" s="52">
        <v>0.97289999999999999</v>
      </c>
    </row>
    <row r="159" spans="1:7" x14ac:dyDescent="0.15">
      <c r="A159" s="53">
        <v>160520</v>
      </c>
      <c r="B159" s="10" t="s">
        <v>10276</v>
      </c>
      <c r="C159" s="53">
        <v>1.0017</v>
      </c>
      <c r="D159" s="53">
        <v>1.0017</v>
      </c>
      <c r="E159" s="55">
        <v>1.7100000000000001E-2</v>
      </c>
      <c r="F159" s="53">
        <v>0.9849</v>
      </c>
      <c r="G159" s="53">
        <v>0.9849</v>
      </c>
    </row>
    <row r="160" spans="1:7" x14ac:dyDescent="0.15">
      <c r="A160" s="52">
        <v>510110</v>
      </c>
      <c r="B160" s="11" t="s">
        <v>8927</v>
      </c>
      <c r="C160" s="52">
        <v>3.7</v>
      </c>
      <c r="D160" s="52">
        <v>1.4850000000000001</v>
      </c>
      <c r="E160" s="54">
        <v>1.7000000000000001E-2</v>
      </c>
      <c r="F160" s="52">
        <v>3.6379999999999999</v>
      </c>
      <c r="G160" s="52">
        <v>1.46</v>
      </c>
    </row>
    <row r="161" spans="1:7" x14ac:dyDescent="0.15">
      <c r="A161" s="53">
        <v>150031</v>
      </c>
      <c r="B161" s="10" t="s">
        <v>7875</v>
      </c>
      <c r="C161" s="53">
        <v>1.196</v>
      </c>
      <c r="D161" s="53">
        <v>0.56999999999999995</v>
      </c>
      <c r="E161" s="55">
        <v>1.7000000000000001E-2</v>
      </c>
      <c r="F161" s="53">
        <v>1.1759999999999999</v>
      </c>
      <c r="G161" s="53">
        <v>0.56899999999999995</v>
      </c>
    </row>
    <row r="162" spans="1:7" x14ac:dyDescent="0.15">
      <c r="A162" s="52">
        <v>2345</v>
      </c>
      <c r="B162" s="11" t="s">
        <v>9477</v>
      </c>
      <c r="C162" s="52">
        <v>0.77800000000000002</v>
      </c>
      <c r="D162" s="52">
        <v>0.77800000000000002</v>
      </c>
      <c r="E162" s="54">
        <v>1.7000000000000001E-2</v>
      </c>
      <c r="F162" s="52">
        <v>0.76500000000000001</v>
      </c>
      <c r="G162" s="52">
        <v>0.76500000000000001</v>
      </c>
    </row>
    <row r="163" spans="1:7" x14ac:dyDescent="0.15">
      <c r="A163" s="53">
        <v>5267</v>
      </c>
      <c r="B163" s="10" t="s">
        <v>9409</v>
      </c>
      <c r="C163" s="53">
        <v>1.0305</v>
      </c>
      <c r="D163" s="53">
        <v>1.0305</v>
      </c>
      <c r="E163" s="55">
        <v>1.7000000000000001E-2</v>
      </c>
      <c r="F163" s="53">
        <v>1.0133000000000001</v>
      </c>
      <c r="G163" s="53">
        <v>1.0133000000000001</v>
      </c>
    </row>
    <row r="164" spans="1:7" x14ac:dyDescent="0.15">
      <c r="A164" s="52">
        <v>70027</v>
      </c>
      <c r="B164" s="11" t="s">
        <v>9609</v>
      </c>
      <c r="C164" s="52">
        <v>2.1579999999999999</v>
      </c>
      <c r="D164" s="52">
        <v>2.218</v>
      </c>
      <c r="E164" s="54">
        <v>1.7000000000000001E-2</v>
      </c>
      <c r="F164" s="52">
        <v>2.1219999999999999</v>
      </c>
      <c r="G164" s="52">
        <v>2.1819999999999999</v>
      </c>
    </row>
    <row r="165" spans="1:7" x14ac:dyDescent="0.15">
      <c r="A165" s="53">
        <v>4076</v>
      </c>
      <c r="B165" s="10" t="s">
        <v>6307</v>
      </c>
      <c r="C165" s="53">
        <v>1.1512</v>
      </c>
      <c r="D165" s="53">
        <v>1.1512</v>
      </c>
      <c r="E165" s="55">
        <v>1.7000000000000001E-2</v>
      </c>
      <c r="F165" s="53">
        <v>1.1319999999999999</v>
      </c>
      <c r="G165" s="53">
        <v>1.1319999999999999</v>
      </c>
    </row>
    <row r="166" spans="1:7" x14ac:dyDescent="0.15">
      <c r="A166" s="52">
        <v>510710</v>
      </c>
      <c r="B166" s="11" t="s">
        <v>9495</v>
      </c>
      <c r="C166" s="52">
        <v>3.0102000000000002</v>
      </c>
      <c r="D166" s="52">
        <v>0.93059999999999998</v>
      </c>
      <c r="E166" s="54">
        <v>1.7000000000000001E-2</v>
      </c>
      <c r="F166" s="52">
        <v>2.96</v>
      </c>
      <c r="G166" s="52">
        <v>0.91510000000000002</v>
      </c>
    </row>
    <row r="167" spans="1:7" x14ac:dyDescent="0.15">
      <c r="A167" s="53">
        <v>1364</v>
      </c>
      <c r="B167" s="10" t="s">
        <v>5814</v>
      </c>
      <c r="C167" s="53">
        <v>0.96</v>
      </c>
      <c r="D167" s="53">
        <v>0.96</v>
      </c>
      <c r="E167" s="55">
        <v>1.6899999999999998E-2</v>
      </c>
      <c r="F167" s="53">
        <v>0.94399999999999995</v>
      </c>
      <c r="G167" s="53">
        <v>0.94399999999999995</v>
      </c>
    </row>
    <row r="168" spans="1:7" x14ac:dyDescent="0.15">
      <c r="A168" s="52">
        <v>3580</v>
      </c>
      <c r="B168" s="11" t="s">
        <v>9053</v>
      </c>
      <c r="C168" s="52">
        <v>1.1765000000000001</v>
      </c>
      <c r="D168" s="52">
        <v>1.1765000000000001</v>
      </c>
      <c r="E168" s="54">
        <v>1.6899999999999998E-2</v>
      </c>
      <c r="F168" s="52">
        <v>1.1569</v>
      </c>
      <c r="G168" s="52">
        <v>1.1569</v>
      </c>
    </row>
    <row r="169" spans="1:7" x14ac:dyDescent="0.15">
      <c r="A169" s="53">
        <v>398011</v>
      </c>
      <c r="B169" s="10" t="s">
        <v>6431</v>
      </c>
      <c r="C169" s="53">
        <v>0.75700000000000001</v>
      </c>
      <c r="D169" s="53">
        <v>2.157</v>
      </c>
      <c r="E169" s="55">
        <v>1.6899999999999998E-2</v>
      </c>
      <c r="F169" s="53">
        <v>0.74439999999999995</v>
      </c>
      <c r="G169" s="53">
        <v>2.1444000000000001</v>
      </c>
    </row>
    <row r="170" spans="1:7" x14ac:dyDescent="0.15">
      <c r="A170" s="52">
        <v>150298</v>
      </c>
      <c r="B170" s="11" t="s">
        <v>10361</v>
      </c>
      <c r="C170" s="52">
        <v>0.49299999999999999</v>
      </c>
      <c r="D170" s="52">
        <v>0</v>
      </c>
      <c r="E170" s="54">
        <v>1.6899999999999998E-2</v>
      </c>
      <c r="F170" s="52">
        <v>0.48480000000000001</v>
      </c>
      <c r="G170" s="52">
        <v>0</v>
      </c>
    </row>
    <row r="171" spans="1:7" x14ac:dyDescent="0.15">
      <c r="A171" s="53">
        <v>1267</v>
      </c>
      <c r="B171" s="10" t="s">
        <v>6260</v>
      </c>
      <c r="C171" s="53">
        <v>0.66200000000000003</v>
      </c>
      <c r="D171" s="53">
        <v>0.66200000000000003</v>
      </c>
      <c r="E171" s="55">
        <v>1.6899999999999998E-2</v>
      </c>
      <c r="F171" s="53">
        <v>0.65100000000000002</v>
      </c>
      <c r="G171" s="53">
        <v>0.65100000000000002</v>
      </c>
    </row>
    <row r="172" spans="1:7" x14ac:dyDescent="0.15">
      <c r="A172" s="52">
        <v>400007</v>
      </c>
      <c r="B172" s="11" t="s">
        <v>189</v>
      </c>
      <c r="C172" s="52">
        <v>2.6964999999999999</v>
      </c>
      <c r="D172" s="52">
        <v>2.6964999999999999</v>
      </c>
      <c r="E172" s="54">
        <v>1.6899999999999998E-2</v>
      </c>
      <c r="F172" s="52">
        <v>2.6516999999999999</v>
      </c>
      <c r="G172" s="52">
        <v>2.6516999999999999</v>
      </c>
    </row>
    <row r="173" spans="1:7" x14ac:dyDescent="0.15">
      <c r="A173" s="53">
        <v>150344</v>
      </c>
      <c r="B173" s="10" t="s">
        <v>8954</v>
      </c>
      <c r="C173" s="53">
        <v>0.72299999999999998</v>
      </c>
      <c r="D173" s="53">
        <v>0.215</v>
      </c>
      <c r="E173" s="55">
        <v>1.6899999999999998E-2</v>
      </c>
      <c r="F173" s="53">
        <v>0.71099999999999997</v>
      </c>
      <c r="G173" s="53">
        <v>0.21099999999999999</v>
      </c>
    </row>
    <row r="174" spans="1:7" x14ac:dyDescent="0.15">
      <c r="A174" s="52">
        <v>513600</v>
      </c>
      <c r="B174" s="11" t="s">
        <v>9413</v>
      </c>
      <c r="C174" s="52">
        <v>2.5192000000000001</v>
      </c>
      <c r="D174" s="52">
        <v>1.3066</v>
      </c>
      <c r="E174" s="54">
        <v>1.6899999999999998E-2</v>
      </c>
      <c r="F174" s="52">
        <v>2.4773999999999998</v>
      </c>
      <c r="G174" s="52">
        <v>1.2848999999999999</v>
      </c>
    </row>
    <row r="175" spans="1:7" x14ac:dyDescent="0.15">
      <c r="A175" s="53">
        <v>4138</v>
      </c>
      <c r="B175" s="10" t="s">
        <v>6358</v>
      </c>
      <c r="C175" s="53">
        <v>1.0672999999999999</v>
      </c>
      <c r="D175" s="53">
        <v>1.0672999999999999</v>
      </c>
      <c r="E175" s="55">
        <v>1.6899999999999998E-2</v>
      </c>
      <c r="F175" s="53">
        <v>1.0496000000000001</v>
      </c>
      <c r="G175" s="53">
        <v>1.0496000000000001</v>
      </c>
    </row>
    <row r="176" spans="1:7" x14ac:dyDescent="0.15">
      <c r="A176" s="52">
        <v>450002</v>
      </c>
      <c r="B176" s="11" t="s">
        <v>5922</v>
      </c>
      <c r="C176" s="52">
        <v>1.2437</v>
      </c>
      <c r="D176" s="52">
        <v>3.5409000000000002</v>
      </c>
      <c r="E176" s="54">
        <v>1.6799999999999999E-2</v>
      </c>
      <c r="F176" s="52">
        <v>1.2231000000000001</v>
      </c>
      <c r="G176" s="52">
        <v>3.5203000000000002</v>
      </c>
    </row>
    <row r="177" spans="1:7" x14ac:dyDescent="0.15">
      <c r="A177" s="53">
        <v>1574</v>
      </c>
      <c r="B177" s="10" t="s">
        <v>6408</v>
      </c>
      <c r="C177" s="53">
        <v>0.96599999999999997</v>
      </c>
      <c r="D177" s="53">
        <v>0.96599999999999997</v>
      </c>
      <c r="E177" s="55">
        <v>1.6799999999999999E-2</v>
      </c>
      <c r="F177" s="53">
        <v>0.95</v>
      </c>
      <c r="G177" s="53">
        <v>0.95</v>
      </c>
    </row>
    <row r="178" spans="1:7" x14ac:dyDescent="0.15">
      <c r="A178" s="52">
        <v>960006</v>
      </c>
      <c r="B178" s="11" t="s">
        <v>10462</v>
      </c>
      <c r="C178" s="52">
        <v>1.8129999999999999</v>
      </c>
      <c r="D178" s="52">
        <v>2.17</v>
      </c>
      <c r="E178" s="54">
        <v>1.6799999999999999E-2</v>
      </c>
      <c r="F178" s="52">
        <v>1.7829999999999999</v>
      </c>
      <c r="G178" s="52">
        <v>2.14</v>
      </c>
    </row>
    <row r="179" spans="1:7" x14ac:dyDescent="0.15">
      <c r="A179" s="53">
        <v>519679</v>
      </c>
      <c r="B179" s="10" t="s">
        <v>7653</v>
      </c>
      <c r="C179" s="53">
        <v>3.387</v>
      </c>
      <c r="D179" s="53">
        <v>3.9550000000000001</v>
      </c>
      <c r="E179" s="55">
        <v>1.6799999999999999E-2</v>
      </c>
      <c r="F179" s="53">
        <v>3.331</v>
      </c>
      <c r="G179" s="53">
        <v>3.899</v>
      </c>
    </row>
    <row r="180" spans="1:7" x14ac:dyDescent="0.15">
      <c r="A180" s="52">
        <v>5335</v>
      </c>
      <c r="B180" s="11" t="s">
        <v>10543</v>
      </c>
      <c r="C180" s="52">
        <v>0.9738</v>
      </c>
      <c r="D180" s="52">
        <v>0.9738</v>
      </c>
      <c r="E180" s="54">
        <v>1.6799999999999999E-2</v>
      </c>
      <c r="F180" s="52">
        <v>0.9577</v>
      </c>
      <c r="G180" s="52">
        <v>0.9577</v>
      </c>
    </row>
    <row r="181" spans="1:7" x14ac:dyDescent="0.15">
      <c r="A181" s="53">
        <v>519931</v>
      </c>
      <c r="B181" s="10" t="s">
        <v>8257</v>
      </c>
      <c r="C181" s="53">
        <v>1.21</v>
      </c>
      <c r="D181" s="53">
        <v>1.21</v>
      </c>
      <c r="E181" s="55">
        <v>1.6799999999999999E-2</v>
      </c>
      <c r="F181" s="53">
        <v>1.19</v>
      </c>
      <c r="G181" s="53">
        <v>1.19</v>
      </c>
    </row>
    <row r="182" spans="1:7" x14ac:dyDescent="0.15">
      <c r="A182" s="52">
        <v>502015</v>
      </c>
      <c r="B182" s="11" t="s">
        <v>7699</v>
      </c>
      <c r="C182" s="52">
        <v>0.60599999999999998</v>
      </c>
      <c r="D182" s="52">
        <v>0</v>
      </c>
      <c r="E182" s="54">
        <v>1.6799999999999999E-2</v>
      </c>
      <c r="F182" s="52">
        <v>0.59599999999999997</v>
      </c>
      <c r="G182" s="52">
        <v>0</v>
      </c>
    </row>
    <row r="183" spans="1:7" x14ac:dyDescent="0.15">
      <c r="A183" s="53">
        <v>481001</v>
      </c>
      <c r="B183" s="10" t="s">
        <v>6328</v>
      </c>
      <c r="C183" s="53">
        <v>0.32119999999999999</v>
      </c>
      <c r="D183" s="53">
        <v>4.6154000000000002</v>
      </c>
      <c r="E183" s="55">
        <v>1.6799999999999999E-2</v>
      </c>
      <c r="F183" s="53">
        <v>0.31590000000000001</v>
      </c>
      <c r="G183" s="53">
        <v>4.5960999999999999</v>
      </c>
    </row>
    <row r="184" spans="1:7" x14ac:dyDescent="0.15">
      <c r="A184" s="52">
        <v>510680</v>
      </c>
      <c r="B184" s="11" t="s">
        <v>6826</v>
      </c>
      <c r="C184" s="52">
        <v>2.3315000000000001</v>
      </c>
      <c r="D184" s="52">
        <v>2.3315000000000001</v>
      </c>
      <c r="E184" s="54">
        <v>1.67E-2</v>
      </c>
      <c r="F184" s="52">
        <v>2.2930999999999999</v>
      </c>
      <c r="G184" s="52">
        <v>2.2930999999999999</v>
      </c>
    </row>
    <row r="185" spans="1:7" x14ac:dyDescent="0.15">
      <c r="A185" s="53">
        <v>161606</v>
      </c>
      <c r="B185" s="10" t="s">
        <v>6281</v>
      </c>
      <c r="C185" s="53">
        <v>1.093</v>
      </c>
      <c r="D185" s="53">
        <v>3.0329999999999999</v>
      </c>
      <c r="E185" s="55">
        <v>1.67E-2</v>
      </c>
      <c r="F185" s="53">
        <v>1.075</v>
      </c>
      <c r="G185" s="53">
        <v>3.0150000000000001</v>
      </c>
    </row>
    <row r="186" spans="1:7" x14ac:dyDescent="0.15">
      <c r="A186" s="52">
        <v>1643</v>
      </c>
      <c r="B186" s="11" t="s">
        <v>7981</v>
      </c>
      <c r="C186" s="52">
        <v>0.93530000000000002</v>
      </c>
      <c r="D186" s="52">
        <v>0.93530000000000002</v>
      </c>
      <c r="E186" s="54">
        <v>1.67E-2</v>
      </c>
      <c r="F186" s="52">
        <v>0.91990000000000005</v>
      </c>
      <c r="G186" s="52">
        <v>0.91990000000000005</v>
      </c>
    </row>
    <row r="187" spans="1:7" x14ac:dyDescent="0.15">
      <c r="A187" s="53">
        <v>1539</v>
      </c>
      <c r="B187" s="10" t="s">
        <v>9516</v>
      </c>
      <c r="C187" s="53">
        <v>1.2589999999999999</v>
      </c>
      <c r="D187" s="53">
        <v>1.2589999999999999</v>
      </c>
      <c r="E187" s="55">
        <v>1.67E-2</v>
      </c>
      <c r="F187" s="53">
        <v>1.2383</v>
      </c>
      <c r="G187" s="53">
        <v>1.2383</v>
      </c>
    </row>
    <row r="188" spans="1:7" x14ac:dyDescent="0.15">
      <c r="A188" s="52">
        <v>512550</v>
      </c>
      <c r="B188" s="11" t="s">
        <v>9536</v>
      </c>
      <c r="C188" s="52">
        <v>1.1133999999999999</v>
      </c>
      <c r="D188" s="52">
        <v>1.1133999999999999</v>
      </c>
      <c r="E188" s="54">
        <v>1.67E-2</v>
      </c>
      <c r="F188" s="52">
        <v>1.0951</v>
      </c>
      <c r="G188" s="52">
        <v>1.0951</v>
      </c>
    </row>
    <row r="189" spans="1:7" x14ac:dyDescent="0.15">
      <c r="A189" s="53">
        <v>100039</v>
      </c>
      <c r="B189" s="10" t="s">
        <v>9563</v>
      </c>
      <c r="C189" s="53">
        <v>1.591</v>
      </c>
      <c r="D189" s="53">
        <v>1.641</v>
      </c>
      <c r="E189" s="55">
        <v>1.66E-2</v>
      </c>
      <c r="F189" s="53">
        <v>1.5649999999999999</v>
      </c>
      <c r="G189" s="53">
        <v>1.615</v>
      </c>
    </row>
    <row r="190" spans="1:7" x14ac:dyDescent="0.15">
      <c r="A190" s="52">
        <v>1644</v>
      </c>
      <c r="B190" s="11" t="s">
        <v>7989</v>
      </c>
      <c r="C190" s="52">
        <v>0.9244</v>
      </c>
      <c r="D190" s="52">
        <v>0.9244</v>
      </c>
      <c r="E190" s="54">
        <v>1.66E-2</v>
      </c>
      <c r="F190" s="52">
        <v>0.9093</v>
      </c>
      <c r="G190" s="52">
        <v>0.9093</v>
      </c>
    </row>
    <row r="191" spans="1:7" x14ac:dyDescent="0.15">
      <c r="A191" s="53">
        <v>169102</v>
      </c>
      <c r="B191" s="10" t="s">
        <v>9643</v>
      </c>
      <c r="C191" s="53">
        <v>1.3480000000000001</v>
      </c>
      <c r="D191" s="53">
        <v>2.0739999999999998</v>
      </c>
      <c r="E191" s="55">
        <v>1.66E-2</v>
      </c>
      <c r="F191" s="53">
        <v>1.3260000000000001</v>
      </c>
      <c r="G191" s="53">
        <v>2.052</v>
      </c>
    </row>
    <row r="192" spans="1:7" x14ac:dyDescent="0.15">
      <c r="A192" s="52">
        <v>1047</v>
      </c>
      <c r="B192" s="11" t="s">
        <v>9151</v>
      </c>
      <c r="C192" s="52">
        <v>1.228</v>
      </c>
      <c r="D192" s="52">
        <v>1.228</v>
      </c>
      <c r="E192" s="54">
        <v>1.66E-2</v>
      </c>
      <c r="F192" s="52">
        <v>1.208</v>
      </c>
      <c r="G192" s="52">
        <v>1.208</v>
      </c>
    </row>
    <row r="193" spans="1:7" x14ac:dyDescent="0.15">
      <c r="A193" s="53">
        <v>1007</v>
      </c>
      <c r="B193" s="10" t="s">
        <v>6579</v>
      </c>
      <c r="C193" s="53">
        <v>1.0319</v>
      </c>
      <c r="D193" s="53">
        <v>1.1969000000000001</v>
      </c>
      <c r="E193" s="55">
        <v>1.66E-2</v>
      </c>
      <c r="F193" s="53">
        <v>1.0150999999999999</v>
      </c>
      <c r="G193" s="53">
        <v>1.1800999999999999</v>
      </c>
    </row>
    <row r="194" spans="1:7" x14ac:dyDescent="0.15">
      <c r="A194" s="52">
        <v>450009</v>
      </c>
      <c r="B194" s="11" t="s">
        <v>5909</v>
      </c>
      <c r="C194" s="52">
        <v>1.7829999999999999</v>
      </c>
      <c r="D194" s="52">
        <v>2.3010000000000002</v>
      </c>
      <c r="E194" s="54">
        <v>1.6500000000000001E-2</v>
      </c>
      <c r="F194" s="52">
        <v>1.754</v>
      </c>
      <c r="G194" s="52">
        <v>2.2719999999999998</v>
      </c>
    </row>
    <row r="195" spans="1:7" x14ac:dyDescent="0.15">
      <c r="A195" s="53">
        <v>2773</v>
      </c>
      <c r="B195" s="10" t="s">
        <v>9152</v>
      </c>
      <c r="C195" s="53">
        <v>1.0666</v>
      </c>
      <c r="D195" s="53">
        <v>1.0666</v>
      </c>
      <c r="E195" s="55">
        <v>1.6500000000000001E-2</v>
      </c>
      <c r="F195" s="53">
        <v>1.0492999999999999</v>
      </c>
      <c r="G195" s="53">
        <v>1.0492999999999999</v>
      </c>
    </row>
    <row r="196" spans="1:7" x14ac:dyDescent="0.15">
      <c r="A196" s="52">
        <v>150284</v>
      </c>
      <c r="B196" s="11" t="s">
        <v>9703</v>
      </c>
      <c r="C196" s="52">
        <v>0.75890000000000002</v>
      </c>
      <c r="D196" s="52">
        <v>0</v>
      </c>
      <c r="E196" s="54">
        <v>1.6500000000000001E-2</v>
      </c>
      <c r="F196" s="52">
        <v>0.74660000000000004</v>
      </c>
      <c r="G196" s="52">
        <v>0</v>
      </c>
    </row>
    <row r="197" spans="1:7" x14ac:dyDescent="0.15">
      <c r="A197" s="53">
        <v>150165</v>
      </c>
      <c r="B197" s="10" t="s">
        <v>7484</v>
      </c>
      <c r="C197" s="53">
        <v>1.0489999999999999</v>
      </c>
      <c r="D197" s="53">
        <v>8.3000000000000004E-2</v>
      </c>
      <c r="E197" s="55">
        <v>1.6500000000000001E-2</v>
      </c>
      <c r="F197" s="53">
        <v>1.032</v>
      </c>
      <c r="G197" s="53">
        <v>6.6000000000000003E-2</v>
      </c>
    </row>
    <row r="198" spans="1:7" x14ac:dyDescent="0.15">
      <c r="A198" s="52">
        <v>161211</v>
      </c>
      <c r="B198" s="11" t="s">
        <v>8941</v>
      </c>
      <c r="C198" s="52">
        <v>1.575</v>
      </c>
      <c r="D198" s="52">
        <v>1.575</v>
      </c>
      <c r="E198" s="54">
        <v>1.6500000000000001E-2</v>
      </c>
      <c r="F198" s="52">
        <v>1.5495000000000001</v>
      </c>
      <c r="G198" s="52">
        <v>1.5495000000000001</v>
      </c>
    </row>
    <row r="199" spans="1:7" x14ac:dyDescent="0.15">
      <c r="A199" s="53">
        <v>1874</v>
      </c>
      <c r="B199" s="10" t="s">
        <v>8289</v>
      </c>
      <c r="C199" s="53">
        <v>1.05</v>
      </c>
      <c r="D199" s="53">
        <v>1.17</v>
      </c>
      <c r="E199" s="55">
        <v>1.6500000000000001E-2</v>
      </c>
      <c r="F199" s="53">
        <v>1.0329999999999999</v>
      </c>
      <c r="G199" s="53">
        <v>1.153</v>
      </c>
    </row>
    <row r="200" spans="1:7" x14ac:dyDescent="0.15">
      <c r="A200" s="52">
        <v>159940</v>
      </c>
      <c r="B200" s="11" t="s">
        <v>9161</v>
      </c>
      <c r="C200" s="52">
        <v>0.95789999999999997</v>
      </c>
      <c r="D200" s="52">
        <v>0.95789999999999997</v>
      </c>
      <c r="E200" s="54">
        <v>1.6400000000000001E-2</v>
      </c>
      <c r="F200" s="52">
        <v>0.94240000000000002</v>
      </c>
      <c r="G200" s="52">
        <v>0.94240000000000002</v>
      </c>
    </row>
    <row r="201" spans="1:7" x14ac:dyDescent="0.15">
      <c r="A201" s="53">
        <v>510090</v>
      </c>
      <c r="B201" s="10" t="s">
        <v>10619</v>
      </c>
      <c r="C201" s="53">
        <v>1.6447000000000001</v>
      </c>
      <c r="D201" s="53">
        <v>1.9621</v>
      </c>
      <c r="E201" s="55">
        <v>1.6400000000000001E-2</v>
      </c>
      <c r="F201" s="53">
        <v>1.6181000000000001</v>
      </c>
      <c r="G201" s="53">
        <v>1.9303999999999999</v>
      </c>
    </row>
    <row r="202" spans="1:7" x14ac:dyDescent="0.15">
      <c r="A202" s="52">
        <v>501001</v>
      </c>
      <c r="B202" s="11" t="s">
        <v>6643</v>
      </c>
      <c r="C202" s="52">
        <v>1.1140000000000001</v>
      </c>
      <c r="D202" s="52">
        <v>1.1140000000000001</v>
      </c>
      <c r="E202" s="54">
        <v>1.6400000000000001E-2</v>
      </c>
      <c r="F202" s="52">
        <v>1.0960000000000001</v>
      </c>
      <c r="G202" s="52">
        <v>1.0960000000000001</v>
      </c>
    </row>
    <row r="203" spans="1:7" x14ac:dyDescent="0.15">
      <c r="A203" s="53">
        <v>2774</v>
      </c>
      <c r="B203" s="10" t="s">
        <v>9153</v>
      </c>
      <c r="C203" s="53">
        <v>1.0837000000000001</v>
      </c>
      <c r="D203" s="53">
        <v>1.0837000000000001</v>
      </c>
      <c r="E203" s="55">
        <v>1.6400000000000001E-2</v>
      </c>
      <c r="F203" s="53">
        <v>1.0662</v>
      </c>
      <c r="G203" s="53">
        <v>1.0662</v>
      </c>
    </row>
    <row r="204" spans="1:7" x14ac:dyDescent="0.15">
      <c r="A204" s="52">
        <v>150222</v>
      </c>
      <c r="B204" s="11" t="s">
        <v>6229</v>
      </c>
      <c r="C204" s="52">
        <v>0.99099999999999999</v>
      </c>
      <c r="D204" s="52">
        <v>0.17100000000000001</v>
      </c>
      <c r="E204" s="54">
        <v>1.6400000000000001E-2</v>
      </c>
      <c r="F204" s="52">
        <v>0.97499999999999998</v>
      </c>
      <c r="G204" s="52">
        <v>0.16800000000000001</v>
      </c>
    </row>
    <row r="205" spans="1:7" x14ac:dyDescent="0.15">
      <c r="A205" s="53">
        <v>4616</v>
      </c>
      <c r="B205" s="10" t="s">
        <v>9006</v>
      </c>
      <c r="C205" s="53">
        <v>1.0289999999999999</v>
      </c>
      <c r="D205" s="53">
        <v>1.0289999999999999</v>
      </c>
      <c r="E205" s="55">
        <v>1.6400000000000001E-2</v>
      </c>
      <c r="F205" s="53">
        <v>1.0124</v>
      </c>
      <c r="G205" s="53">
        <v>1.0124</v>
      </c>
    </row>
    <row r="206" spans="1:7" x14ac:dyDescent="0.15">
      <c r="A206" s="52">
        <v>110010</v>
      </c>
      <c r="B206" s="11" t="s">
        <v>9467</v>
      </c>
      <c r="C206" s="52">
        <v>1.8205</v>
      </c>
      <c r="D206" s="52">
        <v>2.1345000000000001</v>
      </c>
      <c r="E206" s="54">
        <v>1.6400000000000001E-2</v>
      </c>
      <c r="F206" s="52">
        <v>1.7911999999999999</v>
      </c>
      <c r="G206" s="52">
        <v>2.1052</v>
      </c>
    </row>
    <row r="207" spans="1:7" x14ac:dyDescent="0.15">
      <c r="A207" s="53">
        <v>377530</v>
      </c>
      <c r="B207" s="10" t="s">
        <v>7580</v>
      </c>
      <c r="C207" s="53">
        <v>1.8029999999999999</v>
      </c>
      <c r="D207" s="53">
        <v>2.1579999999999999</v>
      </c>
      <c r="E207" s="55">
        <v>1.6299999999999999E-2</v>
      </c>
      <c r="F207" s="53">
        <v>1.774</v>
      </c>
      <c r="G207" s="53">
        <v>2.129</v>
      </c>
    </row>
    <row r="208" spans="1:7" x14ac:dyDescent="0.15">
      <c r="A208" s="52">
        <v>70006</v>
      </c>
      <c r="B208" s="11" t="s">
        <v>9435</v>
      </c>
      <c r="C208" s="52">
        <v>5.7279999999999998</v>
      </c>
      <c r="D208" s="52">
        <v>6.2480000000000002</v>
      </c>
      <c r="E208" s="54">
        <v>1.6299999999999999E-2</v>
      </c>
      <c r="F208" s="52">
        <v>5.6360000000000001</v>
      </c>
      <c r="G208" s="52">
        <v>6.1559999999999997</v>
      </c>
    </row>
    <row r="209" spans="1:7" x14ac:dyDescent="0.15">
      <c r="A209" s="53">
        <v>159920</v>
      </c>
      <c r="B209" s="10" t="s">
        <v>9412</v>
      </c>
      <c r="C209" s="53">
        <v>1.5269999999999999</v>
      </c>
      <c r="D209" s="53">
        <v>1.5269999999999999</v>
      </c>
      <c r="E209" s="55">
        <v>1.6299999999999999E-2</v>
      </c>
      <c r="F209" s="53">
        <v>1.5024999999999999</v>
      </c>
      <c r="G209" s="53">
        <v>1.5024999999999999</v>
      </c>
    </row>
    <row r="210" spans="1:7" x14ac:dyDescent="0.15">
      <c r="A210" s="52">
        <v>502048</v>
      </c>
      <c r="B210" s="11" t="s">
        <v>9520</v>
      </c>
      <c r="C210" s="52">
        <v>0.93620000000000003</v>
      </c>
      <c r="D210" s="52">
        <v>0</v>
      </c>
      <c r="E210" s="54">
        <v>1.6299999999999999E-2</v>
      </c>
      <c r="F210" s="52">
        <v>0.92120000000000002</v>
      </c>
      <c r="G210" s="52">
        <v>0</v>
      </c>
    </row>
    <row r="211" spans="1:7" x14ac:dyDescent="0.15">
      <c r="A211" s="53">
        <v>803</v>
      </c>
      <c r="B211" s="10" t="s">
        <v>6393</v>
      </c>
      <c r="C211" s="53">
        <v>1.3759999999999999</v>
      </c>
      <c r="D211" s="53">
        <v>1.3759999999999999</v>
      </c>
      <c r="E211" s="55">
        <v>1.6199999999999999E-2</v>
      </c>
      <c r="F211" s="53">
        <v>1.3540000000000001</v>
      </c>
      <c r="G211" s="53">
        <v>1.3540000000000001</v>
      </c>
    </row>
    <row r="212" spans="1:7" x14ac:dyDescent="0.15">
      <c r="A212" s="52">
        <v>510800</v>
      </c>
      <c r="B212" s="11" t="s">
        <v>10666</v>
      </c>
      <c r="C212" s="52">
        <v>0.95709999999999995</v>
      </c>
      <c r="D212" s="52">
        <v>0.95709999999999995</v>
      </c>
      <c r="E212" s="54">
        <v>1.6199999999999999E-2</v>
      </c>
      <c r="F212" s="52">
        <v>0.94179999999999997</v>
      </c>
      <c r="G212" s="52">
        <v>0.94179999999999997</v>
      </c>
    </row>
    <row r="213" spans="1:7" x14ac:dyDescent="0.15">
      <c r="A213" s="53">
        <v>1979</v>
      </c>
      <c r="B213" s="10" t="s">
        <v>8245</v>
      </c>
      <c r="C213" s="53">
        <v>0.93899999999999995</v>
      </c>
      <c r="D213" s="53">
        <v>0.93899999999999995</v>
      </c>
      <c r="E213" s="55">
        <v>1.6199999999999999E-2</v>
      </c>
      <c r="F213" s="53">
        <v>0.92400000000000004</v>
      </c>
      <c r="G213" s="53">
        <v>0.92400000000000004</v>
      </c>
    </row>
    <row r="214" spans="1:7" x14ac:dyDescent="0.15">
      <c r="A214" s="52">
        <v>162209</v>
      </c>
      <c r="B214" s="11" t="s">
        <v>6278</v>
      </c>
      <c r="C214" s="52">
        <v>0.82650000000000001</v>
      </c>
      <c r="D214" s="52">
        <v>0.82650000000000001</v>
      </c>
      <c r="E214" s="54">
        <v>1.6199999999999999E-2</v>
      </c>
      <c r="F214" s="52">
        <v>0.81330000000000002</v>
      </c>
      <c r="G214" s="52">
        <v>0.81330000000000002</v>
      </c>
    </row>
    <row r="215" spans="1:7" x14ac:dyDescent="0.15">
      <c r="A215" s="53">
        <v>1404</v>
      </c>
      <c r="B215" s="10" t="s">
        <v>9679</v>
      </c>
      <c r="C215" s="53">
        <v>0.81399999999999995</v>
      </c>
      <c r="D215" s="53">
        <v>0.81399999999999995</v>
      </c>
      <c r="E215" s="55">
        <v>1.6199999999999999E-2</v>
      </c>
      <c r="F215" s="53">
        <v>0.80100000000000005</v>
      </c>
      <c r="G215" s="53">
        <v>0.80100000000000005</v>
      </c>
    </row>
    <row r="216" spans="1:7" x14ac:dyDescent="0.15">
      <c r="A216" s="52">
        <v>510230</v>
      </c>
      <c r="B216" s="11" t="s">
        <v>6197</v>
      </c>
      <c r="C216" s="52">
        <v>6.3167</v>
      </c>
      <c r="D216" s="52">
        <v>1.794</v>
      </c>
      <c r="E216" s="54">
        <v>1.6199999999999999E-2</v>
      </c>
      <c r="F216" s="52">
        <v>6.2159000000000004</v>
      </c>
      <c r="G216" s="52">
        <v>1.7654000000000001</v>
      </c>
    </row>
    <row r="217" spans="1:7" x14ac:dyDescent="0.15">
      <c r="A217" s="53">
        <v>2612</v>
      </c>
      <c r="B217" s="10" t="s">
        <v>6316</v>
      </c>
      <c r="C217" s="53">
        <v>1.0029999999999999</v>
      </c>
      <c r="D217" s="53">
        <v>1.0029999999999999</v>
      </c>
      <c r="E217" s="55">
        <v>1.6199999999999999E-2</v>
      </c>
      <c r="F217" s="53">
        <v>0.98699999999999999</v>
      </c>
      <c r="G217" s="53">
        <v>0.98699999999999999</v>
      </c>
    </row>
    <row r="218" spans="1:7" x14ac:dyDescent="0.15">
      <c r="A218" s="52">
        <v>501302</v>
      </c>
      <c r="B218" s="11" t="s">
        <v>9416</v>
      </c>
      <c r="C218" s="52">
        <v>1.0477000000000001</v>
      </c>
      <c r="D218" s="52">
        <v>1.0477000000000001</v>
      </c>
      <c r="E218" s="54">
        <v>1.6199999999999999E-2</v>
      </c>
      <c r="F218" s="52">
        <v>1.0309999999999999</v>
      </c>
      <c r="G218" s="52">
        <v>1.0309999999999999</v>
      </c>
    </row>
    <row r="219" spans="1:7" x14ac:dyDescent="0.15">
      <c r="A219" s="53">
        <v>481006</v>
      </c>
      <c r="B219" s="10" t="s">
        <v>6372</v>
      </c>
      <c r="C219" s="53">
        <v>0.89159999999999995</v>
      </c>
      <c r="D219" s="53">
        <v>0.93259999999999998</v>
      </c>
      <c r="E219" s="55">
        <v>1.6199999999999999E-2</v>
      </c>
      <c r="F219" s="53">
        <v>0.87739999999999996</v>
      </c>
      <c r="G219" s="53">
        <v>0.91839999999999999</v>
      </c>
    </row>
    <row r="220" spans="1:7" x14ac:dyDescent="0.15">
      <c r="A220" s="52">
        <v>1042</v>
      </c>
      <c r="B220" s="11" t="s">
        <v>9420</v>
      </c>
      <c r="C220" s="52">
        <v>0.629</v>
      </c>
      <c r="D220" s="52">
        <v>0.629</v>
      </c>
      <c r="E220" s="54">
        <v>1.6199999999999999E-2</v>
      </c>
      <c r="F220" s="52">
        <v>0.61899999999999999</v>
      </c>
      <c r="G220" s="52">
        <v>0.61899999999999999</v>
      </c>
    </row>
    <row r="221" spans="1:7" x14ac:dyDescent="0.15">
      <c r="A221" s="53">
        <v>3751</v>
      </c>
      <c r="B221" s="10" t="s">
        <v>7883</v>
      </c>
      <c r="C221" s="53">
        <v>1.0382</v>
      </c>
      <c r="D221" s="53">
        <v>1.0382</v>
      </c>
      <c r="E221" s="55">
        <v>1.61E-2</v>
      </c>
      <c r="F221" s="53">
        <v>1.0217000000000001</v>
      </c>
      <c r="G221" s="53">
        <v>1.0217000000000001</v>
      </c>
    </row>
    <row r="222" spans="1:7" x14ac:dyDescent="0.15">
      <c r="A222" s="52">
        <v>3745</v>
      </c>
      <c r="B222" s="11" t="s">
        <v>9145</v>
      </c>
      <c r="C222" s="52">
        <v>0.97529999999999994</v>
      </c>
      <c r="D222" s="52">
        <v>0.97529999999999994</v>
      </c>
      <c r="E222" s="54">
        <v>1.61E-2</v>
      </c>
      <c r="F222" s="52">
        <v>0.95979999999999999</v>
      </c>
      <c r="G222" s="52">
        <v>0.95979999999999999</v>
      </c>
    </row>
    <row r="223" spans="1:7" x14ac:dyDescent="0.15">
      <c r="A223" s="53">
        <v>4098</v>
      </c>
      <c r="B223" s="10" t="s">
        <v>8132</v>
      </c>
      <c r="C223" s="53">
        <v>1.0262</v>
      </c>
      <c r="D223" s="53">
        <v>1.0262</v>
      </c>
      <c r="E223" s="55">
        <v>1.61E-2</v>
      </c>
      <c r="F223" s="53">
        <v>1.0099</v>
      </c>
      <c r="G223" s="53">
        <v>1.0099</v>
      </c>
    </row>
    <row r="224" spans="1:7" x14ac:dyDescent="0.15">
      <c r="A224" s="52">
        <v>2694</v>
      </c>
      <c r="B224" s="11" t="s">
        <v>6490</v>
      </c>
      <c r="C224" s="52">
        <v>1.0089999999999999</v>
      </c>
      <c r="D224" s="52">
        <v>1.0089999999999999</v>
      </c>
      <c r="E224" s="54">
        <v>1.61E-2</v>
      </c>
      <c r="F224" s="52">
        <v>0.99299999999999999</v>
      </c>
      <c r="G224" s="52">
        <v>0.99299999999999999</v>
      </c>
    </row>
    <row r="225" spans="1:7" x14ac:dyDescent="0.15">
      <c r="A225" s="53">
        <v>400032</v>
      </c>
      <c r="B225" s="10" t="s">
        <v>181</v>
      </c>
      <c r="C225" s="53">
        <v>0.70630000000000004</v>
      </c>
      <c r="D225" s="53">
        <v>0.70630000000000004</v>
      </c>
      <c r="E225" s="55">
        <v>1.61E-2</v>
      </c>
      <c r="F225" s="53">
        <v>0.69510000000000005</v>
      </c>
      <c r="G225" s="53">
        <v>0.69510000000000005</v>
      </c>
    </row>
    <row r="226" spans="1:7" x14ac:dyDescent="0.15">
      <c r="A226" s="52">
        <v>242</v>
      </c>
      <c r="B226" s="11" t="s">
        <v>8055</v>
      </c>
      <c r="C226" s="52">
        <v>1.073</v>
      </c>
      <c r="D226" s="52">
        <v>1.623</v>
      </c>
      <c r="E226" s="54">
        <v>1.61E-2</v>
      </c>
      <c r="F226" s="52">
        <v>1.056</v>
      </c>
      <c r="G226" s="52">
        <v>1.6060000000000001</v>
      </c>
    </row>
    <row r="227" spans="1:7" x14ac:dyDescent="0.15">
      <c r="A227" s="53">
        <v>4698</v>
      </c>
      <c r="B227" s="10" t="s">
        <v>9554</v>
      </c>
      <c r="C227" s="53">
        <v>0.88400000000000001</v>
      </c>
      <c r="D227" s="53">
        <v>0.88400000000000001</v>
      </c>
      <c r="E227" s="55">
        <v>1.61E-2</v>
      </c>
      <c r="F227" s="53">
        <v>0.87</v>
      </c>
      <c r="G227" s="53">
        <v>0.87</v>
      </c>
    </row>
    <row r="228" spans="1:7" x14ac:dyDescent="0.15">
      <c r="A228" s="52">
        <v>1985</v>
      </c>
      <c r="B228" s="11" t="s">
        <v>10349</v>
      </c>
      <c r="C228" s="52">
        <v>1.3260000000000001</v>
      </c>
      <c r="D228" s="52">
        <v>1.3260000000000001</v>
      </c>
      <c r="E228" s="54">
        <v>1.61E-2</v>
      </c>
      <c r="F228" s="52">
        <v>1.3049999999999999</v>
      </c>
      <c r="G228" s="52">
        <v>1.3049999999999999</v>
      </c>
    </row>
    <row r="229" spans="1:7" x14ac:dyDescent="0.15">
      <c r="A229" s="53">
        <v>150197</v>
      </c>
      <c r="B229" s="10" t="s">
        <v>5733</v>
      </c>
      <c r="C229" s="53">
        <v>1.0699000000000001</v>
      </c>
      <c r="D229" s="53">
        <v>0.3261</v>
      </c>
      <c r="E229" s="55">
        <v>1.6E-2</v>
      </c>
      <c r="F229" s="53">
        <v>1.0529999999999999</v>
      </c>
      <c r="G229" s="53">
        <v>0.32100000000000001</v>
      </c>
    </row>
    <row r="230" spans="1:7" x14ac:dyDescent="0.15">
      <c r="A230" s="52">
        <v>1541</v>
      </c>
      <c r="B230" s="11" t="s">
        <v>7944</v>
      </c>
      <c r="C230" s="52">
        <v>0.95</v>
      </c>
      <c r="D230" s="52">
        <v>0.95</v>
      </c>
      <c r="E230" s="54">
        <v>1.6E-2</v>
      </c>
      <c r="F230" s="52">
        <v>0.93500000000000005</v>
      </c>
      <c r="G230" s="52">
        <v>0.93500000000000005</v>
      </c>
    </row>
    <row r="231" spans="1:7" x14ac:dyDescent="0.15">
      <c r="A231" s="53">
        <v>2085</v>
      </c>
      <c r="B231" s="10" t="s">
        <v>7462</v>
      </c>
      <c r="C231" s="53">
        <v>1.204</v>
      </c>
      <c r="D231" s="53">
        <v>1.204</v>
      </c>
      <c r="E231" s="55">
        <v>1.6E-2</v>
      </c>
      <c r="F231" s="53">
        <v>1.1850000000000001</v>
      </c>
      <c r="G231" s="53">
        <v>1.1850000000000001</v>
      </c>
    </row>
    <row r="232" spans="1:7" x14ac:dyDescent="0.15">
      <c r="A232" s="52">
        <v>835</v>
      </c>
      <c r="B232" s="11" t="s">
        <v>56</v>
      </c>
      <c r="C232" s="52">
        <v>1.776</v>
      </c>
      <c r="D232" s="52">
        <v>1.776</v>
      </c>
      <c r="E232" s="54">
        <v>1.6E-2</v>
      </c>
      <c r="F232" s="52">
        <v>1.748</v>
      </c>
      <c r="G232" s="52">
        <v>1.748</v>
      </c>
    </row>
    <row r="233" spans="1:7" x14ac:dyDescent="0.15">
      <c r="A233" s="53">
        <v>2599</v>
      </c>
      <c r="B233" s="10" t="s">
        <v>10400</v>
      </c>
      <c r="C233" s="53">
        <v>0.82499999999999996</v>
      </c>
      <c r="D233" s="53">
        <v>0.82499999999999996</v>
      </c>
      <c r="E233" s="55">
        <v>1.6E-2</v>
      </c>
      <c r="F233" s="53">
        <v>0.81200000000000006</v>
      </c>
      <c r="G233" s="53">
        <v>0.81200000000000006</v>
      </c>
    </row>
    <row r="234" spans="1:7" x14ac:dyDescent="0.15">
      <c r="A234" s="52">
        <v>1829</v>
      </c>
      <c r="B234" s="11" t="s">
        <v>9155</v>
      </c>
      <c r="C234" s="52">
        <v>0.88900000000000001</v>
      </c>
      <c r="D234" s="52">
        <v>0.88900000000000001</v>
      </c>
      <c r="E234" s="54">
        <v>1.6E-2</v>
      </c>
      <c r="F234" s="52">
        <v>0.875</v>
      </c>
      <c r="G234" s="52">
        <v>0.875</v>
      </c>
    </row>
    <row r="235" spans="1:7" x14ac:dyDescent="0.15">
      <c r="A235" s="53">
        <v>150008</v>
      </c>
      <c r="B235" s="10" t="s">
        <v>7871</v>
      </c>
      <c r="C235" s="53">
        <v>1.016</v>
      </c>
      <c r="D235" s="53">
        <v>1.2609999999999999</v>
      </c>
      <c r="E235" s="55">
        <v>1.6E-2</v>
      </c>
      <c r="F235" s="53">
        <v>1</v>
      </c>
      <c r="G235" s="53">
        <v>1.2410000000000001</v>
      </c>
    </row>
    <row r="236" spans="1:7" x14ac:dyDescent="0.15">
      <c r="A236" s="52">
        <v>1978</v>
      </c>
      <c r="B236" s="11" t="s">
        <v>5797</v>
      </c>
      <c r="C236" s="52">
        <v>0.95299999999999996</v>
      </c>
      <c r="D236" s="52">
        <v>0.95299999999999996</v>
      </c>
      <c r="E236" s="54">
        <v>1.6E-2</v>
      </c>
      <c r="F236" s="52">
        <v>0.93799999999999994</v>
      </c>
      <c r="G236" s="52">
        <v>0.93799999999999994</v>
      </c>
    </row>
    <row r="237" spans="1:7" x14ac:dyDescent="0.15">
      <c r="A237" s="53">
        <v>150189</v>
      </c>
      <c r="B237" s="10" t="s">
        <v>10185</v>
      </c>
      <c r="C237" s="53">
        <v>0.63700000000000001</v>
      </c>
      <c r="D237" s="53">
        <v>1.73</v>
      </c>
      <c r="E237" s="55">
        <v>1.5900000000000001E-2</v>
      </c>
      <c r="F237" s="53">
        <v>0.627</v>
      </c>
      <c r="G237" s="53">
        <v>1.72</v>
      </c>
    </row>
    <row r="238" spans="1:7" x14ac:dyDescent="0.15">
      <c r="A238" s="52">
        <v>1549</v>
      </c>
      <c r="B238" s="11" t="s">
        <v>6846</v>
      </c>
      <c r="C238" s="52">
        <v>1.0962000000000001</v>
      </c>
      <c r="D238" s="52">
        <v>1.0962000000000001</v>
      </c>
      <c r="E238" s="54">
        <v>1.5900000000000001E-2</v>
      </c>
      <c r="F238" s="52">
        <v>1.079</v>
      </c>
      <c r="G238" s="52">
        <v>1.079</v>
      </c>
    </row>
    <row r="239" spans="1:7" x14ac:dyDescent="0.15">
      <c r="A239" s="53">
        <v>100016</v>
      </c>
      <c r="B239" s="10" t="s">
        <v>9747</v>
      </c>
      <c r="C239" s="53">
        <v>1.786</v>
      </c>
      <c r="D239" s="53">
        <v>3.4990000000000001</v>
      </c>
      <c r="E239" s="55">
        <v>1.5900000000000001E-2</v>
      </c>
      <c r="F239" s="53">
        <v>1.758</v>
      </c>
      <c r="G239" s="53">
        <v>3.4710000000000001</v>
      </c>
    </row>
    <row r="240" spans="1:7" x14ac:dyDescent="0.15">
      <c r="A240" s="52">
        <v>1548</v>
      </c>
      <c r="B240" s="11" t="s">
        <v>6841</v>
      </c>
      <c r="C240" s="52">
        <v>1.1042000000000001</v>
      </c>
      <c r="D240" s="52">
        <v>1.1042000000000001</v>
      </c>
      <c r="E240" s="54">
        <v>1.5900000000000001E-2</v>
      </c>
      <c r="F240" s="52">
        <v>1.0869</v>
      </c>
      <c r="G240" s="52">
        <v>1.0869</v>
      </c>
    </row>
    <row r="241" spans="1:7" x14ac:dyDescent="0.15">
      <c r="A241" s="53">
        <v>1051</v>
      </c>
      <c r="B241" s="10" t="s">
        <v>9522</v>
      </c>
      <c r="C241" s="53">
        <v>0.95799999999999996</v>
      </c>
      <c r="D241" s="53">
        <v>0.95799999999999996</v>
      </c>
      <c r="E241" s="55">
        <v>1.5900000000000001E-2</v>
      </c>
      <c r="F241" s="53">
        <v>0.94299999999999995</v>
      </c>
      <c r="G241" s="53">
        <v>0.94299999999999995</v>
      </c>
    </row>
    <row r="242" spans="1:7" x14ac:dyDescent="0.15">
      <c r="A242" s="52">
        <v>1237</v>
      </c>
      <c r="B242" s="11" t="s">
        <v>9512</v>
      </c>
      <c r="C242" s="52">
        <v>0.98440000000000005</v>
      </c>
      <c r="D242" s="52">
        <v>0.98440000000000005</v>
      </c>
      <c r="E242" s="54">
        <v>1.5900000000000001E-2</v>
      </c>
      <c r="F242" s="52">
        <v>0.96899999999999997</v>
      </c>
      <c r="G242" s="52">
        <v>0.96899999999999997</v>
      </c>
    </row>
    <row r="243" spans="1:7" x14ac:dyDescent="0.15">
      <c r="A243" s="53">
        <v>4488</v>
      </c>
      <c r="B243" s="10" t="s">
        <v>10663</v>
      </c>
      <c r="C243" s="53">
        <v>1.0998000000000001</v>
      </c>
      <c r="D243" s="53">
        <v>1.0998000000000001</v>
      </c>
      <c r="E243" s="55">
        <v>1.5900000000000001E-2</v>
      </c>
      <c r="F243" s="53">
        <v>1.0826</v>
      </c>
      <c r="G243" s="53">
        <v>1.0826</v>
      </c>
    </row>
    <row r="244" spans="1:7" x14ac:dyDescent="0.15">
      <c r="A244" s="52">
        <v>1127</v>
      </c>
      <c r="B244" s="11" t="s">
        <v>6313</v>
      </c>
      <c r="C244" s="52">
        <v>0.70399999999999996</v>
      </c>
      <c r="D244" s="52">
        <v>0.70399999999999996</v>
      </c>
      <c r="E244" s="54">
        <v>1.5900000000000001E-2</v>
      </c>
      <c r="F244" s="52">
        <v>0.69299999999999995</v>
      </c>
      <c r="G244" s="52">
        <v>0.69299999999999995</v>
      </c>
    </row>
    <row r="245" spans="1:7" x14ac:dyDescent="0.15">
      <c r="A245" s="53">
        <v>162204</v>
      </c>
      <c r="B245" s="10" t="s">
        <v>6272</v>
      </c>
      <c r="C245" s="53">
        <v>3.2749000000000001</v>
      </c>
      <c r="D245" s="53">
        <v>5.0799000000000003</v>
      </c>
      <c r="E245" s="55">
        <v>1.5800000000000002E-2</v>
      </c>
      <c r="F245" s="53">
        <v>3.2239</v>
      </c>
      <c r="G245" s="53">
        <v>5.0289000000000001</v>
      </c>
    </row>
    <row r="246" spans="1:7" x14ac:dyDescent="0.15">
      <c r="A246" s="52">
        <v>519115</v>
      </c>
      <c r="B246" s="11" t="s">
        <v>7751</v>
      </c>
      <c r="C246" s="52">
        <v>1.542</v>
      </c>
      <c r="D246" s="52">
        <v>1.542</v>
      </c>
      <c r="E246" s="54">
        <v>1.5800000000000002E-2</v>
      </c>
      <c r="F246" s="52">
        <v>1.518</v>
      </c>
      <c r="G246" s="52">
        <v>1.518</v>
      </c>
    </row>
    <row r="247" spans="1:7" x14ac:dyDescent="0.15">
      <c r="A247" s="53">
        <v>71</v>
      </c>
      <c r="B247" s="10" t="s">
        <v>9418</v>
      </c>
      <c r="C247" s="53">
        <v>1.4826999999999999</v>
      </c>
      <c r="D247" s="53">
        <v>1.4826999999999999</v>
      </c>
      <c r="E247" s="55">
        <v>1.5800000000000002E-2</v>
      </c>
      <c r="F247" s="53">
        <v>1.4597</v>
      </c>
      <c r="G247" s="53">
        <v>1.4597</v>
      </c>
    </row>
    <row r="248" spans="1:7" x14ac:dyDescent="0.15">
      <c r="A248" s="52">
        <v>1696</v>
      </c>
      <c r="B248" s="11" t="s">
        <v>7501</v>
      </c>
      <c r="C248" s="52">
        <v>1.0329999999999999</v>
      </c>
      <c r="D248" s="52">
        <v>1.0329999999999999</v>
      </c>
      <c r="E248" s="54">
        <v>1.5699999999999999E-2</v>
      </c>
      <c r="F248" s="52">
        <v>1.0169999999999999</v>
      </c>
      <c r="G248" s="52">
        <v>1.0169999999999999</v>
      </c>
    </row>
    <row r="249" spans="1:7" x14ac:dyDescent="0.15">
      <c r="A249" s="53">
        <v>481004</v>
      </c>
      <c r="B249" s="10" t="s">
        <v>6714</v>
      </c>
      <c r="C249" s="53">
        <v>1.2278</v>
      </c>
      <c r="D249" s="53">
        <v>1.4778</v>
      </c>
      <c r="E249" s="55">
        <v>1.5699999999999999E-2</v>
      </c>
      <c r="F249" s="53">
        <v>1.2088000000000001</v>
      </c>
      <c r="G249" s="53">
        <v>1.4588000000000001</v>
      </c>
    </row>
    <row r="250" spans="1:7" x14ac:dyDescent="0.15">
      <c r="A250" s="52">
        <v>519027</v>
      </c>
      <c r="B250" s="11" t="s">
        <v>8925</v>
      </c>
      <c r="C250" s="52">
        <v>1.294</v>
      </c>
      <c r="D250" s="52">
        <v>1.294</v>
      </c>
      <c r="E250" s="54">
        <v>1.5699999999999999E-2</v>
      </c>
      <c r="F250" s="52">
        <v>1.274</v>
      </c>
      <c r="G250" s="52">
        <v>1.274</v>
      </c>
    </row>
    <row r="251" spans="1:7" x14ac:dyDescent="0.15">
      <c r="A251" s="53">
        <v>2979</v>
      </c>
      <c r="B251" s="10" t="s">
        <v>9173</v>
      </c>
      <c r="C251" s="53">
        <v>1.0354000000000001</v>
      </c>
      <c r="D251" s="53">
        <v>1.0354000000000001</v>
      </c>
      <c r="E251" s="55">
        <v>1.5699999999999999E-2</v>
      </c>
      <c r="F251" s="53">
        <v>1.0194000000000001</v>
      </c>
      <c r="G251" s="53">
        <v>1.0194000000000001</v>
      </c>
    </row>
    <row r="252" spans="1:7" x14ac:dyDescent="0.15">
      <c r="A252" s="52">
        <v>1496</v>
      </c>
      <c r="B252" s="11" t="s">
        <v>6639</v>
      </c>
      <c r="C252" s="52">
        <v>0.71199999999999997</v>
      </c>
      <c r="D252" s="52">
        <v>0.71199999999999997</v>
      </c>
      <c r="E252" s="54">
        <v>1.5699999999999999E-2</v>
      </c>
      <c r="F252" s="52">
        <v>0.70099999999999996</v>
      </c>
      <c r="G252" s="52">
        <v>0.70099999999999996</v>
      </c>
    </row>
    <row r="253" spans="1:7" x14ac:dyDescent="0.15">
      <c r="A253" s="53">
        <v>360005</v>
      </c>
      <c r="B253" s="10" t="s">
        <v>9142</v>
      </c>
      <c r="C253" s="53">
        <v>2.1880999999999999</v>
      </c>
      <c r="D253" s="53">
        <v>4.7305999999999999</v>
      </c>
      <c r="E253" s="55">
        <v>1.5699999999999999E-2</v>
      </c>
      <c r="F253" s="53">
        <v>2.1543000000000001</v>
      </c>
      <c r="G253" s="53">
        <v>4.6967999999999996</v>
      </c>
    </row>
    <row r="254" spans="1:7" x14ac:dyDescent="0.15">
      <c r="A254" s="52">
        <v>450007</v>
      </c>
      <c r="B254" s="11" t="s">
        <v>5876</v>
      </c>
      <c r="C254" s="52">
        <v>1.4077</v>
      </c>
      <c r="D254" s="52">
        <v>1.5876999999999999</v>
      </c>
      <c r="E254" s="54">
        <v>1.5699999999999999E-2</v>
      </c>
      <c r="F254" s="52">
        <v>1.3859999999999999</v>
      </c>
      <c r="G254" s="52">
        <v>1.5660000000000001</v>
      </c>
    </row>
    <row r="255" spans="1:7" x14ac:dyDescent="0.15">
      <c r="A255" s="53">
        <v>166001</v>
      </c>
      <c r="B255" s="10" t="s">
        <v>9046</v>
      </c>
      <c r="C255" s="53">
        <v>1.0406</v>
      </c>
      <c r="D255" s="53">
        <v>1.8855999999999999</v>
      </c>
      <c r="E255" s="55">
        <v>1.5599999999999999E-2</v>
      </c>
      <c r="F255" s="53">
        <v>1.0246</v>
      </c>
      <c r="G255" s="53">
        <v>1.8695999999999999</v>
      </c>
    </row>
    <row r="256" spans="1:7" x14ac:dyDescent="0.15">
      <c r="A256" s="52">
        <v>519025</v>
      </c>
      <c r="B256" s="11" t="s">
        <v>7730</v>
      </c>
      <c r="C256" s="52">
        <v>1.302</v>
      </c>
      <c r="D256" s="52">
        <v>1.452</v>
      </c>
      <c r="E256" s="54">
        <v>1.5599999999999999E-2</v>
      </c>
      <c r="F256" s="52">
        <v>1.282</v>
      </c>
      <c r="G256" s="52">
        <v>1.4319999999999999</v>
      </c>
    </row>
    <row r="257" spans="1:7" x14ac:dyDescent="0.15">
      <c r="A257" s="53">
        <v>940</v>
      </c>
      <c r="B257" s="10" t="s">
        <v>10332</v>
      </c>
      <c r="C257" s="53">
        <v>1.302</v>
      </c>
      <c r="D257" s="53">
        <v>1.302</v>
      </c>
      <c r="E257" s="55">
        <v>1.5599999999999999E-2</v>
      </c>
      <c r="F257" s="53">
        <v>1.282</v>
      </c>
      <c r="G257" s="53">
        <v>1.282</v>
      </c>
    </row>
    <row r="258" spans="1:7" x14ac:dyDescent="0.15">
      <c r="A258" s="52">
        <v>50018</v>
      </c>
      <c r="B258" s="11" t="s">
        <v>9462</v>
      </c>
      <c r="C258" s="52">
        <v>1.2370000000000001</v>
      </c>
      <c r="D258" s="52">
        <v>1.2370000000000001</v>
      </c>
      <c r="E258" s="54">
        <v>1.5599999999999999E-2</v>
      </c>
      <c r="F258" s="52">
        <v>1.218</v>
      </c>
      <c r="G258" s="52">
        <v>1.218</v>
      </c>
    </row>
    <row r="259" spans="1:7" x14ac:dyDescent="0.15">
      <c r="A259" s="53">
        <v>450004</v>
      </c>
      <c r="B259" s="10" t="s">
        <v>5771</v>
      </c>
      <c r="C259" s="53">
        <v>1.1739999999999999</v>
      </c>
      <c r="D259" s="53">
        <v>1.6439999999999999</v>
      </c>
      <c r="E259" s="55">
        <v>1.5599999999999999E-2</v>
      </c>
      <c r="F259" s="53">
        <v>1.1559999999999999</v>
      </c>
      <c r="G259" s="53">
        <v>1.6259999999999999</v>
      </c>
    </row>
    <row r="260" spans="1:7" x14ac:dyDescent="0.15">
      <c r="A260" s="52">
        <v>824</v>
      </c>
      <c r="B260" s="11" t="s">
        <v>7620</v>
      </c>
      <c r="C260" s="52">
        <v>1.24</v>
      </c>
      <c r="D260" s="52">
        <v>2.1789999999999998</v>
      </c>
      <c r="E260" s="54">
        <v>1.5599999999999999E-2</v>
      </c>
      <c r="F260" s="52">
        <v>1.2210000000000001</v>
      </c>
      <c r="G260" s="52">
        <v>2.16</v>
      </c>
    </row>
    <row r="261" spans="1:7" x14ac:dyDescent="0.15">
      <c r="A261" s="53">
        <v>1469</v>
      </c>
      <c r="B261" s="10" t="s">
        <v>9175</v>
      </c>
      <c r="C261" s="53">
        <v>1.0381</v>
      </c>
      <c r="D261" s="53">
        <v>1.0381</v>
      </c>
      <c r="E261" s="55">
        <v>1.5599999999999999E-2</v>
      </c>
      <c r="F261" s="53">
        <v>1.0222</v>
      </c>
      <c r="G261" s="53">
        <v>1.0222</v>
      </c>
    </row>
    <row r="262" spans="1:7" x14ac:dyDescent="0.15">
      <c r="A262" s="52">
        <v>162212</v>
      </c>
      <c r="B262" s="11" t="s">
        <v>6248</v>
      </c>
      <c r="C262" s="52">
        <v>1.111</v>
      </c>
      <c r="D262" s="52">
        <v>1.663</v>
      </c>
      <c r="E262" s="54">
        <v>1.55E-2</v>
      </c>
      <c r="F262" s="52">
        <v>1.0940000000000001</v>
      </c>
      <c r="G262" s="52">
        <v>1.6459999999999999</v>
      </c>
    </row>
    <row r="263" spans="1:7" x14ac:dyDescent="0.15">
      <c r="A263" s="53">
        <v>2746</v>
      </c>
      <c r="B263" s="10" t="s">
        <v>7581</v>
      </c>
      <c r="C263" s="53">
        <v>1.373</v>
      </c>
      <c r="D263" s="53">
        <v>1.373</v>
      </c>
      <c r="E263" s="55">
        <v>1.55E-2</v>
      </c>
      <c r="F263" s="53">
        <v>1.3520000000000001</v>
      </c>
      <c r="G263" s="53">
        <v>1.3520000000000001</v>
      </c>
    </row>
    <row r="264" spans="1:7" x14ac:dyDescent="0.15">
      <c r="A264" s="52">
        <v>502012</v>
      </c>
      <c r="B264" s="11" t="s">
        <v>10308</v>
      </c>
      <c r="C264" s="52">
        <v>0.94920000000000004</v>
      </c>
      <c r="D264" s="52">
        <v>0</v>
      </c>
      <c r="E264" s="54">
        <v>1.55E-2</v>
      </c>
      <c r="F264" s="52">
        <v>0.93469999999999998</v>
      </c>
      <c r="G264" s="52">
        <v>0</v>
      </c>
    </row>
    <row r="265" spans="1:7" x14ac:dyDescent="0.15">
      <c r="A265" s="53">
        <v>1881</v>
      </c>
      <c r="B265" s="10" t="s">
        <v>9047</v>
      </c>
      <c r="C265" s="53">
        <v>1.0938000000000001</v>
      </c>
      <c r="D265" s="53">
        <v>1.9017999999999999</v>
      </c>
      <c r="E265" s="55">
        <v>1.55E-2</v>
      </c>
      <c r="F265" s="53">
        <v>1.0770999999999999</v>
      </c>
      <c r="G265" s="53">
        <v>1.8851</v>
      </c>
    </row>
    <row r="266" spans="1:7" x14ac:dyDescent="0.15">
      <c r="A266" s="52">
        <v>1167</v>
      </c>
      <c r="B266" s="11" t="s">
        <v>7594</v>
      </c>
      <c r="C266" s="52">
        <v>0.65500000000000003</v>
      </c>
      <c r="D266" s="52">
        <v>0.65500000000000003</v>
      </c>
      <c r="E266" s="54">
        <v>1.55E-2</v>
      </c>
      <c r="F266" s="52">
        <v>0.64500000000000002</v>
      </c>
      <c r="G266" s="52">
        <v>0.64500000000000002</v>
      </c>
    </row>
    <row r="267" spans="1:7" x14ac:dyDescent="0.15">
      <c r="A267" s="53">
        <v>370024</v>
      </c>
      <c r="B267" s="10" t="s">
        <v>7530</v>
      </c>
      <c r="C267" s="53">
        <v>2.8839999999999999</v>
      </c>
      <c r="D267" s="53">
        <v>2.8839999999999999</v>
      </c>
      <c r="E267" s="55">
        <v>1.55E-2</v>
      </c>
      <c r="F267" s="53">
        <v>2.84</v>
      </c>
      <c r="G267" s="53">
        <v>2.84</v>
      </c>
    </row>
    <row r="268" spans="1:7" x14ac:dyDescent="0.15">
      <c r="A268" s="52">
        <v>70019</v>
      </c>
      <c r="B268" s="11" t="s">
        <v>9419</v>
      </c>
      <c r="C268" s="52">
        <v>1.508</v>
      </c>
      <c r="D268" s="52">
        <v>1.849</v>
      </c>
      <c r="E268" s="54">
        <v>1.55E-2</v>
      </c>
      <c r="F268" s="52">
        <v>1.4850000000000001</v>
      </c>
      <c r="G268" s="52">
        <v>1.8260000000000001</v>
      </c>
    </row>
    <row r="269" spans="1:7" x14ac:dyDescent="0.15">
      <c r="A269" s="53">
        <v>160624</v>
      </c>
      <c r="B269" s="10" t="s">
        <v>6298</v>
      </c>
      <c r="C269" s="53">
        <v>1.7709999999999999</v>
      </c>
      <c r="D269" s="53">
        <v>1.6459999999999999</v>
      </c>
      <c r="E269" s="55">
        <v>1.55E-2</v>
      </c>
      <c r="F269" s="53">
        <v>1.744</v>
      </c>
      <c r="G269" s="53">
        <v>1.621</v>
      </c>
    </row>
    <row r="270" spans="1:7" x14ac:dyDescent="0.15">
      <c r="A270" s="52">
        <v>529</v>
      </c>
      <c r="B270" s="11" t="s">
        <v>9154</v>
      </c>
      <c r="C270" s="52">
        <v>1.7729999999999999</v>
      </c>
      <c r="D270" s="52">
        <v>1.7729999999999999</v>
      </c>
      <c r="E270" s="54">
        <v>1.55E-2</v>
      </c>
      <c r="F270" s="52">
        <v>1.746</v>
      </c>
      <c r="G270" s="52">
        <v>1.746</v>
      </c>
    </row>
    <row r="271" spans="1:7" x14ac:dyDescent="0.15">
      <c r="A271" s="53">
        <v>270008</v>
      </c>
      <c r="B271" s="10" t="s">
        <v>9146</v>
      </c>
      <c r="C271" s="53">
        <v>2.89</v>
      </c>
      <c r="D271" s="53">
        <v>3.1</v>
      </c>
      <c r="E271" s="55">
        <v>1.55E-2</v>
      </c>
      <c r="F271" s="53">
        <v>2.8460000000000001</v>
      </c>
      <c r="G271" s="53">
        <v>3.056</v>
      </c>
    </row>
    <row r="272" spans="1:7" x14ac:dyDescent="0.15">
      <c r="A272" s="52">
        <v>5342</v>
      </c>
      <c r="B272" s="11" t="s">
        <v>9021</v>
      </c>
      <c r="C272" s="52">
        <v>0.94650000000000001</v>
      </c>
      <c r="D272" s="52">
        <v>0.94650000000000001</v>
      </c>
      <c r="E272" s="54">
        <v>1.54E-2</v>
      </c>
      <c r="F272" s="52">
        <v>0.93210000000000004</v>
      </c>
      <c r="G272" s="52">
        <v>0.93210000000000004</v>
      </c>
    </row>
    <row r="273" spans="1:7" x14ac:dyDescent="0.15">
      <c r="A273" s="53">
        <v>2605</v>
      </c>
      <c r="B273" s="10" t="s">
        <v>6459</v>
      </c>
      <c r="C273" s="53">
        <v>1.3149999999999999</v>
      </c>
      <c r="D273" s="53">
        <v>1.3149999999999999</v>
      </c>
      <c r="E273" s="55">
        <v>1.54E-2</v>
      </c>
      <c r="F273" s="53">
        <v>1.2949999999999999</v>
      </c>
      <c r="G273" s="53">
        <v>1.2949999999999999</v>
      </c>
    </row>
    <row r="274" spans="1:7" x14ac:dyDescent="0.15">
      <c r="A274" s="52">
        <v>164705</v>
      </c>
      <c r="B274" s="11" t="s">
        <v>6895</v>
      </c>
      <c r="C274" s="52">
        <v>1.1839999999999999</v>
      </c>
      <c r="D274" s="52">
        <v>1.284</v>
      </c>
      <c r="E274" s="54">
        <v>1.54E-2</v>
      </c>
      <c r="F274" s="52">
        <v>1.1659999999999999</v>
      </c>
      <c r="G274" s="52">
        <v>1.266</v>
      </c>
    </row>
    <row r="275" spans="1:7" x14ac:dyDescent="0.15">
      <c r="A275" s="53">
        <v>5341</v>
      </c>
      <c r="B275" s="10" t="s">
        <v>9051</v>
      </c>
      <c r="C275" s="53">
        <v>0.94069999999999998</v>
      </c>
      <c r="D275" s="53">
        <v>0.94069999999999998</v>
      </c>
      <c r="E275" s="55">
        <v>1.54E-2</v>
      </c>
      <c r="F275" s="53">
        <v>0.9264</v>
      </c>
      <c r="G275" s="53">
        <v>0.9264</v>
      </c>
    </row>
    <row r="276" spans="1:7" x14ac:dyDescent="0.15">
      <c r="A276" s="52">
        <v>510030</v>
      </c>
      <c r="B276" s="11" t="s">
        <v>10618</v>
      </c>
      <c r="C276" s="52">
        <v>5.2</v>
      </c>
      <c r="D276" s="52">
        <v>1.78</v>
      </c>
      <c r="E276" s="54">
        <v>1.54E-2</v>
      </c>
      <c r="F276" s="52">
        <v>5.1210000000000004</v>
      </c>
      <c r="G276" s="52">
        <v>1.7529999999999999</v>
      </c>
    </row>
    <row r="277" spans="1:7" x14ac:dyDescent="0.15">
      <c r="A277" s="53">
        <v>4995</v>
      </c>
      <c r="B277" s="10" t="s">
        <v>9140</v>
      </c>
      <c r="C277" s="53">
        <v>0.99409999999999998</v>
      </c>
      <c r="D277" s="53">
        <v>0.99409999999999998</v>
      </c>
      <c r="E277" s="55">
        <v>1.54E-2</v>
      </c>
      <c r="F277" s="53">
        <v>0.97899999999999998</v>
      </c>
      <c r="G277" s="53">
        <v>0.97899999999999998</v>
      </c>
    </row>
    <row r="278" spans="1:7" x14ac:dyDescent="0.15">
      <c r="A278" s="52">
        <v>3884</v>
      </c>
      <c r="B278" s="11" t="s">
        <v>264</v>
      </c>
      <c r="C278" s="52">
        <v>0.98880000000000001</v>
      </c>
      <c r="D278" s="52">
        <v>0.98880000000000001</v>
      </c>
      <c r="E278" s="54">
        <v>1.54E-2</v>
      </c>
      <c r="F278" s="52">
        <v>0.9738</v>
      </c>
      <c r="G278" s="52">
        <v>0.9738</v>
      </c>
    </row>
    <row r="279" spans="1:7" x14ac:dyDescent="0.15">
      <c r="A279" s="53">
        <v>530010</v>
      </c>
      <c r="B279" s="10" t="s">
        <v>10623</v>
      </c>
      <c r="C279" s="53">
        <v>1.8141</v>
      </c>
      <c r="D279" s="53">
        <v>1.8141</v>
      </c>
      <c r="E279" s="55">
        <v>1.54E-2</v>
      </c>
      <c r="F279" s="53">
        <v>1.7866</v>
      </c>
      <c r="G279" s="53">
        <v>1.7866</v>
      </c>
    </row>
    <row r="280" spans="1:7" x14ac:dyDescent="0.15">
      <c r="A280" s="52">
        <v>519021</v>
      </c>
      <c r="B280" s="11" t="s">
        <v>5756</v>
      </c>
      <c r="C280" s="52">
        <v>0.52800000000000002</v>
      </c>
      <c r="D280" s="52">
        <v>2.48</v>
      </c>
      <c r="E280" s="54">
        <v>1.54E-2</v>
      </c>
      <c r="F280" s="52">
        <v>0.52</v>
      </c>
      <c r="G280" s="52">
        <v>2.4670000000000001</v>
      </c>
    </row>
    <row r="281" spans="1:7" x14ac:dyDescent="0.15">
      <c r="A281" s="53">
        <v>3885</v>
      </c>
      <c r="B281" s="10" t="s">
        <v>267</v>
      </c>
      <c r="C281" s="53">
        <v>0.9839</v>
      </c>
      <c r="D281" s="53">
        <v>0.9839</v>
      </c>
      <c r="E281" s="55">
        <v>1.54E-2</v>
      </c>
      <c r="F281" s="53">
        <v>0.96899999999999997</v>
      </c>
      <c r="G281" s="53">
        <v>0.96899999999999997</v>
      </c>
    </row>
    <row r="282" spans="1:7" x14ac:dyDescent="0.15">
      <c r="A282" s="52">
        <v>2297</v>
      </c>
      <c r="B282" s="11" t="s">
        <v>7423</v>
      </c>
      <c r="C282" s="52">
        <v>1.2549999999999999</v>
      </c>
      <c r="D282" s="52">
        <v>1.2549999999999999</v>
      </c>
      <c r="E282" s="54">
        <v>1.54E-2</v>
      </c>
      <c r="F282" s="52">
        <v>1.236</v>
      </c>
      <c r="G282" s="52">
        <v>1.236</v>
      </c>
    </row>
    <row r="283" spans="1:7" x14ac:dyDescent="0.15">
      <c r="A283" s="53">
        <v>501051</v>
      </c>
      <c r="B283" s="10" t="s">
        <v>10545</v>
      </c>
      <c r="C283" s="53">
        <v>1.0113000000000001</v>
      </c>
      <c r="D283" s="53">
        <v>1.0113000000000001</v>
      </c>
      <c r="E283" s="55">
        <v>1.54E-2</v>
      </c>
      <c r="F283" s="53">
        <v>0.996</v>
      </c>
      <c r="G283" s="53">
        <v>0.996</v>
      </c>
    </row>
    <row r="284" spans="1:7" x14ac:dyDescent="0.15">
      <c r="A284" s="52">
        <v>520</v>
      </c>
      <c r="B284" s="11" t="s">
        <v>6347</v>
      </c>
      <c r="C284" s="52">
        <v>1.0589999999999999</v>
      </c>
      <c r="D284" s="52">
        <v>1.764</v>
      </c>
      <c r="E284" s="54">
        <v>1.5299999999999999E-2</v>
      </c>
      <c r="F284" s="52">
        <v>1.0429999999999999</v>
      </c>
      <c r="G284" s="52">
        <v>1.748</v>
      </c>
    </row>
    <row r="285" spans="1:7" x14ac:dyDescent="0.15">
      <c r="A285" s="53">
        <v>20015</v>
      </c>
      <c r="B285" s="10" t="s">
        <v>5768</v>
      </c>
      <c r="C285" s="53">
        <v>2.4500000000000002</v>
      </c>
      <c r="D285" s="53">
        <v>2.4950000000000001</v>
      </c>
      <c r="E285" s="55">
        <v>1.5299999999999999E-2</v>
      </c>
      <c r="F285" s="53">
        <v>2.4129999999999998</v>
      </c>
      <c r="G285" s="53">
        <v>2.4580000000000002</v>
      </c>
    </row>
    <row r="286" spans="1:7" x14ac:dyDescent="0.15">
      <c r="A286" s="52">
        <v>4734</v>
      </c>
      <c r="B286" s="11" t="s">
        <v>9007</v>
      </c>
      <c r="C286" s="52">
        <v>0.99380000000000002</v>
      </c>
      <c r="D286" s="52">
        <v>0.99380000000000002</v>
      </c>
      <c r="E286" s="54">
        <v>1.5299999999999999E-2</v>
      </c>
      <c r="F286" s="52">
        <v>0.9788</v>
      </c>
      <c r="G286" s="52">
        <v>0.9788</v>
      </c>
    </row>
    <row r="287" spans="1:7" x14ac:dyDescent="0.15">
      <c r="A287" s="53">
        <v>117</v>
      </c>
      <c r="B287" s="10" t="s">
        <v>9143</v>
      </c>
      <c r="C287" s="53">
        <v>1.524</v>
      </c>
      <c r="D287" s="53">
        <v>1.524</v>
      </c>
      <c r="E287" s="55">
        <v>1.5299999999999999E-2</v>
      </c>
      <c r="F287" s="53">
        <v>1.5009999999999999</v>
      </c>
      <c r="G287" s="53">
        <v>1.5009999999999999</v>
      </c>
    </row>
    <row r="288" spans="1:7" x14ac:dyDescent="0.15">
      <c r="A288" s="52">
        <v>4355</v>
      </c>
      <c r="B288" s="11" t="s">
        <v>9487</v>
      </c>
      <c r="C288" s="52">
        <v>1.1539999999999999</v>
      </c>
      <c r="D288" s="52">
        <v>4.3365999999999998</v>
      </c>
      <c r="E288" s="54">
        <v>1.5299999999999999E-2</v>
      </c>
      <c r="F288" s="52">
        <v>1.1366000000000001</v>
      </c>
      <c r="G288" s="52">
        <v>4.3194999999999997</v>
      </c>
    </row>
    <row r="289" spans="1:7" x14ac:dyDescent="0.15">
      <c r="A289" s="53">
        <v>120</v>
      </c>
      <c r="B289" s="10" t="s">
        <v>6421</v>
      </c>
      <c r="C289" s="53">
        <v>1.393</v>
      </c>
      <c r="D289" s="53">
        <v>1.4279999999999999</v>
      </c>
      <c r="E289" s="55">
        <v>1.5299999999999999E-2</v>
      </c>
      <c r="F289" s="53">
        <v>1.3720000000000001</v>
      </c>
      <c r="G289" s="53">
        <v>1.407</v>
      </c>
    </row>
    <row r="290" spans="1:7" x14ac:dyDescent="0.15">
      <c r="A290" s="52">
        <v>4148</v>
      </c>
      <c r="B290" s="11" t="s">
        <v>7568</v>
      </c>
      <c r="C290" s="52">
        <v>1.1888000000000001</v>
      </c>
      <c r="D290" s="52">
        <v>1.1888000000000001</v>
      </c>
      <c r="E290" s="54">
        <v>1.5299999999999999E-2</v>
      </c>
      <c r="F290" s="52">
        <v>1.1709000000000001</v>
      </c>
      <c r="G290" s="52">
        <v>1.1709000000000001</v>
      </c>
    </row>
    <row r="291" spans="1:7" x14ac:dyDescent="0.15">
      <c r="A291" s="53">
        <v>4735</v>
      </c>
      <c r="B291" s="10" t="s">
        <v>9008</v>
      </c>
      <c r="C291" s="53">
        <v>0.99119999999999997</v>
      </c>
      <c r="D291" s="53">
        <v>0.99119999999999997</v>
      </c>
      <c r="E291" s="55">
        <v>1.5299999999999999E-2</v>
      </c>
      <c r="F291" s="53">
        <v>0.97629999999999995</v>
      </c>
      <c r="G291" s="53">
        <v>0.97629999999999995</v>
      </c>
    </row>
    <row r="292" spans="1:7" x14ac:dyDescent="0.15">
      <c r="A292" s="52">
        <v>1849</v>
      </c>
      <c r="B292" s="11" t="s">
        <v>7564</v>
      </c>
      <c r="C292" s="52">
        <v>0.998</v>
      </c>
      <c r="D292" s="52">
        <v>0.998</v>
      </c>
      <c r="E292" s="54">
        <v>1.5299999999999999E-2</v>
      </c>
      <c r="F292" s="52">
        <v>0.98299999999999998</v>
      </c>
      <c r="G292" s="52">
        <v>0.98299999999999998</v>
      </c>
    </row>
    <row r="293" spans="1:7" x14ac:dyDescent="0.15">
      <c r="A293" s="53">
        <v>595</v>
      </c>
      <c r="B293" s="10" t="s">
        <v>9867</v>
      </c>
      <c r="C293" s="53">
        <v>2.1960000000000002</v>
      </c>
      <c r="D293" s="53">
        <v>6.22</v>
      </c>
      <c r="E293" s="55">
        <v>1.5299999999999999E-2</v>
      </c>
      <c r="F293" s="53">
        <v>2.1629999999999998</v>
      </c>
      <c r="G293" s="53">
        <v>6.1849999999999996</v>
      </c>
    </row>
    <row r="294" spans="1:7" x14ac:dyDescent="0.15">
      <c r="A294" s="52">
        <v>828</v>
      </c>
      <c r="B294" s="11" t="s">
        <v>6373</v>
      </c>
      <c r="C294" s="52">
        <v>0.86599999999999999</v>
      </c>
      <c r="D294" s="52">
        <v>1.0860000000000001</v>
      </c>
      <c r="E294" s="54">
        <v>1.52E-2</v>
      </c>
      <c r="F294" s="52">
        <v>0.85299999999999998</v>
      </c>
      <c r="G294" s="52">
        <v>1.073</v>
      </c>
    </row>
    <row r="295" spans="1:7" x14ac:dyDescent="0.15">
      <c r="A295" s="53">
        <v>80005</v>
      </c>
      <c r="B295" s="10" t="s">
        <v>7868</v>
      </c>
      <c r="C295" s="53">
        <v>1.266</v>
      </c>
      <c r="D295" s="53">
        <v>2.1720000000000002</v>
      </c>
      <c r="E295" s="55">
        <v>1.52E-2</v>
      </c>
      <c r="F295" s="53">
        <v>1.2470000000000001</v>
      </c>
      <c r="G295" s="53">
        <v>2.153</v>
      </c>
    </row>
    <row r="296" spans="1:7" x14ac:dyDescent="0.15">
      <c r="A296" s="52">
        <v>336</v>
      </c>
      <c r="B296" s="11" t="s">
        <v>318</v>
      </c>
      <c r="C296" s="52">
        <v>1.3064</v>
      </c>
      <c r="D296" s="52">
        <v>1.3064</v>
      </c>
      <c r="E296" s="54">
        <v>1.52E-2</v>
      </c>
      <c r="F296" s="52">
        <v>1.2867999999999999</v>
      </c>
      <c r="G296" s="52">
        <v>1.2867999999999999</v>
      </c>
    </row>
    <row r="297" spans="1:7" x14ac:dyDescent="0.15">
      <c r="A297" s="53">
        <v>519087</v>
      </c>
      <c r="B297" s="10" t="s">
        <v>6331</v>
      </c>
      <c r="C297" s="53">
        <v>0.80059999999999998</v>
      </c>
      <c r="D297" s="53">
        <v>3.4849000000000001</v>
      </c>
      <c r="E297" s="55">
        <v>1.52E-2</v>
      </c>
      <c r="F297" s="53">
        <v>0.78859999999999997</v>
      </c>
      <c r="G297" s="53">
        <v>3.4655999999999998</v>
      </c>
    </row>
    <row r="298" spans="1:7" x14ac:dyDescent="0.15">
      <c r="A298" s="52">
        <v>610007</v>
      </c>
      <c r="B298" s="11" t="s">
        <v>168</v>
      </c>
      <c r="C298" s="52">
        <v>1.335</v>
      </c>
      <c r="D298" s="52">
        <v>1.825</v>
      </c>
      <c r="E298" s="54">
        <v>1.52E-2</v>
      </c>
      <c r="F298" s="52">
        <v>1.3149999999999999</v>
      </c>
      <c r="G298" s="52">
        <v>1.8049999999999999</v>
      </c>
    </row>
    <row r="299" spans="1:7" x14ac:dyDescent="0.15">
      <c r="A299" s="53">
        <v>20021</v>
      </c>
      <c r="B299" s="10" t="s">
        <v>6196</v>
      </c>
      <c r="C299" s="53">
        <v>1.7305999999999999</v>
      </c>
      <c r="D299" s="53">
        <v>1.7305999999999999</v>
      </c>
      <c r="E299" s="55">
        <v>1.52E-2</v>
      </c>
      <c r="F299" s="53">
        <v>1.7047000000000001</v>
      </c>
      <c r="G299" s="53">
        <v>1.7047000000000001</v>
      </c>
    </row>
    <row r="300" spans="1:7" x14ac:dyDescent="0.15">
      <c r="A300" s="52">
        <v>150218</v>
      </c>
      <c r="B300" s="11" t="s">
        <v>10779</v>
      </c>
      <c r="C300" s="52">
        <v>0.40100000000000002</v>
      </c>
      <c r="D300" s="52">
        <v>0.26100000000000001</v>
      </c>
      <c r="E300" s="54">
        <v>1.52E-2</v>
      </c>
      <c r="F300" s="52">
        <v>0.39500000000000002</v>
      </c>
      <c r="G300" s="52">
        <v>0.25800000000000001</v>
      </c>
    </row>
    <row r="301" spans="1:7" x14ac:dyDescent="0.15">
      <c r="A301" s="53">
        <v>3914</v>
      </c>
      <c r="B301" s="10" t="s">
        <v>6640</v>
      </c>
      <c r="C301" s="53">
        <v>1.1396999999999999</v>
      </c>
      <c r="D301" s="53">
        <v>1.1547000000000001</v>
      </c>
      <c r="E301" s="55">
        <v>1.5100000000000001E-2</v>
      </c>
      <c r="F301" s="53">
        <v>1.1227</v>
      </c>
      <c r="G301" s="53">
        <v>1.1376999999999999</v>
      </c>
    </row>
    <row r="302" spans="1:7" x14ac:dyDescent="0.15">
      <c r="A302" s="52">
        <v>199</v>
      </c>
      <c r="B302" s="11" t="s">
        <v>5881</v>
      </c>
      <c r="C302" s="52">
        <v>1.343</v>
      </c>
      <c r="D302" s="52">
        <v>1.589</v>
      </c>
      <c r="E302" s="54">
        <v>1.5100000000000001E-2</v>
      </c>
      <c r="F302" s="52">
        <v>1.323</v>
      </c>
      <c r="G302" s="52">
        <v>1.5660000000000001</v>
      </c>
    </row>
    <row r="303" spans="1:7" x14ac:dyDescent="0.15">
      <c r="A303" s="53">
        <v>1605</v>
      </c>
      <c r="B303" s="10" t="s">
        <v>5782</v>
      </c>
      <c r="C303" s="53">
        <v>1.1419999999999999</v>
      </c>
      <c r="D303" s="53">
        <v>1.1419999999999999</v>
      </c>
      <c r="E303" s="55">
        <v>1.5100000000000001E-2</v>
      </c>
      <c r="F303" s="53">
        <v>1.125</v>
      </c>
      <c r="G303" s="53">
        <v>1.125</v>
      </c>
    </row>
    <row r="304" spans="1:7" x14ac:dyDescent="0.15">
      <c r="A304" s="52">
        <v>3915</v>
      </c>
      <c r="B304" s="11" t="s">
        <v>6644</v>
      </c>
      <c r="C304" s="52">
        <v>1.1371</v>
      </c>
      <c r="D304" s="52">
        <v>1.1511</v>
      </c>
      <c r="E304" s="54">
        <v>1.5100000000000001E-2</v>
      </c>
      <c r="F304" s="52">
        <v>1.1202000000000001</v>
      </c>
      <c r="G304" s="52">
        <v>1.1342000000000001</v>
      </c>
    </row>
    <row r="305" spans="1:7" x14ac:dyDescent="0.15">
      <c r="A305" s="53">
        <v>160716</v>
      </c>
      <c r="B305" s="10" t="s">
        <v>9470</v>
      </c>
      <c r="C305" s="53">
        <v>1.5812999999999999</v>
      </c>
      <c r="D305" s="53">
        <v>1.5812999999999999</v>
      </c>
      <c r="E305" s="55">
        <v>1.5100000000000001E-2</v>
      </c>
      <c r="F305" s="53">
        <v>1.5578000000000001</v>
      </c>
      <c r="G305" s="53">
        <v>1.5578000000000001</v>
      </c>
    </row>
    <row r="306" spans="1:7" x14ac:dyDescent="0.15">
      <c r="A306" s="52">
        <v>410</v>
      </c>
      <c r="B306" s="11" t="s">
        <v>194</v>
      </c>
      <c r="C306" s="52">
        <v>2.83</v>
      </c>
      <c r="D306" s="52">
        <v>2.83</v>
      </c>
      <c r="E306" s="54">
        <v>1.5100000000000001E-2</v>
      </c>
      <c r="F306" s="52">
        <v>2.7879999999999998</v>
      </c>
      <c r="G306" s="52">
        <v>2.7879999999999998</v>
      </c>
    </row>
    <row r="307" spans="1:7" x14ac:dyDescent="0.15">
      <c r="A307" s="53">
        <v>1431</v>
      </c>
      <c r="B307" s="10" t="s">
        <v>7429</v>
      </c>
      <c r="C307" s="53">
        <v>1.0109999999999999</v>
      </c>
      <c r="D307" s="53">
        <v>1.0109999999999999</v>
      </c>
      <c r="E307" s="55">
        <v>1.5100000000000001E-2</v>
      </c>
      <c r="F307" s="53">
        <v>0.996</v>
      </c>
      <c r="G307" s="53">
        <v>0.996</v>
      </c>
    </row>
    <row r="308" spans="1:7" x14ac:dyDescent="0.15">
      <c r="A308" s="52">
        <v>309</v>
      </c>
      <c r="B308" s="11" t="s">
        <v>9687</v>
      </c>
      <c r="C308" s="52">
        <v>1.7529999999999999</v>
      </c>
      <c r="D308" s="52">
        <v>1.7529999999999999</v>
      </c>
      <c r="E308" s="54">
        <v>1.5100000000000001E-2</v>
      </c>
      <c r="F308" s="52">
        <v>1.7270000000000001</v>
      </c>
      <c r="G308" s="52">
        <v>1.7270000000000001</v>
      </c>
    </row>
    <row r="309" spans="1:7" x14ac:dyDescent="0.15">
      <c r="A309" s="53">
        <v>3857</v>
      </c>
      <c r="B309" s="10" t="s">
        <v>7770</v>
      </c>
      <c r="C309" s="53">
        <v>1.0186999999999999</v>
      </c>
      <c r="D309" s="53">
        <v>1.0186999999999999</v>
      </c>
      <c r="E309" s="55">
        <v>1.4999999999999999E-2</v>
      </c>
      <c r="F309" s="53">
        <v>1.0036</v>
      </c>
      <c r="G309" s="53">
        <v>1.0036</v>
      </c>
    </row>
    <row r="310" spans="1:7" x14ac:dyDescent="0.15">
      <c r="A310" s="52">
        <v>150093</v>
      </c>
      <c r="B310" s="11" t="s">
        <v>6218</v>
      </c>
      <c r="C310" s="52">
        <v>0.94499999999999995</v>
      </c>
      <c r="D310" s="52">
        <v>2.2759999999999998</v>
      </c>
      <c r="E310" s="54">
        <v>1.4999999999999999E-2</v>
      </c>
      <c r="F310" s="52">
        <v>0.93100000000000005</v>
      </c>
      <c r="G310" s="52">
        <v>2.262</v>
      </c>
    </row>
    <row r="311" spans="1:7" x14ac:dyDescent="0.15">
      <c r="A311" s="53">
        <v>1043</v>
      </c>
      <c r="B311" s="10" t="s">
        <v>6560</v>
      </c>
      <c r="C311" s="53">
        <v>1.08</v>
      </c>
      <c r="D311" s="53">
        <v>1.08</v>
      </c>
      <c r="E311" s="55">
        <v>1.4999999999999999E-2</v>
      </c>
      <c r="F311" s="53">
        <v>1.0640000000000001</v>
      </c>
      <c r="G311" s="53">
        <v>1.0640000000000001</v>
      </c>
    </row>
    <row r="312" spans="1:7" x14ac:dyDescent="0.15">
      <c r="A312" s="52">
        <v>2624</v>
      </c>
      <c r="B312" s="11" t="s">
        <v>9183</v>
      </c>
      <c r="C312" s="52">
        <v>1.2829999999999999</v>
      </c>
      <c r="D312" s="52">
        <v>1.2829999999999999</v>
      </c>
      <c r="E312" s="54">
        <v>1.4999999999999999E-2</v>
      </c>
      <c r="F312" s="52">
        <v>1.264</v>
      </c>
      <c r="G312" s="52">
        <v>1.264</v>
      </c>
    </row>
    <row r="313" spans="1:7" x14ac:dyDescent="0.15">
      <c r="A313" s="53">
        <v>3305</v>
      </c>
      <c r="B313" s="10" t="s">
        <v>8295</v>
      </c>
      <c r="C313" s="53">
        <v>1.081</v>
      </c>
      <c r="D313" s="53">
        <v>1.081</v>
      </c>
      <c r="E313" s="55">
        <v>1.4999999999999999E-2</v>
      </c>
      <c r="F313" s="53">
        <v>1.0649999999999999</v>
      </c>
      <c r="G313" s="53">
        <v>1.0649999999999999</v>
      </c>
    </row>
    <row r="314" spans="1:7" x14ac:dyDescent="0.15">
      <c r="A314" s="52">
        <v>165521</v>
      </c>
      <c r="B314" s="11" t="s">
        <v>7433</v>
      </c>
      <c r="C314" s="52">
        <v>1.014</v>
      </c>
      <c r="D314" s="52">
        <v>1.6950000000000001</v>
      </c>
      <c r="E314" s="54">
        <v>1.4999999999999999E-2</v>
      </c>
      <c r="F314" s="52">
        <v>0.999</v>
      </c>
      <c r="G314" s="52">
        <v>1.68</v>
      </c>
    </row>
    <row r="315" spans="1:7" x14ac:dyDescent="0.15">
      <c r="A315" s="53">
        <v>150318</v>
      </c>
      <c r="B315" s="10" t="s">
        <v>10640</v>
      </c>
      <c r="C315" s="53">
        <v>0.67600000000000005</v>
      </c>
      <c r="D315" s="53">
        <v>0.17699999999999999</v>
      </c>
      <c r="E315" s="55">
        <v>1.4999999999999999E-2</v>
      </c>
      <c r="F315" s="53">
        <v>0.66600000000000004</v>
      </c>
      <c r="G315" s="53">
        <v>0.17499999999999999</v>
      </c>
    </row>
    <row r="316" spans="1:7" x14ac:dyDescent="0.15">
      <c r="A316" s="52">
        <v>580006</v>
      </c>
      <c r="B316" s="11" t="s">
        <v>7947</v>
      </c>
      <c r="C316" s="52">
        <v>0.879</v>
      </c>
      <c r="D316" s="52">
        <v>1.2689999999999999</v>
      </c>
      <c r="E316" s="54">
        <v>1.4999999999999999E-2</v>
      </c>
      <c r="F316" s="52">
        <v>0.86599999999999999</v>
      </c>
      <c r="G316" s="52">
        <v>1.256</v>
      </c>
    </row>
    <row r="317" spans="1:7" x14ac:dyDescent="0.15">
      <c r="A317" s="53">
        <v>2379</v>
      </c>
      <c r="B317" s="11" t="s">
        <v>10830</v>
      </c>
      <c r="C317" s="53">
        <v>1.4219999999999999</v>
      </c>
      <c r="D317" s="53">
        <v>1.4219999999999999</v>
      </c>
      <c r="E317" s="55">
        <v>1.4999999999999999E-2</v>
      </c>
      <c r="F317" s="53">
        <v>1.401</v>
      </c>
      <c r="G317" s="53">
        <v>1.401</v>
      </c>
    </row>
    <row r="318" spans="1:7" x14ac:dyDescent="0.15">
      <c r="A318" s="53">
        <v>166301</v>
      </c>
      <c r="B318" s="11" t="s">
        <v>316</v>
      </c>
      <c r="C318" s="53">
        <v>2.3730000000000002</v>
      </c>
      <c r="D318" s="53">
        <v>2.3730000000000002</v>
      </c>
      <c r="E318" s="55">
        <v>1.4999999999999999E-2</v>
      </c>
      <c r="F318" s="53">
        <v>2.3380000000000001</v>
      </c>
      <c r="G318" s="53">
        <v>2.3380000000000001</v>
      </c>
    </row>
    <row r="319" spans="1:7" x14ac:dyDescent="0.15">
      <c r="A319" s="53">
        <v>519665</v>
      </c>
      <c r="B319" s="11" t="s">
        <v>7485</v>
      </c>
      <c r="C319" s="53">
        <v>2.1709999999999998</v>
      </c>
      <c r="D319" s="53">
        <v>2.1709999999999998</v>
      </c>
      <c r="E319" s="55">
        <v>1.4999999999999999E-2</v>
      </c>
      <c r="F319" s="53">
        <v>2.1389999999999998</v>
      </c>
      <c r="G319" s="53">
        <v>2.1389999999999998</v>
      </c>
    </row>
    <row r="320" spans="1:7" x14ac:dyDescent="0.15">
      <c r="A320" s="53">
        <v>162207</v>
      </c>
      <c r="B320" s="11" t="s">
        <v>6305</v>
      </c>
      <c r="C320" s="53">
        <v>1.3846000000000001</v>
      </c>
      <c r="D320" s="53">
        <v>3.3302</v>
      </c>
      <c r="E320" s="55">
        <v>1.4999999999999999E-2</v>
      </c>
      <c r="F320" s="53">
        <v>1.3642000000000001</v>
      </c>
      <c r="G320" s="53">
        <v>3.2810999999999999</v>
      </c>
    </row>
    <row r="321" spans="1:7" x14ac:dyDescent="0.15">
      <c r="A321" s="53">
        <v>4489</v>
      </c>
      <c r="B321" s="11" t="s">
        <v>6406</v>
      </c>
      <c r="C321" s="53">
        <v>0.95040000000000002</v>
      </c>
      <c r="D321" s="53">
        <v>0.95040000000000002</v>
      </c>
      <c r="E321" s="55">
        <v>1.4999999999999999E-2</v>
      </c>
      <c r="F321" s="53">
        <v>0.93640000000000001</v>
      </c>
      <c r="G321" s="53">
        <v>0.93640000000000001</v>
      </c>
    </row>
    <row r="322" spans="1:7" x14ac:dyDescent="0.15">
      <c r="A322" s="53">
        <v>1040</v>
      </c>
      <c r="B322" s="11" t="s">
        <v>6265</v>
      </c>
      <c r="C322" s="53">
        <v>1.087</v>
      </c>
      <c r="D322" s="53">
        <v>1.087</v>
      </c>
      <c r="E322" s="55">
        <v>1.49E-2</v>
      </c>
      <c r="F322" s="53">
        <v>1.071</v>
      </c>
      <c r="G322" s="53">
        <v>1.071</v>
      </c>
    </row>
    <row r="323" spans="1:7" x14ac:dyDescent="0.15">
      <c r="A323" s="53">
        <v>519664</v>
      </c>
      <c r="B323" s="11" t="s">
        <v>7486</v>
      </c>
      <c r="C323" s="53">
        <v>2.2429999999999999</v>
      </c>
      <c r="D323" s="53">
        <v>2.2429999999999999</v>
      </c>
      <c r="E323" s="55">
        <v>1.49E-2</v>
      </c>
      <c r="F323" s="53">
        <v>2.21</v>
      </c>
      <c r="G323" s="53">
        <v>2.21</v>
      </c>
    </row>
    <row r="324" spans="1:7" x14ac:dyDescent="0.15">
      <c r="A324" s="53">
        <v>3858</v>
      </c>
      <c r="B324" s="11" t="s">
        <v>7773</v>
      </c>
      <c r="C324" s="53">
        <v>1.0129999999999999</v>
      </c>
      <c r="D324" s="53">
        <v>1.0129999999999999</v>
      </c>
      <c r="E324" s="55">
        <v>1.49E-2</v>
      </c>
      <c r="F324" s="53">
        <v>0.99809999999999999</v>
      </c>
      <c r="G324" s="53">
        <v>0.99809999999999999</v>
      </c>
    </row>
    <row r="325" spans="1:7" x14ac:dyDescent="0.15">
      <c r="A325" s="53">
        <v>150172</v>
      </c>
      <c r="B325" s="11" t="s">
        <v>10302</v>
      </c>
      <c r="C325" s="53">
        <v>0.75480000000000003</v>
      </c>
      <c r="D325" s="53">
        <v>0</v>
      </c>
      <c r="E325" s="55">
        <v>1.49E-2</v>
      </c>
      <c r="F325" s="53">
        <v>0.74370000000000003</v>
      </c>
      <c r="G325" s="53">
        <v>0</v>
      </c>
    </row>
    <row r="326" spans="1:7" x14ac:dyDescent="0.15">
      <c r="A326" s="53">
        <v>519671</v>
      </c>
      <c r="B326" s="11" t="s">
        <v>7963</v>
      </c>
      <c r="C326" s="53">
        <v>1.6339999999999999</v>
      </c>
      <c r="D326" s="53">
        <v>1.6339999999999999</v>
      </c>
      <c r="E326" s="55">
        <v>1.49E-2</v>
      </c>
      <c r="F326" s="53">
        <v>1.61</v>
      </c>
      <c r="G326" s="53">
        <v>1.61</v>
      </c>
    </row>
    <row r="327" spans="1:7" x14ac:dyDescent="0.15">
      <c r="A327" s="53">
        <v>510010</v>
      </c>
      <c r="B327" s="11" t="s">
        <v>10600</v>
      </c>
      <c r="C327" s="53">
        <v>1.1599999999999999</v>
      </c>
      <c r="D327" s="53">
        <v>1.2909999999999999</v>
      </c>
      <c r="E327" s="55">
        <v>1.49E-2</v>
      </c>
      <c r="F327" s="53">
        <v>1.143</v>
      </c>
      <c r="G327" s="53">
        <v>1.272</v>
      </c>
    </row>
    <row r="328" spans="1:7" x14ac:dyDescent="0.15">
      <c r="A328" s="53">
        <v>825</v>
      </c>
      <c r="B328" s="11" t="s">
        <v>7636</v>
      </c>
      <c r="C328" s="53">
        <v>1.2290000000000001</v>
      </c>
      <c r="D328" s="53">
        <v>2.121</v>
      </c>
      <c r="E328" s="55">
        <v>1.49E-2</v>
      </c>
      <c r="F328" s="53">
        <v>1.2110000000000001</v>
      </c>
      <c r="G328" s="53">
        <v>2.1030000000000002</v>
      </c>
    </row>
    <row r="329" spans="1:7" x14ac:dyDescent="0.15">
      <c r="A329" s="53">
        <v>1170</v>
      </c>
      <c r="B329" s="11" t="s">
        <v>6259</v>
      </c>
      <c r="C329" s="53">
        <v>1.0249999999999999</v>
      </c>
      <c r="D329" s="53">
        <v>1.0249999999999999</v>
      </c>
      <c r="E329" s="55">
        <v>1.49E-2</v>
      </c>
      <c r="F329" s="53">
        <v>1.01</v>
      </c>
      <c r="G329" s="53">
        <v>1.01</v>
      </c>
    </row>
    <row r="330" spans="1:7" x14ac:dyDescent="0.15">
      <c r="A330" s="53">
        <v>3304</v>
      </c>
      <c r="B330" s="11" t="s">
        <v>8298</v>
      </c>
      <c r="C330" s="53">
        <v>1.0940000000000001</v>
      </c>
      <c r="D330" s="53">
        <v>1.0940000000000001</v>
      </c>
      <c r="E330" s="55">
        <v>1.4800000000000001E-2</v>
      </c>
      <c r="F330" s="53">
        <v>1.0780000000000001</v>
      </c>
      <c r="G330" s="53">
        <v>1.0780000000000001</v>
      </c>
    </row>
    <row r="331" spans="1:7" x14ac:dyDescent="0.15">
      <c r="A331" s="53">
        <v>512800</v>
      </c>
      <c r="B331" s="11" t="s">
        <v>10816</v>
      </c>
      <c r="C331" s="53">
        <v>1.0608</v>
      </c>
      <c r="D331" s="53">
        <v>1.0608</v>
      </c>
      <c r="E331" s="55">
        <v>1.4800000000000001E-2</v>
      </c>
      <c r="F331" s="53">
        <v>1.0452999999999999</v>
      </c>
      <c r="G331" s="53">
        <v>1.0452999999999999</v>
      </c>
    </row>
    <row r="332" spans="1:7" x14ac:dyDescent="0.15">
      <c r="A332" s="53">
        <v>4244</v>
      </c>
      <c r="B332" s="11" t="s">
        <v>212</v>
      </c>
      <c r="C332" s="53">
        <v>1.1028</v>
      </c>
      <c r="D332" s="53">
        <v>1.1028</v>
      </c>
      <c r="E332" s="55">
        <v>1.4800000000000001E-2</v>
      </c>
      <c r="F332" s="53">
        <v>1.0867</v>
      </c>
      <c r="G332" s="53">
        <v>1.0867</v>
      </c>
    </row>
    <row r="333" spans="1:7" x14ac:dyDescent="0.15">
      <c r="A333" s="53">
        <v>519191</v>
      </c>
      <c r="B333" s="11" t="s">
        <v>7999</v>
      </c>
      <c r="C333" s="53">
        <v>1.1375</v>
      </c>
      <c r="D333" s="53">
        <v>1.4191</v>
      </c>
      <c r="E333" s="55">
        <v>1.4800000000000001E-2</v>
      </c>
      <c r="F333" s="53">
        <v>1.1209</v>
      </c>
      <c r="G333" s="53">
        <v>1.4025000000000001</v>
      </c>
    </row>
    <row r="334" spans="1:7" x14ac:dyDescent="0.15">
      <c r="A334" s="53">
        <v>2418</v>
      </c>
      <c r="B334" s="11" t="s">
        <v>7701</v>
      </c>
      <c r="C334" s="53">
        <v>1.165</v>
      </c>
      <c r="D334" s="53">
        <v>1.165</v>
      </c>
      <c r="E334" s="55">
        <v>1.4800000000000001E-2</v>
      </c>
      <c r="F334" s="53">
        <v>1.1479999999999999</v>
      </c>
      <c r="G334" s="53">
        <v>1.1479999999999999</v>
      </c>
    </row>
    <row r="335" spans="1:7" x14ac:dyDescent="0.15">
      <c r="A335" s="53">
        <v>2598</v>
      </c>
      <c r="B335" s="11" t="s">
        <v>10394</v>
      </c>
      <c r="C335" s="53">
        <v>0.82299999999999995</v>
      </c>
      <c r="D335" s="53">
        <v>0.82299999999999995</v>
      </c>
      <c r="E335" s="55">
        <v>1.4800000000000001E-2</v>
      </c>
      <c r="F335" s="53">
        <v>0.81100000000000005</v>
      </c>
      <c r="G335" s="53">
        <v>0.81100000000000005</v>
      </c>
    </row>
    <row r="336" spans="1:7" x14ac:dyDescent="0.15">
      <c r="A336" s="53">
        <v>502040</v>
      </c>
      <c r="B336" s="11" t="s">
        <v>8312</v>
      </c>
      <c r="C336" s="53">
        <v>1.1679999999999999</v>
      </c>
      <c r="D336" s="53">
        <v>0</v>
      </c>
      <c r="E336" s="55">
        <v>1.4800000000000001E-2</v>
      </c>
      <c r="F336" s="53">
        <v>1.151</v>
      </c>
      <c r="G336" s="53">
        <v>0</v>
      </c>
    </row>
    <row r="337" spans="1:7" x14ac:dyDescent="0.15">
      <c r="A337" s="53">
        <v>2861</v>
      </c>
      <c r="B337" s="11" t="s">
        <v>7600</v>
      </c>
      <c r="C337" s="53">
        <v>0.96199999999999997</v>
      </c>
      <c r="D337" s="53">
        <v>0.96199999999999997</v>
      </c>
      <c r="E337" s="55">
        <v>1.4800000000000001E-2</v>
      </c>
      <c r="F337" s="53">
        <v>0.94799999999999995</v>
      </c>
      <c r="G337" s="53">
        <v>0.94799999999999995</v>
      </c>
    </row>
    <row r="338" spans="1:7" x14ac:dyDescent="0.15">
      <c r="A338" s="53">
        <v>399001</v>
      </c>
      <c r="B338" s="11" t="s">
        <v>6899</v>
      </c>
      <c r="C338" s="53">
        <v>1.2370000000000001</v>
      </c>
      <c r="D338" s="53">
        <v>1.2370000000000001</v>
      </c>
      <c r="E338" s="55">
        <v>1.4800000000000001E-2</v>
      </c>
      <c r="F338" s="53">
        <v>1.2190000000000001</v>
      </c>
      <c r="G338" s="53">
        <v>1.2190000000000001</v>
      </c>
    </row>
    <row r="339" spans="1:7" x14ac:dyDescent="0.15">
      <c r="A339" s="53">
        <v>375010</v>
      </c>
      <c r="B339" s="11" t="s">
        <v>7682</v>
      </c>
      <c r="C339" s="53">
        <v>1.2102999999999999</v>
      </c>
      <c r="D339" s="53">
        <v>5.2622999999999998</v>
      </c>
      <c r="E339" s="55">
        <v>1.4800000000000001E-2</v>
      </c>
      <c r="F339" s="53">
        <v>1.1927000000000001</v>
      </c>
      <c r="G339" s="53">
        <v>5.2446999999999999</v>
      </c>
    </row>
    <row r="340" spans="1:7" x14ac:dyDescent="0.15">
      <c r="A340" s="53">
        <v>20010</v>
      </c>
      <c r="B340" s="11" t="s">
        <v>5895</v>
      </c>
      <c r="C340" s="53">
        <v>1.17</v>
      </c>
      <c r="D340" s="53">
        <v>2.2149999999999999</v>
      </c>
      <c r="E340" s="55">
        <v>1.47E-2</v>
      </c>
      <c r="F340" s="53">
        <v>1.153</v>
      </c>
      <c r="G340" s="53">
        <v>2.198</v>
      </c>
    </row>
    <row r="341" spans="1:7" x14ac:dyDescent="0.15">
      <c r="A341" s="53">
        <v>328</v>
      </c>
      <c r="B341" s="11" t="s">
        <v>7683</v>
      </c>
      <c r="C341" s="53">
        <v>1.6559999999999999</v>
      </c>
      <c r="D341" s="53">
        <v>1.6559999999999999</v>
      </c>
      <c r="E341" s="55">
        <v>1.47E-2</v>
      </c>
      <c r="F341" s="53">
        <v>1.6319999999999999</v>
      </c>
      <c r="G341" s="53">
        <v>1.6319999999999999</v>
      </c>
    </row>
    <row r="342" spans="1:7" x14ac:dyDescent="0.15">
      <c r="A342" s="53">
        <v>150336</v>
      </c>
      <c r="B342" s="11" t="s">
        <v>7687</v>
      </c>
      <c r="C342" s="53">
        <v>0.69</v>
      </c>
      <c r="D342" s="53">
        <v>0.18099999999999999</v>
      </c>
      <c r="E342" s="55">
        <v>1.47E-2</v>
      </c>
      <c r="F342" s="53">
        <v>0.68</v>
      </c>
      <c r="G342" s="53">
        <v>0.17799999999999999</v>
      </c>
    </row>
    <row r="343" spans="1:7" x14ac:dyDescent="0.15">
      <c r="A343" s="53">
        <v>100026</v>
      </c>
      <c r="B343" s="11" t="s">
        <v>10003</v>
      </c>
      <c r="C343" s="53">
        <v>1.3321000000000001</v>
      </c>
      <c r="D343" s="53">
        <v>3.5135999999999998</v>
      </c>
      <c r="E343" s="55">
        <v>1.47E-2</v>
      </c>
      <c r="F343" s="53">
        <v>1.3128</v>
      </c>
      <c r="G343" s="53">
        <v>3.4943</v>
      </c>
    </row>
    <row r="344" spans="1:7" x14ac:dyDescent="0.15">
      <c r="A344" s="53">
        <v>1392</v>
      </c>
      <c r="B344" s="11" t="s">
        <v>6191</v>
      </c>
      <c r="C344" s="53">
        <v>1.1200000000000001</v>
      </c>
      <c r="D344" s="53">
        <v>1.1200000000000001</v>
      </c>
      <c r="E344" s="55">
        <v>1.47E-2</v>
      </c>
      <c r="F344" s="53">
        <v>1.1037999999999999</v>
      </c>
      <c r="G344" s="53">
        <v>1.1037999999999999</v>
      </c>
    </row>
    <row r="345" spans="1:7" x14ac:dyDescent="0.15">
      <c r="A345" s="53">
        <v>270007</v>
      </c>
      <c r="B345" s="11" t="s">
        <v>9163</v>
      </c>
      <c r="C345" s="53">
        <v>1.1295999999999999</v>
      </c>
      <c r="D345" s="53">
        <v>1.1295999999999999</v>
      </c>
      <c r="E345" s="55">
        <v>1.46E-2</v>
      </c>
      <c r="F345" s="53">
        <v>1.1133</v>
      </c>
      <c r="G345" s="53">
        <v>1.1133</v>
      </c>
    </row>
    <row r="346" spans="1:7" x14ac:dyDescent="0.15">
      <c r="A346" s="53">
        <v>519779</v>
      </c>
      <c r="B346" s="11" t="s">
        <v>10634</v>
      </c>
      <c r="C346" s="53">
        <v>1.248</v>
      </c>
      <c r="D346" s="53">
        <v>1.3080000000000001</v>
      </c>
      <c r="E346" s="55">
        <v>1.46E-2</v>
      </c>
      <c r="F346" s="53">
        <v>1.23</v>
      </c>
      <c r="G346" s="53">
        <v>1.29</v>
      </c>
    </row>
    <row r="347" spans="1:7" x14ac:dyDescent="0.15">
      <c r="A347" s="53">
        <v>159923</v>
      </c>
      <c r="B347" s="11" t="s">
        <v>5824</v>
      </c>
      <c r="C347" s="53">
        <v>1.6659999999999999</v>
      </c>
      <c r="D347" s="53">
        <v>1.6659999999999999</v>
      </c>
      <c r="E347" s="55">
        <v>1.46E-2</v>
      </c>
      <c r="F347" s="53">
        <v>1.6419999999999999</v>
      </c>
      <c r="G347" s="53">
        <v>1.6419999999999999</v>
      </c>
    </row>
    <row r="348" spans="1:7" x14ac:dyDescent="0.15">
      <c r="A348" s="53">
        <v>150139</v>
      </c>
      <c r="B348" s="11" t="s">
        <v>7489</v>
      </c>
      <c r="C348" s="53">
        <v>0.83399999999999996</v>
      </c>
      <c r="D348" s="53">
        <v>0</v>
      </c>
      <c r="E348" s="55">
        <v>1.46E-2</v>
      </c>
      <c r="F348" s="53">
        <v>0.82199999999999995</v>
      </c>
      <c r="G348" s="53">
        <v>0</v>
      </c>
    </row>
    <row r="349" spans="1:7" x14ac:dyDescent="0.15">
      <c r="A349" s="53">
        <v>512700</v>
      </c>
      <c r="B349" s="11" t="s">
        <v>8957</v>
      </c>
      <c r="C349" s="53">
        <v>1.0845</v>
      </c>
      <c r="D349" s="53">
        <v>1.0845</v>
      </c>
      <c r="E349" s="55">
        <v>1.46E-2</v>
      </c>
      <c r="F349" s="53">
        <v>1.0689</v>
      </c>
      <c r="G349" s="53">
        <v>1.0689</v>
      </c>
    </row>
    <row r="350" spans="1:7" x14ac:dyDescent="0.15">
      <c r="A350" s="53">
        <v>3919</v>
      </c>
      <c r="B350" s="11" t="s">
        <v>6635</v>
      </c>
      <c r="C350" s="53">
        <v>1.1406000000000001</v>
      </c>
      <c r="D350" s="53">
        <v>1.1546000000000001</v>
      </c>
      <c r="E350" s="55">
        <v>1.46E-2</v>
      </c>
      <c r="F350" s="53">
        <v>1.1242000000000001</v>
      </c>
      <c r="G350" s="53">
        <v>1.1382000000000001</v>
      </c>
    </row>
    <row r="351" spans="1:7" x14ac:dyDescent="0.15">
      <c r="A351" s="53">
        <v>717</v>
      </c>
      <c r="B351" s="11" t="s">
        <v>6413</v>
      </c>
      <c r="C351" s="53">
        <v>1.391</v>
      </c>
      <c r="D351" s="53">
        <v>1.391</v>
      </c>
      <c r="E351" s="55">
        <v>1.46E-2</v>
      </c>
      <c r="F351" s="53">
        <v>1.371</v>
      </c>
      <c r="G351" s="53">
        <v>1.371</v>
      </c>
    </row>
    <row r="352" spans="1:7" x14ac:dyDescent="0.15">
      <c r="A352" s="53">
        <v>240016</v>
      </c>
      <c r="B352" s="11" t="s">
        <v>10628</v>
      </c>
      <c r="C352" s="53">
        <v>1.8089999999999999</v>
      </c>
      <c r="D352" s="53">
        <v>1.839</v>
      </c>
      <c r="E352" s="55">
        <v>1.46E-2</v>
      </c>
      <c r="F352" s="53">
        <v>1.7829999999999999</v>
      </c>
      <c r="G352" s="53">
        <v>1.8129999999999999</v>
      </c>
    </row>
    <row r="353" spans="1:7" x14ac:dyDescent="0.15">
      <c r="A353" s="53">
        <v>166023</v>
      </c>
      <c r="B353" s="11" t="s">
        <v>9050</v>
      </c>
      <c r="C353" s="53">
        <v>0.98109999999999997</v>
      </c>
      <c r="D353" s="53">
        <v>0.98109999999999997</v>
      </c>
      <c r="E353" s="55">
        <v>1.46E-2</v>
      </c>
      <c r="F353" s="53">
        <v>0.96699999999999997</v>
      </c>
      <c r="G353" s="53">
        <v>0.96699999999999997</v>
      </c>
    </row>
    <row r="354" spans="1:7" x14ac:dyDescent="0.15">
      <c r="A354" s="53">
        <v>163803</v>
      </c>
      <c r="B354" s="11" t="s">
        <v>6310</v>
      </c>
      <c r="C354" s="53">
        <v>0.41749999999999998</v>
      </c>
      <c r="D354" s="53">
        <v>3.6211000000000002</v>
      </c>
      <c r="E354" s="55">
        <v>1.46E-2</v>
      </c>
      <c r="F354" s="53">
        <v>0.41149999999999998</v>
      </c>
      <c r="G354" s="53">
        <v>3.6059000000000001</v>
      </c>
    </row>
    <row r="355" spans="1:7" x14ac:dyDescent="0.15">
      <c r="A355" s="53">
        <v>310398</v>
      </c>
      <c r="B355" s="11" t="s">
        <v>8978</v>
      </c>
      <c r="C355" s="53">
        <v>1.6632</v>
      </c>
      <c r="D355" s="53">
        <v>1.6632</v>
      </c>
      <c r="E355" s="55">
        <v>1.46E-2</v>
      </c>
      <c r="F355" s="53">
        <v>1.6393</v>
      </c>
      <c r="G355" s="53">
        <v>1.6393</v>
      </c>
    </row>
    <row r="356" spans="1:7" x14ac:dyDescent="0.15">
      <c r="A356" s="53">
        <v>960011</v>
      </c>
      <c r="B356" s="11" t="s">
        <v>9497</v>
      </c>
      <c r="C356" s="53">
        <v>0.41770000000000002</v>
      </c>
      <c r="D356" s="53">
        <v>0.47970000000000002</v>
      </c>
      <c r="E356" s="55">
        <v>1.46E-2</v>
      </c>
      <c r="F356" s="53">
        <v>0.41170000000000001</v>
      </c>
      <c r="G356" s="53">
        <v>0.47370000000000001</v>
      </c>
    </row>
    <row r="357" spans="1:7" x14ac:dyDescent="0.15">
      <c r="A357" s="53">
        <v>501301</v>
      </c>
      <c r="B357" s="11" t="s">
        <v>10698</v>
      </c>
      <c r="C357" s="53">
        <v>1.1556999999999999</v>
      </c>
      <c r="D357" s="53">
        <v>1.1556999999999999</v>
      </c>
      <c r="E357" s="55">
        <v>1.46E-2</v>
      </c>
      <c r="F357" s="53">
        <v>1.1391</v>
      </c>
      <c r="G357" s="53">
        <v>1.1391</v>
      </c>
    </row>
    <row r="358" spans="1:7" x14ac:dyDescent="0.15">
      <c r="A358" s="53">
        <v>3918</v>
      </c>
      <c r="B358" s="11" t="s">
        <v>6632</v>
      </c>
      <c r="C358" s="53">
        <v>1.1419999999999999</v>
      </c>
      <c r="D358" s="53">
        <v>1.1579999999999999</v>
      </c>
      <c r="E358" s="55">
        <v>1.46E-2</v>
      </c>
      <c r="F358" s="53">
        <v>1.1255999999999999</v>
      </c>
      <c r="G358" s="53">
        <v>1.1415999999999999</v>
      </c>
    </row>
    <row r="359" spans="1:7" x14ac:dyDescent="0.15">
      <c r="A359" s="53">
        <v>2124</v>
      </c>
      <c r="B359" s="11" t="s">
        <v>9369</v>
      </c>
      <c r="C359" s="53">
        <v>1.3939999999999999</v>
      </c>
      <c r="D359" s="53">
        <v>1.3939999999999999</v>
      </c>
      <c r="E359" s="55">
        <v>1.46E-2</v>
      </c>
      <c r="F359" s="53">
        <v>1.3740000000000001</v>
      </c>
      <c r="G359" s="53">
        <v>1.3740000000000001</v>
      </c>
    </row>
    <row r="360" spans="1:7" x14ac:dyDescent="0.15">
      <c r="A360" s="53">
        <v>690005</v>
      </c>
      <c r="B360" s="11" t="s">
        <v>7541</v>
      </c>
      <c r="C360" s="53">
        <v>1.7430000000000001</v>
      </c>
      <c r="D360" s="53">
        <v>1.7430000000000001</v>
      </c>
      <c r="E360" s="55">
        <v>1.46E-2</v>
      </c>
      <c r="F360" s="53">
        <v>1.718</v>
      </c>
      <c r="G360" s="53">
        <v>1.718</v>
      </c>
    </row>
    <row r="361" spans="1:7" x14ac:dyDescent="0.15">
      <c r="A361" s="53">
        <v>1393</v>
      </c>
      <c r="B361" s="11" t="s">
        <v>6192</v>
      </c>
      <c r="C361" s="53">
        <v>1.1015999999999999</v>
      </c>
      <c r="D361" s="53">
        <v>1.1015999999999999</v>
      </c>
      <c r="E361" s="55">
        <v>1.46E-2</v>
      </c>
      <c r="F361" s="53">
        <v>1.0858000000000001</v>
      </c>
      <c r="G361" s="53">
        <v>1.0858000000000001</v>
      </c>
    </row>
    <row r="362" spans="1:7" x14ac:dyDescent="0.15">
      <c r="A362" s="53">
        <v>1708</v>
      </c>
      <c r="B362" s="11" t="s">
        <v>7608</v>
      </c>
      <c r="C362" s="53">
        <v>1.046</v>
      </c>
      <c r="D362" s="53">
        <v>1.046</v>
      </c>
      <c r="E362" s="55">
        <v>1.4500000000000001E-2</v>
      </c>
      <c r="F362" s="53">
        <v>1.0309999999999999</v>
      </c>
      <c r="G362" s="53">
        <v>1.0309999999999999</v>
      </c>
    </row>
    <row r="363" spans="1:7" x14ac:dyDescent="0.15">
      <c r="A363" s="53">
        <v>700003</v>
      </c>
      <c r="B363" s="11" t="s">
        <v>10389</v>
      </c>
      <c r="C363" s="53">
        <v>1.675</v>
      </c>
      <c r="D363" s="53">
        <v>1.7749999999999999</v>
      </c>
      <c r="E363" s="55">
        <v>1.4500000000000001E-2</v>
      </c>
      <c r="F363" s="53">
        <v>1.651</v>
      </c>
      <c r="G363" s="53">
        <v>1.7509999999999999</v>
      </c>
    </row>
    <row r="364" spans="1:7" x14ac:dyDescent="0.15">
      <c r="A364" s="53">
        <v>150310</v>
      </c>
      <c r="B364" s="11" t="s">
        <v>10329</v>
      </c>
      <c r="C364" s="53">
        <v>0.41899999999999998</v>
      </c>
      <c r="D364" s="53">
        <v>0</v>
      </c>
      <c r="E364" s="55">
        <v>1.4500000000000001E-2</v>
      </c>
      <c r="F364" s="53">
        <v>0.41299999999999998</v>
      </c>
      <c r="G364" s="53">
        <v>0</v>
      </c>
    </row>
    <row r="365" spans="1:7" x14ac:dyDescent="0.15">
      <c r="A365" s="53">
        <v>3887</v>
      </c>
      <c r="B365" s="11" t="s">
        <v>269</v>
      </c>
      <c r="C365" s="53">
        <v>1.1383000000000001</v>
      </c>
      <c r="D365" s="53">
        <v>1.2634000000000001</v>
      </c>
      <c r="E365" s="55">
        <v>1.4500000000000001E-2</v>
      </c>
      <c r="F365" s="53">
        <v>1.1220000000000001</v>
      </c>
      <c r="G365" s="53">
        <v>1.2471000000000001</v>
      </c>
    </row>
    <row r="366" spans="1:7" x14ac:dyDescent="0.15">
      <c r="A366" s="53">
        <v>161121</v>
      </c>
      <c r="B366" s="11" t="s">
        <v>9742</v>
      </c>
      <c r="C366" s="53">
        <v>1.0061</v>
      </c>
      <c r="D366" s="53">
        <v>0</v>
      </c>
      <c r="E366" s="55">
        <v>1.4500000000000001E-2</v>
      </c>
      <c r="F366" s="53">
        <v>0.99170000000000003</v>
      </c>
      <c r="G366" s="53">
        <v>0</v>
      </c>
    </row>
    <row r="367" spans="1:7" x14ac:dyDescent="0.15">
      <c r="A367" s="53">
        <v>4740</v>
      </c>
      <c r="B367" s="11" t="s">
        <v>9049</v>
      </c>
      <c r="C367" s="53">
        <v>0.97840000000000005</v>
      </c>
      <c r="D367" s="53">
        <v>0.97840000000000005</v>
      </c>
      <c r="E367" s="55">
        <v>1.4500000000000001E-2</v>
      </c>
      <c r="F367" s="53">
        <v>0.96440000000000003</v>
      </c>
      <c r="G367" s="53">
        <v>0.96440000000000003</v>
      </c>
    </row>
    <row r="368" spans="1:7" x14ac:dyDescent="0.15">
      <c r="A368" s="53">
        <v>519212</v>
      </c>
      <c r="B368" s="11" t="s">
        <v>8069</v>
      </c>
      <c r="C368" s="53">
        <v>1.1413</v>
      </c>
      <c r="D368" s="53">
        <v>1.1413</v>
      </c>
      <c r="E368" s="55">
        <v>1.4500000000000001E-2</v>
      </c>
      <c r="F368" s="53">
        <v>1.125</v>
      </c>
      <c r="G368" s="53">
        <v>1.125</v>
      </c>
    </row>
    <row r="369" spans="1:7" x14ac:dyDescent="0.15">
      <c r="A369" s="53">
        <v>1725</v>
      </c>
      <c r="B369" s="11" t="s">
        <v>7521</v>
      </c>
      <c r="C369" s="53">
        <v>1.401</v>
      </c>
      <c r="D369" s="53">
        <v>1.401</v>
      </c>
      <c r="E369" s="55">
        <v>1.4500000000000001E-2</v>
      </c>
      <c r="F369" s="53">
        <v>1.381</v>
      </c>
      <c r="G369" s="53">
        <v>1.381</v>
      </c>
    </row>
    <row r="370" spans="1:7" x14ac:dyDescent="0.15">
      <c r="A370" s="53">
        <v>5106</v>
      </c>
      <c r="B370" s="11" t="s">
        <v>7571</v>
      </c>
      <c r="C370" s="53">
        <v>0.96040000000000003</v>
      </c>
      <c r="D370" s="53">
        <v>0.96040000000000003</v>
      </c>
      <c r="E370" s="55">
        <v>1.4500000000000001E-2</v>
      </c>
      <c r="F370" s="53">
        <v>0.94669999999999999</v>
      </c>
      <c r="G370" s="53">
        <v>0.94669999999999999</v>
      </c>
    </row>
    <row r="371" spans="1:7" x14ac:dyDescent="0.15">
      <c r="A371" s="53">
        <v>1837</v>
      </c>
      <c r="B371" s="11" t="s">
        <v>8315</v>
      </c>
      <c r="C371" s="53">
        <v>1.4730000000000001</v>
      </c>
      <c r="D371" s="53">
        <v>1.4730000000000001</v>
      </c>
      <c r="E371" s="55">
        <v>1.4500000000000001E-2</v>
      </c>
      <c r="F371" s="53">
        <v>1.452</v>
      </c>
      <c r="G371" s="53">
        <v>1.452</v>
      </c>
    </row>
    <row r="372" spans="1:7" x14ac:dyDescent="0.15">
      <c r="A372" s="53">
        <v>589</v>
      </c>
      <c r="B372" s="11" t="s">
        <v>9156</v>
      </c>
      <c r="C372" s="53">
        <v>1.5469999999999999</v>
      </c>
      <c r="D372" s="53">
        <v>1.7969999999999999</v>
      </c>
      <c r="E372" s="55">
        <v>1.44E-2</v>
      </c>
      <c r="F372" s="53">
        <v>1.5249999999999999</v>
      </c>
      <c r="G372" s="53">
        <v>1.7749999999999999</v>
      </c>
    </row>
    <row r="373" spans="1:7" x14ac:dyDescent="0.15">
      <c r="A373" s="53">
        <v>3886</v>
      </c>
      <c r="B373" s="11" t="s">
        <v>268</v>
      </c>
      <c r="C373" s="53">
        <v>1.1603000000000001</v>
      </c>
      <c r="D373" s="53">
        <v>1.2854000000000001</v>
      </c>
      <c r="E373" s="55">
        <v>1.44E-2</v>
      </c>
      <c r="F373" s="53">
        <v>1.1437999999999999</v>
      </c>
      <c r="G373" s="53">
        <v>1.2688999999999999</v>
      </c>
    </row>
    <row r="374" spans="1:7" x14ac:dyDescent="0.15">
      <c r="A374" s="53">
        <v>150037</v>
      </c>
      <c r="B374" s="11" t="s">
        <v>10660</v>
      </c>
      <c r="C374" s="53">
        <v>1.9690000000000001</v>
      </c>
      <c r="D374" s="53">
        <v>0</v>
      </c>
      <c r="E374" s="55">
        <v>1.44E-2</v>
      </c>
      <c r="F374" s="53">
        <v>1.9410000000000001</v>
      </c>
      <c r="G374" s="53">
        <v>0</v>
      </c>
    </row>
    <row r="375" spans="1:7" x14ac:dyDescent="0.15">
      <c r="A375" s="53">
        <v>163411</v>
      </c>
      <c r="B375" s="11" t="s">
        <v>7477</v>
      </c>
      <c r="C375" s="53">
        <v>1.5849</v>
      </c>
      <c r="D375" s="53">
        <v>1.8396999999999999</v>
      </c>
      <c r="E375" s="55">
        <v>1.44E-2</v>
      </c>
      <c r="F375" s="53">
        <v>1.5624</v>
      </c>
      <c r="G375" s="53">
        <v>1.8136000000000001</v>
      </c>
    </row>
    <row r="376" spans="1:7" x14ac:dyDescent="0.15">
      <c r="A376" s="53">
        <v>751</v>
      </c>
      <c r="B376" s="11" t="s">
        <v>9620</v>
      </c>
      <c r="C376" s="53">
        <v>2.044</v>
      </c>
      <c r="D376" s="53">
        <v>2.044</v>
      </c>
      <c r="E376" s="55">
        <v>1.44E-2</v>
      </c>
      <c r="F376" s="53">
        <v>2.0150000000000001</v>
      </c>
      <c r="G376" s="53">
        <v>2.0150000000000001</v>
      </c>
    </row>
    <row r="377" spans="1:7" x14ac:dyDescent="0.15">
      <c r="A377" s="53">
        <v>161723</v>
      </c>
      <c r="B377" s="11" t="s">
        <v>9722</v>
      </c>
      <c r="C377" s="53">
        <v>1.0580000000000001</v>
      </c>
      <c r="D377" s="53">
        <v>1.1180000000000001</v>
      </c>
      <c r="E377" s="55">
        <v>1.44E-2</v>
      </c>
      <c r="F377" s="53">
        <v>1.0429999999999999</v>
      </c>
      <c r="G377" s="53">
        <v>1.103</v>
      </c>
    </row>
    <row r="378" spans="1:7" x14ac:dyDescent="0.15">
      <c r="A378" s="53">
        <v>3413</v>
      </c>
      <c r="B378" s="11" t="s">
        <v>7707</v>
      </c>
      <c r="C378" s="53">
        <v>1.1922999999999999</v>
      </c>
      <c r="D378" s="53">
        <v>1.1922999999999999</v>
      </c>
      <c r="E378" s="55">
        <v>1.44E-2</v>
      </c>
      <c r="F378" s="53">
        <v>1.1754</v>
      </c>
      <c r="G378" s="53">
        <v>1.1754</v>
      </c>
    </row>
    <row r="379" spans="1:7" x14ac:dyDescent="0.15">
      <c r="A379" s="53">
        <v>710001</v>
      </c>
      <c r="B379" s="11" t="s">
        <v>5866</v>
      </c>
      <c r="C379" s="53">
        <v>2.0044</v>
      </c>
      <c r="D379" s="53">
        <v>2.0044</v>
      </c>
      <c r="E379" s="55">
        <v>1.44E-2</v>
      </c>
      <c r="F379" s="53">
        <v>1.976</v>
      </c>
      <c r="G379" s="53">
        <v>1.976</v>
      </c>
    </row>
    <row r="380" spans="1:7" x14ac:dyDescent="0.15">
      <c r="A380" s="53">
        <v>370027</v>
      </c>
      <c r="B380" s="11" t="s">
        <v>7649</v>
      </c>
      <c r="C380" s="53">
        <v>1.907</v>
      </c>
      <c r="D380" s="53">
        <v>1.907</v>
      </c>
      <c r="E380" s="55">
        <v>1.44E-2</v>
      </c>
      <c r="F380" s="53">
        <v>1.88</v>
      </c>
      <c r="G380" s="53">
        <v>1.88</v>
      </c>
    </row>
    <row r="381" spans="1:7" x14ac:dyDescent="0.15">
      <c r="A381" s="53">
        <v>4260</v>
      </c>
      <c r="B381" s="11" t="s">
        <v>6346</v>
      </c>
      <c r="C381" s="53">
        <v>1.0181</v>
      </c>
      <c r="D381" s="53">
        <v>1.0181</v>
      </c>
      <c r="E381" s="55">
        <v>1.43E-2</v>
      </c>
      <c r="F381" s="53">
        <v>1.0037</v>
      </c>
      <c r="G381" s="53">
        <v>1.0037</v>
      </c>
    </row>
    <row r="382" spans="1:7" x14ac:dyDescent="0.15">
      <c r="A382" s="53">
        <v>4004</v>
      </c>
      <c r="B382" s="11" t="s">
        <v>6641</v>
      </c>
      <c r="C382" s="53">
        <v>1.1383000000000001</v>
      </c>
      <c r="D382" s="53">
        <v>1.1533</v>
      </c>
      <c r="E382" s="55">
        <v>1.43E-2</v>
      </c>
      <c r="F382" s="53">
        <v>1.1222000000000001</v>
      </c>
      <c r="G382" s="53">
        <v>1.1372</v>
      </c>
    </row>
    <row r="383" spans="1:7" x14ac:dyDescent="0.15">
      <c r="A383" s="53">
        <v>162202</v>
      </c>
      <c r="B383" s="11" t="s">
        <v>6541</v>
      </c>
      <c r="C383" s="53">
        <v>1.3583000000000001</v>
      </c>
      <c r="D383" s="53">
        <v>3.4033000000000002</v>
      </c>
      <c r="E383" s="55">
        <v>1.43E-2</v>
      </c>
      <c r="F383" s="53">
        <v>1.3391</v>
      </c>
      <c r="G383" s="53">
        <v>3.3841000000000001</v>
      </c>
    </row>
    <row r="384" spans="1:7" x14ac:dyDescent="0.15">
      <c r="A384" s="53">
        <v>160631</v>
      </c>
      <c r="B384" s="11" t="s">
        <v>7437</v>
      </c>
      <c r="C384" s="53">
        <v>0.99099999999999999</v>
      </c>
      <c r="D384" s="53">
        <v>1.0509999999999999</v>
      </c>
      <c r="E384" s="55">
        <v>1.43E-2</v>
      </c>
      <c r="F384" s="53">
        <v>0.97699999999999998</v>
      </c>
      <c r="G384" s="53">
        <v>1.0369999999999999</v>
      </c>
    </row>
    <row r="385" spans="1:7" x14ac:dyDescent="0.15">
      <c r="A385" s="53">
        <v>4003</v>
      </c>
      <c r="B385" s="11" t="s">
        <v>6638</v>
      </c>
      <c r="C385" s="53">
        <v>1.1408</v>
      </c>
      <c r="D385" s="53">
        <v>1.1568000000000001</v>
      </c>
      <c r="E385" s="55">
        <v>1.43E-2</v>
      </c>
      <c r="F385" s="53">
        <v>1.1247</v>
      </c>
      <c r="G385" s="53">
        <v>1.1407</v>
      </c>
    </row>
    <row r="386" spans="1:7" x14ac:dyDescent="0.15">
      <c r="A386" s="53">
        <v>110012</v>
      </c>
      <c r="B386" s="11" t="s">
        <v>9452</v>
      </c>
      <c r="C386" s="53">
        <v>1.4890000000000001</v>
      </c>
      <c r="D386" s="53">
        <v>5.9139999999999997</v>
      </c>
      <c r="E386" s="55">
        <v>1.43E-2</v>
      </c>
      <c r="F386" s="53">
        <v>1.468</v>
      </c>
      <c r="G386" s="53">
        <v>5.8920000000000003</v>
      </c>
    </row>
    <row r="387" spans="1:7" x14ac:dyDescent="0.15">
      <c r="A387" s="53">
        <v>160516</v>
      </c>
      <c r="B387" s="11" t="s">
        <v>9576</v>
      </c>
      <c r="C387" s="53">
        <v>1.0992999999999999</v>
      </c>
      <c r="D387" s="53">
        <v>0.72509999999999997</v>
      </c>
      <c r="E387" s="55">
        <v>1.43E-2</v>
      </c>
      <c r="F387" s="53">
        <v>1.0838000000000001</v>
      </c>
      <c r="G387" s="53">
        <v>0.71489999999999998</v>
      </c>
    </row>
    <row r="388" spans="1:7" x14ac:dyDescent="0.15">
      <c r="A388" s="53">
        <v>1445</v>
      </c>
      <c r="B388" s="11" t="s">
        <v>5789</v>
      </c>
      <c r="C388" s="53">
        <v>1.2769999999999999</v>
      </c>
      <c r="D388" s="53">
        <v>1.2769999999999999</v>
      </c>
      <c r="E388" s="55">
        <v>1.43E-2</v>
      </c>
      <c r="F388" s="53">
        <v>1.2589999999999999</v>
      </c>
      <c r="G388" s="53">
        <v>1.2589999999999999</v>
      </c>
    </row>
    <row r="389" spans="1:7" x14ac:dyDescent="0.15">
      <c r="A389" s="53">
        <v>1595</v>
      </c>
      <c r="B389" s="11" t="s">
        <v>6201</v>
      </c>
      <c r="C389" s="53">
        <v>1.1649</v>
      </c>
      <c r="D389" s="53">
        <v>1.1649</v>
      </c>
      <c r="E389" s="55">
        <v>1.43E-2</v>
      </c>
      <c r="F389" s="53">
        <v>1.1485000000000001</v>
      </c>
      <c r="G389" s="53">
        <v>1.1485000000000001</v>
      </c>
    </row>
    <row r="390" spans="1:7" x14ac:dyDescent="0.15">
      <c r="A390" s="53">
        <v>410003</v>
      </c>
      <c r="B390" s="11" t="s">
        <v>6422</v>
      </c>
      <c r="C390" s="53">
        <v>0.94569999999999999</v>
      </c>
      <c r="D390" s="53">
        <v>1.2357</v>
      </c>
      <c r="E390" s="55">
        <v>1.43E-2</v>
      </c>
      <c r="F390" s="53">
        <v>0.93240000000000001</v>
      </c>
      <c r="G390" s="53">
        <v>1.2223999999999999</v>
      </c>
    </row>
    <row r="391" spans="1:7" x14ac:dyDescent="0.15">
      <c r="A391" s="53">
        <v>4416</v>
      </c>
      <c r="B391" s="11" t="s">
        <v>9527</v>
      </c>
      <c r="C391" s="53">
        <v>1.3656999999999999</v>
      </c>
      <c r="D391" s="53">
        <v>1.3656999999999999</v>
      </c>
      <c r="E391" s="55">
        <v>1.43E-2</v>
      </c>
      <c r="F391" s="53">
        <v>1.3465</v>
      </c>
      <c r="G391" s="53">
        <v>1.3465</v>
      </c>
    </row>
    <row r="392" spans="1:7" x14ac:dyDescent="0.15">
      <c r="A392" s="53">
        <v>1152</v>
      </c>
      <c r="B392" s="11" t="s">
        <v>6448</v>
      </c>
      <c r="C392" s="53">
        <v>0.499</v>
      </c>
      <c r="D392" s="53">
        <v>0.499</v>
      </c>
      <c r="E392" s="55">
        <v>1.4200000000000001E-2</v>
      </c>
      <c r="F392" s="53">
        <v>0.49199999999999999</v>
      </c>
      <c r="G392" s="53">
        <v>0.49199999999999999</v>
      </c>
    </row>
    <row r="393" spans="1:7" x14ac:dyDescent="0.15">
      <c r="A393" s="53">
        <v>2588</v>
      </c>
      <c r="B393" s="11" t="s">
        <v>9530</v>
      </c>
      <c r="C393" s="53">
        <v>1.3688</v>
      </c>
      <c r="D393" s="53">
        <v>1.3688</v>
      </c>
      <c r="E393" s="55">
        <v>1.4200000000000001E-2</v>
      </c>
      <c r="F393" s="53">
        <v>1.3495999999999999</v>
      </c>
      <c r="G393" s="53">
        <v>1.3495999999999999</v>
      </c>
    </row>
    <row r="394" spans="1:7" x14ac:dyDescent="0.15">
      <c r="A394" s="53">
        <v>1154</v>
      </c>
      <c r="B394" s="11" t="s">
        <v>9232</v>
      </c>
      <c r="C394" s="53">
        <v>0.85599999999999998</v>
      </c>
      <c r="D394" s="53">
        <v>0.85599999999999998</v>
      </c>
      <c r="E394" s="55">
        <v>1.4200000000000001E-2</v>
      </c>
      <c r="F394" s="53">
        <v>0.84399999999999997</v>
      </c>
      <c r="G394" s="53">
        <v>0.84399999999999997</v>
      </c>
    </row>
    <row r="395" spans="1:7" x14ac:dyDescent="0.15">
      <c r="A395" s="53">
        <v>4237</v>
      </c>
      <c r="B395" s="11" t="s">
        <v>9044</v>
      </c>
      <c r="C395" s="53">
        <v>1.3701000000000001</v>
      </c>
      <c r="D395" s="53">
        <v>1.5914999999999999</v>
      </c>
      <c r="E395" s="55">
        <v>1.4200000000000001E-2</v>
      </c>
      <c r="F395" s="53">
        <v>1.3509</v>
      </c>
      <c r="G395" s="53">
        <v>1.5723</v>
      </c>
    </row>
    <row r="396" spans="1:7" x14ac:dyDescent="0.15">
      <c r="A396" s="53">
        <v>150084</v>
      </c>
      <c r="B396" s="11" t="s">
        <v>9257</v>
      </c>
      <c r="C396" s="53">
        <v>1.349</v>
      </c>
      <c r="D396" s="53">
        <v>1.349</v>
      </c>
      <c r="E396" s="55">
        <v>1.4200000000000001E-2</v>
      </c>
      <c r="F396" s="53">
        <v>1.3301000000000001</v>
      </c>
      <c r="G396" s="53">
        <v>1.3301000000000001</v>
      </c>
    </row>
    <row r="397" spans="1:7" x14ac:dyDescent="0.15">
      <c r="A397" s="53">
        <v>400001</v>
      </c>
      <c r="B397" s="11" t="s">
        <v>196</v>
      </c>
      <c r="C397" s="53">
        <v>0.92849999999999999</v>
      </c>
      <c r="D397" s="53">
        <v>2.94</v>
      </c>
      <c r="E397" s="55">
        <v>1.4200000000000001E-2</v>
      </c>
      <c r="F397" s="53">
        <v>0.91549999999999998</v>
      </c>
      <c r="G397" s="53">
        <v>2.927</v>
      </c>
    </row>
    <row r="398" spans="1:7" x14ac:dyDescent="0.15">
      <c r="A398" s="53">
        <v>166002</v>
      </c>
      <c r="B398" s="11" t="s">
        <v>9043</v>
      </c>
      <c r="C398" s="53">
        <v>1.3788</v>
      </c>
      <c r="D398" s="53">
        <v>2.6802000000000001</v>
      </c>
      <c r="E398" s="55">
        <v>1.4200000000000001E-2</v>
      </c>
      <c r="F398" s="53">
        <v>1.3594999999999999</v>
      </c>
      <c r="G398" s="53">
        <v>2.6608999999999998</v>
      </c>
    </row>
    <row r="399" spans="1:7" x14ac:dyDescent="0.15">
      <c r="A399" s="53">
        <v>1594</v>
      </c>
      <c r="B399" s="11" t="s">
        <v>6200</v>
      </c>
      <c r="C399" s="53">
        <v>1.1731</v>
      </c>
      <c r="D399" s="53">
        <v>1.1731</v>
      </c>
      <c r="E399" s="55">
        <v>1.4200000000000001E-2</v>
      </c>
      <c r="F399" s="53">
        <v>1.1567000000000001</v>
      </c>
      <c r="G399" s="53">
        <v>1.1567000000000001</v>
      </c>
    </row>
    <row r="400" spans="1:7" x14ac:dyDescent="0.15">
      <c r="A400" s="53">
        <v>3993</v>
      </c>
      <c r="B400" s="11" t="s">
        <v>8392</v>
      </c>
      <c r="C400" s="53">
        <v>1.1588000000000001</v>
      </c>
      <c r="D400" s="53">
        <v>1.1588000000000001</v>
      </c>
      <c r="E400" s="55">
        <v>1.4200000000000001E-2</v>
      </c>
      <c r="F400" s="53">
        <v>1.1426000000000001</v>
      </c>
      <c r="G400" s="53">
        <v>1.1426000000000001</v>
      </c>
    </row>
    <row r="401" spans="1:7" x14ac:dyDescent="0.15">
      <c r="A401" s="53">
        <v>1656</v>
      </c>
      <c r="B401" s="11" t="s">
        <v>293</v>
      </c>
      <c r="C401" s="53">
        <v>1.0827</v>
      </c>
      <c r="D401" s="53">
        <v>1.0827</v>
      </c>
      <c r="E401" s="55">
        <v>1.41E-2</v>
      </c>
      <c r="F401" s="53">
        <v>1.0676000000000001</v>
      </c>
      <c r="G401" s="53">
        <v>1.0676000000000001</v>
      </c>
    </row>
    <row r="402" spans="1:7" x14ac:dyDescent="0.15">
      <c r="A402" s="53">
        <v>1885</v>
      </c>
      <c r="B402" s="11" t="s">
        <v>9042</v>
      </c>
      <c r="C402" s="53">
        <v>1.3409</v>
      </c>
      <c r="D402" s="53">
        <v>2.6888000000000001</v>
      </c>
      <c r="E402" s="55">
        <v>1.41E-2</v>
      </c>
      <c r="F402" s="53">
        <v>1.3222</v>
      </c>
      <c r="G402" s="53">
        <v>2.6701000000000001</v>
      </c>
    </row>
    <row r="403" spans="1:7" x14ac:dyDescent="0.15">
      <c r="A403" s="53">
        <v>4205</v>
      </c>
      <c r="B403" s="11" t="s">
        <v>183</v>
      </c>
      <c r="C403" s="53">
        <v>0.96130000000000004</v>
      </c>
      <c r="D403" s="53">
        <v>0.96130000000000004</v>
      </c>
      <c r="E403" s="55">
        <v>1.41E-2</v>
      </c>
      <c r="F403" s="53">
        <v>0.94789999999999996</v>
      </c>
      <c r="G403" s="53">
        <v>0.94789999999999996</v>
      </c>
    </row>
    <row r="404" spans="1:7" x14ac:dyDescent="0.15">
      <c r="A404" s="53">
        <v>2374</v>
      </c>
      <c r="B404" s="11" t="s">
        <v>5962</v>
      </c>
      <c r="C404" s="53">
        <v>1.22</v>
      </c>
      <c r="D404" s="53">
        <v>1.22</v>
      </c>
      <c r="E404" s="55">
        <v>1.41E-2</v>
      </c>
      <c r="F404" s="53">
        <v>1.2030000000000001</v>
      </c>
      <c r="G404" s="53">
        <v>1.2030000000000001</v>
      </c>
    </row>
    <row r="405" spans="1:7" x14ac:dyDescent="0.15">
      <c r="A405" s="53">
        <v>1553</v>
      </c>
      <c r="B405" s="11" t="s">
        <v>7408</v>
      </c>
      <c r="C405" s="53">
        <v>0.76790000000000003</v>
      </c>
      <c r="D405" s="53">
        <v>0.76790000000000003</v>
      </c>
      <c r="E405" s="55">
        <v>1.41E-2</v>
      </c>
      <c r="F405" s="53">
        <v>0.75719999999999998</v>
      </c>
      <c r="G405" s="53">
        <v>0.75719999999999998</v>
      </c>
    </row>
    <row r="406" spans="1:7" x14ac:dyDescent="0.15">
      <c r="A406" s="53">
        <v>408</v>
      </c>
      <c r="B406" s="11" t="s">
        <v>7545</v>
      </c>
      <c r="C406" s="53">
        <v>1.5089999999999999</v>
      </c>
      <c r="D406" s="53">
        <v>2.4039999999999999</v>
      </c>
      <c r="E406" s="55">
        <v>1.41E-2</v>
      </c>
      <c r="F406" s="53">
        <v>1.488</v>
      </c>
      <c r="G406" s="53">
        <v>2.383</v>
      </c>
    </row>
    <row r="407" spans="1:7" x14ac:dyDescent="0.15">
      <c r="A407" s="53">
        <v>1252</v>
      </c>
      <c r="B407" s="11" t="s">
        <v>6395</v>
      </c>
      <c r="C407" s="53">
        <v>1.079</v>
      </c>
      <c r="D407" s="53">
        <v>1.079</v>
      </c>
      <c r="E407" s="55">
        <v>1.41E-2</v>
      </c>
      <c r="F407" s="53">
        <v>1.0640000000000001</v>
      </c>
      <c r="G407" s="53">
        <v>1.0640000000000001</v>
      </c>
    </row>
    <row r="408" spans="1:7" x14ac:dyDescent="0.15">
      <c r="A408" s="53">
        <v>161029</v>
      </c>
      <c r="B408" s="11" t="s">
        <v>9657</v>
      </c>
      <c r="C408" s="53">
        <v>1.08</v>
      </c>
      <c r="D408" s="53">
        <v>1.1419999999999999</v>
      </c>
      <c r="E408" s="55">
        <v>1.41E-2</v>
      </c>
      <c r="F408" s="53">
        <v>1.0649999999999999</v>
      </c>
      <c r="G408" s="53">
        <v>1.127</v>
      </c>
    </row>
    <row r="409" spans="1:7" x14ac:dyDescent="0.15">
      <c r="A409" s="53">
        <v>433</v>
      </c>
      <c r="B409" s="11" t="s">
        <v>7736</v>
      </c>
      <c r="C409" s="53">
        <v>1.224</v>
      </c>
      <c r="D409" s="53">
        <v>1.224</v>
      </c>
      <c r="E409" s="55">
        <v>1.41E-2</v>
      </c>
      <c r="F409" s="53">
        <v>1.2070000000000001</v>
      </c>
      <c r="G409" s="53">
        <v>1.2070000000000001</v>
      </c>
    </row>
    <row r="410" spans="1:7" x14ac:dyDescent="0.15">
      <c r="A410" s="53">
        <v>530011</v>
      </c>
      <c r="B410" s="11" t="s">
        <v>10606</v>
      </c>
      <c r="C410" s="53">
        <v>1.512</v>
      </c>
      <c r="D410" s="53">
        <v>1.7689999999999999</v>
      </c>
      <c r="E410" s="55">
        <v>1.41E-2</v>
      </c>
      <c r="F410" s="53">
        <v>1.4910000000000001</v>
      </c>
      <c r="G410" s="53">
        <v>1.748</v>
      </c>
    </row>
    <row r="411" spans="1:7" x14ac:dyDescent="0.15">
      <c r="A411" s="53">
        <v>2250</v>
      </c>
      <c r="B411" s="11" t="s">
        <v>6475</v>
      </c>
      <c r="C411" s="53">
        <v>0.86399999999999999</v>
      </c>
      <c r="D411" s="53">
        <v>0.88400000000000001</v>
      </c>
      <c r="E411" s="55">
        <v>1.41E-2</v>
      </c>
      <c r="F411" s="53">
        <v>0.85199999999999998</v>
      </c>
      <c r="G411" s="53">
        <v>0.872</v>
      </c>
    </row>
    <row r="412" spans="1:7" x14ac:dyDescent="0.15">
      <c r="A412" s="53">
        <v>664</v>
      </c>
      <c r="B412" s="11" t="s">
        <v>6743</v>
      </c>
      <c r="C412" s="53">
        <v>1.2544</v>
      </c>
      <c r="D412" s="53">
        <v>1.3073999999999999</v>
      </c>
      <c r="E412" s="55">
        <v>1.41E-2</v>
      </c>
      <c r="F412" s="53">
        <v>1.2370000000000001</v>
      </c>
      <c r="G412" s="53">
        <v>1.29</v>
      </c>
    </row>
    <row r="413" spans="1:7" x14ac:dyDescent="0.15">
      <c r="A413" s="53">
        <v>755</v>
      </c>
      <c r="B413" s="11" t="s">
        <v>6653</v>
      </c>
      <c r="C413" s="53">
        <v>1.0959000000000001</v>
      </c>
      <c r="D413" s="53">
        <v>1.0959000000000001</v>
      </c>
      <c r="E413" s="55">
        <v>1.41E-2</v>
      </c>
      <c r="F413" s="53">
        <v>1.0807</v>
      </c>
      <c r="G413" s="53">
        <v>1.0807</v>
      </c>
    </row>
    <row r="414" spans="1:7" x14ac:dyDescent="0.15">
      <c r="A414" s="53">
        <v>519686</v>
      </c>
      <c r="B414" s="11" t="s">
        <v>10601</v>
      </c>
      <c r="C414" s="53">
        <v>1.298</v>
      </c>
      <c r="D414" s="53">
        <v>1.298</v>
      </c>
      <c r="E414" s="55">
        <v>1.41E-2</v>
      </c>
      <c r="F414" s="53">
        <v>1.28</v>
      </c>
      <c r="G414" s="53">
        <v>1.28</v>
      </c>
    </row>
    <row r="415" spans="1:7" x14ac:dyDescent="0.15">
      <c r="A415" s="53">
        <v>350005</v>
      </c>
      <c r="B415" s="11" t="s">
        <v>125</v>
      </c>
      <c r="C415" s="53">
        <v>2.0493000000000001</v>
      </c>
      <c r="D415" s="53">
        <v>2.0493000000000001</v>
      </c>
      <c r="E415" s="55">
        <v>1.41E-2</v>
      </c>
      <c r="F415" s="53">
        <v>2.0209000000000001</v>
      </c>
      <c r="G415" s="53">
        <v>2.0209000000000001</v>
      </c>
    </row>
    <row r="416" spans="1:7" x14ac:dyDescent="0.15">
      <c r="A416" s="53">
        <v>3378</v>
      </c>
      <c r="B416" s="11" t="s">
        <v>9012</v>
      </c>
      <c r="C416" s="53">
        <v>1.0824</v>
      </c>
      <c r="D416" s="53">
        <v>1.1234</v>
      </c>
      <c r="E416" s="55">
        <v>1.41E-2</v>
      </c>
      <c r="F416" s="53">
        <v>1.0673999999999999</v>
      </c>
      <c r="G416" s="53">
        <v>1.1084000000000001</v>
      </c>
    </row>
    <row r="417" spans="1:7" x14ac:dyDescent="0.15">
      <c r="A417" s="53">
        <v>2485</v>
      </c>
      <c r="B417" s="11" t="s">
        <v>6740</v>
      </c>
      <c r="C417" s="53">
        <v>1.2343</v>
      </c>
      <c r="D417" s="53">
        <v>1.2873000000000001</v>
      </c>
      <c r="E417" s="55">
        <v>1.4E-2</v>
      </c>
      <c r="F417" s="53">
        <v>1.2172000000000001</v>
      </c>
      <c r="G417" s="53">
        <v>1.2702</v>
      </c>
    </row>
    <row r="418" spans="1:7" x14ac:dyDescent="0.15">
      <c r="A418" s="53">
        <v>163808</v>
      </c>
      <c r="B418" s="11" t="s">
        <v>6549</v>
      </c>
      <c r="C418" s="53">
        <v>1.3720000000000001</v>
      </c>
      <c r="D418" s="53">
        <v>1.3819999999999999</v>
      </c>
      <c r="E418" s="55">
        <v>1.4E-2</v>
      </c>
      <c r="F418" s="53">
        <v>1.353</v>
      </c>
      <c r="G418" s="53">
        <v>1.363</v>
      </c>
    </row>
    <row r="419" spans="1:7" x14ac:dyDescent="0.15">
      <c r="A419" s="53">
        <v>470021</v>
      </c>
      <c r="B419" s="11" t="s">
        <v>7728</v>
      </c>
      <c r="C419" s="53">
        <v>1.1559999999999999</v>
      </c>
      <c r="D419" s="53">
        <v>1.1559999999999999</v>
      </c>
      <c r="E419" s="55">
        <v>1.4E-2</v>
      </c>
      <c r="F419" s="53">
        <v>1.1399999999999999</v>
      </c>
      <c r="G419" s="53">
        <v>1.1399999999999999</v>
      </c>
    </row>
    <row r="420" spans="1:7" x14ac:dyDescent="0.15">
      <c r="A420" s="53">
        <v>1552</v>
      </c>
      <c r="B420" s="11" t="s">
        <v>7407</v>
      </c>
      <c r="C420" s="53">
        <v>0.77310000000000001</v>
      </c>
      <c r="D420" s="53">
        <v>0.77310000000000001</v>
      </c>
      <c r="E420" s="55">
        <v>1.4E-2</v>
      </c>
      <c r="F420" s="53">
        <v>0.76239999999999997</v>
      </c>
      <c r="G420" s="53">
        <v>0.76239999999999997</v>
      </c>
    </row>
    <row r="421" spans="1:7" x14ac:dyDescent="0.15">
      <c r="A421" s="53">
        <v>340006</v>
      </c>
      <c r="B421" s="11" t="s">
        <v>7487</v>
      </c>
      <c r="C421" s="53">
        <v>1.5824</v>
      </c>
      <c r="D421" s="53">
        <v>4.3284000000000002</v>
      </c>
      <c r="E421" s="55">
        <v>1.4E-2</v>
      </c>
      <c r="F421" s="53">
        <v>1.5605</v>
      </c>
      <c r="G421" s="53">
        <v>4.3064999999999998</v>
      </c>
    </row>
    <row r="422" spans="1:7" x14ac:dyDescent="0.15">
      <c r="A422" s="53">
        <v>162307</v>
      </c>
      <c r="B422" s="11" t="s">
        <v>7818</v>
      </c>
      <c r="C422" s="53">
        <v>1.3009999999999999</v>
      </c>
      <c r="D422" s="53">
        <v>1.3009999999999999</v>
      </c>
      <c r="E422" s="55">
        <v>1.4E-2</v>
      </c>
      <c r="F422" s="53">
        <v>1.2829999999999999</v>
      </c>
      <c r="G422" s="53">
        <v>1.2829999999999999</v>
      </c>
    </row>
    <row r="423" spans="1:7" x14ac:dyDescent="0.15">
      <c r="A423" s="53">
        <v>1626</v>
      </c>
      <c r="B423" s="11" t="s">
        <v>5764</v>
      </c>
      <c r="C423" s="53">
        <v>1.3029999999999999</v>
      </c>
      <c r="D423" s="53">
        <v>1.3029999999999999</v>
      </c>
      <c r="E423" s="55">
        <v>1.4E-2</v>
      </c>
      <c r="F423" s="53">
        <v>1.2849999999999999</v>
      </c>
      <c r="G423" s="53">
        <v>1.2849999999999999</v>
      </c>
    </row>
    <row r="424" spans="1:7" x14ac:dyDescent="0.15">
      <c r="A424" s="53">
        <v>2332</v>
      </c>
      <c r="B424" s="11" t="s">
        <v>8179</v>
      </c>
      <c r="C424" s="53">
        <v>1.2451000000000001</v>
      </c>
      <c r="D424" s="53">
        <v>1.2451000000000001</v>
      </c>
      <c r="E424" s="55">
        <v>1.4E-2</v>
      </c>
      <c r="F424" s="53">
        <v>1.2279</v>
      </c>
      <c r="G424" s="53">
        <v>1.2279</v>
      </c>
    </row>
    <row r="425" spans="1:7" x14ac:dyDescent="0.15">
      <c r="A425" s="53">
        <v>160603</v>
      </c>
      <c r="B425" s="11" t="s">
        <v>6381</v>
      </c>
      <c r="C425" s="53">
        <v>1.2310000000000001</v>
      </c>
      <c r="D425" s="53">
        <v>3.7320000000000002</v>
      </c>
      <c r="E425" s="55">
        <v>1.4E-2</v>
      </c>
      <c r="F425" s="53">
        <v>1.214</v>
      </c>
      <c r="G425" s="53">
        <v>3.7149999999999999</v>
      </c>
    </row>
    <row r="426" spans="1:7" x14ac:dyDescent="0.15">
      <c r="A426" s="53">
        <v>150201</v>
      </c>
      <c r="B426" s="11" t="s">
        <v>10341</v>
      </c>
      <c r="C426" s="53">
        <v>1.014</v>
      </c>
      <c r="D426" s="53">
        <v>0.13100000000000001</v>
      </c>
      <c r="E426" s="55">
        <v>1.4E-2</v>
      </c>
      <c r="F426" s="53">
        <v>1</v>
      </c>
      <c r="G426" s="53">
        <v>0.13100000000000001</v>
      </c>
    </row>
    <row r="427" spans="1:7" x14ac:dyDescent="0.15">
      <c r="A427" s="53">
        <v>513</v>
      </c>
      <c r="B427" s="11" t="s">
        <v>10300</v>
      </c>
      <c r="C427" s="53">
        <v>1.6659999999999999</v>
      </c>
      <c r="D427" s="53">
        <v>1.6659999999999999</v>
      </c>
      <c r="E427" s="55">
        <v>1.4E-2</v>
      </c>
      <c r="F427" s="53">
        <v>1.643</v>
      </c>
      <c r="G427" s="53">
        <v>1.643</v>
      </c>
    </row>
    <row r="428" spans="1:7" x14ac:dyDescent="0.15">
      <c r="A428" s="53">
        <v>1781</v>
      </c>
      <c r="B428" s="11" t="s">
        <v>10572</v>
      </c>
      <c r="C428" s="53">
        <v>1.1599999999999999</v>
      </c>
      <c r="D428" s="53">
        <v>1.1599999999999999</v>
      </c>
      <c r="E428" s="55">
        <v>1.4E-2</v>
      </c>
      <c r="F428" s="53">
        <v>1.1439999999999999</v>
      </c>
      <c r="G428" s="53">
        <v>1.1439999999999999</v>
      </c>
    </row>
    <row r="429" spans="1:7" x14ac:dyDescent="0.15">
      <c r="A429" s="53">
        <v>560002</v>
      </c>
      <c r="B429" s="11" t="s">
        <v>148</v>
      </c>
      <c r="C429" s="53">
        <v>0.4133</v>
      </c>
      <c r="D429" s="53">
        <v>1.3285</v>
      </c>
      <c r="E429" s="55">
        <v>1.4E-2</v>
      </c>
      <c r="F429" s="53">
        <v>0.40760000000000002</v>
      </c>
      <c r="G429" s="53">
        <v>1.3182</v>
      </c>
    </row>
    <row r="430" spans="1:7" x14ac:dyDescent="0.15">
      <c r="A430" s="53">
        <v>2333</v>
      </c>
      <c r="B430" s="11" t="s">
        <v>8178</v>
      </c>
      <c r="C430" s="53">
        <v>1.2336</v>
      </c>
      <c r="D430" s="53">
        <v>1.2336</v>
      </c>
      <c r="E430" s="55">
        <v>1.4E-2</v>
      </c>
      <c r="F430" s="53">
        <v>1.2165999999999999</v>
      </c>
      <c r="G430" s="53">
        <v>1.2165999999999999</v>
      </c>
    </row>
    <row r="431" spans="1:7" x14ac:dyDescent="0.15">
      <c r="A431" s="53">
        <v>150103</v>
      </c>
      <c r="B431" s="11" t="s">
        <v>7749</v>
      </c>
      <c r="C431" s="53">
        <v>1.1262000000000001</v>
      </c>
      <c r="D431" s="53">
        <v>4.2561999999999998</v>
      </c>
      <c r="E431" s="55">
        <v>1.4E-2</v>
      </c>
      <c r="F431" s="53">
        <v>1.1107</v>
      </c>
      <c r="G431" s="53">
        <v>4.2407000000000004</v>
      </c>
    </row>
    <row r="432" spans="1:7" x14ac:dyDescent="0.15">
      <c r="A432" s="53">
        <v>5354</v>
      </c>
      <c r="B432" s="11" t="s">
        <v>9422</v>
      </c>
      <c r="C432" s="53">
        <v>1.0176000000000001</v>
      </c>
      <c r="D432" s="53">
        <v>1.0176000000000001</v>
      </c>
      <c r="E432" s="55">
        <v>1.3899999999999999E-2</v>
      </c>
      <c r="F432" s="53">
        <v>1.0036</v>
      </c>
      <c r="G432" s="53">
        <v>1.0036</v>
      </c>
    </row>
    <row r="433" spans="1:7" x14ac:dyDescent="0.15">
      <c r="A433" s="53">
        <v>160625</v>
      </c>
      <c r="B433" s="11" t="s">
        <v>7416</v>
      </c>
      <c r="C433" s="53">
        <v>1.163</v>
      </c>
      <c r="D433" s="53">
        <v>1.748</v>
      </c>
      <c r="E433" s="55">
        <v>1.3899999999999999E-2</v>
      </c>
      <c r="F433" s="53">
        <v>1.147</v>
      </c>
      <c r="G433" s="53">
        <v>1.7390000000000001</v>
      </c>
    </row>
    <row r="434" spans="1:7" x14ac:dyDescent="0.15">
      <c r="A434" s="53">
        <v>3917</v>
      </c>
      <c r="B434" s="11" t="s">
        <v>6609</v>
      </c>
      <c r="C434" s="53">
        <v>1.1369</v>
      </c>
      <c r="D434" s="53">
        <v>1.1518999999999999</v>
      </c>
      <c r="E434" s="55">
        <v>1.3899999999999999E-2</v>
      </c>
      <c r="F434" s="53">
        <v>1.1213</v>
      </c>
      <c r="G434" s="53">
        <v>1.1363000000000001</v>
      </c>
    </row>
    <row r="435" spans="1:7" x14ac:dyDescent="0.15">
      <c r="A435" s="53">
        <v>165508</v>
      </c>
      <c r="B435" s="11" t="s">
        <v>6377</v>
      </c>
      <c r="C435" s="53">
        <v>1.895</v>
      </c>
      <c r="D435" s="53">
        <v>1.895</v>
      </c>
      <c r="E435" s="55">
        <v>1.3899999999999999E-2</v>
      </c>
      <c r="F435" s="53">
        <v>1.869</v>
      </c>
      <c r="G435" s="53">
        <v>1.869</v>
      </c>
    </row>
    <row r="436" spans="1:7" x14ac:dyDescent="0.15">
      <c r="A436" s="53">
        <v>540012</v>
      </c>
      <c r="B436" s="11" t="s">
        <v>7667</v>
      </c>
      <c r="C436" s="53">
        <v>1.6108</v>
      </c>
      <c r="D436" s="53">
        <v>1.9807999999999999</v>
      </c>
      <c r="E436" s="55">
        <v>1.3899999999999999E-2</v>
      </c>
      <c r="F436" s="53">
        <v>1.5887</v>
      </c>
      <c r="G436" s="53">
        <v>1.9587000000000001</v>
      </c>
    </row>
    <row r="437" spans="1:7" x14ac:dyDescent="0.15">
      <c r="A437" s="53">
        <v>1005</v>
      </c>
      <c r="B437" s="11" t="s">
        <v>6239</v>
      </c>
      <c r="C437" s="53">
        <v>0.65600000000000003</v>
      </c>
      <c r="D437" s="53">
        <v>0.65600000000000003</v>
      </c>
      <c r="E437" s="55">
        <v>1.3899999999999999E-2</v>
      </c>
      <c r="F437" s="53">
        <v>0.64700000000000002</v>
      </c>
      <c r="G437" s="53">
        <v>0.64700000000000002</v>
      </c>
    </row>
    <row r="438" spans="1:7" x14ac:dyDescent="0.15">
      <c r="A438" s="53">
        <v>539001</v>
      </c>
      <c r="B438" s="11" t="s">
        <v>10831</v>
      </c>
      <c r="C438" s="53">
        <v>1.385</v>
      </c>
      <c r="D438" s="53">
        <v>1.385</v>
      </c>
      <c r="E438" s="55">
        <v>1.3899999999999999E-2</v>
      </c>
      <c r="F438" s="53">
        <v>1.3660000000000001</v>
      </c>
      <c r="G438" s="53">
        <v>1.3660000000000001</v>
      </c>
    </row>
    <row r="439" spans="1:7" x14ac:dyDescent="0.15">
      <c r="A439" s="53">
        <v>159905</v>
      </c>
      <c r="B439" s="11" t="s">
        <v>6227</v>
      </c>
      <c r="C439" s="53">
        <v>1.7282</v>
      </c>
      <c r="D439" s="53">
        <v>1.7282</v>
      </c>
      <c r="E439" s="55">
        <v>1.3899999999999999E-2</v>
      </c>
      <c r="F439" s="53">
        <v>1.7044999999999999</v>
      </c>
      <c r="G439" s="53">
        <v>1.7044999999999999</v>
      </c>
    </row>
    <row r="440" spans="1:7" x14ac:dyDescent="0.15">
      <c r="A440" s="53">
        <v>519156</v>
      </c>
      <c r="B440" s="11" t="s">
        <v>6508</v>
      </c>
      <c r="C440" s="53">
        <v>1.532</v>
      </c>
      <c r="D440" s="53">
        <v>2.476</v>
      </c>
      <c r="E440" s="55">
        <v>1.3899999999999999E-2</v>
      </c>
      <c r="F440" s="53">
        <v>1.5109999999999999</v>
      </c>
      <c r="G440" s="53">
        <v>2.4550000000000001</v>
      </c>
    </row>
    <row r="441" spans="1:7" x14ac:dyDescent="0.15">
      <c r="A441" s="53">
        <v>240014</v>
      </c>
      <c r="B441" s="11" t="s">
        <v>10638</v>
      </c>
      <c r="C441" s="53">
        <v>1.3646</v>
      </c>
      <c r="D441" s="53">
        <v>1.3646</v>
      </c>
      <c r="E441" s="55">
        <v>1.3899999999999999E-2</v>
      </c>
      <c r="F441" s="53">
        <v>1.3459000000000001</v>
      </c>
      <c r="G441" s="53">
        <v>1.3459000000000001</v>
      </c>
    </row>
    <row r="442" spans="1:7" x14ac:dyDescent="0.15">
      <c r="A442" s="53">
        <v>4716</v>
      </c>
      <c r="B442" s="11" t="s">
        <v>6515</v>
      </c>
      <c r="C442" s="53">
        <v>1.073</v>
      </c>
      <c r="D442" s="53">
        <v>1.073</v>
      </c>
      <c r="E442" s="55">
        <v>1.3899999999999999E-2</v>
      </c>
      <c r="F442" s="53">
        <v>1.0583</v>
      </c>
      <c r="G442" s="53">
        <v>1.0583</v>
      </c>
    </row>
    <row r="443" spans="1:7" x14ac:dyDescent="0.15">
      <c r="A443" s="53">
        <v>1149</v>
      </c>
      <c r="B443" s="11" t="s">
        <v>7669</v>
      </c>
      <c r="C443" s="53">
        <v>1.5999000000000001</v>
      </c>
      <c r="D443" s="53">
        <v>1.9699</v>
      </c>
      <c r="E443" s="55">
        <v>1.3899999999999999E-2</v>
      </c>
      <c r="F443" s="53">
        <v>1.5780000000000001</v>
      </c>
      <c r="G443" s="53">
        <v>1.948</v>
      </c>
    </row>
    <row r="444" spans="1:7" x14ac:dyDescent="0.15">
      <c r="A444" s="53">
        <v>270022</v>
      </c>
      <c r="B444" s="11" t="s">
        <v>9176</v>
      </c>
      <c r="C444" s="53">
        <v>0.877</v>
      </c>
      <c r="D444" s="53">
        <v>0.97699999999999998</v>
      </c>
      <c r="E444" s="55">
        <v>1.3899999999999999E-2</v>
      </c>
      <c r="F444" s="53">
        <v>0.86499999999999999</v>
      </c>
      <c r="G444" s="53">
        <v>0.96499999999999997</v>
      </c>
    </row>
    <row r="445" spans="1:7" x14ac:dyDescent="0.15">
      <c r="A445" s="53">
        <v>4320</v>
      </c>
      <c r="B445" s="11" t="s">
        <v>7847</v>
      </c>
      <c r="C445" s="53">
        <v>1.0752999999999999</v>
      </c>
      <c r="D445" s="53">
        <v>1.0752999999999999</v>
      </c>
      <c r="E445" s="55">
        <v>1.3899999999999999E-2</v>
      </c>
      <c r="F445" s="53">
        <v>1.0606</v>
      </c>
      <c r="G445" s="53">
        <v>1.0606</v>
      </c>
    </row>
    <row r="446" spans="1:7" x14ac:dyDescent="0.15">
      <c r="A446" s="53">
        <v>1333</v>
      </c>
      <c r="B446" s="11" t="s">
        <v>5964</v>
      </c>
      <c r="C446" s="53">
        <v>1.244</v>
      </c>
      <c r="D446" s="53">
        <v>1.244</v>
      </c>
      <c r="E446" s="55">
        <v>1.3899999999999999E-2</v>
      </c>
      <c r="F446" s="53">
        <v>1.2270000000000001</v>
      </c>
      <c r="G446" s="53">
        <v>1.2270000000000001</v>
      </c>
    </row>
    <row r="447" spans="1:7" x14ac:dyDescent="0.15">
      <c r="A447" s="53">
        <v>3596</v>
      </c>
      <c r="B447" s="11" t="s">
        <v>7731</v>
      </c>
      <c r="C447" s="53">
        <v>1.4058999999999999</v>
      </c>
      <c r="D447" s="53">
        <v>1.4058999999999999</v>
      </c>
      <c r="E447" s="55">
        <v>1.38E-2</v>
      </c>
      <c r="F447" s="53">
        <v>1.3867</v>
      </c>
      <c r="G447" s="53">
        <v>1.3867</v>
      </c>
    </row>
    <row r="448" spans="1:7" x14ac:dyDescent="0.15">
      <c r="A448" s="53">
        <v>2595</v>
      </c>
      <c r="B448" s="11" t="s">
        <v>9460</v>
      </c>
      <c r="C448" s="53">
        <v>1.173</v>
      </c>
      <c r="D448" s="53">
        <v>1.173</v>
      </c>
      <c r="E448" s="55">
        <v>1.38E-2</v>
      </c>
      <c r="F448" s="53">
        <v>1.157</v>
      </c>
      <c r="G448" s="53">
        <v>1.157</v>
      </c>
    </row>
    <row r="449" spans="1:7" x14ac:dyDescent="0.15">
      <c r="A449" s="53">
        <v>4410</v>
      </c>
      <c r="B449" s="11" t="s">
        <v>9621</v>
      </c>
      <c r="C449" s="53">
        <v>2.056</v>
      </c>
      <c r="D449" s="53">
        <v>2.056</v>
      </c>
      <c r="E449" s="55">
        <v>1.38E-2</v>
      </c>
      <c r="F449" s="53">
        <v>2.028</v>
      </c>
      <c r="G449" s="53">
        <v>2.028</v>
      </c>
    </row>
    <row r="450" spans="1:7" x14ac:dyDescent="0.15">
      <c r="A450" s="53">
        <v>1830</v>
      </c>
      <c r="B450" s="11" t="s">
        <v>6411</v>
      </c>
      <c r="C450" s="53">
        <v>1.175</v>
      </c>
      <c r="D450" s="53">
        <v>1.175</v>
      </c>
      <c r="E450" s="55">
        <v>1.38E-2</v>
      </c>
      <c r="F450" s="53">
        <v>1.159</v>
      </c>
      <c r="G450" s="53">
        <v>1.159</v>
      </c>
    </row>
    <row r="451" spans="1:7" x14ac:dyDescent="0.15">
      <c r="A451" s="53">
        <v>3916</v>
      </c>
      <c r="B451" s="11" t="s">
        <v>6610</v>
      </c>
      <c r="C451" s="53">
        <v>1.1383000000000001</v>
      </c>
      <c r="D451" s="53">
        <v>1.1543000000000001</v>
      </c>
      <c r="E451" s="55">
        <v>1.38E-2</v>
      </c>
      <c r="F451" s="53">
        <v>1.1228</v>
      </c>
      <c r="G451" s="53">
        <v>1.1388</v>
      </c>
    </row>
    <row r="452" spans="1:7" x14ac:dyDescent="0.15">
      <c r="A452" s="53">
        <v>3597</v>
      </c>
      <c r="B452" s="11" t="s">
        <v>7735</v>
      </c>
      <c r="C452" s="53">
        <v>1.4174</v>
      </c>
      <c r="D452" s="53">
        <v>1.4174</v>
      </c>
      <c r="E452" s="55">
        <v>1.38E-2</v>
      </c>
      <c r="F452" s="53">
        <v>1.3980999999999999</v>
      </c>
      <c r="G452" s="53">
        <v>1.3980999999999999</v>
      </c>
    </row>
    <row r="453" spans="1:7" x14ac:dyDescent="0.15">
      <c r="A453" s="53">
        <v>740001</v>
      </c>
      <c r="B453" s="11" t="s">
        <v>5864</v>
      </c>
      <c r="C453" s="53">
        <v>1.3220000000000001</v>
      </c>
      <c r="D453" s="53">
        <v>2.1419999999999999</v>
      </c>
      <c r="E453" s="55">
        <v>1.38E-2</v>
      </c>
      <c r="F453" s="53">
        <v>1.304</v>
      </c>
      <c r="G453" s="53">
        <v>2.1240000000000001</v>
      </c>
    </row>
    <row r="454" spans="1:7" x14ac:dyDescent="0.15">
      <c r="A454" s="53">
        <v>376510</v>
      </c>
      <c r="B454" s="11" t="s">
        <v>7455</v>
      </c>
      <c r="C454" s="53">
        <v>1.7629999999999999</v>
      </c>
      <c r="D454" s="53">
        <v>1.7629999999999999</v>
      </c>
      <c r="E454" s="55">
        <v>1.38E-2</v>
      </c>
      <c r="F454" s="53">
        <v>1.7390000000000001</v>
      </c>
      <c r="G454" s="53">
        <v>1.7390000000000001</v>
      </c>
    </row>
    <row r="455" spans="1:7" x14ac:dyDescent="0.15">
      <c r="A455" s="53">
        <v>260103</v>
      </c>
      <c r="B455" s="11" t="s">
        <v>7643</v>
      </c>
      <c r="C455" s="53">
        <v>1.1829000000000001</v>
      </c>
      <c r="D455" s="53">
        <v>3.4828999999999999</v>
      </c>
      <c r="E455" s="55">
        <v>1.38E-2</v>
      </c>
      <c r="F455" s="53">
        <v>1.1668000000000001</v>
      </c>
      <c r="G455" s="53">
        <v>3.4668000000000001</v>
      </c>
    </row>
    <row r="456" spans="1:7" x14ac:dyDescent="0.15">
      <c r="A456" s="53">
        <v>160517</v>
      </c>
      <c r="B456" s="11" t="s">
        <v>9740</v>
      </c>
      <c r="C456" s="53">
        <v>1.0508</v>
      </c>
      <c r="D456" s="53">
        <v>1.1252</v>
      </c>
      <c r="E456" s="55">
        <v>1.38E-2</v>
      </c>
      <c r="F456" s="53">
        <v>1.0365</v>
      </c>
      <c r="G456" s="53">
        <v>1.1099000000000001</v>
      </c>
    </row>
    <row r="457" spans="1:7" x14ac:dyDescent="0.15">
      <c r="A457" s="53">
        <v>150113</v>
      </c>
      <c r="B457" s="11" t="s">
        <v>6215</v>
      </c>
      <c r="C457" s="53">
        <v>1.7052</v>
      </c>
      <c r="D457" s="53">
        <v>1.7052</v>
      </c>
      <c r="E457" s="55">
        <v>1.38E-2</v>
      </c>
      <c r="F457" s="53">
        <v>1.6819999999999999</v>
      </c>
      <c r="G457" s="53">
        <v>1.6819999999999999</v>
      </c>
    </row>
    <row r="458" spans="1:7" x14ac:dyDescent="0.15">
      <c r="A458" s="53">
        <v>411</v>
      </c>
      <c r="B458" s="11" t="s">
        <v>7779</v>
      </c>
      <c r="C458" s="53">
        <v>1.1759999999999999</v>
      </c>
      <c r="D458" s="53">
        <v>1.526</v>
      </c>
      <c r="E458" s="55">
        <v>1.38E-2</v>
      </c>
      <c r="F458" s="53">
        <v>1.1599999999999999</v>
      </c>
      <c r="G458" s="53">
        <v>1.51</v>
      </c>
    </row>
    <row r="459" spans="1:7" x14ac:dyDescent="0.15">
      <c r="A459" s="53">
        <v>1366</v>
      </c>
      <c r="B459" s="11" t="s">
        <v>7582</v>
      </c>
      <c r="C459" s="53">
        <v>0.73599999999999999</v>
      </c>
      <c r="D459" s="53">
        <v>0.73599999999999999</v>
      </c>
      <c r="E459" s="55">
        <v>1.38E-2</v>
      </c>
      <c r="F459" s="53">
        <v>0.72599999999999998</v>
      </c>
      <c r="G459" s="53">
        <v>0.72599999999999998</v>
      </c>
    </row>
    <row r="460" spans="1:7" x14ac:dyDescent="0.15">
      <c r="A460" s="53">
        <v>217027</v>
      </c>
      <c r="B460" s="11" t="s">
        <v>9623</v>
      </c>
      <c r="C460" s="53">
        <v>2.0609999999999999</v>
      </c>
      <c r="D460" s="53">
        <v>2.0609999999999999</v>
      </c>
      <c r="E460" s="55">
        <v>1.38E-2</v>
      </c>
      <c r="F460" s="53">
        <v>2.0329999999999999</v>
      </c>
      <c r="G460" s="53">
        <v>2.0329999999999999</v>
      </c>
    </row>
    <row r="461" spans="1:7" x14ac:dyDescent="0.15">
      <c r="A461" s="53">
        <v>2160</v>
      </c>
      <c r="B461" s="11" t="s">
        <v>7535</v>
      </c>
      <c r="C461" s="53">
        <v>1.4</v>
      </c>
      <c r="D461" s="53">
        <v>1.4</v>
      </c>
      <c r="E461" s="55">
        <v>1.38E-2</v>
      </c>
      <c r="F461" s="53">
        <v>1.381</v>
      </c>
      <c r="G461" s="53">
        <v>1.381</v>
      </c>
    </row>
    <row r="462" spans="1:7" x14ac:dyDescent="0.15">
      <c r="A462" s="53">
        <v>200011</v>
      </c>
      <c r="B462" s="11" t="s">
        <v>195</v>
      </c>
      <c r="C462" s="53">
        <v>1.18</v>
      </c>
      <c r="D462" s="53">
        <v>1.2050000000000001</v>
      </c>
      <c r="E462" s="55">
        <v>1.37E-2</v>
      </c>
      <c r="F462" s="53">
        <v>1.1639999999999999</v>
      </c>
      <c r="G462" s="53">
        <v>1.1890000000000001</v>
      </c>
    </row>
    <row r="463" spans="1:7" x14ac:dyDescent="0.15">
      <c r="A463" s="53">
        <v>471</v>
      </c>
      <c r="B463" s="11" t="s">
        <v>10303</v>
      </c>
      <c r="C463" s="53">
        <v>1.5489999999999999</v>
      </c>
      <c r="D463" s="53">
        <v>2.0489999999999999</v>
      </c>
      <c r="E463" s="55">
        <v>1.37E-2</v>
      </c>
      <c r="F463" s="53">
        <v>1.528</v>
      </c>
      <c r="G463" s="53">
        <v>2.028</v>
      </c>
    </row>
    <row r="464" spans="1:7" x14ac:dyDescent="0.15">
      <c r="A464" s="53">
        <v>4857</v>
      </c>
      <c r="B464" s="11" t="s">
        <v>9131</v>
      </c>
      <c r="C464" s="53">
        <v>0.95920000000000005</v>
      </c>
      <c r="D464" s="53">
        <v>0.95920000000000005</v>
      </c>
      <c r="E464" s="55">
        <v>1.37E-2</v>
      </c>
      <c r="F464" s="53">
        <v>0.94620000000000004</v>
      </c>
      <c r="G464" s="53">
        <v>0.94620000000000004</v>
      </c>
    </row>
    <row r="465" spans="1:7" x14ac:dyDescent="0.15">
      <c r="A465" s="53">
        <v>510280</v>
      </c>
      <c r="B465" s="11" t="s">
        <v>10803</v>
      </c>
      <c r="C465" s="53">
        <v>1.7709999999999999</v>
      </c>
      <c r="D465" s="53">
        <v>1.7709999999999999</v>
      </c>
      <c r="E465" s="55">
        <v>1.37E-2</v>
      </c>
      <c r="F465" s="53">
        <v>1.7470000000000001</v>
      </c>
      <c r="G465" s="53">
        <v>1.7470000000000001</v>
      </c>
    </row>
    <row r="466" spans="1:7" x14ac:dyDescent="0.15">
      <c r="A466" s="53">
        <v>1178</v>
      </c>
      <c r="B466" s="11" t="s">
        <v>8067</v>
      </c>
      <c r="C466" s="53">
        <v>1.107</v>
      </c>
      <c r="D466" s="53">
        <v>1.327</v>
      </c>
      <c r="E466" s="55">
        <v>1.37E-2</v>
      </c>
      <c r="F466" s="53">
        <v>1.0920000000000001</v>
      </c>
      <c r="G466" s="53">
        <v>1.3120000000000001</v>
      </c>
    </row>
    <row r="467" spans="1:7" x14ac:dyDescent="0.15">
      <c r="A467" s="53">
        <v>1208</v>
      </c>
      <c r="B467" s="11" t="s">
        <v>7629</v>
      </c>
      <c r="C467" s="53">
        <v>1.107</v>
      </c>
      <c r="D467" s="53">
        <v>1.107</v>
      </c>
      <c r="E467" s="55">
        <v>1.37E-2</v>
      </c>
      <c r="F467" s="53">
        <v>1.0920000000000001</v>
      </c>
      <c r="G467" s="53">
        <v>1.0920000000000001</v>
      </c>
    </row>
    <row r="468" spans="1:7" x14ac:dyDescent="0.15">
      <c r="A468" s="53">
        <v>260117</v>
      </c>
      <c r="B468" s="11" t="s">
        <v>7759</v>
      </c>
      <c r="C468" s="53">
        <v>1.2549999999999999</v>
      </c>
      <c r="D468" s="53">
        <v>1.5349999999999999</v>
      </c>
      <c r="E468" s="55">
        <v>1.37E-2</v>
      </c>
      <c r="F468" s="53">
        <v>1.238</v>
      </c>
      <c r="G468" s="53">
        <v>1.518</v>
      </c>
    </row>
    <row r="469" spans="1:7" x14ac:dyDescent="0.15">
      <c r="A469" s="53">
        <v>1651</v>
      </c>
      <c r="B469" s="11" t="s">
        <v>6501</v>
      </c>
      <c r="C469" s="53">
        <v>1.4039999999999999</v>
      </c>
      <c r="D469" s="53">
        <v>1.4039999999999999</v>
      </c>
      <c r="E469" s="55">
        <v>1.37E-2</v>
      </c>
      <c r="F469" s="53">
        <v>1.385</v>
      </c>
      <c r="G469" s="53">
        <v>1.385</v>
      </c>
    </row>
    <row r="470" spans="1:7" x14ac:dyDescent="0.15">
      <c r="A470" s="53">
        <v>519100</v>
      </c>
      <c r="B470" s="11" t="s">
        <v>7800</v>
      </c>
      <c r="C470" s="53">
        <v>1.2501</v>
      </c>
      <c r="D470" s="53">
        <v>1.9411</v>
      </c>
      <c r="E470" s="55">
        <v>1.37E-2</v>
      </c>
      <c r="F470" s="53">
        <v>1.2332000000000001</v>
      </c>
      <c r="G470" s="53">
        <v>1.9241999999999999</v>
      </c>
    </row>
    <row r="471" spans="1:7" x14ac:dyDescent="0.15">
      <c r="A471" s="53">
        <v>164508</v>
      </c>
      <c r="B471" s="11" t="s">
        <v>5834</v>
      </c>
      <c r="C471" s="53">
        <v>1.0369999999999999</v>
      </c>
      <c r="D471" s="53">
        <v>1.1100000000000001</v>
      </c>
      <c r="E471" s="55">
        <v>1.37E-2</v>
      </c>
      <c r="F471" s="53">
        <v>1.0229999999999999</v>
      </c>
      <c r="G471" s="53">
        <v>1.0960000000000001</v>
      </c>
    </row>
    <row r="472" spans="1:7" x14ac:dyDescent="0.15">
      <c r="A472" s="53">
        <v>690011</v>
      </c>
      <c r="B472" s="11" t="s">
        <v>7685</v>
      </c>
      <c r="C472" s="53">
        <v>1.3340000000000001</v>
      </c>
      <c r="D472" s="53">
        <v>1.3340000000000001</v>
      </c>
      <c r="E472" s="55">
        <v>1.37E-2</v>
      </c>
      <c r="F472" s="53">
        <v>1.3160000000000001</v>
      </c>
      <c r="G472" s="53">
        <v>1.3160000000000001</v>
      </c>
    </row>
    <row r="473" spans="1:7" x14ac:dyDescent="0.15">
      <c r="A473" s="53">
        <v>176</v>
      </c>
      <c r="B473" s="11" t="s">
        <v>9461</v>
      </c>
      <c r="C473" s="53">
        <v>1.3270999999999999</v>
      </c>
      <c r="D473" s="53">
        <v>1.3270999999999999</v>
      </c>
      <c r="E473" s="55">
        <v>1.37E-2</v>
      </c>
      <c r="F473" s="53">
        <v>1.3091999999999999</v>
      </c>
      <c r="G473" s="53">
        <v>1.3091999999999999</v>
      </c>
    </row>
    <row r="474" spans="1:7" x14ac:dyDescent="0.15">
      <c r="A474" s="53">
        <v>1732</v>
      </c>
      <c r="B474" s="11" t="s">
        <v>9249</v>
      </c>
      <c r="C474" s="53">
        <v>1.0389999999999999</v>
      </c>
      <c r="D474" s="53">
        <v>1.0389999999999999</v>
      </c>
      <c r="E474" s="55">
        <v>1.37E-2</v>
      </c>
      <c r="F474" s="53">
        <v>1.0249999999999999</v>
      </c>
      <c r="G474" s="53">
        <v>1.0249999999999999</v>
      </c>
    </row>
    <row r="475" spans="1:7" x14ac:dyDescent="0.15">
      <c r="A475" s="53">
        <v>169105</v>
      </c>
      <c r="B475" s="11" t="s">
        <v>9761</v>
      </c>
      <c r="C475" s="53">
        <v>1.4409000000000001</v>
      </c>
      <c r="D475" s="53">
        <v>1.6629</v>
      </c>
      <c r="E475" s="55">
        <v>1.3599999999999999E-2</v>
      </c>
      <c r="F475" s="53">
        <v>1.4215</v>
      </c>
      <c r="G475" s="53">
        <v>1.6435</v>
      </c>
    </row>
    <row r="476" spans="1:7" x14ac:dyDescent="0.15">
      <c r="A476" s="53">
        <v>960022</v>
      </c>
      <c r="B476" s="11" t="s">
        <v>9562</v>
      </c>
      <c r="C476" s="53">
        <v>1.2330000000000001</v>
      </c>
      <c r="D476" s="53">
        <v>1.2346999999999999</v>
      </c>
      <c r="E476" s="55">
        <v>1.3599999999999999E-2</v>
      </c>
      <c r="F476" s="53">
        <v>1.2163999999999999</v>
      </c>
      <c r="G476" s="53">
        <v>1.2181</v>
      </c>
    </row>
    <row r="477" spans="1:7" x14ac:dyDescent="0.15">
      <c r="A477" s="53">
        <v>1297</v>
      </c>
      <c r="B477" s="11" t="s">
        <v>10383</v>
      </c>
      <c r="C477" s="53">
        <v>0.52</v>
      </c>
      <c r="D477" s="53">
        <v>0.52</v>
      </c>
      <c r="E477" s="55">
        <v>1.3599999999999999E-2</v>
      </c>
      <c r="F477" s="53">
        <v>0.51300000000000001</v>
      </c>
      <c r="G477" s="53">
        <v>0.51300000000000001</v>
      </c>
    </row>
    <row r="478" spans="1:7" x14ac:dyDescent="0.15">
      <c r="A478" s="53">
        <v>1852</v>
      </c>
      <c r="B478" s="11" t="s">
        <v>6356</v>
      </c>
      <c r="C478" s="53">
        <v>1.1890000000000001</v>
      </c>
      <c r="D478" s="53">
        <v>1.2190000000000001</v>
      </c>
      <c r="E478" s="55">
        <v>1.3599999999999999E-2</v>
      </c>
      <c r="F478" s="53">
        <v>1.173</v>
      </c>
      <c r="G478" s="53">
        <v>1.2030000000000001</v>
      </c>
    </row>
    <row r="479" spans="1:7" x14ac:dyDescent="0.15">
      <c r="A479" s="53">
        <v>2385</v>
      </c>
      <c r="B479" s="11" t="s">
        <v>9543</v>
      </c>
      <c r="C479" s="53">
        <v>1.45</v>
      </c>
      <c r="D479" s="53">
        <v>1.4518</v>
      </c>
      <c r="E479" s="55">
        <v>1.3599999999999999E-2</v>
      </c>
      <c r="F479" s="53">
        <v>1.4305000000000001</v>
      </c>
      <c r="G479" s="53">
        <v>1.4322999999999999</v>
      </c>
    </row>
    <row r="480" spans="1:7" x14ac:dyDescent="0.15">
      <c r="A480" s="53">
        <v>2272</v>
      </c>
      <c r="B480" s="11" t="s">
        <v>6471</v>
      </c>
      <c r="C480" s="53">
        <v>0.96799999999999997</v>
      </c>
      <c r="D480" s="53">
        <v>0.96799999999999997</v>
      </c>
      <c r="E480" s="55">
        <v>1.3599999999999999E-2</v>
      </c>
      <c r="F480" s="53">
        <v>0.95499999999999996</v>
      </c>
      <c r="G480" s="53">
        <v>0.95499999999999996</v>
      </c>
    </row>
    <row r="481" spans="1:7" x14ac:dyDescent="0.15">
      <c r="A481" s="53">
        <v>50002</v>
      </c>
      <c r="B481" s="11" t="s">
        <v>9541</v>
      </c>
      <c r="C481" s="53">
        <v>1.4596</v>
      </c>
      <c r="D481" s="53">
        <v>3.4565000000000001</v>
      </c>
      <c r="E481" s="55">
        <v>1.3599999999999999E-2</v>
      </c>
      <c r="F481" s="53">
        <v>1.44</v>
      </c>
      <c r="G481" s="53">
        <v>3.4369000000000001</v>
      </c>
    </row>
    <row r="482" spans="1:7" x14ac:dyDescent="0.15">
      <c r="A482" s="53">
        <v>4549</v>
      </c>
      <c r="B482" s="11" t="s">
        <v>6581</v>
      </c>
      <c r="C482" s="53">
        <v>1.0428999999999999</v>
      </c>
      <c r="D482" s="53">
        <v>1.0428999999999999</v>
      </c>
      <c r="E482" s="55">
        <v>1.3599999999999999E-2</v>
      </c>
      <c r="F482" s="53">
        <v>1.0288999999999999</v>
      </c>
      <c r="G482" s="53">
        <v>1.0288999999999999</v>
      </c>
    </row>
    <row r="483" spans="1:7" x14ac:dyDescent="0.15">
      <c r="A483" s="53">
        <v>200010</v>
      </c>
      <c r="B483" s="11" t="s">
        <v>214</v>
      </c>
      <c r="C483" s="53">
        <v>1.5129999999999999</v>
      </c>
      <c r="D483" s="53">
        <v>2.0179999999999998</v>
      </c>
      <c r="E483" s="55">
        <v>1.3599999999999999E-2</v>
      </c>
      <c r="F483" s="53">
        <v>1.4926999999999999</v>
      </c>
      <c r="G483" s="53">
        <v>1.9977</v>
      </c>
    </row>
    <row r="484" spans="1:7" x14ac:dyDescent="0.15">
      <c r="A484" s="53">
        <v>290002</v>
      </c>
      <c r="B484" s="11" t="s">
        <v>5916</v>
      </c>
      <c r="C484" s="53">
        <v>0.60389999999999999</v>
      </c>
      <c r="D484" s="53">
        <v>2.3858999999999999</v>
      </c>
      <c r="E484" s="55">
        <v>1.3599999999999999E-2</v>
      </c>
      <c r="F484" s="53">
        <v>0.5958</v>
      </c>
      <c r="G484" s="53">
        <v>2.3681999999999999</v>
      </c>
    </row>
    <row r="485" spans="1:7" x14ac:dyDescent="0.15">
      <c r="A485" s="53">
        <v>2259</v>
      </c>
      <c r="B485" s="11" t="s">
        <v>6293</v>
      </c>
      <c r="C485" s="53">
        <v>1.1930000000000001</v>
      </c>
      <c r="D485" s="53">
        <v>1.1930000000000001</v>
      </c>
      <c r="E485" s="55">
        <v>1.3599999999999999E-2</v>
      </c>
      <c r="F485" s="53">
        <v>1.177</v>
      </c>
      <c r="G485" s="53">
        <v>1.177</v>
      </c>
    </row>
    <row r="486" spans="1:7" x14ac:dyDescent="0.15">
      <c r="A486" s="53">
        <v>1230</v>
      </c>
      <c r="B486" s="11" t="s">
        <v>6325</v>
      </c>
      <c r="C486" s="53">
        <v>0.52200000000000002</v>
      </c>
      <c r="D486" s="53">
        <v>0.52200000000000002</v>
      </c>
      <c r="E486" s="55">
        <v>1.3599999999999999E-2</v>
      </c>
      <c r="F486" s="53">
        <v>0.51500000000000001</v>
      </c>
      <c r="G486" s="53">
        <v>0.51500000000000001</v>
      </c>
    </row>
    <row r="487" spans="1:7" x14ac:dyDescent="0.15">
      <c r="A487" s="53">
        <v>527</v>
      </c>
      <c r="B487" s="11" t="s">
        <v>7673</v>
      </c>
      <c r="C487" s="53">
        <v>2.4609999999999999</v>
      </c>
      <c r="D487" s="53">
        <v>2.4609999999999999</v>
      </c>
      <c r="E487" s="55">
        <v>1.3599999999999999E-2</v>
      </c>
      <c r="F487" s="53">
        <v>2.4279999999999999</v>
      </c>
      <c r="G487" s="53">
        <v>2.4279999999999999</v>
      </c>
    </row>
    <row r="488" spans="1:7" x14ac:dyDescent="0.15">
      <c r="A488" s="53">
        <v>5496</v>
      </c>
      <c r="B488" s="11" t="s">
        <v>5937</v>
      </c>
      <c r="C488" s="53">
        <v>0.91069999999999995</v>
      </c>
      <c r="D488" s="53">
        <v>0.91069999999999995</v>
      </c>
      <c r="E488" s="55">
        <v>1.3599999999999999E-2</v>
      </c>
      <c r="F488" s="53">
        <v>0.89849999999999997</v>
      </c>
      <c r="G488" s="53">
        <v>0.89849999999999997</v>
      </c>
    </row>
    <row r="489" spans="1:7" x14ac:dyDescent="0.15">
      <c r="A489" s="53">
        <v>5495</v>
      </c>
      <c r="B489" s="11" t="s">
        <v>5938</v>
      </c>
      <c r="C489" s="53">
        <v>0.9113</v>
      </c>
      <c r="D489" s="53">
        <v>0.9113</v>
      </c>
      <c r="E489" s="55">
        <v>1.3599999999999999E-2</v>
      </c>
      <c r="F489" s="53">
        <v>0.89910000000000001</v>
      </c>
      <c r="G489" s="53">
        <v>0.89910000000000001</v>
      </c>
    </row>
    <row r="490" spans="1:7" x14ac:dyDescent="0.15">
      <c r="A490" s="53">
        <v>162509</v>
      </c>
      <c r="B490" s="11" t="s">
        <v>6570</v>
      </c>
      <c r="C490" s="53">
        <v>1.345</v>
      </c>
      <c r="D490" s="53">
        <v>1.321</v>
      </c>
      <c r="E490" s="55">
        <v>1.3599999999999999E-2</v>
      </c>
      <c r="F490" s="53">
        <v>1.327</v>
      </c>
      <c r="G490" s="53">
        <v>1.3089999999999999</v>
      </c>
    </row>
    <row r="491" spans="1:7" x14ac:dyDescent="0.15">
      <c r="A491" s="53">
        <v>4856</v>
      </c>
      <c r="B491" s="11" t="s">
        <v>9130</v>
      </c>
      <c r="C491" s="53">
        <v>0.95669999999999999</v>
      </c>
      <c r="D491" s="53">
        <v>0.95669999999999999</v>
      </c>
      <c r="E491" s="55">
        <v>1.3599999999999999E-2</v>
      </c>
      <c r="F491" s="53">
        <v>0.94389999999999996</v>
      </c>
      <c r="G491" s="53">
        <v>0.94389999999999996</v>
      </c>
    </row>
    <row r="492" spans="1:7" x14ac:dyDescent="0.15">
      <c r="A492" s="53">
        <v>165312</v>
      </c>
      <c r="B492" s="11" t="s">
        <v>10696</v>
      </c>
      <c r="C492" s="53">
        <v>0.94259999999999999</v>
      </c>
      <c r="D492" s="53">
        <v>2.0891000000000002</v>
      </c>
      <c r="E492" s="55">
        <v>1.35E-2</v>
      </c>
      <c r="F492" s="53">
        <v>0.93</v>
      </c>
      <c r="G492" s="53">
        <v>2.0764999999999998</v>
      </c>
    </row>
    <row r="493" spans="1:7" x14ac:dyDescent="0.15">
      <c r="A493" s="53">
        <v>210003</v>
      </c>
      <c r="B493" s="11" t="s">
        <v>7990</v>
      </c>
      <c r="C493" s="53">
        <v>1.0925</v>
      </c>
      <c r="D493" s="53">
        <v>1.4824999999999999</v>
      </c>
      <c r="E493" s="55">
        <v>1.35E-2</v>
      </c>
      <c r="F493" s="53">
        <v>1.0779000000000001</v>
      </c>
      <c r="G493" s="53">
        <v>1.4679</v>
      </c>
    </row>
    <row r="494" spans="1:7" x14ac:dyDescent="0.15">
      <c r="A494" s="53">
        <v>320010</v>
      </c>
      <c r="B494" s="11" t="s">
        <v>7885</v>
      </c>
      <c r="C494" s="53">
        <v>1.347</v>
      </c>
      <c r="D494" s="53">
        <v>1.347</v>
      </c>
      <c r="E494" s="55">
        <v>1.35E-2</v>
      </c>
      <c r="F494" s="53">
        <v>1.329</v>
      </c>
      <c r="G494" s="53">
        <v>1.329</v>
      </c>
    </row>
    <row r="495" spans="1:7" x14ac:dyDescent="0.15">
      <c r="A495" s="53">
        <v>757</v>
      </c>
      <c r="B495" s="11" t="s">
        <v>6676</v>
      </c>
      <c r="C495" s="53">
        <v>0.89900000000000002</v>
      </c>
      <c r="D495" s="53">
        <v>1.099</v>
      </c>
      <c r="E495" s="55">
        <v>1.35E-2</v>
      </c>
      <c r="F495" s="53">
        <v>0.88700000000000001</v>
      </c>
      <c r="G495" s="53">
        <v>1.087</v>
      </c>
    </row>
    <row r="496" spans="1:7" x14ac:dyDescent="0.15">
      <c r="A496" s="53">
        <v>4155</v>
      </c>
      <c r="B496" s="11" t="s">
        <v>6679</v>
      </c>
      <c r="C496" s="53">
        <v>1.0863</v>
      </c>
      <c r="D496" s="53">
        <v>1.0863</v>
      </c>
      <c r="E496" s="55">
        <v>1.35E-2</v>
      </c>
      <c r="F496" s="53">
        <v>1.0718000000000001</v>
      </c>
      <c r="G496" s="53">
        <v>1.0718000000000001</v>
      </c>
    </row>
    <row r="497" spans="1:7" x14ac:dyDescent="0.15">
      <c r="A497" s="53">
        <v>410008</v>
      </c>
      <c r="B497" s="11" t="s">
        <v>6540</v>
      </c>
      <c r="C497" s="53">
        <v>1.3492</v>
      </c>
      <c r="D497" s="53">
        <v>1.3492</v>
      </c>
      <c r="E497" s="55">
        <v>1.35E-2</v>
      </c>
      <c r="F497" s="53">
        <v>1.3311999999999999</v>
      </c>
      <c r="G497" s="53">
        <v>1.3311999999999999</v>
      </c>
    </row>
    <row r="498" spans="1:7" x14ac:dyDescent="0.15">
      <c r="A498" s="53">
        <v>3373</v>
      </c>
      <c r="B498" s="11" t="s">
        <v>6006</v>
      </c>
      <c r="C498" s="53">
        <v>1.0347999999999999</v>
      </c>
      <c r="D498" s="53">
        <v>1.0347999999999999</v>
      </c>
      <c r="E498" s="55">
        <v>1.35E-2</v>
      </c>
      <c r="F498" s="53">
        <v>1.0209999999999999</v>
      </c>
      <c r="G498" s="53">
        <v>1.0209999999999999</v>
      </c>
    </row>
    <row r="499" spans="1:7" x14ac:dyDescent="0.15">
      <c r="A499" s="53">
        <v>3374</v>
      </c>
      <c r="B499" s="11" t="s">
        <v>6007</v>
      </c>
      <c r="C499" s="53">
        <v>1.0350999999999999</v>
      </c>
      <c r="D499" s="53">
        <v>1.0350999999999999</v>
      </c>
      <c r="E499" s="55">
        <v>1.35E-2</v>
      </c>
      <c r="F499" s="53">
        <v>1.0213000000000001</v>
      </c>
      <c r="G499" s="53">
        <v>1.0213000000000001</v>
      </c>
    </row>
    <row r="500" spans="1:7" x14ac:dyDescent="0.15">
      <c r="A500" s="53">
        <v>4156</v>
      </c>
      <c r="B500" s="11" t="s">
        <v>6680</v>
      </c>
      <c r="C500" s="53">
        <v>1.1476999999999999</v>
      </c>
      <c r="D500" s="53">
        <v>1.1476999999999999</v>
      </c>
      <c r="E500" s="55">
        <v>1.35E-2</v>
      </c>
      <c r="F500" s="53">
        <v>1.1324000000000001</v>
      </c>
      <c r="G500" s="53">
        <v>1.1324000000000001</v>
      </c>
    </row>
    <row r="501" spans="1:7" x14ac:dyDescent="0.15">
      <c r="A501" s="53">
        <v>519035</v>
      </c>
      <c r="B501" s="11" t="s">
        <v>10262</v>
      </c>
      <c r="C501" s="53">
        <v>1.5918000000000001</v>
      </c>
      <c r="D501" s="53">
        <v>4.9503000000000004</v>
      </c>
      <c r="E501" s="55">
        <v>1.35E-2</v>
      </c>
      <c r="F501" s="53">
        <v>1.5706</v>
      </c>
      <c r="G501" s="53">
        <v>4.8935000000000004</v>
      </c>
    </row>
    <row r="502" spans="1:7" x14ac:dyDescent="0.15">
      <c r="A502" s="53">
        <v>519642</v>
      </c>
      <c r="B502" s="11" t="s">
        <v>7892</v>
      </c>
      <c r="C502" s="53">
        <v>1.2769999999999999</v>
      </c>
      <c r="D502" s="53">
        <v>1.2769999999999999</v>
      </c>
      <c r="E502" s="55">
        <v>1.35E-2</v>
      </c>
      <c r="F502" s="53">
        <v>1.26</v>
      </c>
      <c r="G502" s="53">
        <v>1.26</v>
      </c>
    </row>
    <row r="503" spans="1:7" x14ac:dyDescent="0.15">
      <c r="A503" s="53">
        <v>5210</v>
      </c>
      <c r="B503" s="11" t="s">
        <v>7758</v>
      </c>
      <c r="C503" s="53">
        <v>0.88770000000000004</v>
      </c>
      <c r="D503" s="53">
        <v>0.88770000000000004</v>
      </c>
      <c r="E503" s="55">
        <v>1.35E-2</v>
      </c>
      <c r="F503" s="53">
        <v>0.87590000000000001</v>
      </c>
      <c r="G503" s="53">
        <v>0.87590000000000001</v>
      </c>
    </row>
    <row r="504" spans="1:7" x14ac:dyDescent="0.15">
      <c r="A504" s="53">
        <v>592</v>
      </c>
      <c r="B504" s="11" t="s">
        <v>10561</v>
      </c>
      <c r="C504" s="53">
        <v>2.1829999999999998</v>
      </c>
      <c r="D504" s="53">
        <v>2.1829999999999998</v>
      </c>
      <c r="E504" s="55">
        <v>1.35E-2</v>
      </c>
      <c r="F504" s="53">
        <v>2.1539999999999999</v>
      </c>
      <c r="G504" s="53">
        <v>2.1539999999999999</v>
      </c>
    </row>
    <row r="505" spans="1:7" x14ac:dyDescent="0.15">
      <c r="A505" s="53">
        <v>519157</v>
      </c>
      <c r="B505" s="11" t="s">
        <v>6498</v>
      </c>
      <c r="C505" s="53">
        <v>1.355</v>
      </c>
      <c r="D505" s="53">
        <v>1.355</v>
      </c>
      <c r="E505" s="55">
        <v>1.35E-2</v>
      </c>
      <c r="F505" s="53">
        <v>1.337</v>
      </c>
      <c r="G505" s="53">
        <v>1.337</v>
      </c>
    </row>
    <row r="506" spans="1:7" x14ac:dyDescent="0.15">
      <c r="A506" s="53">
        <v>5245</v>
      </c>
      <c r="B506" s="11" t="s">
        <v>5919</v>
      </c>
      <c r="C506" s="53">
        <v>0.94910000000000005</v>
      </c>
      <c r="D506" s="53">
        <v>0.94910000000000005</v>
      </c>
      <c r="E506" s="55">
        <v>1.35E-2</v>
      </c>
      <c r="F506" s="53">
        <v>0.9365</v>
      </c>
      <c r="G506" s="53">
        <v>0.9365</v>
      </c>
    </row>
    <row r="507" spans="1:7" x14ac:dyDescent="0.15">
      <c r="A507" s="53">
        <v>5209</v>
      </c>
      <c r="B507" s="11" t="s">
        <v>7748</v>
      </c>
      <c r="C507" s="53">
        <v>0.88929999999999998</v>
      </c>
      <c r="D507" s="53">
        <v>0.88929999999999998</v>
      </c>
      <c r="E507" s="55">
        <v>1.34E-2</v>
      </c>
      <c r="F507" s="53">
        <v>0.87749999999999995</v>
      </c>
      <c r="G507" s="53">
        <v>0.87749999999999995</v>
      </c>
    </row>
    <row r="508" spans="1:7" x14ac:dyDescent="0.15">
      <c r="A508" s="53">
        <v>159910</v>
      </c>
      <c r="B508" s="11" t="s">
        <v>9558</v>
      </c>
      <c r="C508" s="53">
        <v>1.8016000000000001</v>
      </c>
      <c r="D508" s="53">
        <v>1.8016000000000001</v>
      </c>
      <c r="E508" s="55">
        <v>1.34E-2</v>
      </c>
      <c r="F508" s="53">
        <v>1.7777000000000001</v>
      </c>
      <c r="G508" s="53">
        <v>1.7777000000000001</v>
      </c>
    </row>
    <row r="509" spans="1:7" x14ac:dyDescent="0.15">
      <c r="A509" s="53">
        <v>3567</v>
      </c>
      <c r="B509" s="11" t="s">
        <v>9568</v>
      </c>
      <c r="C509" s="53">
        <v>1.0859000000000001</v>
      </c>
      <c r="D509" s="53">
        <v>1.0859000000000001</v>
      </c>
      <c r="E509" s="55">
        <v>1.34E-2</v>
      </c>
      <c r="F509" s="53">
        <v>1.0714999999999999</v>
      </c>
      <c r="G509" s="53">
        <v>1.0714999999999999</v>
      </c>
    </row>
    <row r="510" spans="1:7" x14ac:dyDescent="0.15">
      <c r="A510" s="53">
        <v>5244</v>
      </c>
      <c r="B510" s="11" t="s">
        <v>5917</v>
      </c>
      <c r="C510" s="53">
        <v>0.95040000000000002</v>
      </c>
      <c r="D510" s="53">
        <v>0.95040000000000002</v>
      </c>
      <c r="E510" s="55">
        <v>1.34E-2</v>
      </c>
      <c r="F510" s="53">
        <v>0.93779999999999997</v>
      </c>
      <c r="G510" s="53">
        <v>0.93779999999999997</v>
      </c>
    </row>
    <row r="511" spans="1:7" x14ac:dyDescent="0.15">
      <c r="A511" s="53">
        <v>1955</v>
      </c>
      <c r="B511" s="11" t="s">
        <v>9019</v>
      </c>
      <c r="C511" s="53">
        <v>1.1319999999999999</v>
      </c>
      <c r="D511" s="53">
        <v>1.1319999999999999</v>
      </c>
      <c r="E511" s="55">
        <v>1.34E-2</v>
      </c>
      <c r="F511" s="53">
        <v>1.117</v>
      </c>
      <c r="G511" s="53">
        <v>1.117</v>
      </c>
    </row>
    <row r="512" spans="1:7" x14ac:dyDescent="0.15">
      <c r="A512" s="53">
        <v>290008</v>
      </c>
      <c r="B512" s="11" t="s">
        <v>5821</v>
      </c>
      <c r="C512" s="53">
        <v>1.1319999999999999</v>
      </c>
      <c r="D512" s="53">
        <v>1.571</v>
      </c>
      <c r="E512" s="55">
        <v>1.34E-2</v>
      </c>
      <c r="F512" s="53">
        <v>1.117</v>
      </c>
      <c r="G512" s="53">
        <v>1.556</v>
      </c>
    </row>
    <row r="513" spans="1:7" x14ac:dyDescent="0.15">
      <c r="A513" s="53">
        <v>1892</v>
      </c>
      <c r="B513" s="11" t="s">
        <v>7473</v>
      </c>
      <c r="C513" s="53">
        <v>1.208</v>
      </c>
      <c r="D513" s="53">
        <v>1.208</v>
      </c>
      <c r="E513" s="55">
        <v>1.34E-2</v>
      </c>
      <c r="F513" s="53">
        <v>1.1919999999999999</v>
      </c>
      <c r="G513" s="53">
        <v>1.1919999999999999</v>
      </c>
    </row>
    <row r="514" spans="1:7" x14ac:dyDescent="0.15">
      <c r="A514" s="53">
        <v>4234</v>
      </c>
      <c r="B514" s="11" t="s">
        <v>9018</v>
      </c>
      <c r="C514" s="53">
        <v>0.95140000000000002</v>
      </c>
      <c r="D514" s="53">
        <v>0.95140000000000002</v>
      </c>
      <c r="E514" s="55">
        <v>1.34E-2</v>
      </c>
      <c r="F514" s="53">
        <v>0.93879999999999997</v>
      </c>
      <c r="G514" s="53">
        <v>0.93879999999999997</v>
      </c>
    </row>
    <row r="515" spans="1:7" x14ac:dyDescent="0.15">
      <c r="A515" s="53">
        <v>160418</v>
      </c>
      <c r="B515" s="11" t="s">
        <v>6202</v>
      </c>
      <c r="C515" s="53">
        <v>0.90680000000000005</v>
      </c>
      <c r="D515" s="53">
        <v>0.97819999999999996</v>
      </c>
      <c r="E515" s="55">
        <v>1.34E-2</v>
      </c>
      <c r="F515" s="53">
        <v>0.89480000000000004</v>
      </c>
      <c r="G515" s="53">
        <v>0.96619999999999995</v>
      </c>
    </row>
    <row r="516" spans="1:7" x14ac:dyDescent="0.15">
      <c r="A516" s="53">
        <v>213003</v>
      </c>
      <c r="B516" s="11" t="s">
        <v>6621</v>
      </c>
      <c r="C516" s="53">
        <v>0.95230000000000004</v>
      </c>
      <c r="D516" s="53">
        <v>1.8523000000000001</v>
      </c>
      <c r="E516" s="55">
        <v>1.34E-2</v>
      </c>
      <c r="F516" s="53">
        <v>0.93969999999999998</v>
      </c>
      <c r="G516" s="53">
        <v>1.8396999999999999</v>
      </c>
    </row>
    <row r="517" spans="1:7" x14ac:dyDescent="0.15">
      <c r="A517" s="53">
        <v>1990</v>
      </c>
      <c r="B517" s="11" t="s">
        <v>9017</v>
      </c>
      <c r="C517" s="53">
        <v>0.9607</v>
      </c>
      <c r="D517" s="53">
        <v>1.0487</v>
      </c>
      <c r="E517" s="55">
        <v>1.34E-2</v>
      </c>
      <c r="F517" s="53">
        <v>0.94799999999999995</v>
      </c>
      <c r="G517" s="53">
        <v>1.036</v>
      </c>
    </row>
    <row r="518" spans="1:7" x14ac:dyDescent="0.15">
      <c r="A518" s="53">
        <v>1883</v>
      </c>
      <c r="B518" s="11" t="s">
        <v>9039</v>
      </c>
      <c r="C518" s="53">
        <v>1.6418999999999999</v>
      </c>
      <c r="D518" s="53">
        <v>2.5579000000000001</v>
      </c>
      <c r="E518" s="55">
        <v>1.34E-2</v>
      </c>
      <c r="F518" s="53">
        <v>1.6202000000000001</v>
      </c>
      <c r="G518" s="53">
        <v>2.5362</v>
      </c>
    </row>
    <row r="519" spans="1:7" x14ac:dyDescent="0.15">
      <c r="A519" s="53">
        <v>1910</v>
      </c>
      <c r="B519" s="11" t="s">
        <v>9015</v>
      </c>
      <c r="C519" s="53">
        <v>1.1126</v>
      </c>
      <c r="D519" s="53">
        <v>1.2361</v>
      </c>
      <c r="E519" s="55">
        <v>1.34E-2</v>
      </c>
      <c r="F519" s="53">
        <v>1.0979000000000001</v>
      </c>
      <c r="G519" s="53">
        <v>1.2214</v>
      </c>
    </row>
    <row r="520" spans="1:7" x14ac:dyDescent="0.15">
      <c r="A520" s="53">
        <v>2563</v>
      </c>
      <c r="B520" s="11" t="s">
        <v>6687</v>
      </c>
      <c r="C520" s="53">
        <v>1.06</v>
      </c>
      <c r="D520" s="53">
        <v>1.06</v>
      </c>
      <c r="E520" s="55">
        <v>1.34E-2</v>
      </c>
      <c r="F520" s="53">
        <v>1.046</v>
      </c>
      <c r="G520" s="53">
        <v>1.046</v>
      </c>
    </row>
    <row r="521" spans="1:7" x14ac:dyDescent="0.15">
      <c r="A521" s="53">
        <v>530016</v>
      </c>
      <c r="B521" s="11" t="s">
        <v>10609</v>
      </c>
      <c r="C521" s="53">
        <v>2.12</v>
      </c>
      <c r="D521" s="53">
        <v>2.2200000000000002</v>
      </c>
      <c r="E521" s="55">
        <v>1.34E-2</v>
      </c>
      <c r="F521" s="53">
        <v>2.0920000000000001</v>
      </c>
      <c r="G521" s="53">
        <v>2.1920000000000002</v>
      </c>
    </row>
    <row r="522" spans="1:7" x14ac:dyDescent="0.15">
      <c r="A522" s="53">
        <v>4351</v>
      </c>
      <c r="B522" s="11" t="s">
        <v>7780</v>
      </c>
      <c r="C522" s="53">
        <v>1.0229999999999999</v>
      </c>
      <c r="D522" s="53">
        <v>1.0229999999999999</v>
      </c>
      <c r="E522" s="55">
        <v>1.34E-2</v>
      </c>
      <c r="F522" s="53">
        <v>1.0095000000000001</v>
      </c>
      <c r="G522" s="53">
        <v>1.0095000000000001</v>
      </c>
    </row>
    <row r="523" spans="1:7" x14ac:dyDescent="0.15">
      <c r="A523" s="53">
        <v>502038</v>
      </c>
      <c r="B523" s="11" t="s">
        <v>9546</v>
      </c>
      <c r="C523" s="53">
        <v>0.72150000000000003</v>
      </c>
      <c r="D523" s="53">
        <v>0</v>
      </c>
      <c r="E523" s="55">
        <v>1.3299999999999999E-2</v>
      </c>
      <c r="F523" s="53">
        <v>0.71199999999999997</v>
      </c>
      <c r="G523" s="53">
        <v>0</v>
      </c>
    </row>
    <row r="524" spans="1:7" x14ac:dyDescent="0.15">
      <c r="A524" s="53">
        <v>270050</v>
      </c>
      <c r="B524" s="11" t="s">
        <v>9147</v>
      </c>
      <c r="C524" s="53">
        <v>2.1280000000000001</v>
      </c>
      <c r="D524" s="53">
        <v>2.1280000000000001</v>
      </c>
      <c r="E524" s="55">
        <v>1.3299999999999999E-2</v>
      </c>
      <c r="F524" s="53">
        <v>2.1</v>
      </c>
      <c r="G524" s="53">
        <v>2.1</v>
      </c>
    </row>
    <row r="525" spans="1:7" x14ac:dyDescent="0.15">
      <c r="A525" s="53">
        <v>166009</v>
      </c>
      <c r="B525" s="11" t="s">
        <v>9038</v>
      </c>
      <c r="C525" s="53">
        <v>1.6268</v>
      </c>
      <c r="D525" s="53">
        <v>2.5428000000000002</v>
      </c>
      <c r="E525" s="55">
        <v>1.3299999999999999E-2</v>
      </c>
      <c r="F525" s="53">
        <v>1.6053999999999999</v>
      </c>
      <c r="G525" s="53">
        <v>2.5213999999999999</v>
      </c>
    </row>
    <row r="526" spans="1:7" x14ac:dyDescent="0.15">
      <c r="A526" s="53">
        <v>159916</v>
      </c>
      <c r="B526" s="11" t="s">
        <v>10589</v>
      </c>
      <c r="C526" s="53">
        <v>3.7938000000000001</v>
      </c>
      <c r="D526" s="53">
        <v>2.0670000000000002</v>
      </c>
      <c r="E526" s="55">
        <v>1.3299999999999999E-2</v>
      </c>
      <c r="F526" s="53">
        <v>3.7439</v>
      </c>
      <c r="G526" s="53">
        <v>2.0398000000000001</v>
      </c>
    </row>
    <row r="527" spans="1:7" x14ac:dyDescent="0.15">
      <c r="A527" s="53">
        <v>290004</v>
      </c>
      <c r="B527" s="11" t="s">
        <v>5902</v>
      </c>
      <c r="C527" s="53">
        <v>0.73</v>
      </c>
      <c r="D527" s="53">
        <v>1.5437000000000001</v>
      </c>
      <c r="E527" s="55">
        <v>1.3299999999999999E-2</v>
      </c>
      <c r="F527" s="53">
        <v>0.72040000000000004</v>
      </c>
      <c r="G527" s="53">
        <v>1.5341</v>
      </c>
    </row>
    <row r="528" spans="1:7" x14ac:dyDescent="0.15">
      <c r="A528" s="53">
        <v>290014</v>
      </c>
      <c r="B528" s="11" t="s">
        <v>5910</v>
      </c>
      <c r="C528" s="53">
        <v>1.597</v>
      </c>
      <c r="D528" s="53">
        <v>1.657</v>
      </c>
      <c r="E528" s="55">
        <v>1.3299999999999999E-2</v>
      </c>
      <c r="F528" s="53">
        <v>1.5760000000000001</v>
      </c>
      <c r="G528" s="53">
        <v>1.6359999999999999</v>
      </c>
    </row>
    <row r="529" spans="1:7" x14ac:dyDescent="0.15">
      <c r="A529" s="53">
        <v>210009</v>
      </c>
      <c r="B529" s="11" t="s">
        <v>8035</v>
      </c>
      <c r="C529" s="53">
        <v>0.99</v>
      </c>
      <c r="D529" s="53">
        <v>1.0900000000000001</v>
      </c>
      <c r="E529" s="55">
        <v>1.3299999999999999E-2</v>
      </c>
      <c r="F529" s="53">
        <v>0.97699999999999998</v>
      </c>
      <c r="G529" s="53">
        <v>1.077</v>
      </c>
    </row>
    <row r="530" spans="1:7" x14ac:dyDescent="0.15">
      <c r="A530" s="53">
        <v>4236</v>
      </c>
      <c r="B530" s="11" t="s">
        <v>9040</v>
      </c>
      <c r="C530" s="53">
        <v>1.6221000000000001</v>
      </c>
      <c r="D530" s="53">
        <v>2.0371000000000001</v>
      </c>
      <c r="E530" s="55">
        <v>1.3299999999999999E-2</v>
      </c>
      <c r="F530" s="53">
        <v>1.6008</v>
      </c>
      <c r="G530" s="53">
        <v>2.0158</v>
      </c>
    </row>
    <row r="531" spans="1:7" x14ac:dyDescent="0.15">
      <c r="A531" s="53">
        <v>354</v>
      </c>
      <c r="B531" s="11" t="s">
        <v>7943</v>
      </c>
      <c r="C531" s="53">
        <v>1.2190000000000001</v>
      </c>
      <c r="D531" s="53">
        <v>1.867</v>
      </c>
      <c r="E531" s="55">
        <v>1.3299999999999999E-2</v>
      </c>
      <c r="F531" s="53">
        <v>1.2030000000000001</v>
      </c>
      <c r="G531" s="53">
        <v>1.851</v>
      </c>
    </row>
    <row r="532" spans="1:7" x14ac:dyDescent="0.15">
      <c r="A532" s="53">
        <v>310328</v>
      </c>
      <c r="B532" s="11" t="s">
        <v>8963</v>
      </c>
      <c r="C532" s="53">
        <v>0.59440000000000004</v>
      </c>
      <c r="D532" s="53">
        <v>3.0592000000000001</v>
      </c>
      <c r="E532" s="55">
        <v>1.3299999999999999E-2</v>
      </c>
      <c r="F532" s="53">
        <v>0.58660000000000001</v>
      </c>
      <c r="G532" s="53">
        <v>3.0449999999999999</v>
      </c>
    </row>
    <row r="533" spans="1:7" x14ac:dyDescent="0.15">
      <c r="A533" s="53">
        <v>213010</v>
      </c>
      <c r="B533" s="11" t="s">
        <v>257</v>
      </c>
      <c r="C533" s="53">
        <v>1.4490000000000001</v>
      </c>
      <c r="D533" s="53">
        <v>1.4490000000000001</v>
      </c>
      <c r="E533" s="55">
        <v>1.3299999999999999E-2</v>
      </c>
      <c r="F533" s="53">
        <v>1.43</v>
      </c>
      <c r="G533" s="53">
        <v>1.43</v>
      </c>
    </row>
    <row r="534" spans="1:7" x14ac:dyDescent="0.15">
      <c r="A534" s="53">
        <v>17</v>
      </c>
      <c r="B534" s="11" t="s">
        <v>6416</v>
      </c>
      <c r="C534" s="53">
        <v>1.6779999999999999</v>
      </c>
      <c r="D534" s="53">
        <v>2.3610000000000002</v>
      </c>
      <c r="E534" s="55">
        <v>1.3299999999999999E-2</v>
      </c>
      <c r="F534" s="53">
        <v>1.6559999999999999</v>
      </c>
      <c r="G534" s="53">
        <v>2.339</v>
      </c>
    </row>
    <row r="535" spans="1:7" x14ac:dyDescent="0.15">
      <c r="A535" s="53">
        <v>1053</v>
      </c>
      <c r="B535" s="11" t="s">
        <v>7578</v>
      </c>
      <c r="C535" s="53">
        <v>1.2210000000000001</v>
      </c>
      <c r="D535" s="53">
        <v>1.2210000000000001</v>
      </c>
      <c r="E535" s="55">
        <v>1.3299999999999999E-2</v>
      </c>
      <c r="F535" s="53">
        <v>1.2050000000000001</v>
      </c>
      <c r="G535" s="53">
        <v>1.2050000000000001</v>
      </c>
    </row>
    <row r="536" spans="1:7" x14ac:dyDescent="0.15">
      <c r="A536" s="53">
        <v>510880</v>
      </c>
      <c r="B536" s="11" t="s">
        <v>8091</v>
      </c>
      <c r="C536" s="53">
        <v>3.0219999999999998</v>
      </c>
      <c r="D536" s="53">
        <v>2.3426</v>
      </c>
      <c r="E536" s="55">
        <v>1.3299999999999999E-2</v>
      </c>
      <c r="F536" s="53">
        <v>2.9824000000000002</v>
      </c>
      <c r="G536" s="53">
        <v>2.3167</v>
      </c>
    </row>
    <row r="537" spans="1:7" x14ac:dyDescent="0.15">
      <c r="A537" s="53">
        <v>1118</v>
      </c>
      <c r="B537" s="11" t="s">
        <v>10629</v>
      </c>
      <c r="C537" s="53">
        <v>0.76400000000000001</v>
      </c>
      <c r="D537" s="53">
        <v>0.76400000000000001</v>
      </c>
      <c r="E537" s="55">
        <v>1.3299999999999999E-2</v>
      </c>
      <c r="F537" s="53">
        <v>0.754</v>
      </c>
      <c r="G537" s="53">
        <v>0.754</v>
      </c>
    </row>
    <row r="538" spans="1:7" x14ac:dyDescent="0.15">
      <c r="A538" s="53">
        <v>1518</v>
      </c>
      <c r="B538" s="11" t="s">
        <v>7994</v>
      </c>
      <c r="C538" s="53">
        <v>1.4674</v>
      </c>
      <c r="D538" s="53">
        <v>2.1074000000000002</v>
      </c>
      <c r="E538" s="55">
        <v>1.3299999999999999E-2</v>
      </c>
      <c r="F538" s="53">
        <v>1.4481999999999999</v>
      </c>
      <c r="G538" s="53">
        <v>2.0882000000000001</v>
      </c>
    </row>
    <row r="539" spans="1:7" x14ac:dyDescent="0.15">
      <c r="A539" s="53">
        <v>550002</v>
      </c>
      <c r="B539" s="11" t="s">
        <v>6436</v>
      </c>
      <c r="C539" s="53">
        <v>0.74990000000000001</v>
      </c>
      <c r="D539" s="53">
        <v>3.0329000000000002</v>
      </c>
      <c r="E539" s="55">
        <v>1.32E-2</v>
      </c>
      <c r="F539" s="53">
        <v>0.74009999999999998</v>
      </c>
      <c r="G539" s="53">
        <v>3.0112000000000001</v>
      </c>
    </row>
    <row r="540" spans="1:7" x14ac:dyDescent="0.15">
      <c r="A540" s="53">
        <v>560003</v>
      </c>
      <c r="B540" s="11" t="s">
        <v>155</v>
      </c>
      <c r="C540" s="53">
        <v>0.84299999999999997</v>
      </c>
      <c r="D540" s="53">
        <v>0.86299999999999999</v>
      </c>
      <c r="E540" s="55">
        <v>1.32E-2</v>
      </c>
      <c r="F540" s="53">
        <v>0.83199999999999996</v>
      </c>
      <c r="G540" s="53">
        <v>0.85199999999999998</v>
      </c>
    </row>
    <row r="541" spans="1:7" x14ac:dyDescent="0.15">
      <c r="A541" s="53">
        <v>3416</v>
      </c>
      <c r="B541" s="11" t="s">
        <v>9457</v>
      </c>
      <c r="C541" s="53">
        <v>0.8589</v>
      </c>
      <c r="D541" s="53">
        <v>0.8589</v>
      </c>
      <c r="E541" s="55">
        <v>1.32E-2</v>
      </c>
      <c r="F541" s="53">
        <v>0.84770000000000001</v>
      </c>
      <c r="G541" s="53">
        <v>0.84770000000000001</v>
      </c>
    </row>
    <row r="542" spans="1:7" x14ac:dyDescent="0.15">
      <c r="A542" s="53">
        <v>180003</v>
      </c>
      <c r="B542" s="11" t="s">
        <v>7945</v>
      </c>
      <c r="C542" s="53">
        <v>1.1977</v>
      </c>
      <c r="D542" s="53">
        <v>3.0127000000000002</v>
      </c>
      <c r="E542" s="55">
        <v>1.32E-2</v>
      </c>
      <c r="F542" s="53">
        <v>1.1820999999999999</v>
      </c>
      <c r="G542" s="53">
        <v>2.9971000000000001</v>
      </c>
    </row>
    <row r="543" spans="1:7" x14ac:dyDescent="0.15">
      <c r="A543" s="53">
        <v>1694</v>
      </c>
      <c r="B543" s="11" t="s">
        <v>5767</v>
      </c>
      <c r="C543" s="53">
        <v>1.46</v>
      </c>
      <c r="D543" s="53">
        <v>1.46</v>
      </c>
      <c r="E543" s="55">
        <v>1.32E-2</v>
      </c>
      <c r="F543" s="53">
        <v>1.4410000000000001</v>
      </c>
      <c r="G543" s="53">
        <v>1.4410000000000001</v>
      </c>
    </row>
    <row r="544" spans="1:7" x14ac:dyDescent="0.15">
      <c r="A544" s="53">
        <v>2059</v>
      </c>
      <c r="B544" s="11" t="s">
        <v>5961</v>
      </c>
      <c r="C544" s="53">
        <v>2.7679999999999998</v>
      </c>
      <c r="D544" s="53">
        <v>2.7679999999999998</v>
      </c>
      <c r="E544" s="55">
        <v>1.32E-2</v>
      </c>
      <c r="F544" s="53">
        <v>2.7320000000000002</v>
      </c>
      <c r="G544" s="53">
        <v>2.7320000000000002</v>
      </c>
    </row>
    <row r="545" spans="1:7" x14ac:dyDescent="0.15">
      <c r="A545" s="53">
        <v>591</v>
      </c>
      <c r="B545" s="11" t="s">
        <v>6424</v>
      </c>
      <c r="C545" s="53">
        <v>1.538</v>
      </c>
      <c r="D545" s="53">
        <v>1.538</v>
      </c>
      <c r="E545" s="55">
        <v>1.32E-2</v>
      </c>
      <c r="F545" s="53">
        <v>1.518</v>
      </c>
      <c r="G545" s="53">
        <v>1.518</v>
      </c>
    </row>
    <row r="546" spans="1:7" x14ac:dyDescent="0.15">
      <c r="A546" s="53">
        <v>519756</v>
      </c>
      <c r="B546" s="11" t="s">
        <v>10658</v>
      </c>
      <c r="C546" s="53">
        <v>1</v>
      </c>
      <c r="D546" s="53">
        <v>1</v>
      </c>
      <c r="E546" s="55">
        <v>1.32E-2</v>
      </c>
      <c r="F546" s="53">
        <v>0.98699999999999999</v>
      </c>
      <c r="G546" s="53">
        <v>0.98699999999999999</v>
      </c>
    </row>
    <row r="547" spans="1:7" x14ac:dyDescent="0.15">
      <c r="A547" s="53">
        <v>4597</v>
      </c>
      <c r="B547" s="11" t="s">
        <v>8956</v>
      </c>
      <c r="C547" s="53">
        <v>1.0619000000000001</v>
      </c>
      <c r="D547" s="53">
        <v>1.0619000000000001</v>
      </c>
      <c r="E547" s="55">
        <v>1.32E-2</v>
      </c>
      <c r="F547" s="53">
        <v>1.0481</v>
      </c>
      <c r="G547" s="53">
        <v>1.0481</v>
      </c>
    </row>
    <row r="548" spans="1:7" x14ac:dyDescent="0.15">
      <c r="A548" s="53">
        <v>398031</v>
      </c>
      <c r="B548" s="11" t="s">
        <v>6410</v>
      </c>
      <c r="C548" s="53">
        <v>0.80189999999999995</v>
      </c>
      <c r="D548" s="53">
        <v>2.0068999999999999</v>
      </c>
      <c r="E548" s="55">
        <v>1.3100000000000001E-2</v>
      </c>
      <c r="F548" s="53">
        <v>0.79149999999999998</v>
      </c>
      <c r="G548" s="53">
        <v>1.9964999999999999</v>
      </c>
    </row>
    <row r="549" spans="1:7" x14ac:dyDescent="0.15">
      <c r="A549" s="53">
        <v>5675</v>
      </c>
      <c r="B549" s="11" t="s">
        <v>10832</v>
      </c>
      <c r="C549" s="53">
        <v>1.1814</v>
      </c>
      <c r="D549" s="53">
        <v>1.1814</v>
      </c>
      <c r="E549" s="55">
        <v>1.3100000000000001E-2</v>
      </c>
      <c r="F549" s="53">
        <v>1.1660999999999999</v>
      </c>
      <c r="G549" s="53">
        <v>1.1660999999999999</v>
      </c>
    </row>
    <row r="550" spans="1:7" x14ac:dyDescent="0.15">
      <c r="A550" s="53">
        <v>110031</v>
      </c>
      <c r="B550" s="11" t="s">
        <v>10833</v>
      </c>
      <c r="C550" s="53">
        <v>1.1814</v>
      </c>
      <c r="D550" s="53">
        <v>1.1814</v>
      </c>
      <c r="E550" s="55">
        <v>1.3100000000000001E-2</v>
      </c>
      <c r="F550" s="53">
        <v>1.1660999999999999</v>
      </c>
      <c r="G550" s="53">
        <v>1.1660999999999999</v>
      </c>
    </row>
    <row r="551" spans="1:7" x14ac:dyDescent="0.15">
      <c r="A551" s="53">
        <v>550</v>
      </c>
      <c r="B551" s="11" t="s">
        <v>9345</v>
      </c>
      <c r="C551" s="53">
        <v>2.085</v>
      </c>
      <c r="D551" s="53">
        <v>2.085</v>
      </c>
      <c r="E551" s="55">
        <v>1.3100000000000001E-2</v>
      </c>
      <c r="F551" s="53">
        <v>2.0579999999999998</v>
      </c>
      <c r="G551" s="53">
        <v>2.0579999999999998</v>
      </c>
    </row>
    <row r="552" spans="1:7" x14ac:dyDescent="0.15">
      <c r="A552" s="53">
        <v>180028</v>
      </c>
      <c r="B552" s="11" t="s">
        <v>7573</v>
      </c>
      <c r="C552" s="53">
        <v>1.004</v>
      </c>
      <c r="D552" s="53">
        <v>1.66</v>
      </c>
      <c r="E552" s="55">
        <v>1.3100000000000001E-2</v>
      </c>
      <c r="F552" s="53">
        <v>0.99099999999999999</v>
      </c>
      <c r="G552" s="53">
        <v>1.639</v>
      </c>
    </row>
    <row r="553" spans="1:7" x14ac:dyDescent="0.15">
      <c r="A553" s="53">
        <v>150220</v>
      </c>
      <c r="B553" s="11" t="s">
        <v>6253</v>
      </c>
      <c r="C553" s="53">
        <v>0.77300000000000002</v>
      </c>
      <c r="D553" s="53">
        <v>0.77300000000000002</v>
      </c>
      <c r="E553" s="55">
        <v>1.3100000000000001E-2</v>
      </c>
      <c r="F553" s="53">
        <v>0.76300000000000001</v>
      </c>
      <c r="G553" s="53">
        <v>0.76300000000000001</v>
      </c>
    </row>
    <row r="554" spans="1:7" x14ac:dyDescent="0.15">
      <c r="A554" s="53">
        <v>4598</v>
      </c>
      <c r="B554" s="11" t="s">
        <v>8955</v>
      </c>
      <c r="C554" s="53">
        <v>1.0591999999999999</v>
      </c>
      <c r="D554" s="53">
        <v>1.0591999999999999</v>
      </c>
      <c r="E554" s="55">
        <v>1.3100000000000001E-2</v>
      </c>
      <c r="F554" s="53">
        <v>1.0455000000000001</v>
      </c>
      <c r="G554" s="53">
        <v>1.0455000000000001</v>
      </c>
    </row>
    <row r="555" spans="1:7" x14ac:dyDescent="0.15">
      <c r="A555" s="53">
        <v>4450</v>
      </c>
      <c r="B555" s="11" t="s">
        <v>9514</v>
      </c>
      <c r="C555" s="53">
        <v>1.1140000000000001</v>
      </c>
      <c r="D555" s="53">
        <v>1.1140000000000001</v>
      </c>
      <c r="E555" s="55">
        <v>1.3100000000000001E-2</v>
      </c>
      <c r="F555" s="53">
        <v>1.0995999999999999</v>
      </c>
      <c r="G555" s="53">
        <v>1.0995999999999999</v>
      </c>
    </row>
    <row r="556" spans="1:7" x14ac:dyDescent="0.15">
      <c r="A556" s="53">
        <v>1719</v>
      </c>
      <c r="B556" s="11" t="s">
        <v>6255</v>
      </c>
      <c r="C556" s="53">
        <v>1.0069999999999999</v>
      </c>
      <c r="D556" s="53">
        <v>1.0069999999999999</v>
      </c>
      <c r="E556" s="55">
        <v>1.3100000000000001E-2</v>
      </c>
      <c r="F556" s="53">
        <v>0.99399999999999999</v>
      </c>
      <c r="G556" s="53">
        <v>0.99399999999999999</v>
      </c>
    </row>
    <row r="557" spans="1:7" x14ac:dyDescent="0.15">
      <c r="A557" s="53">
        <v>233011</v>
      </c>
      <c r="B557" s="11" t="s">
        <v>9617</v>
      </c>
      <c r="C557" s="53">
        <v>2.0150000000000001</v>
      </c>
      <c r="D557" s="53">
        <v>2.4950000000000001</v>
      </c>
      <c r="E557" s="55">
        <v>1.3100000000000001E-2</v>
      </c>
      <c r="F557" s="53">
        <v>1.9890000000000001</v>
      </c>
      <c r="G557" s="53">
        <v>2.4689999999999999</v>
      </c>
    </row>
    <row r="558" spans="1:7" x14ac:dyDescent="0.15">
      <c r="A558" s="53">
        <v>2024</v>
      </c>
      <c r="B558" s="11" t="s">
        <v>33</v>
      </c>
      <c r="C558" s="53">
        <v>1.1084000000000001</v>
      </c>
      <c r="D558" s="53">
        <v>1.1084000000000001</v>
      </c>
      <c r="E558" s="55">
        <v>1.3100000000000001E-2</v>
      </c>
      <c r="F558" s="53">
        <v>1.0941000000000001</v>
      </c>
      <c r="G558" s="53">
        <v>1.0941000000000001</v>
      </c>
    </row>
    <row r="559" spans="1:7" x14ac:dyDescent="0.15">
      <c r="A559" s="53">
        <v>481012</v>
      </c>
      <c r="B559" s="11" t="s">
        <v>6232</v>
      </c>
      <c r="C559" s="53">
        <v>1.4037999999999999</v>
      </c>
      <c r="D559" s="53">
        <v>1.5820000000000001</v>
      </c>
      <c r="E559" s="55">
        <v>1.3100000000000001E-2</v>
      </c>
      <c r="F559" s="53">
        <v>1.3856999999999999</v>
      </c>
      <c r="G559" s="53">
        <v>1.5639000000000001</v>
      </c>
    </row>
    <row r="560" spans="1:7" x14ac:dyDescent="0.15">
      <c r="A560" s="53">
        <v>567</v>
      </c>
      <c r="B560" s="11" t="s">
        <v>9178</v>
      </c>
      <c r="C560" s="53">
        <v>1.7849999999999999</v>
      </c>
      <c r="D560" s="53">
        <v>1.7849999999999999</v>
      </c>
      <c r="E560" s="55">
        <v>1.3100000000000001E-2</v>
      </c>
      <c r="F560" s="53">
        <v>1.762</v>
      </c>
      <c r="G560" s="53">
        <v>1.762</v>
      </c>
    </row>
    <row r="561" spans="1:7" x14ac:dyDescent="0.15">
      <c r="A561" s="53">
        <v>168205</v>
      </c>
      <c r="B561" s="11" t="s">
        <v>7436</v>
      </c>
      <c r="C561" s="53">
        <v>0.93200000000000005</v>
      </c>
      <c r="D561" s="53">
        <v>1.004</v>
      </c>
      <c r="E561" s="55">
        <v>1.2999999999999999E-2</v>
      </c>
      <c r="F561" s="53">
        <v>0.92</v>
      </c>
      <c r="G561" s="53">
        <v>0.99199999999999999</v>
      </c>
    </row>
    <row r="562" spans="1:7" x14ac:dyDescent="0.15">
      <c r="A562" s="53">
        <v>217001</v>
      </c>
      <c r="B562" s="11" t="s">
        <v>9616</v>
      </c>
      <c r="C562" s="53">
        <v>0.37319999999999998</v>
      </c>
      <c r="D562" s="53">
        <v>3.7402000000000002</v>
      </c>
      <c r="E562" s="55">
        <v>1.2999999999999999E-2</v>
      </c>
      <c r="F562" s="53">
        <v>0.36840000000000001</v>
      </c>
      <c r="G562" s="53">
        <v>3.7353999999999998</v>
      </c>
    </row>
    <row r="563" spans="1:7" x14ac:dyDescent="0.15">
      <c r="A563" s="53">
        <v>2181</v>
      </c>
      <c r="B563" s="11" t="s">
        <v>5854</v>
      </c>
      <c r="C563" s="53">
        <v>0.93300000000000005</v>
      </c>
      <c r="D563" s="53">
        <v>0.93300000000000005</v>
      </c>
      <c r="E563" s="55">
        <v>1.2999999999999999E-2</v>
      </c>
      <c r="F563" s="53">
        <v>0.92100000000000004</v>
      </c>
      <c r="G563" s="53">
        <v>0.92100000000000004</v>
      </c>
    </row>
    <row r="564" spans="1:7" x14ac:dyDescent="0.15">
      <c r="A564" s="53">
        <v>5270</v>
      </c>
      <c r="B564" s="11" t="s">
        <v>255</v>
      </c>
      <c r="C564" s="53">
        <v>0.94089999999999996</v>
      </c>
      <c r="D564" s="53">
        <v>0.94089999999999996</v>
      </c>
      <c r="E564" s="55">
        <v>1.2999999999999999E-2</v>
      </c>
      <c r="F564" s="53">
        <v>0.92879999999999996</v>
      </c>
      <c r="G564" s="53">
        <v>0.92879999999999996</v>
      </c>
    </row>
    <row r="565" spans="1:7" x14ac:dyDescent="0.15">
      <c r="A565" s="53">
        <v>761</v>
      </c>
      <c r="B565" s="11" t="s">
        <v>5845</v>
      </c>
      <c r="C565" s="53">
        <v>1.167</v>
      </c>
      <c r="D565" s="53">
        <v>1.167</v>
      </c>
      <c r="E565" s="55">
        <v>1.2999999999999999E-2</v>
      </c>
      <c r="F565" s="53">
        <v>1.1519999999999999</v>
      </c>
      <c r="G565" s="53">
        <v>1.1519999999999999</v>
      </c>
    </row>
    <row r="566" spans="1:7" x14ac:dyDescent="0.15">
      <c r="A566" s="53">
        <v>163407</v>
      </c>
      <c r="B566" s="11" t="s">
        <v>7973</v>
      </c>
      <c r="C566" s="53">
        <v>1.8128</v>
      </c>
      <c r="D566" s="53">
        <v>1.8128</v>
      </c>
      <c r="E566" s="55">
        <v>1.2999999999999999E-2</v>
      </c>
      <c r="F566" s="53">
        <v>1.7895000000000001</v>
      </c>
      <c r="G566" s="53">
        <v>1.7895000000000001</v>
      </c>
    </row>
    <row r="567" spans="1:7" x14ac:dyDescent="0.15">
      <c r="A567" s="53">
        <v>2023</v>
      </c>
      <c r="B567" s="11" t="s">
        <v>35</v>
      </c>
      <c r="C567" s="53">
        <v>1.1291</v>
      </c>
      <c r="D567" s="53">
        <v>1.1291</v>
      </c>
      <c r="E567" s="55">
        <v>1.2999999999999999E-2</v>
      </c>
      <c r="F567" s="53">
        <v>1.1146</v>
      </c>
      <c r="G567" s="53">
        <v>1.1146</v>
      </c>
    </row>
    <row r="568" spans="1:7" x14ac:dyDescent="0.15">
      <c r="A568" s="53">
        <v>210008</v>
      </c>
      <c r="B568" s="11" t="s">
        <v>7647</v>
      </c>
      <c r="C568" s="53">
        <v>1.0987</v>
      </c>
      <c r="D568" s="53">
        <v>1.6987000000000001</v>
      </c>
      <c r="E568" s="55">
        <v>1.2999999999999999E-2</v>
      </c>
      <c r="F568" s="53">
        <v>1.0846</v>
      </c>
      <c r="G568" s="53">
        <v>1.6846000000000001</v>
      </c>
    </row>
    <row r="569" spans="1:7" x14ac:dyDescent="0.15">
      <c r="A569" s="53">
        <v>928</v>
      </c>
      <c r="B569" s="11" t="s">
        <v>6423</v>
      </c>
      <c r="C569" s="53">
        <v>1.0129999999999999</v>
      </c>
      <c r="D569" s="53">
        <v>1.0129999999999999</v>
      </c>
      <c r="E569" s="55">
        <v>1.2999999999999999E-2</v>
      </c>
      <c r="F569" s="53">
        <v>1</v>
      </c>
      <c r="G569" s="53">
        <v>1</v>
      </c>
    </row>
    <row r="570" spans="1:7" x14ac:dyDescent="0.15">
      <c r="A570" s="53">
        <v>519139</v>
      </c>
      <c r="B570" s="11" t="s">
        <v>7788</v>
      </c>
      <c r="C570" s="53">
        <v>1.2323</v>
      </c>
      <c r="D570" s="53">
        <v>1.2323</v>
      </c>
      <c r="E570" s="55">
        <v>1.2999999999999999E-2</v>
      </c>
      <c r="F570" s="53">
        <v>1.2164999999999999</v>
      </c>
      <c r="G570" s="53">
        <v>1.2164999999999999</v>
      </c>
    </row>
    <row r="571" spans="1:7" x14ac:dyDescent="0.15">
      <c r="A571" s="53">
        <v>213008</v>
      </c>
      <c r="B571" s="11" t="s">
        <v>6352</v>
      </c>
      <c r="C571" s="53">
        <v>1.3807</v>
      </c>
      <c r="D571" s="53">
        <v>2.298</v>
      </c>
      <c r="E571" s="55">
        <v>1.2999999999999999E-2</v>
      </c>
      <c r="F571" s="53">
        <v>1.363</v>
      </c>
      <c r="G571" s="53">
        <v>2.2787999999999999</v>
      </c>
    </row>
    <row r="572" spans="1:7" x14ac:dyDescent="0.15">
      <c r="A572" s="53">
        <v>502002</v>
      </c>
      <c r="B572" s="11" t="s">
        <v>5741</v>
      </c>
      <c r="C572" s="53">
        <v>0.84260000000000002</v>
      </c>
      <c r="D572" s="53">
        <v>0.13650000000000001</v>
      </c>
      <c r="E572" s="55">
        <v>1.2999999999999999E-2</v>
      </c>
      <c r="F572" s="53">
        <v>0.83179999999999998</v>
      </c>
      <c r="G572" s="53">
        <v>0.1348</v>
      </c>
    </row>
    <row r="573" spans="1:7" x14ac:dyDescent="0.15">
      <c r="A573" s="53">
        <v>510180</v>
      </c>
      <c r="B573" s="11" t="s">
        <v>5930</v>
      </c>
      <c r="C573" s="53">
        <v>3.3904999999999998</v>
      </c>
      <c r="D573" s="53">
        <v>3.5266000000000002</v>
      </c>
      <c r="E573" s="55">
        <v>1.2999999999999999E-2</v>
      </c>
      <c r="F573" s="53">
        <v>3.3471000000000002</v>
      </c>
      <c r="G573" s="53">
        <v>3.4862000000000002</v>
      </c>
    </row>
    <row r="574" spans="1:7" x14ac:dyDescent="0.15">
      <c r="A574" s="53">
        <v>217020</v>
      </c>
      <c r="B574" s="11" t="s">
        <v>9526</v>
      </c>
      <c r="C574" s="53">
        <v>1.2192000000000001</v>
      </c>
      <c r="D574" s="53">
        <v>1.5170999999999999</v>
      </c>
      <c r="E574" s="55">
        <v>1.2999999999999999E-2</v>
      </c>
      <c r="F574" s="53">
        <v>1.2036</v>
      </c>
      <c r="G574" s="53">
        <v>1.5015000000000001</v>
      </c>
    </row>
    <row r="575" spans="1:7" x14ac:dyDescent="0.15">
      <c r="A575" s="53">
        <v>590005</v>
      </c>
      <c r="B575" s="11" t="s">
        <v>6221</v>
      </c>
      <c r="C575" s="53">
        <v>1.72</v>
      </c>
      <c r="D575" s="53">
        <v>1.88</v>
      </c>
      <c r="E575" s="55">
        <v>1.2999999999999999E-2</v>
      </c>
      <c r="F575" s="53">
        <v>1.698</v>
      </c>
      <c r="G575" s="53">
        <v>1.8580000000000001</v>
      </c>
    </row>
    <row r="576" spans="1:7" x14ac:dyDescent="0.15">
      <c r="A576" s="53">
        <v>202002</v>
      </c>
      <c r="B576" s="11" t="s">
        <v>7519</v>
      </c>
      <c r="C576" s="53">
        <v>0.4773</v>
      </c>
      <c r="D576" s="53">
        <v>2.3896999999999999</v>
      </c>
      <c r="E576" s="55">
        <v>1.29E-2</v>
      </c>
      <c r="F576" s="53">
        <v>0.47120000000000001</v>
      </c>
      <c r="G576" s="53">
        <v>2.3767</v>
      </c>
    </row>
    <row r="577" spans="1:7" x14ac:dyDescent="0.15">
      <c r="A577" s="53">
        <v>487021</v>
      </c>
      <c r="B577" s="11" t="s">
        <v>6297</v>
      </c>
      <c r="C577" s="53">
        <v>1.5649999999999999</v>
      </c>
      <c r="D577" s="53">
        <v>1.5649999999999999</v>
      </c>
      <c r="E577" s="55">
        <v>1.29E-2</v>
      </c>
      <c r="F577" s="53">
        <v>1.5449999999999999</v>
      </c>
      <c r="G577" s="53">
        <v>1.5449999999999999</v>
      </c>
    </row>
    <row r="578" spans="1:7" x14ac:dyDescent="0.15">
      <c r="A578" s="53">
        <v>163503</v>
      </c>
      <c r="B578" s="11" t="s">
        <v>202</v>
      </c>
      <c r="C578" s="53">
        <v>0.4698</v>
      </c>
      <c r="D578" s="53">
        <v>2.3325</v>
      </c>
      <c r="E578" s="55">
        <v>1.29E-2</v>
      </c>
      <c r="F578" s="53">
        <v>0.46379999999999999</v>
      </c>
      <c r="G578" s="53">
        <v>2.3208000000000002</v>
      </c>
    </row>
    <row r="579" spans="1:7" x14ac:dyDescent="0.15">
      <c r="A579" s="53">
        <v>519026</v>
      </c>
      <c r="B579" s="11" t="s">
        <v>7556</v>
      </c>
      <c r="C579" s="53">
        <v>0.94</v>
      </c>
      <c r="D579" s="53">
        <v>0.94</v>
      </c>
      <c r="E579" s="55">
        <v>1.29E-2</v>
      </c>
      <c r="F579" s="53">
        <v>0.92800000000000005</v>
      </c>
      <c r="G579" s="53">
        <v>0.92800000000000005</v>
      </c>
    </row>
    <row r="580" spans="1:7" x14ac:dyDescent="0.15">
      <c r="A580" s="53">
        <v>470009</v>
      </c>
      <c r="B580" s="11" t="s">
        <v>7525</v>
      </c>
      <c r="C580" s="53">
        <v>3.2120000000000002</v>
      </c>
      <c r="D580" s="53">
        <v>3.4620000000000002</v>
      </c>
      <c r="E580" s="55">
        <v>1.29E-2</v>
      </c>
      <c r="F580" s="53">
        <v>3.1709999999999998</v>
      </c>
      <c r="G580" s="53">
        <v>3.4209999999999998</v>
      </c>
    </row>
    <row r="581" spans="1:7" x14ac:dyDescent="0.15">
      <c r="A581" s="53">
        <v>1106</v>
      </c>
      <c r="B581" s="11" t="s">
        <v>279</v>
      </c>
      <c r="C581" s="53">
        <v>0.94099999999999995</v>
      </c>
      <c r="D581" s="53">
        <v>0.99099999999999999</v>
      </c>
      <c r="E581" s="55">
        <v>1.29E-2</v>
      </c>
      <c r="F581" s="53">
        <v>0.92900000000000005</v>
      </c>
      <c r="G581" s="53">
        <v>0.97899999999999998</v>
      </c>
    </row>
    <row r="582" spans="1:7" x14ac:dyDescent="0.15">
      <c r="A582" s="53">
        <v>165512</v>
      </c>
      <c r="B582" s="11" t="s">
        <v>6455</v>
      </c>
      <c r="C582" s="53">
        <v>2.5880000000000001</v>
      </c>
      <c r="D582" s="53">
        <v>2.5880000000000001</v>
      </c>
      <c r="E582" s="55">
        <v>1.29E-2</v>
      </c>
      <c r="F582" s="53">
        <v>2.5550000000000002</v>
      </c>
      <c r="G582" s="53">
        <v>2.5550000000000002</v>
      </c>
    </row>
    <row r="583" spans="1:7" x14ac:dyDescent="0.15">
      <c r="A583" s="53">
        <v>2885</v>
      </c>
      <c r="B583" s="11" t="s">
        <v>9628</v>
      </c>
      <c r="C583" s="53">
        <v>0.92549999999999999</v>
      </c>
      <c r="D583" s="53">
        <v>0.92549999999999999</v>
      </c>
      <c r="E583" s="55">
        <v>1.29E-2</v>
      </c>
      <c r="F583" s="53">
        <v>0.91369999999999996</v>
      </c>
      <c r="G583" s="53">
        <v>0.91369999999999996</v>
      </c>
    </row>
    <row r="584" spans="1:7" x14ac:dyDescent="0.15">
      <c r="A584" s="53">
        <v>519033</v>
      </c>
      <c r="B584" s="11" t="s">
        <v>7562</v>
      </c>
      <c r="C584" s="53">
        <v>1.337</v>
      </c>
      <c r="D584" s="53">
        <v>1.9039999999999999</v>
      </c>
      <c r="E584" s="55">
        <v>1.29E-2</v>
      </c>
      <c r="F584" s="53">
        <v>1.32</v>
      </c>
      <c r="G584" s="53">
        <v>1.887</v>
      </c>
    </row>
    <row r="585" spans="1:7" x14ac:dyDescent="0.15">
      <c r="A585" s="53">
        <v>202001</v>
      </c>
      <c r="B585" s="11" t="s">
        <v>7518</v>
      </c>
      <c r="C585" s="53">
        <v>1.4157</v>
      </c>
      <c r="D585" s="53">
        <v>3.3307000000000002</v>
      </c>
      <c r="E585" s="55">
        <v>1.29E-2</v>
      </c>
      <c r="F585" s="53">
        <v>1.3976999999999999</v>
      </c>
      <c r="G585" s="53">
        <v>3.3127</v>
      </c>
    </row>
    <row r="586" spans="1:7" x14ac:dyDescent="0.15">
      <c r="A586" s="53">
        <v>290011</v>
      </c>
      <c r="B586" s="11" t="s">
        <v>5886</v>
      </c>
      <c r="C586" s="53">
        <v>1.496</v>
      </c>
      <c r="D586" s="53">
        <v>1.756</v>
      </c>
      <c r="E586" s="55">
        <v>1.29E-2</v>
      </c>
      <c r="F586" s="53">
        <v>1.4770000000000001</v>
      </c>
      <c r="G586" s="53">
        <v>1.7370000000000001</v>
      </c>
    </row>
    <row r="587" spans="1:7" x14ac:dyDescent="0.15">
      <c r="A587" s="53">
        <v>161601</v>
      </c>
      <c r="B587" s="11" t="s">
        <v>6458</v>
      </c>
      <c r="C587" s="53">
        <v>0.92149999999999999</v>
      </c>
      <c r="D587" s="53">
        <v>3.2265000000000001</v>
      </c>
      <c r="E587" s="55">
        <v>1.29E-2</v>
      </c>
      <c r="F587" s="53">
        <v>0.90980000000000005</v>
      </c>
      <c r="G587" s="53">
        <v>3.2147999999999999</v>
      </c>
    </row>
    <row r="588" spans="1:7" x14ac:dyDescent="0.15">
      <c r="A588" s="53">
        <v>233007</v>
      </c>
      <c r="B588" s="11" t="s">
        <v>10245</v>
      </c>
      <c r="C588" s="53">
        <v>2.1204000000000001</v>
      </c>
      <c r="D588" s="53">
        <v>2.4923999999999999</v>
      </c>
      <c r="E588" s="55">
        <v>1.2800000000000001E-2</v>
      </c>
      <c r="F588" s="53">
        <v>2.0935000000000001</v>
      </c>
      <c r="G588" s="53">
        <v>2.4655</v>
      </c>
    </row>
    <row r="589" spans="1:7" x14ac:dyDescent="0.15">
      <c r="A589" s="53">
        <v>210004</v>
      </c>
      <c r="B589" s="11" t="s">
        <v>8147</v>
      </c>
      <c r="C589" s="53">
        <v>1.1830000000000001</v>
      </c>
      <c r="D589" s="53">
        <v>1.913</v>
      </c>
      <c r="E589" s="55">
        <v>1.2800000000000001E-2</v>
      </c>
      <c r="F589" s="53">
        <v>1.1679999999999999</v>
      </c>
      <c r="G589" s="53">
        <v>1.8979999999999999</v>
      </c>
    </row>
    <row r="590" spans="1:7" x14ac:dyDescent="0.15">
      <c r="A590" s="53">
        <v>82</v>
      </c>
      <c r="B590" s="11" t="s">
        <v>9559</v>
      </c>
      <c r="C590" s="53">
        <v>1.341</v>
      </c>
      <c r="D590" s="53">
        <v>1.8959999999999999</v>
      </c>
      <c r="E590" s="55">
        <v>1.2800000000000001E-2</v>
      </c>
      <c r="F590" s="53">
        <v>1.3240000000000001</v>
      </c>
      <c r="G590" s="53">
        <v>1.879</v>
      </c>
    </row>
    <row r="591" spans="1:7" x14ac:dyDescent="0.15">
      <c r="A591" s="53">
        <v>2031</v>
      </c>
      <c r="B591" s="11" t="s">
        <v>9517</v>
      </c>
      <c r="C591" s="53">
        <v>3.3140000000000001</v>
      </c>
      <c r="D591" s="53">
        <v>3.9140000000000001</v>
      </c>
      <c r="E591" s="55">
        <v>1.2800000000000001E-2</v>
      </c>
      <c r="F591" s="53">
        <v>3.2719999999999998</v>
      </c>
      <c r="G591" s="53">
        <v>3.8719999999999999</v>
      </c>
    </row>
    <row r="592" spans="1:7" x14ac:dyDescent="0.15">
      <c r="A592" s="53">
        <v>1731</v>
      </c>
      <c r="B592" s="11" t="s">
        <v>9247</v>
      </c>
      <c r="C592" s="53">
        <v>1.0269999999999999</v>
      </c>
      <c r="D592" s="53">
        <v>1.0269999999999999</v>
      </c>
      <c r="E592" s="55">
        <v>1.2800000000000001E-2</v>
      </c>
      <c r="F592" s="53">
        <v>1.014</v>
      </c>
      <c r="G592" s="53">
        <v>1.014</v>
      </c>
    </row>
    <row r="593" spans="1:7" x14ac:dyDescent="0.15">
      <c r="A593" s="53">
        <v>519095</v>
      </c>
      <c r="B593" s="11" t="s">
        <v>6970</v>
      </c>
      <c r="C593" s="53">
        <v>1.659</v>
      </c>
      <c r="D593" s="53">
        <v>2.5590000000000002</v>
      </c>
      <c r="E593" s="55">
        <v>1.2800000000000001E-2</v>
      </c>
      <c r="F593" s="53">
        <v>1.6379999999999999</v>
      </c>
      <c r="G593" s="53">
        <v>2.5379999999999998</v>
      </c>
    </row>
    <row r="594" spans="1:7" x14ac:dyDescent="0.15">
      <c r="A594" s="53">
        <v>161507</v>
      </c>
      <c r="B594" s="11" t="s">
        <v>7767</v>
      </c>
      <c r="C594" s="53">
        <v>1.264</v>
      </c>
      <c r="D594" s="53">
        <v>1.403</v>
      </c>
      <c r="E594" s="55">
        <v>1.2800000000000001E-2</v>
      </c>
      <c r="F594" s="53">
        <v>1.248</v>
      </c>
      <c r="G594" s="53">
        <v>1.387</v>
      </c>
    </row>
    <row r="595" spans="1:7" x14ac:dyDescent="0.15">
      <c r="A595" s="53">
        <v>3862</v>
      </c>
      <c r="B595" s="11" t="s">
        <v>9555</v>
      </c>
      <c r="C595" s="53">
        <v>1.0986</v>
      </c>
      <c r="D595" s="53">
        <v>1.0986</v>
      </c>
      <c r="E595" s="55">
        <v>1.2800000000000001E-2</v>
      </c>
      <c r="F595" s="53">
        <v>1.0847</v>
      </c>
      <c r="G595" s="53">
        <v>1.0847</v>
      </c>
    </row>
    <row r="596" spans="1:7" x14ac:dyDescent="0.15">
      <c r="A596" s="53">
        <v>3834</v>
      </c>
      <c r="B596" s="11" t="s">
        <v>9848</v>
      </c>
      <c r="C596" s="53">
        <v>0.94899999999999995</v>
      </c>
      <c r="D596" s="53">
        <v>0.94899999999999995</v>
      </c>
      <c r="E596" s="55">
        <v>1.2800000000000001E-2</v>
      </c>
      <c r="F596" s="53">
        <v>0.93700000000000006</v>
      </c>
      <c r="G596" s="53">
        <v>0.93700000000000006</v>
      </c>
    </row>
    <row r="597" spans="1:7" x14ac:dyDescent="0.15">
      <c r="A597" s="53">
        <v>530001</v>
      </c>
      <c r="B597" s="11" t="s">
        <v>10562</v>
      </c>
      <c r="C597" s="53">
        <v>0.77529999999999999</v>
      </c>
      <c r="D597" s="53">
        <v>2.9634999999999998</v>
      </c>
      <c r="E597" s="55">
        <v>1.2800000000000001E-2</v>
      </c>
      <c r="F597" s="53">
        <v>0.76549999999999996</v>
      </c>
      <c r="G597" s="53">
        <v>2.9449000000000001</v>
      </c>
    </row>
    <row r="598" spans="1:7" x14ac:dyDescent="0.15">
      <c r="A598" s="53">
        <v>320022</v>
      </c>
      <c r="B598" s="11" t="s">
        <v>7561</v>
      </c>
      <c r="C598" s="53">
        <v>0.95099999999999996</v>
      </c>
      <c r="D598" s="53">
        <v>1.6519999999999999</v>
      </c>
      <c r="E598" s="55">
        <v>1.2800000000000001E-2</v>
      </c>
      <c r="F598" s="53">
        <v>0.93899999999999995</v>
      </c>
      <c r="G598" s="53">
        <v>1.631</v>
      </c>
    </row>
    <row r="599" spans="1:7" x14ac:dyDescent="0.15">
      <c r="A599" s="53">
        <v>161607</v>
      </c>
      <c r="B599" s="11" t="s">
        <v>6604</v>
      </c>
      <c r="C599" s="53">
        <v>1.1890000000000001</v>
      </c>
      <c r="D599" s="53">
        <v>2.782</v>
      </c>
      <c r="E599" s="55">
        <v>1.2800000000000001E-2</v>
      </c>
      <c r="F599" s="53">
        <v>1.1739999999999999</v>
      </c>
      <c r="G599" s="53">
        <v>2.7669999999999999</v>
      </c>
    </row>
    <row r="600" spans="1:7" x14ac:dyDescent="0.15">
      <c r="A600" s="53">
        <v>2270</v>
      </c>
      <c r="B600" s="11" t="s">
        <v>7745</v>
      </c>
      <c r="C600" s="53">
        <v>0.95199999999999996</v>
      </c>
      <c r="D600" s="53">
        <v>0.95199999999999996</v>
      </c>
      <c r="E600" s="55">
        <v>1.2800000000000001E-2</v>
      </c>
      <c r="F600" s="53">
        <v>0.94</v>
      </c>
      <c r="G600" s="53">
        <v>0.94</v>
      </c>
    </row>
    <row r="601" spans="1:7" x14ac:dyDescent="0.15">
      <c r="A601" s="53">
        <v>2451</v>
      </c>
      <c r="B601" s="11" t="s">
        <v>10399</v>
      </c>
      <c r="C601" s="53">
        <v>1.111</v>
      </c>
      <c r="D601" s="53">
        <v>1.111</v>
      </c>
      <c r="E601" s="55">
        <v>1.2800000000000001E-2</v>
      </c>
      <c r="F601" s="53">
        <v>1.097</v>
      </c>
      <c r="G601" s="53">
        <v>1.097</v>
      </c>
    </row>
    <row r="602" spans="1:7" x14ac:dyDescent="0.15">
      <c r="A602" s="53">
        <v>150968</v>
      </c>
      <c r="B602" s="11" t="s">
        <v>7658</v>
      </c>
      <c r="C602" s="53">
        <v>1.0167999999999999</v>
      </c>
      <c r="D602" s="53">
        <v>3.7136999999999998</v>
      </c>
      <c r="E602" s="55">
        <v>1.2699999999999999E-2</v>
      </c>
      <c r="F602" s="53">
        <v>1.004</v>
      </c>
      <c r="G602" s="53">
        <v>3.7008999999999999</v>
      </c>
    </row>
    <row r="603" spans="1:7" x14ac:dyDescent="0.15">
      <c r="A603" s="53">
        <v>40001</v>
      </c>
      <c r="B603" s="11" t="s">
        <v>5810</v>
      </c>
      <c r="C603" s="53">
        <v>0.71499999999999997</v>
      </c>
      <c r="D603" s="53">
        <v>3.6030000000000002</v>
      </c>
      <c r="E603" s="55">
        <v>1.2699999999999999E-2</v>
      </c>
      <c r="F603" s="53">
        <v>0.70599999999999996</v>
      </c>
      <c r="G603" s="53">
        <v>3.5649999999999999</v>
      </c>
    </row>
    <row r="604" spans="1:7" x14ac:dyDescent="0.15">
      <c r="A604" s="53">
        <v>1396</v>
      </c>
      <c r="B604" s="11" t="s">
        <v>10625</v>
      </c>
      <c r="C604" s="53">
        <v>0.71499999999999997</v>
      </c>
      <c r="D604" s="53">
        <v>0.71499999999999997</v>
      </c>
      <c r="E604" s="55">
        <v>1.2699999999999999E-2</v>
      </c>
      <c r="F604" s="53">
        <v>0.70599999999999996</v>
      </c>
      <c r="G604" s="53">
        <v>0.70599999999999996</v>
      </c>
    </row>
    <row r="605" spans="1:7" x14ac:dyDescent="0.15">
      <c r="A605" s="53">
        <v>5084</v>
      </c>
      <c r="B605" s="11" t="s">
        <v>10387</v>
      </c>
      <c r="C605" s="53">
        <v>0.99350000000000005</v>
      </c>
      <c r="D605" s="53">
        <v>0.99350000000000005</v>
      </c>
      <c r="E605" s="55">
        <v>1.2699999999999999E-2</v>
      </c>
      <c r="F605" s="53">
        <v>0.98099999999999998</v>
      </c>
      <c r="G605" s="53">
        <v>0.98099999999999998</v>
      </c>
    </row>
    <row r="606" spans="1:7" x14ac:dyDescent="0.15">
      <c r="A606" s="53">
        <v>610005</v>
      </c>
      <c r="B606" s="11" t="s">
        <v>190</v>
      </c>
      <c r="C606" s="53">
        <v>0.876</v>
      </c>
      <c r="D606" s="53">
        <v>1.0760000000000001</v>
      </c>
      <c r="E606" s="55">
        <v>1.2699999999999999E-2</v>
      </c>
      <c r="F606" s="53">
        <v>0.86499999999999999</v>
      </c>
      <c r="G606" s="53">
        <v>1.0649999999999999</v>
      </c>
    </row>
    <row r="607" spans="1:7" x14ac:dyDescent="0.15">
      <c r="A607" s="53">
        <v>3861</v>
      </c>
      <c r="B607" s="11" t="s">
        <v>9556</v>
      </c>
      <c r="C607" s="53">
        <v>1.099</v>
      </c>
      <c r="D607" s="53">
        <v>1.099</v>
      </c>
      <c r="E607" s="55">
        <v>1.2699999999999999E-2</v>
      </c>
      <c r="F607" s="53">
        <v>1.0851999999999999</v>
      </c>
      <c r="G607" s="53">
        <v>1.0851999999999999</v>
      </c>
    </row>
    <row r="608" spans="1:7" x14ac:dyDescent="0.15">
      <c r="A608" s="53">
        <v>1704</v>
      </c>
      <c r="B608" s="11" t="s">
        <v>7998</v>
      </c>
      <c r="C608" s="53">
        <v>1.0358000000000001</v>
      </c>
      <c r="D608" s="53">
        <v>1.0608</v>
      </c>
      <c r="E608" s="55">
        <v>1.2699999999999999E-2</v>
      </c>
      <c r="F608" s="53">
        <v>1.0227999999999999</v>
      </c>
      <c r="G608" s="53">
        <v>1.0478000000000001</v>
      </c>
    </row>
    <row r="609" spans="1:7" x14ac:dyDescent="0.15">
      <c r="A609" s="53">
        <v>240019</v>
      </c>
      <c r="B609" s="11" t="s">
        <v>10804</v>
      </c>
      <c r="C609" s="53">
        <v>1.756</v>
      </c>
      <c r="D609" s="53">
        <v>1.756</v>
      </c>
      <c r="E609" s="55">
        <v>1.2699999999999999E-2</v>
      </c>
      <c r="F609" s="53">
        <v>1.734</v>
      </c>
      <c r="G609" s="53">
        <v>1.734</v>
      </c>
    </row>
    <row r="610" spans="1:7" x14ac:dyDescent="0.15">
      <c r="A610" s="53">
        <v>793</v>
      </c>
      <c r="B610" s="11" t="s">
        <v>6371</v>
      </c>
      <c r="C610" s="53">
        <v>0.95799999999999996</v>
      </c>
      <c r="D610" s="53">
        <v>0.95799999999999996</v>
      </c>
      <c r="E610" s="55">
        <v>1.2699999999999999E-2</v>
      </c>
      <c r="F610" s="53">
        <v>0.94599999999999995</v>
      </c>
      <c r="G610" s="53">
        <v>0.94599999999999995</v>
      </c>
    </row>
    <row r="611" spans="1:7" x14ac:dyDescent="0.15">
      <c r="A611" s="53">
        <v>5085</v>
      </c>
      <c r="B611" s="11" t="s">
        <v>10388</v>
      </c>
      <c r="C611" s="53">
        <v>0.99039999999999995</v>
      </c>
      <c r="D611" s="53">
        <v>0.99039999999999995</v>
      </c>
      <c r="E611" s="55">
        <v>1.2699999999999999E-2</v>
      </c>
      <c r="F611" s="53">
        <v>0.97799999999999998</v>
      </c>
      <c r="G611" s="53">
        <v>0.97799999999999998</v>
      </c>
    </row>
    <row r="612" spans="1:7" x14ac:dyDescent="0.15">
      <c r="A612" s="53">
        <v>100029</v>
      </c>
      <c r="B612" s="11" t="s">
        <v>9594</v>
      </c>
      <c r="C612" s="53">
        <v>1.1105</v>
      </c>
      <c r="D612" s="53">
        <v>2.4015</v>
      </c>
      <c r="E612" s="55">
        <v>1.2699999999999999E-2</v>
      </c>
      <c r="F612" s="53">
        <v>1.0966</v>
      </c>
      <c r="G612" s="53">
        <v>2.3875999999999999</v>
      </c>
    </row>
    <row r="613" spans="1:7" x14ac:dyDescent="0.15">
      <c r="A613" s="53">
        <v>1163</v>
      </c>
      <c r="B613" s="11" t="s">
        <v>7522</v>
      </c>
      <c r="C613" s="53">
        <v>1.119</v>
      </c>
      <c r="D613" s="53">
        <v>1.119</v>
      </c>
      <c r="E613" s="55">
        <v>1.2699999999999999E-2</v>
      </c>
      <c r="F613" s="53">
        <v>1.105</v>
      </c>
      <c r="G613" s="53">
        <v>1.105</v>
      </c>
    </row>
    <row r="614" spans="1:7" x14ac:dyDescent="0.15">
      <c r="A614" s="53">
        <v>877</v>
      </c>
      <c r="B614" s="11" t="s">
        <v>7853</v>
      </c>
      <c r="C614" s="53">
        <v>1.6951000000000001</v>
      </c>
      <c r="D614" s="53">
        <v>1.6951000000000001</v>
      </c>
      <c r="E614" s="55">
        <v>1.2699999999999999E-2</v>
      </c>
      <c r="F614" s="53">
        <v>1.6738999999999999</v>
      </c>
      <c r="G614" s="53">
        <v>1.6738999999999999</v>
      </c>
    </row>
    <row r="615" spans="1:7" x14ac:dyDescent="0.15">
      <c r="A615" s="53">
        <v>510060</v>
      </c>
      <c r="B615" s="11" t="s">
        <v>7221</v>
      </c>
      <c r="C615" s="53">
        <v>1.8875999999999999</v>
      </c>
      <c r="D615" s="53">
        <v>1.2074</v>
      </c>
      <c r="E615" s="55">
        <v>1.2699999999999999E-2</v>
      </c>
      <c r="F615" s="53">
        <v>1.8640000000000001</v>
      </c>
      <c r="G615" s="53">
        <v>1.1922999999999999</v>
      </c>
    </row>
    <row r="616" spans="1:7" x14ac:dyDescent="0.15">
      <c r="A616" s="53">
        <v>4646</v>
      </c>
      <c r="B616" s="11" t="s">
        <v>10582</v>
      </c>
      <c r="C616" s="53">
        <v>1.0406</v>
      </c>
      <c r="D616" s="53">
        <v>1.0406</v>
      </c>
      <c r="E616" s="55">
        <v>1.2699999999999999E-2</v>
      </c>
      <c r="F616" s="53">
        <v>1.0276000000000001</v>
      </c>
      <c r="G616" s="53">
        <v>1.0276000000000001</v>
      </c>
    </row>
    <row r="617" spans="1:7" x14ac:dyDescent="0.15">
      <c r="A617" s="53">
        <v>399011</v>
      </c>
      <c r="B617" s="11" t="s">
        <v>6271</v>
      </c>
      <c r="C617" s="53">
        <v>1.601</v>
      </c>
      <c r="D617" s="53">
        <v>2.0110000000000001</v>
      </c>
      <c r="E617" s="55">
        <v>1.2699999999999999E-2</v>
      </c>
      <c r="F617" s="53">
        <v>1.581</v>
      </c>
      <c r="G617" s="53">
        <v>1.9910000000000001</v>
      </c>
    </row>
    <row r="618" spans="1:7" x14ac:dyDescent="0.15">
      <c r="A618" s="53">
        <v>3876</v>
      </c>
      <c r="B618" s="11" t="s">
        <v>10599</v>
      </c>
      <c r="C618" s="53">
        <v>1.2572000000000001</v>
      </c>
      <c r="D618" s="53">
        <v>1.2572000000000001</v>
      </c>
      <c r="E618" s="55">
        <v>1.26E-2</v>
      </c>
      <c r="F618" s="53">
        <v>1.2415</v>
      </c>
      <c r="G618" s="53">
        <v>1.2415</v>
      </c>
    </row>
    <row r="619" spans="1:7" x14ac:dyDescent="0.15">
      <c r="A619" s="53">
        <v>1075</v>
      </c>
      <c r="B619" s="11" t="s">
        <v>6495</v>
      </c>
      <c r="C619" s="53">
        <v>0.72099999999999997</v>
      </c>
      <c r="D619" s="53">
        <v>0.72099999999999997</v>
      </c>
      <c r="E619" s="55">
        <v>1.26E-2</v>
      </c>
      <c r="F619" s="53">
        <v>0.71199999999999997</v>
      </c>
      <c r="G619" s="53">
        <v>0.71199999999999997</v>
      </c>
    </row>
    <row r="620" spans="1:7" x14ac:dyDescent="0.15">
      <c r="A620" s="53">
        <v>519099</v>
      </c>
      <c r="B620" s="11" t="s">
        <v>6247</v>
      </c>
      <c r="C620" s="53">
        <v>1.3620000000000001</v>
      </c>
      <c r="D620" s="53">
        <v>1.843</v>
      </c>
      <c r="E620" s="55">
        <v>1.26E-2</v>
      </c>
      <c r="F620" s="53">
        <v>1.345</v>
      </c>
      <c r="G620" s="53">
        <v>1.8260000000000001</v>
      </c>
    </row>
    <row r="621" spans="1:7" x14ac:dyDescent="0.15">
      <c r="A621" s="53">
        <v>310368</v>
      </c>
      <c r="B621" s="11" t="s">
        <v>8961</v>
      </c>
      <c r="C621" s="53">
        <v>1.2182999999999999</v>
      </c>
      <c r="D621" s="53">
        <v>2.2343000000000002</v>
      </c>
      <c r="E621" s="55">
        <v>1.26E-2</v>
      </c>
      <c r="F621" s="53">
        <v>1.2031000000000001</v>
      </c>
      <c r="G621" s="53">
        <v>2.2191000000000001</v>
      </c>
    </row>
    <row r="622" spans="1:7" x14ac:dyDescent="0.15">
      <c r="A622" s="53">
        <v>1974</v>
      </c>
      <c r="B622" s="11" t="s">
        <v>7834</v>
      </c>
      <c r="C622" s="53">
        <v>1.4450000000000001</v>
      </c>
      <c r="D622" s="53">
        <v>1.4450000000000001</v>
      </c>
      <c r="E622" s="55">
        <v>1.26E-2</v>
      </c>
      <c r="F622" s="53">
        <v>1.427</v>
      </c>
      <c r="G622" s="53">
        <v>1.427</v>
      </c>
    </row>
    <row r="623" spans="1:7" x14ac:dyDescent="0.15">
      <c r="A623" s="53">
        <v>160311</v>
      </c>
      <c r="B623" s="11" t="s">
        <v>9549</v>
      </c>
      <c r="C623" s="53">
        <v>1.526</v>
      </c>
      <c r="D623" s="53">
        <v>5.0620000000000003</v>
      </c>
      <c r="E623" s="55">
        <v>1.26E-2</v>
      </c>
      <c r="F623" s="53">
        <v>1.5069999999999999</v>
      </c>
      <c r="G623" s="53">
        <v>5.0179999999999998</v>
      </c>
    </row>
    <row r="624" spans="1:7" x14ac:dyDescent="0.15">
      <c r="A624" s="53">
        <v>4352</v>
      </c>
      <c r="B624" s="11" t="s">
        <v>9359</v>
      </c>
      <c r="C624" s="53">
        <v>0.98019999999999996</v>
      </c>
      <c r="D624" s="53">
        <v>0.98019999999999996</v>
      </c>
      <c r="E624" s="55">
        <v>1.26E-2</v>
      </c>
      <c r="F624" s="53">
        <v>0.96799999999999997</v>
      </c>
      <c r="G624" s="53">
        <v>0.96799999999999997</v>
      </c>
    </row>
    <row r="625" spans="1:7" x14ac:dyDescent="0.15">
      <c r="A625" s="53">
        <v>3354</v>
      </c>
      <c r="B625" s="11" t="s">
        <v>6688</v>
      </c>
      <c r="C625" s="53">
        <v>1.0935999999999999</v>
      </c>
      <c r="D625" s="53">
        <v>1.0935999999999999</v>
      </c>
      <c r="E625" s="55">
        <v>1.26E-2</v>
      </c>
      <c r="F625" s="53">
        <v>1.08</v>
      </c>
      <c r="G625" s="53">
        <v>1.08</v>
      </c>
    </row>
    <row r="626" spans="1:7" x14ac:dyDescent="0.15">
      <c r="A626" s="53">
        <v>1588</v>
      </c>
      <c r="B626" s="11" t="s">
        <v>5846</v>
      </c>
      <c r="C626" s="53">
        <v>0.90069999999999995</v>
      </c>
      <c r="D626" s="53">
        <v>0.90069999999999995</v>
      </c>
      <c r="E626" s="55">
        <v>1.26E-2</v>
      </c>
      <c r="F626" s="53">
        <v>0.88949999999999996</v>
      </c>
      <c r="G626" s="53">
        <v>0.88949999999999996</v>
      </c>
    </row>
    <row r="627" spans="1:7" x14ac:dyDescent="0.15">
      <c r="A627" s="53">
        <v>4287</v>
      </c>
      <c r="B627" s="11" t="s">
        <v>7598</v>
      </c>
      <c r="C627" s="53">
        <v>1.1102000000000001</v>
      </c>
      <c r="D627" s="53">
        <v>1.1102000000000001</v>
      </c>
      <c r="E627" s="55">
        <v>1.26E-2</v>
      </c>
      <c r="F627" s="53">
        <v>1.0964</v>
      </c>
      <c r="G627" s="53">
        <v>1.0964</v>
      </c>
    </row>
    <row r="628" spans="1:7" x14ac:dyDescent="0.15">
      <c r="A628" s="53">
        <v>481008</v>
      </c>
      <c r="B628" s="11" t="s">
        <v>6412</v>
      </c>
      <c r="C628" s="53">
        <v>1.127</v>
      </c>
      <c r="D628" s="53">
        <v>1.8460000000000001</v>
      </c>
      <c r="E628" s="55">
        <v>1.26E-2</v>
      </c>
      <c r="F628" s="53">
        <v>1.113</v>
      </c>
      <c r="G628" s="53">
        <v>1.8320000000000001</v>
      </c>
    </row>
    <row r="629" spans="1:7" x14ac:dyDescent="0.15">
      <c r="A629" s="53">
        <v>40005</v>
      </c>
      <c r="B629" s="11" t="s">
        <v>5718</v>
      </c>
      <c r="C629" s="53">
        <v>3.8662999999999998</v>
      </c>
      <c r="D629" s="53">
        <v>4.4863</v>
      </c>
      <c r="E629" s="55">
        <v>1.26E-2</v>
      </c>
      <c r="F629" s="53">
        <v>3.8182999999999998</v>
      </c>
      <c r="G629" s="53">
        <v>4.4382999999999999</v>
      </c>
    </row>
    <row r="630" spans="1:7" x14ac:dyDescent="0.15">
      <c r="A630" s="53">
        <v>526</v>
      </c>
      <c r="B630" s="11" t="s">
        <v>5955</v>
      </c>
      <c r="C630" s="53">
        <v>1.4510000000000001</v>
      </c>
      <c r="D630" s="53">
        <v>1.4510000000000001</v>
      </c>
      <c r="E630" s="55">
        <v>1.26E-2</v>
      </c>
      <c r="F630" s="53">
        <v>1.4330000000000001</v>
      </c>
      <c r="G630" s="53">
        <v>1.4330000000000001</v>
      </c>
    </row>
    <row r="631" spans="1:7" x14ac:dyDescent="0.15">
      <c r="A631" s="53">
        <v>1589</v>
      </c>
      <c r="B631" s="11" t="s">
        <v>5850</v>
      </c>
      <c r="C631" s="53">
        <v>0.89490000000000003</v>
      </c>
      <c r="D631" s="53">
        <v>0.89490000000000003</v>
      </c>
      <c r="E631" s="55">
        <v>1.26E-2</v>
      </c>
      <c r="F631" s="53">
        <v>0.88380000000000003</v>
      </c>
      <c r="G631" s="53">
        <v>0.88380000000000003</v>
      </c>
    </row>
    <row r="632" spans="1:7" x14ac:dyDescent="0.15">
      <c r="A632" s="53">
        <v>2030</v>
      </c>
      <c r="B632" s="11" t="s">
        <v>7033</v>
      </c>
      <c r="C632" s="53">
        <v>1.129</v>
      </c>
      <c r="D632" s="53">
        <v>1.129</v>
      </c>
      <c r="E632" s="55">
        <v>1.26E-2</v>
      </c>
      <c r="F632" s="53">
        <v>1.115</v>
      </c>
      <c r="G632" s="53">
        <v>1.115</v>
      </c>
    </row>
    <row r="633" spans="1:7" x14ac:dyDescent="0.15">
      <c r="A633" s="53">
        <v>939</v>
      </c>
      <c r="B633" s="11" t="s">
        <v>6434</v>
      </c>
      <c r="C633" s="53">
        <v>0.72599999999999998</v>
      </c>
      <c r="D633" s="53">
        <v>0.93600000000000005</v>
      </c>
      <c r="E633" s="55">
        <v>1.26E-2</v>
      </c>
      <c r="F633" s="53">
        <v>0.71699999999999997</v>
      </c>
      <c r="G633" s="53">
        <v>0.92700000000000005</v>
      </c>
    </row>
    <row r="634" spans="1:7" x14ac:dyDescent="0.15">
      <c r="A634" s="53">
        <v>3353</v>
      </c>
      <c r="B634" s="11" t="s">
        <v>6689</v>
      </c>
      <c r="C634" s="53">
        <v>1.0972</v>
      </c>
      <c r="D634" s="53">
        <v>1.0972</v>
      </c>
      <c r="E634" s="55">
        <v>1.26E-2</v>
      </c>
      <c r="F634" s="53">
        <v>1.0835999999999999</v>
      </c>
      <c r="G634" s="53">
        <v>1.0835999999999999</v>
      </c>
    </row>
    <row r="635" spans="1:7" x14ac:dyDescent="0.15">
      <c r="A635" s="53">
        <v>519093</v>
      </c>
      <c r="B635" s="11" t="s">
        <v>6336</v>
      </c>
      <c r="C635" s="53">
        <v>1.8560000000000001</v>
      </c>
      <c r="D635" s="53">
        <v>1.8560000000000001</v>
      </c>
      <c r="E635" s="55">
        <v>1.2500000000000001E-2</v>
      </c>
      <c r="F635" s="53">
        <v>1.833</v>
      </c>
      <c r="G635" s="53">
        <v>1.833</v>
      </c>
    </row>
    <row r="636" spans="1:7" x14ac:dyDescent="0.15">
      <c r="A636" s="53">
        <v>2450</v>
      </c>
      <c r="B636" s="11" t="s">
        <v>10395</v>
      </c>
      <c r="C636" s="53">
        <v>1.1299999999999999</v>
      </c>
      <c r="D636" s="53">
        <v>1.1299999999999999</v>
      </c>
      <c r="E636" s="55">
        <v>1.2500000000000001E-2</v>
      </c>
      <c r="F636" s="53">
        <v>1.1160000000000001</v>
      </c>
      <c r="G636" s="53">
        <v>1.1160000000000001</v>
      </c>
    </row>
    <row r="637" spans="1:7" x14ac:dyDescent="0.15">
      <c r="A637" s="53">
        <v>519013</v>
      </c>
      <c r="B637" s="11" t="s">
        <v>8343</v>
      </c>
      <c r="C637" s="53">
        <v>0.64600000000000002</v>
      </c>
      <c r="D637" s="53">
        <v>1.752</v>
      </c>
      <c r="E637" s="55">
        <v>1.2500000000000001E-2</v>
      </c>
      <c r="F637" s="53">
        <v>0.63800000000000001</v>
      </c>
      <c r="G637" s="53">
        <v>1.744</v>
      </c>
    </row>
    <row r="638" spans="1:7" x14ac:dyDescent="0.15">
      <c r="A638" s="53">
        <v>161610</v>
      </c>
      <c r="B638" s="11" t="s">
        <v>6366</v>
      </c>
      <c r="C638" s="53">
        <v>0.97</v>
      </c>
      <c r="D638" s="53">
        <v>2.871</v>
      </c>
      <c r="E638" s="55">
        <v>1.2500000000000001E-2</v>
      </c>
      <c r="F638" s="53">
        <v>0.95799999999999996</v>
      </c>
      <c r="G638" s="53">
        <v>2.84</v>
      </c>
    </row>
    <row r="639" spans="1:7" x14ac:dyDescent="0.15">
      <c r="A639" s="53">
        <v>3492</v>
      </c>
      <c r="B639" s="11" t="s">
        <v>7661</v>
      </c>
      <c r="C639" s="53">
        <v>1.173</v>
      </c>
      <c r="D639" s="53">
        <v>1.173</v>
      </c>
      <c r="E639" s="55">
        <v>1.2500000000000001E-2</v>
      </c>
      <c r="F639" s="53">
        <v>1.1585000000000001</v>
      </c>
      <c r="G639" s="53">
        <v>1.1585000000000001</v>
      </c>
    </row>
    <row r="640" spans="1:7" x14ac:dyDescent="0.15">
      <c r="A640" s="53">
        <v>70023</v>
      </c>
      <c r="B640" s="11" t="s">
        <v>9572</v>
      </c>
      <c r="C640" s="53">
        <v>1.788</v>
      </c>
      <c r="D640" s="53">
        <v>1.788</v>
      </c>
      <c r="E640" s="55">
        <v>1.2500000000000001E-2</v>
      </c>
      <c r="F640" s="53">
        <v>1.7659</v>
      </c>
      <c r="G640" s="53">
        <v>1.7659</v>
      </c>
    </row>
    <row r="641" spans="1:7" x14ac:dyDescent="0.15">
      <c r="A641" s="53">
        <v>160610</v>
      </c>
      <c r="B641" s="11" t="s">
        <v>6302</v>
      </c>
      <c r="C641" s="53">
        <v>0.97199999999999998</v>
      </c>
      <c r="D641" s="53">
        <v>1.867</v>
      </c>
      <c r="E641" s="55">
        <v>1.2500000000000001E-2</v>
      </c>
      <c r="F641" s="53">
        <v>0.96</v>
      </c>
      <c r="G641" s="53">
        <v>1.855</v>
      </c>
    </row>
    <row r="642" spans="1:7" x14ac:dyDescent="0.15">
      <c r="A642" s="53">
        <v>1222</v>
      </c>
      <c r="B642" s="11" t="s">
        <v>6216</v>
      </c>
      <c r="C642" s="53">
        <v>0.97199999999999998</v>
      </c>
      <c r="D642" s="53">
        <v>0.97199999999999998</v>
      </c>
      <c r="E642" s="55">
        <v>1.2500000000000001E-2</v>
      </c>
      <c r="F642" s="53">
        <v>0.96</v>
      </c>
      <c r="G642" s="53">
        <v>0.96</v>
      </c>
    </row>
    <row r="643" spans="1:7" x14ac:dyDescent="0.15">
      <c r="A643" s="53">
        <v>519180</v>
      </c>
      <c r="B643" s="11" t="s">
        <v>8085</v>
      </c>
      <c r="C643" s="53">
        <v>0.92369999999999997</v>
      </c>
      <c r="D643" s="53">
        <v>3.2637</v>
      </c>
      <c r="E643" s="55">
        <v>1.2500000000000001E-2</v>
      </c>
      <c r="F643" s="53">
        <v>0.9123</v>
      </c>
      <c r="G643" s="53">
        <v>3.2523</v>
      </c>
    </row>
    <row r="644" spans="1:7" x14ac:dyDescent="0.15">
      <c r="A644" s="53">
        <v>1074</v>
      </c>
      <c r="B644" s="11" t="s">
        <v>7874</v>
      </c>
      <c r="C644" s="53">
        <v>1.0706</v>
      </c>
      <c r="D644" s="53">
        <v>1.0706</v>
      </c>
      <c r="E644" s="55">
        <v>1.2500000000000001E-2</v>
      </c>
      <c r="F644" s="53">
        <v>1.0573999999999999</v>
      </c>
      <c r="G644" s="53">
        <v>1.0573999999999999</v>
      </c>
    </row>
    <row r="645" spans="1:7" x14ac:dyDescent="0.15">
      <c r="A645" s="53">
        <v>1681</v>
      </c>
      <c r="B645" s="11" t="s">
        <v>6233</v>
      </c>
      <c r="C645" s="53">
        <v>1.056</v>
      </c>
      <c r="D645" s="53">
        <v>1.056</v>
      </c>
      <c r="E645" s="55">
        <v>1.2500000000000001E-2</v>
      </c>
      <c r="F645" s="53">
        <v>1.0429999999999999</v>
      </c>
      <c r="G645" s="53">
        <v>1.0429999999999999</v>
      </c>
    </row>
    <row r="646" spans="1:7" x14ac:dyDescent="0.15">
      <c r="A646" s="53">
        <v>4640</v>
      </c>
      <c r="B646" s="11" t="s">
        <v>9952</v>
      </c>
      <c r="C646" s="53">
        <v>0.80459999999999998</v>
      </c>
      <c r="D646" s="53">
        <v>0.80459999999999998</v>
      </c>
      <c r="E646" s="55">
        <v>1.2500000000000001E-2</v>
      </c>
      <c r="F646" s="53">
        <v>0.79469999999999996</v>
      </c>
      <c r="G646" s="53">
        <v>0.79469999999999996</v>
      </c>
    </row>
    <row r="647" spans="1:7" x14ac:dyDescent="0.15">
      <c r="A647" s="53">
        <v>550008</v>
      </c>
      <c r="B647" s="11" t="s">
        <v>6345</v>
      </c>
      <c r="C647" s="53">
        <v>1.4630000000000001</v>
      </c>
      <c r="D647" s="53">
        <v>2.2290000000000001</v>
      </c>
      <c r="E647" s="55">
        <v>1.2500000000000001E-2</v>
      </c>
      <c r="F647" s="53">
        <v>1.4450000000000001</v>
      </c>
      <c r="G647" s="53">
        <v>2.2109999999999999</v>
      </c>
    </row>
    <row r="648" spans="1:7" x14ac:dyDescent="0.15">
      <c r="A648" s="53">
        <v>1659</v>
      </c>
      <c r="B648" s="11" t="s">
        <v>6572</v>
      </c>
      <c r="C648" s="53">
        <v>1.3502000000000001</v>
      </c>
      <c r="D648" s="53">
        <v>1.3502000000000001</v>
      </c>
      <c r="E648" s="55">
        <v>1.24E-2</v>
      </c>
      <c r="F648" s="53">
        <v>1.3335999999999999</v>
      </c>
      <c r="G648" s="53">
        <v>1.3335999999999999</v>
      </c>
    </row>
    <row r="649" spans="1:7" x14ac:dyDescent="0.15">
      <c r="A649" s="53">
        <v>977</v>
      </c>
      <c r="B649" s="11" t="s">
        <v>211</v>
      </c>
      <c r="C649" s="53">
        <v>0.97799999999999998</v>
      </c>
      <c r="D649" s="53">
        <v>0.97799999999999998</v>
      </c>
      <c r="E649" s="55">
        <v>1.24E-2</v>
      </c>
      <c r="F649" s="53">
        <v>0.96599999999999997</v>
      </c>
      <c r="G649" s="53">
        <v>0.96599999999999997</v>
      </c>
    </row>
    <row r="650" spans="1:7" x14ac:dyDescent="0.15">
      <c r="A650" s="53">
        <v>3950</v>
      </c>
      <c r="B650" s="11" t="s">
        <v>9449</v>
      </c>
      <c r="C650" s="53">
        <v>1.1258999999999999</v>
      </c>
      <c r="D650" s="53">
        <v>1.1258999999999999</v>
      </c>
      <c r="E650" s="55">
        <v>1.24E-2</v>
      </c>
      <c r="F650" s="53">
        <v>1.1121000000000001</v>
      </c>
      <c r="G650" s="53">
        <v>1.1121000000000001</v>
      </c>
    </row>
    <row r="651" spans="1:7" x14ac:dyDescent="0.15">
      <c r="A651" s="53">
        <v>3957</v>
      </c>
      <c r="B651" s="11" t="s">
        <v>7840</v>
      </c>
      <c r="C651" s="53">
        <v>1.0704</v>
      </c>
      <c r="D651" s="53">
        <v>1.0704</v>
      </c>
      <c r="E651" s="55">
        <v>1.24E-2</v>
      </c>
      <c r="F651" s="53">
        <v>1.0572999999999999</v>
      </c>
      <c r="G651" s="53">
        <v>1.0572999999999999</v>
      </c>
    </row>
    <row r="652" spans="1:7" x14ac:dyDescent="0.15">
      <c r="A652" s="53">
        <v>1402</v>
      </c>
      <c r="B652" s="11" t="s">
        <v>7037</v>
      </c>
      <c r="C652" s="53">
        <v>1.1439999999999999</v>
      </c>
      <c r="D652" s="53">
        <v>1.1439999999999999</v>
      </c>
      <c r="E652" s="55">
        <v>1.24E-2</v>
      </c>
      <c r="F652" s="53">
        <v>1.1299999999999999</v>
      </c>
      <c r="G652" s="53">
        <v>1.1299999999999999</v>
      </c>
    </row>
    <row r="653" spans="1:7" x14ac:dyDescent="0.15">
      <c r="A653" s="53">
        <v>510900</v>
      </c>
      <c r="B653" s="11" t="s">
        <v>9402</v>
      </c>
      <c r="C653" s="53">
        <v>1.2343</v>
      </c>
      <c r="D653" s="53">
        <v>1.2343</v>
      </c>
      <c r="E653" s="55">
        <v>1.24E-2</v>
      </c>
      <c r="F653" s="53">
        <v>1.2192000000000001</v>
      </c>
      <c r="G653" s="53">
        <v>1.2192000000000001</v>
      </c>
    </row>
    <row r="654" spans="1:7" x14ac:dyDescent="0.15">
      <c r="A654" s="53">
        <v>550003</v>
      </c>
      <c r="B654" s="11" t="s">
        <v>6477</v>
      </c>
      <c r="C654" s="53">
        <v>2.5339999999999998</v>
      </c>
      <c r="D654" s="53">
        <v>3.4329999999999998</v>
      </c>
      <c r="E654" s="55">
        <v>1.24E-2</v>
      </c>
      <c r="F654" s="53">
        <v>2.5030000000000001</v>
      </c>
      <c r="G654" s="53">
        <v>3.4020000000000001</v>
      </c>
    </row>
    <row r="655" spans="1:7" x14ac:dyDescent="0.15">
      <c r="A655" s="53">
        <v>3951</v>
      </c>
      <c r="B655" s="11" t="s">
        <v>9451</v>
      </c>
      <c r="C655" s="53">
        <v>1.1283000000000001</v>
      </c>
      <c r="D655" s="53">
        <v>1.1283000000000001</v>
      </c>
      <c r="E655" s="55">
        <v>1.24E-2</v>
      </c>
      <c r="F655" s="53">
        <v>1.1145</v>
      </c>
      <c r="G655" s="53">
        <v>1.1145</v>
      </c>
    </row>
    <row r="656" spans="1:7" x14ac:dyDescent="0.15">
      <c r="A656" s="53">
        <v>4183</v>
      </c>
      <c r="B656" s="11" t="s">
        <v>10315</v>
      </c>
      <c r="C656" s="53">
        <v>1.1697</v>
      </c>
      <c r="D656" s="53">
        <v>1.1697</v>
      </c>
      <c r="E656" s="55">
        <v>1.24E-2</v>
      </c>
      <c r="F656" s="53">
        <v>1.1554</v>
      </c>
      <c r="G656" s="53">
        <v>1.1554</v>
      </c>
    </row>
    <row r="657" spans="1:7" x14ac:dyDescent="0.15">
      <c r="A657" s="53">
        <v>486001</v>
      </c>
      <c r="B657" s="11" t="s">
        <v>10834</v>
      </c>
      <c r="C657" s="53">
        <v>1.2270000000000001</v>
      </c>
      <c r="D657" s="53">
        <v>1.6879999999999999</v>
      </c>
      <c r="E657" s="55">
        <v>1.24E-2</v>
      </c>
      <c r="F657" s="53">
        <v>1.212</v>
      </c>
      <c r="G657" s="53">
        <v>1.673</v>
      </c>
    </row>
    <row r="658" spans="1:7" x14ac:dyDescent="0.15">
      <c r="A658" s="53">
        <v>3958</v>
      </c>
      <c r="B658" s="11" t="s">
        <v>7832</v>
      </c>
      <c r="C658" s="53">
        <v>1.0644</v>
      </c>
      <c r="D658" s="53">
        <v>1.0644</v>
      </c>
      <c r="E658" s="55">
        <v>1.24E-2</v>
      </c>
      <c r="F658" s="53">
        <v>1.0513999999999999</v>
      </c>
      <c r="G658" s="53">
        <v>1.0513999999999999</v>
      </c>
    </row>
    <row r="659" spans="1:7" x14ac:dyDescent="0.15">
      <c r="A659" s="53">
        <v>4874</v>
      </c>
      <c r="B659" s="11" t="s">
        <v>6592</v>
      </c>
      <c r="C659" s="53">
        <v>1.0649999999999999</v>
      </c>
      <c r="D659" s="53">
        <v>1.274</v>
      </c>
      <c r="E659" s="55">
        <v>1.24E-2</v>
      </c>
      <c r="F659" s="53">
        <v>1.052</v>
      </c>
      <c r="G659" s="53">
        <v>1.2609999999999999</v>
      </c>
    </row>
    <row r="660" spans="1:7" x14ac:dyDescent="0.15">
      <c r="A660" s="53">
        <v>2133</v>
      </c>
      <c r="B660" s="11" t="s">
        <v>9148</v>
      </c>
      <c r="C660" s="53">
        <v>1.1479999999999999</v>
      </c>
      <c r="D660" s="53">
        <v>1.1479999999999999</v>
      </c>
      <c r="E660" s="55">
        <v>1.23E-2</v>
      </c>
      <c r="F660" s="53">
        <v>1.1339999999999999</v>
      </c>
      <c r="G660" s="53">
        <v>1.1339999999999999</v>
      </c>
    </row>
    <row r="661" spans="1:7" x14ac:dyDescent="0.15">
      <c r="A661" s="53">
        <v>3299</v>
      </c>
      <c r="B661" s="11" t="s">
        <v>9611</v>
      </c>
      <c r="C661" s="53">
        <v>1.149</v>
      </c>
      <c r="D661" s="53">
        <v>1.149</v>
      </c>
      <c r="E661" s="55">
        <v>1.23E-2</v>
      </c>
      <c r="F661" s="53">
        <v>1.135</v>
      </c>
      <c r="G661" s="53">
        <v>1.135</v>
      </c>
    </row>
    <row r="662" spans="1:7" x14ac:dyDescent="0.15">
      <c r="A662" s="53">
        <v>1449</v>
      </c>
      <c r="B662" s="11" t="s">
        <v>348</v>
      </c>
      <c r="C662" s="53">
        <v>1.0669999999999999</v>
      </c>
      <c r="D662" s="53">
        <v>1.2569999999999999</v>
      </c>
      <c r="E662" s="55">
        <v>1.23E-2</v>
      </c>
      <c r="F662" s="53">
        <v>1.054</v>
      </c>
      <c r="G662" s="53">
        <v>1.244</v>
      </c>
    </row>
    <row r="663" spans="1:7" x14ac:dyDescent="0.15">
      <c r="A663" s="53">
        <v>40180</v>
      </c>
      <c r="B663" s="11" t="s">
        <v>5942</v>
      </c>
      <c r="C663" s="53">
        <v>1.4038999999999999</v>
      </c>
      <c r="D663" s="53">
        <v>1.4038999999999999</v>
      </c>
      <c r="E663" s="55">
        <v>1.23E-2</v>
      </c>
      <c r="F663" s="53">
        <v>1.3868</v>
      </c>
      <c r="G663" s="53">
        <v>1.3868</v>
      </c>
    </row>
    <row r="664" spans="1:7" x14ac:dyDescent="0.15">
      <c r="A664" s="53">
        <v>206012</v>
      </c>
      <c r="B664" s="11" t="s">
        <v>6369</v>
      </c>
      <c r="C664" s="53">
        <v>1.3160000000000001</v>
      </c>
      <c r="D664" s="53">
        <v>1.3160000000000001</v>
      </c>
      <c r="E664" s="55">
        <v>1.23E-2</v>
      </c>
      <c r="F664" s="53">
        <v>1.3</v>
      </c>
      <c r="G664" s="53">
        <v>1.3</v>
      </c>
    </row>
    <row r="665" spans="1:7" x14ac:dyDescent="0.15">
      <c r="A665" s="53">
        <v>530015</v>
      </c>
      <c r="B665" s="11" t="s">
        <v>10596</v>
      </c>
      <c r="C665" s="53">
        <v>1.9666999999999999</v>
      </c>
      <c r="D665" s="53">
        <v>1.9666999999999999</v>
      </c>
      <c r="E665" s="55">
        <v>1.23E-2</v>
      </c>
      <c r="F665" s="53">
        <v>1.9428000000000001</v>
      </c>
      <c r="G665" s="53">
        <v>1.9428000000000001</v>
      </c>
    </row>
    <row r="666" spans="1:7" x14ac:dyDescent="0.15">
      <c r="A666" s="53">
        <v>70099</v>
      </c>
      <c r="B666" s="11" t="s">
        <v>6367</v>
      </c>
      <c r="C666" s="53">
        <v>1.399</v>
      </c>
      <c r="D666" s="53">
        <v>2.6110000000000002</v>
      </c>
      <c r="E666" s="55">
        <v>1.23E-2</v>
      </c>
      <c r="F666" s="53">
        <v>1.3819999999999999</v>
      </c>
      <c r="G666" s="53">
        <v>2.5939999999999999</v>
      </c>
    </row>
    <row r="667" spans="1:7" ht="32" x14ac:dyDescent="0.15">
      <c r="A667" s="53">
        <v>5112</v>
      </c>
      <c r="B667" s="11" t="s">
        <v>7540</v>
      </c>
      <c r="C667" s="53">
        <v>0.96330000000000005</v>
      </c>
      <c r="D667" s="53">
        <v>0.96330000000000005</v>
      </c>
      <c r="E667" s="55">
        <v>1.23E-2</v>
      </c>
      <c r="F667" s="53">
        <v>0.9516</v>
      </c>
      <c r="G667" s="53">
        <v>0.9516</v>
      </c>
    </row>
    <row r="668" spans="1:7" x14ac:dyDescent="0.15">
      <c r="A668" s="53">
        <v>510270</v>
      </c>
      <c r="B668" s="11" t="s">
        <v>6884</v>
      </c>
      <c r="C668" s="53">
        <v>1.153</v>
      </c>
      <c r="D668" s="53">
        <v>1.345</v>
      </c>
      <c r="E668" s="55">
        <v>1.23E-2</v>
      </c>
      <c r="F668" s="53">
        <v>1.139</v>
      </c>
      <c r="G668" s="53">
        <v>1.329</v>
      </c>
    </row>
    <row r="669" spans="1:7" x14ac:dyDescent="0.15">
      <c r="A669" s="53">
        <v>11</v>
      </c>
      <c r="B669" s="11" t="s">
        <v>9485</v>
      </c>
      <c r="C669" s="53">
        <v>13.26</v>
      </c>
      <c r="D669" s="53">
        <v>17.440000000000001</v>
      </c>
      <c r="E669" s="55">
        <v>1.23E-2</v>
      </c>
      <c r="F669" s="53">
        <v>13.099</v>
      </c>
      <c r="G669" s="53">
        <v>17.279</v>
      </c>
    </row>
    <row r="670" spans="1:7" x14ac:dyDescent="0.15">
      <c r="A670" s="53">
        <v>159908</v>
      </c>
      <c r="B670" s="11" t="s">
        <v>9602</v>
      </c>
      <c r="C670" s="53">
        <v>1.5079</v>
      </c>
      <c r="D670" s="53">
        <v>1.5079</v>
      </c>
      <c r="E670" s="55">
        <v>1.23E-2</v>
      </c>
      <c r="F670" s="53">
        <v>1.4896</v>
      </c>
      <c r="G670" s="53">
        <v>1.4896</v>
      </c>
    </row>
    <row r="671" spans="1:7" x14ac:dyDescent="0.15">
      <c r="A671" s="53">
        <v>1015</v>
      </c>
      <c r="B671" s="11" t="s">
        <v>9472</v>
      </c>
      <c r="C671" s="53">
        <v>1.4019999999999999</v>
      </c>
      <c r="D671" s="53">
        <v>1.4019999999999999</v>
      </c>
      <c r="E671" s="55">
        <v>1.23E-2</v>
      </c>
      <c r="F671" s="53">
        <v>1.385</v>
      </c>
      <c r="G671" s="53">
        <v>1.385</v>
      </c>
    </row>
    <row r="672" spans="1:7" x14ac:dyDescent="0.15">
      <c r="A672" s="53">
        <v>5268</v>
      </c>
      <c r="B672" s="11" t="s">
        <v>6383</v>
      </c>
      <c r="C672" s="53">
        <v>0.94079999999999997</v>
      </c>
      <c r="D672" s="53">
        <v>0.94079999999999997</v>
      </c>
      <c r="E672" s="55">
        <v>1.23E-2</v>
      </c>
      <c r="F672" s="53">
        <v>0.9294</v>
      </c>
      <c r="G672" s="53">
        <v>0.9294</v>
      </c>
    </row>
    <row r="673" spans="1:7" x14ac:dyDescent="0.15">
      <c r="A673" s="53">
        <v>1000</v>
      </c>
      <c r="B673" s="11" t="s">
        <v>9016</v>
      </c>
      <c r="C673" s="53">
        <v>1.073</v>
      </c>
      <c r="D673" s="53">
        <v>1.073</v>
      </c>
      <c r="E673" s="55">
        <v>1.23E-2</v>
      </c>
      <c r="F673" s="53">
        <v>1.06</v>
      </c>
      <c r="G673" s="53">
        <v>1.06</v>
      </c>
    </row>
    <row r="674" spans="1:7" x14ac:dyDescent="0.15">
      <c r="A674" s="53">
        <v>1225</v>
      </c>
      <c r="B674" s="11" t="s">
        <v>7953</v>
      </c>
      <c r="C674" s="53">
        <v>0.57799999999999996</v>
      </c>
      <c r="D674" s="53">
        <v>0.57799999999999996</v>
      </c>
      <c r="E674" s="55">
        <v>1.23E-2</v>
      </c>
      <c r="F674" s="53">
        <v>0.57099999999999995</v>
      </c>
      <c r="G674" s="53">
        <v>0.57099999999999995</v>
      </c>
    </row>
    <row r="675" spans="1:7" x14ac:dyDescent="0.15">
      <c r="A675" s="53">
        <v>160211</v>
      </c>
      <c r="B675" s="11" t="s">
        <v>5732</v>
      </c>
      <c r="C675" s="53">
        <v>2.6440000000000001</v>
      </c>
      <c r="D675" s="53">
        <v>3.76</v>
      </c>
      <c r="E675" s="55">
        <v>1.23E-2</v>
      </c>
      <c r="F675" s="53">
        <v>2.6120000000000001</v>
      </c>
      <c r="G675" s="53">
        <v>3.722</v>
      </c>
    </row>
    <row r="676" spans="1:7" x14ac:dyDescent="0.15">
      <c r="A676" s="53">
        <v>270005</v>
      </c>
      <c r="B676" s="11" t="s">
        <v>9157</v>
      </c>
      <c r="C676" s="53">
        <v>0.94240000000000002</v>
      </c>
      <c r="D676" s="53">
        <v>5.0926</v>
      </c>
      <c r="E676" s="55">
        <v>1.2200000000000001E-2</v>
      </c>
      <c r="F676" s="53">
        <v>0.93100000000000005</v>
      </c>
      <c r="G676" s="53">
        <v>5.0410000000000004</v>
      </c>
    </row>
    <row r="677" spans="1:7" x14ac:dyDescent="0.15">
      <c r="A677" s="53">
        <v>519132</v>
      </c>
      <c r="B677" s="11" t="s">
        <v>8044</v>
      </c>
      <c r="C677" s="53">
        <v>0.99199999999999999</v>
      </c>
      <c r="D677" s="53">
        <v>0.99199999999999999</v>
      </c>
      <c r="E677" s="55">
        <v>1.2200000000000001E-2</v>
      </c>
      <c r="F677" s="53">
        <v>0.98</v>
      </c>
      <c r="G677" s="53">
        <v>0.98</v>
      </c>
    </row>
    <row r="678" spans="1:7" x14ac:dyDescent="0.15">
      <c r="A678" s="53">
        <v>2685</v>
      </c>
      <c r="B678" s="11" t="s">
        <v>9028</v>
      </c>
      <c r="C678" s="53">
        <v>1.075</v>
      </c>
      <c r="D678" s="53">
        <v>1.155</v>
      </c>
      <c r="E678" s="55">
        <v>1.2200000000000001E-2</v>
      </c>
      <c r="F678" s="53">
        <v>1.0620000000000001</v>
      </c>
      <c r="G678" s="53">
        <v>1.1419999999999999</v>
      </c>
    </row>
    <row r="679" spans="1:7" x14ac:dyDescent="0.15">
      <c r="A679" s="53">
        <v>420001</v>
      </c>
      <c r="B679" s="11" t="s">
        <v>5813</v>
      </c>
      <c r="C679" s="53">
        <v>0.71140000000000003</v>
      </c>
      <c r="D679" s="53">
        <v>2.0005000000000002</v>
      </c>
      <c r="E679" s="55">
        <v>1.2200000000000001E-2</v>
      </c>
      <c r="F679" s="53">
        <v>0.70279999999999998</v>
      </c>
      <c r="G679" s="53">
        <v>1.9812000000000001</v>
      </c>
    </row>
    <row r="680" spans="1:7" x14ac:dyDescent="0.15">
      <c r="A680" s="53">
        <v>870</v>
      </c>
      <c r="B680" s="11" t="s">
        <v>9598</v>
      </c>
      <c r="C680" s="53">
        <v>1.3240000000000001</v>
      </c>
      <c r="D680" s="53">
        <v>1.637</v>
      </c>
      <c r="E680" s="55">
        <v>1.2200000000000001E-2</v>
      </c>
      <c r="F680" s="53">
        <v>1.3080000000000001</v>
      </c>
      <c r="G680" s="53">
        <v>1.621</v>
      </c>
    </row>
    <row r="681" spans="1:7" x14ac:dyDescent="0.15">
      <c r="A681" s="53">
        <v>1808</v>
      </c>
      <c r="B681" s="11" t="s">
        <v>7502</v>
      </c>
      <c r="C681" s="53">
        <v>0.82799999999999996</v>
      </c>
      <c r="D681" s="53">
        <v>0.82799999999999996</v>
      </c>
      <c r="E681" s="55">
        <v>1.2200000000000001E-2</v>
      </c>
      <c r="F681" s="53">
        <v>0.81799999999999995</v>
      </c>
      <c r="G681" s="53">
        <v>0.81799999999999995</v>
      </c>
    </row>
    <row r="682" spans="1:7" x14ac:dyDescent="0.15">
      <c r="A682" s="53">
        <v>161026</v>
      </c>
      <c r="B682" s="11" t="s">
        <v>9469</v>
      </c>
      <c r="C682" s="53">
        <v>0.91100000000000003</v>
      </c>
      <c r="D682" s="53">
        <v>1.212</v>
      </c>
      <c r="E682" s="55">
        <v>1.2200000000000001E-2</v>
      </c>
      <c r="F682" s="53">
        <v>0.9</v>
      </c>
      <c r="G682" s="53">
        <v>1.2050000000000001</v>
      </c>
    </row>
    <row r="683" spans="1:7" x14ac:dyDescent="0.15">
      <c r="A683" s="53">
        <v>4702</v>
      </c>
      <c r="B683" s="11" t="s">
        <v>8952</v>
      </c>
      <c r="C683" s="53">
        <v>0.91300000000000003</v>
      </c>
      <c r="D683" s="53">
        <v>0.91300000000000003</v>
      </c>
      <c r="E683" s="55">
        <v>1.2200000000000001E-2</v>
      </c>
      <c r="F683" s="53">
        <v>0.90200000000000002</v>
      </c>
      <c r="G683" s="53">
        <v>0.90200000000000002</v>
      </c>
    </row>
    <row r="684" spans="1:7" x14ac:dyDescent="0.15">
      <c r="A684" s="53">
        <v>1245</v>
      </c>
      <c r="B684" s="11" t="s">
        <v>6362</v>
      </c>
      <c r="C684" s="53">
        <v>0.747</v>
      </c>
      <c r="D684" s="53">
        <v>0.747</v>
      </c>
      <c r="E684" s="55">
        <v>1.2200000000000001E-2</v>
      </c>
      <c r="F684" s="53">
        <v>0.73799999999999999</v>
      </c>
      <c r="G684" s="53">
        <v>0.73799999999999999</v>
      </c>
    </row>
    <row r="685" spans="1:7" x14ac:dyDescent="0.15">
      <c r="A685" s="53">
        <v>519165</v>
      </c>
      <c r="B685" s="11" t="s">
        <v>6268</v>
      </c>
      <c r="C685" s="53">
        <v>1.329</v>
      </c>
      <c r="D685" s="53">
        <v>1.329</v>
      </c>
      <c r="E685" s="55">
        <v>1.2200000000000001E-2</v>
      </c>
      <c r="F685" s="53">
        <v>1.3129999999999999</v>
      </c>
      <c r="G685" s="53">
        <v>1.3129999999999999</v>
      </c>
    </row>
    <row r="686" spans="1:7" x14ac:dyDescent="0.15">
      <c r="A686" s="53">
        <v>501020</v>
      </c>
      <c r="B686" s="11" t="s">
        <v>5905</v>
      </c>
      <c r="C686" s="53">
        <v>1.0138</v>
      </c>
      <c r="D686" s="53">
        <v>1.0138</v>
      </c>
      <c r="E686" s="55">
        <v>1.2200000000000001E-2</v>
      </c>
      <c r="F686" s="53">
        <v>1.0016</v>
      </c>
      <c r="G686" s="53">
        <v>1.0016</v>
      </c>
    </row>
    <row r="687" spans="1:7" x14ac:dyDescent="0.15">
      <c r="A687" s="53">
        <v>213002</v>
      </c>
      <c r="B687" s="11" t="s">
        <v>6523</v>
      </c>
      <c r="C687" s="53">
        <v>0.63219999999999998</v>
      </c>
      <c r="D687" s="53">
        <v>2.2927</v>
      </c>
      <c r="E687" s="55">
        <v>1.2200000000000001E-2</v>
      </c>
      <c r="F687" s="53">
        <v>0.62460000000000004</v>
      </c>
      <c r="G687" s="53">
        <v>2.2795999999999998</v>
      </c>
    </row>
    <row r="688" spans="1:7" x14ac:dyDescent="0.15">
      <c r="A688" s="53">
        <v>519196</v>
      </c>
      <c r="B688" s="11" t="s">
        <v>8223</v>
      </c>
      <c r="C688" s="53">
        <v>1.1896</v>
      </c>
      <c r="D688" s="53">
        <v>1.5003</v>
      </c>
      <c r="E688" s="55">
        <v>1.2200000000000001E-2</v>
      </c>
      <c r="F688" s="53">
        <v>1.1753</v>
      </c>
      <c r="G688" s="53">
        <v>1.486</v>
      </c>
    </row>
    <row r="689" spans="1:7" x14ac:dyDescent="0.15">
      <c r="A689" s="53">
        <v>4036</v>
      </c>
      <c r="B689" s="11" t="s">
        <v>6396</v>
      </c>
      <c r="C689" s="53">
        <v>1.0576000000000001</v>
      </c>
      <c r="D689" s="53">
        <v>1.0576000000000001</v>
      </c>
      <c r="E689" s="55">
        <v>1.2200000000000001E-2</v>
      </c>
      <c r="F689" s="53">
        <v>1.0448999999999999</v>
      </c>
      <c r="G689" s="53">
        <v>1.0448999999999999</v>
      </c>
    </row>
    <row r="690" spans="1:7" x14ac:dyDescent="0.15">
      <c r="A690" s="53">
        <v>1348</v>
      </c>
      <c r="B690" s="11" t="s">
        <v>9600</v>
      </c>
      <c r="C690" s="53">
        <v>1.083</v>
      </c>
      <c r="D690" s="53">
        <v>1.083</v>
      </c>
      <c r="E690" s="55">
        <v>1.21E-2</v>
      </c>
      <c r="F690" s="53">
        <v>1.07</v>
      </c>
      <c r="G690" s="53">
        <v>1.07</v>
      </c>
    </row>
    <row r="691" spans="1:7" x14ac:dyDescent="0.15">
      <c r="A691" s="53">
        <v>150033</v>
      </c>
      <c r="B691" s="11" t="s">
        <v>9613</v>
      </c>
      <c r="C691" s="53">
        <v>0.92520000000000002</v>
      </c>
      <c r="D691" s="53">
        <v>1.2186999999999999</v>
      </c>
      <c r="E691" s="55">
        <v>1.21E-2</v>
      </c>
      <c r="F691" s="53">
        <v>0.91410000000000002</v>
      </c>
      <c r="G691" s="53">
        <v>1.2076</v>
      </c>
    </row>
    <row r="692" spans="1:7" x14ac:dyDescent="0.15">
      <c r="A692" s="53">
        <v>1179</v>
      </c>
      <c r="B692" s="11" t="s">
        <v>6266</v>
      </c>
      <c r="C692" s="53">
        <v>1.1836</v>
      </c>
      <c r="D692" s="53">
        <v>1.1836</v>
      </c>
      <c r="E692" s="55">
        <v>1.21E-2</v>
      </c>
      <c r="F692" s="53">
        <v>1.1694</v>
      </c>
      <c r="G692" s="53">
        <v>1.1694</v>
      </c>
    </row>
    <row r="693" spans="1:7" x14ac:dyDescent="0.15">
      <c r="A693" s="53">
        <v>160611</v>
      </c>
      <c r="B693" s="11" t="s">
        <v>6474</v>
      </c>
      <c r="C693" s="53">
        <v>0.751</v>
      </c>
      <c r="D693" s="53">
        <v>0.88</v>
      </c>
      <c r="E693" s="55">
        <v>1.21E-2</v>
      </c>
      <c r="F693" s="53">
        <v>0.74199999999999999</v>
      </c>
      <c r="G693" s="53">
        <v>0.871</v>
      </c>
    </row>
    <row r="694" spans="1:7" x14ac:dyDescent="0.15">
      <c r="A694" s="53">
        <v>3396</v>
      </c>
      <c r="B694" s="11" t="s">
        <v>9672</v>
      </c>
      <c r="C694" s="53">
        <v>1.4698</v>
      </c>
      <c r="D694" s="53">
        <v>1.4698</v>
      </c>
      <c r="E694" s="55">
        <v>1.21E-2</v>
      </c>
      <c r="F694" s="53">
        <v>1.4521999999999999</v>
      </c>
      <c r="G694" s="53">
        <v>1.4521999999999999</v>
      </c>
    </row>
    <row r="695" spans="1:7" x14ac:dyDescent="0.15">
      <c r="A695" s="53">
        <v>673100</v>
      </c>
      <c r="B695" s="11" t="s">
        <v>367</v>
      </c>
      <c r="C695" s="53">
        <v>1.0860000000000001</v>
      </c>
      <c r="D695" s="53">
        <v>1.206</v>
      </c>
      <c r="E695" s="55">
        <v>1.21E-2</v>
      </c>
      <c r="F695" s="53">
        <v>1.073</v>
      </c>
      <c r="G695" s="53">
        <v>1.1930000000000001</v>
      </c>
    </row>
    <row r="696" spans="1:7" x14ac:dyDescent="0.15">
      <c r="A696" s="53">
        <v>20009</v>
      </c>
      <c r="B696" s="11" t="s">
        <v>5766</v>
      </c>
      <c r="C696" s="53">
        <v>1.0029999999999999</v>
      </c>
      <c r="D696" s="53">
        <v>2.63</v>
      </c>
      <c r="E696" s="55">
        <v>1.21E-2</v>
      </c>
      <c r="F696" s="53">
        <v>0.99099999999999999</v>
      </c>
      <c r="G696" s="53">
        <v>2.6179999999999999</v>
      </c>
    </row>
    <row r="697" spans="1:7" x14ac:dyDescent="0.15">
      <c r="A697" s="53">
        <v>1158</v>
      </c>
      <c r="B697" s="11" t="s">
        <v>6626</v>
      </c>
      <c r="C697" s="53">
        <v>0.66900000000000004</v>
      </c>
      <c r="D697" s="53">
        <v>0.66900000000000004</v>
      </c>
      <c r="E697" s="55">
        <v>1.21E-2</v>
      </c>
      <c r="F697" s="53">
        <v>0.66100000000000003</v>
      </c>
      <c r="G697" s="53">
        <v>0.66100000000000003</v>
      </c>
    </row>
    <row r="698" spans="1:7" x14ac:dyDescent="0.15">
      <c r="A698" s="53">
        <v>519069</v>
      </c>
      <c r="B698" s="11" t="s">
        <v>7587</v>
      </c>
      <c r="C698" s="53">
        <v>2.4279999999999999</v>
      </c>
      <c r="D698" s="53">
        <v>3.8559999999999999</v>
      </c>
      <c r="E698" s="55">
        <v>1.21E-2</v>
      </c>
      <c r="F698" s="53">
        <v>2.399</v>
      </c>
      <c r="G698" s="53">
        <v>3.827</v>
      </c>
    </row>
    <row r="699" spans="1:7" x14ac:dyDescent="0.15">
      <c r="A699" s="53">
        <v>150060</v>
      </c>
      <c r="B699" s="11" t="s">
        <v>7783</v>
      </c>
      <c r="C699" s="53">
        <v>1.256</v>
      </c>
      <c r="D699" s="53">
        <v>0.30499999999999999</v>
      </c>
      <c r="E699" s="55">
        <v>1.21E-2</v>
      </c>
      <c r="F699" s="53">
        <v>1.2410000000000001</v>
      </c>
      <c r="G699" s="53">
        <v>0.30199999999999999</v>
      </c>
    </row>
    <row r="700" spans="1:7" x14ac:dyDescent="0.15">
      <c r="A700" s="53">
        <v>150326</v>
      </c>
      <c r="B700" s="11" t="s">
        <v>6875</v>
      </c>
      <c r="C700" s="53">
        <v>0.61199999999999999</v>
      </c>
      <c r="D700" s="53">
        <v>0.1212</v>
      </c>
      <c r="E700" s="55">
        <v>1.21E-2</v>
      </c>
      <c r="F700" s="53">
        <v>0.60470000000000002</v>
      </c>
      <c r="G700" s="53">
        <v>0.1197</v>
      </c>
    </row>
    <row r="701" spans="1:7" x14ac:dyDescent="0.15">
      <c r="A701" s="53">
        <v>2968</v>
      </c>
      <c r="B701" s="11" t="s">
        <v>6896</v>
      </c>
      <c r="C701" s="53">
        <v>0.92300000000000004</v>
      </c>
      <c r="D701" s="53">
        <v>0.92300000000000004</v>
      </c>
      <c r="E701" s="55">
        <v>1.21E-2</v>
      </c>
      <c r="F701" s="53">
        <v>0.91200000000000003</v>
      </c>
      <c r="G701" s="53">
        <v>0.91200000000000003</v>
      </c>
    </row>
    <row r="702" spans="1:7" x14ac:dyDescent="0.15">
      <c r="A702" s="53">
        <v>172</v>
      </c>
      <c r="B702" s="11" t="s">
        <v>7915</v>
      </c>
      <c r="C702" s="53">
        <v>1.427</v>
      </c>
      <c r="D702" s="53">
        <v>2.3759999999999999</v>
      </c>
      <c r="E702" s="55">
        <v>1.21E-2</v>
      </c>
      <c r="F702" s="53">
        <v>1.41</v>
      </c>
      <c r="G702" s="53">
        <v>2.359</v>
      </c>
    </row>
    <row r="703" spans="1:7" x14ac:dyDescent="0.15">
      <c r="A703" s="53">
        <v>594</v>
      </c>
      <c r="B703" s="11" t="s">
        <v>9633</v>
      </c>
      <c r="C703" s="53">
        <v>1.595</v>
      </c>
      <c r="D703" s="53">
        <v>1.595</v>
      </c>
      <c r="E703" s="55">
        <v>1.21E-2</v>
      </c>
      <c r="F703" s="53">
        <v>1.5760000000000001</v>
      </c>
      <c r="G703" s="53">
        <v>1.5760000000000001</v>
      </c>
    </row>
    <row r="704" spans="1:7" x14ac:dyDescent="0.15">
      <c r="A704" s="53">
        <v>4209</v>
      </c>
      <c r="B704" s="11" t="s">
        <v>5994</v>
      </c>
      <c r="C704" s="53">
        <v>1.1249</v>
      </c>
      <c r="D704" s="53">
        <v>1.1249</v>
      </c>
      <c r="E704" s="55">
        <v>1.21E-2</v>
      </c>
      <c r="F704" s="53">
        <v>1.1114999999999999</v>
      </c>
      <c r="G704" s="53">
        <v>1.1114999999999999</v>
      </c>
    </row>
    <row r="705" spans="1:7" x14ac:dyDescent="0.15">
      <c r="A705" s="53">
        <v>264</v>
      </c>
      <c r="B705" s="11" t="s">
        <v>9523</v>
      </c>
      <c r="C705" s="53">
        <v>1.008</v>
      </c>
      <c r="D705" s="53">
        <v>0.88100000000000001</v>
      </c>
      <c r="E705" s="55">
        <v>1.2E-2</v>
      </c>
      <c r="F705" s="53">
        <v>0.996</v>
      </c>
      <c r="G705" s="53">
        <v>0.87</v>
      </c>
    </row>
    <row r="706" spans="1:7" x14ac:dyDescent="0.15">
      <c r="A706" s="53">
        <v>4037</v>
      </c>
      <c r="B706" s="11" t="s">
        <v>6397</v>
      </c>
      <c r="C706" s="53">
        <v>1.0585</v>
      </c>
      <c r="D706" s="53">
        <v>1.0585</v>
      </c>
      <c r="E706" s="55">
        <v>1.2E-2</v>
      </c>
      <c r="F706" s="53">
        <v>1.0459000000000001</v>
      </c>
      <c r="G706" s="53">
        <v>1.0459000000000001</v>
      </c>
    </row>
    <row r="707" spans="1:7" x14ac:dyDescent="0.15">
      <c r="A707" s="53">
        <v>481015</v>
      </c>
      <c r="B707" s="11" t="s">
        <v>6258</v>
      </c>
      <c r="C707" s="53">
        <v>2.0179999999999998</v>
      </c>
      <c r="D707" s="53">
        <v>2.0179999999999998</v>
      </c>
      <c r="E707" s="55">
        <v>1.2E-2</v>
      </c>
      <c r="F707" s="53">
        <v>1.994</v>
      </c>
      <c r="G707" s="53">
        <v>1.994</v>
      </c>
    </row>
    <row r="708" spans="1:7" x14ac:dyDescent="0.15">
      <c r="A708" s="53">
        <v>2258</v>
      </c>
      <c r="B708" s="11" t="s">
        <v>5753</v>
      </c>
      <c r="C708" s="53">
        <v>1.0109999999999999</v>
      </c>
      <c r="D708" s="53">
        <v>1.0109999999999999</v>
      </c>
      <c r="E708" s="55">
        <v>1.2E-2</v>
      </c>
      <c r="F708" s="53">
        <v>0.999</v>
      </c>
      <c r="G708" s="53">
        <v>0.999</v>
      </c>
    </row>
    <row r="709" spans="1:7" x14ac:dyDescent="0.15">
      <c r="A709" s="53">
        <v>4292</v>
      </c>
      <c r="B709" s="11" t="s">
        <v>6703</v>
      </c>
      <c r="C709" s="53">
        <v>1.1712</v>
      </c>
      <c r="D709" s="53">
        <v>1.1712</v>
      </c>
      <c r="E709" s="55">
        <v>1.2E-2</v>
      </c>
      <c r="F709" s="53">
        <v>1.1573</v>
      </c>
      <c r="G709" s="53">
        <v>1.1573</v>
      </c>
    </row>
    <row r="710" spans="1:7" x14ac:dyDescent="0.15">
      <c r="A710" s="53">
        <v>746</v>
      </c>
      <c r="B710" s="11" t="s">
        <v>9903</v>
      </c>
      <c r="C710" s="53">
        <v>1.601</v>
      </c>
      <c r="D710" s="53">
        <v>1.601</v>
      </c>
      <c r="E710" s="55">
        <v>1.2E-2</v>
      </c>
      <c r="F710" s="53">
        <v>1.5820000000000001</v>
      </c>
      <c r="G710" s="53">
        <v>1.5820000000000001</v>
      </c>
    </row>
    <row r="711" spans="1:7" x14ac:dyDescent="0.15">
      <c r="A711" s="53">
        <v>1623</v>
      </c>
      <c r="B711" s="11" t="s">
        <v>7836</v>
      </c>
      <c r="C711" s="53">
        <v>1.264</v>
      </c>
      <c r="D711" s="53">
        <v>1.264</v>
      </c>
      <c r="E711" s="55">
        <v>1.2E-2</v>
      </c>
      <c r="F711" s="53">
        <v>1.2490000000000001</v>
      </c>
      <c r="G711" s="53">
        <v>1.2490000000000001</v>
      </c>
    </row>
    <row r="712" spans="1:7" x14ac:dyDescent="0.15">
      <c r="A712" s="53">
        <v>150146</v>
      </c>
      <c r="B712" s="11" t="s">
        <v>9531</v>
      </c>
      <c r="C712" s="53">
        <v>1.012</v>
      </c>
      <c r="D712" s="53">
        <v>1.2410000000000001</v>
      </c>
      <c r="E712" s="55">
        <v>1.2E-2</v>
      </c>
      <c r="F712" s="53">
        <v>1</v>
      </c>
      <c r="G712" s="53">
        <v>1.238</v>
      </c>
    </row>
    <row r="713" spans="1:7" x14ac:dyDescent="0.15">
      <c r="A713" s="53">
        <v>979</v>
      </c>
      <c r="B713" s="11" t="s">
        <v>8168</v>
      </c>
      <c r="C713" s="53">
        <v>1.097</v>
      </c>
      <c r="D713" s="53">
        <v>1.097</v>
      </c>
      <c r="E713" s="55">
        <v>1.2E-2</v>
      </c>
      <c r="F713" s="53">
        <v>1.0840000000000001</v>
      </c>
      <c r="G713" s="53">
        <v>1.0840000000000001</v>
      </c>
    </row>
    <row r="714" spans="1:7" x14ac:dyDescent="0.15">
      <c r="A714" s="53">
        <v>410006</v>
      </c>
      <c r="B714" s="11" t="s">
        <v>6765</v>
      </c>
      <c r="C714" s="53">
        <v>1.3852</v>
      </c>
      <c r="D714" s="53">
        <v>1.5451999999999999</v>
      </c>
      <c r="E714" s="55">
        <v>1.2E-2</v>
      </c>
      <c r="F714" s="53">
        <v>1.3688</v>
      </c>
      <c r="G714" s="53">
        <v>1.5287999999999999</v>
      </c>
    </row>
    <row r="715" spans="1:7" x14ac:dyDescent="0.15">
      <c r="A715" s="53">
        <v>519185</v>
      </c>
      <c r="B715" s="11" t="s">
        <v>8030</v>
      </c>
      <c r="C715" s="53">
        <v>1.2847999999999999</v>
      </c>
      <c r="D715" s="53">
        <v>2.3727999999999998</v>
      </c>
      <c r="E715" s="55">
        <v>1.2E-2</v>
      </c>
      <c r="F715" s="53">
        <v>1.2696000000000001</v>
      </c>
      <c r="G715" s="53">
        <v>2.3576000000000001</v>
      </c>
    </row>
    <row r="716" spans="1:7" x14ac:dyDescent="0.15">
      <c r="A716" s="53">
        <v>519133</v>
      </c>
      <c r="B716" s="11" t="s">
        <v>7712</v>
      </c>
      <c r="C716" s="53">
        <v>1.0149999999999999</v>
      </c>
      <c r="D716" s="53">
        <v>1.206</v>
      </c>
      <c r="E716" s="55">
        <v>1.2E-2</v>
      </c>
      <c r="F716" s="53">
        <v>1.0029999999999999</v>
      </c>
      <c r="G716" s="53">
        <v>1.194</v>
      </c>
    </row>
    <row r="717" spans="1:7" x14ac:dyDescent="0.15">
      <c r="A717" s="53">
        <v>1188</v>
      </c>
      <c r="B717" s="11" t="s">
        <v>6524</v>
      </c>
      <c r="C717" s="53">
        <v>0.84599999999999997</v>
      </c>
      <c r="D717" s="53">
        <v>0.84599999999999997</v>
      </c>
      <c r="E717" s="55">
        <v>1.2E-2</v>
      </c>
      <c r="F717" s="53">
        <v>0.83599999999999997</v>
      </c>
      <c r="G717" s="53">
        <v>0.83599999999999997</v>
      </c>
    </row>
    <row r="718" spans="1:7" x14ac:dyDescent="0.15">
      <c r="A718" s="53">
        <v>539002</v>
      </c>
      <c r="B718" s="11" t="s">
        <v>10835</v>
      </c>
      <c r="C718" s="53">
        <v>0.93100000000000005</v>
      </c>
      <c r="D718" s="53">
        <v>0.93100000000000005</v>
      </c>
      <c r="E718" s="55">
        <v>1.2E-2</v>
      </c>
      <c r="F718" s="53">
        <v>0.92</v>
      </c>
      <c r="G718" s="53">
        <v>0.92</v>
      </c>
    </row>
    <row r="719" spans="1:7" x14ac:dyDescent="0.15">
      <c r="A719" s="53">
        <v>1457</v>
      </c>
      <c r="B719" s="11" t="s">
        <v>280</v>
      </c>
      <c r="C719" s="53">
        <v>0.76200000000000001</v>
      </c>
      <c r="D719" s="53">
        <v>1.012</v>
      </c>
      <c r="E719" s="55">
        <v>1.2E-2</v>
      </c>
      <c r="F719" s="53">
        <v>0.753</v>
      </c>
      <c r="G719" s="53">
        <v>1.0029999999999999</v>
      </c>
    </row>
    <row r="720" spans="1:7" x14ac:dyDescent="0.15">
      <c r="A720" s="53">
        <v>100022</v>
      </c>
      <c r="B720" s="11" t="s">
        <v>9678</v>
      </c>
      <c r="C720" s="53">
        <v>0.65210000000000001</v>
      </c>
      <c r="D720" s="53">
        <v>4.4496000000000002</v>
      </c>
      <c r="E720" s="55">
        <v>1.1900000000000001E-2</v>
      </c>
      <c r="F720" s="53">
        <v>0.64439999999999997</v>
      </c>
      <c r="G720" s="53">
        <v>4.4314</v>
      </c>
    </row>
    <row r="721" spans="1:7" x14ac:dyDescent="0.15">
      <c r="A721" s="53">
        <v>867</v>
      </c>
      <c r="B721" s="11" t="s">
        <v>10576</v>
      </c>
      <c r="C721" s="53">
        <v>1.0169999999999999</v>
      </c>
      <c r="D721" s="53">
        <v>1.0669999999999999</v>
      </c>
      <c r="E721" s="55">
        <v>1.1900000000000001E-2</v>
      </c>
      <c r="F721" s="53">
        <v>1.0049999999999999</v>
      </c>
      <c r="G721" s="53">
        <v>1.0549999999999999</v>
      </c>
    </row>
    <row r="722" spans="1:7" x14ac:dyDescent="0.15">
      <c r="A722" s="53">
        <v>540008</v>
      </c>
      <c r="B722" s="11" t="s">
        <v>8056</v>
      </c>
      <c r="C722" s="53">
        <v>1.3229</v>
      </c>
      <c r="D722" s="53">
        <v>1.4229000000000001</v>
      </c>
      <c r="E722" s="55">
        <v>1.1900000000000001E-2</v>
      </c>
      <c r="F722" s="53">
        <v>1.3072999999999999</v>
      </c>
      <c r="G722" s="53">
        <v>1.4073</v>
      </c>
    </row>
    <row r="723" spans="1:7" x14ac:dyDescent="0.15">
      <c r="A723" s="53">
        <v>233001</v>
      </c>
      <c r="B723" s="11" t="s">
        <v>9658</v>
      </c>
      <c r="C723" s="53">
        <v>0.95850000000000002</v>
      </c>
      <c r="D723" s="53">
        <v>2.5034999999999998</v>
      </c>
      <c r="E723" s="55">
        <v>1.1900000000000001E-2</v>
      </c>
      <c r="F723" s="53">
        <v>0.94720000000000004</v>
      </c>
      <c r="G723" s="53">
        <v>2.4922</v>
      </c>
    </row>
    <row r="724" spans="1:7" x14ac:dyDescent="0.15">
      <c r="A724" s="53">
        <v>1898</v>
      </c>
      <c r="B724" s="11" t="s">
        <v>9492</v>
      </c>
      <c r="C724" s="53">
        <v>1.018</v>
      </c>
      <c r="D724" s="53">
        <v>1.018</v>
      </c>
      <c r="E724" s="55">
        <v>1.1900000000000001E-2</v>
      </c>
      <c r="F724" s="53">
        <v>1.006</v>
      </c>
      <c r="G724" s="53">
        <v>1.006</v>
      </c>
    </row>
    <row r="725" spans="1:7" x14ac:dyDescent="0.15">
      <c r="A725" s="53">
        <v>20003</v>
      </c>
      <c r="B725" s="11" t="s">
        <v>5749</v>
      </c>
      <c r="C725" s="53">
        <v>0.59399999999999997</v>
      </c>
      <c r="D725" s="53">
        <v>5.1870000000000003</v>
      </c>
      <c r="E725" s="55">
        <v>1.1900000000000001E-2</v>
      </c>
      <c r="F725" s="53">
        <v>0.58699999999999997</v>
      </c>
      <c r="G725" s="53">
        <v>5.165</v>
      </c>
    </row>
    <row r="726" spans="1:7" x14ac:dyDescent="0.15">
      <c r="A726" s="53">
        <v>481017</v>
      </c>
      <c r="B726" s="11" t="s">
        <v>6365</v>
      </c>
      <c r="C726" s="53">
        <v>2.2069999999999999</v>
      </c>
      <c r="D726" s="53">
        <v>2.2069999999999999</v>
      </c>
      <c r="E726" s="55">
        <v>1.1900000000000001E-2</v>
      </c>
      <c r="F726" s="53">
        <v>2.181</v>
      </c>
      <c r="G726" s="53">
        <v>2.181</v>
      </c>
    </row>
    <row r="727" spans="1:7" x14ac:dyDescent="0.15">
      <c r="A727" s="53">
        <v>159913</v>
      </c>
      <c r="B727" s="11" t="s">
        <v>10611</v>
      </c>
      <c r="C727" s="53">
        <v>1.869</v>
      </c>
      <c r="D727" s="53">
        <v>1.869</v>
      </c>
      <c r="E727" s="55">
        <v>1.1900000000000001E-2</v>
      </c>
      <c r="F727" s="53">
        <v>1.847</v>
      </c>
      <c r="G727" s="53">
        <v>1.847</v>
      </c>
    </row>
    <row r="728" spans="1:7" x14ac:dyDescent="0.15">
      <c r="A728" s="53">
        <v>161706</v>
      </c>
      <c r="B728" s="11" t="s">
        <v>10247</v>
      </c>
      <c r="C728" s="53">
        <v>1.5984</v>
      </c>
      <c r="D728" s="53">
        <v>3.5087000000000002</v>
      </c>
      <c r="E728" s="55">
        <v>1.1900000000000001E-2</v>
      </c>
      <c r="F728" s="53">
        <v>1.5795999999999999</v>
      </c>
      <c r="G728" s="53">
        <v>3.4899</v>
      </c>
    </row>
    <row r="729" spans="1:7" x14ac:dyDescent="0.15">
      <c r="A729" s="53">
        <v>4951</v>
      </c>
      <c r="B729" s="11" t="s">
        <v>8973</v>
      </c>
      <c r="C729" s="53">
        <v>0.99490000000000001</v>
      </c>
      <c r="D729" s="53">
        <v>0.99490000000000001</v>
      </c>
      <c r="E729" s="55">
        <v>1.1900000000000001E-2</v>
      </c>
      <c r="F729" s="53">
        <v>0.98319999999999996</v>
      </c>
      <c r="G729" s="53">
        <v>0.98319999999999996</v>
      </c>
    </row>
    <row r="730" spans="1:7" x14ac:dyDescent="0.15">
      <c r="A730" s="53">
        <v>1162</v>
      </c>
      <c r="B730" s="11" t="s">
        <v>7570</v>
      </c>
      <c r="C730" s="53">
        <v>1.1060000000000001</v>
      </c>
      <c r="D730" s="53">
        <v>1.1060000000000001</v>
      </c>
      <c r="E730" s="55">
        <v>1.1900000000000001E-2</v>
      </c>
      <c r="F730" s="53">
        <v>1.093</v>
      </c>
      <c r="G730" s="53">
        <v>1.093</v>
      </c>
    </row>
    <row r="731" spans="1:7" x14ac:dyDescent="0.15">
      <c r="A731" s="53">
        <v>257050</v>
      </c>
      <c r="B731" s="11" t="s">
        <v>6341</v>
      </c>
      <c r="C731" s="53">
        <v>1.4208000000000001</v>
      </c>
      <c r="D731" s="53">
        <v>1.4208000000000001</v>
      </c>
      <c r="E731" s="55">
        <v>1.1900000000000001E-2</v>
      </c>
      <c r="F731" s="53">
        <v>1.4040999999999999</v>
      </c>
      <c r="G731" s="53">
        <v>1.4040999999999999</v>
      </c>
    </row>
    <row r="732" spans="1:7" x14ac:dyDescent="0.15">
      <c r="A732" s="53">
        <v>2310</v>
      </c>
      <c r="B732" s="11" t="s">
        <v>6606</v>
      </c>
      <c r="C732" s="53">
        <v>1.0482</v>
      </c>
      <c r="D732" s="53">
        <v>1.1861999999999999</v>
      </c>
      <c r="E732" s="55">
        <v>1.1900000000000001E-2</v>
      </c>
      <c r="F732" s="53">
        <v>1.0359</v>
      </c>
      <c r="G732" s="53">
        <v>1.1738999999999999</v>
      </c>
    </row>
    <row r="733" spans="1:7" x14ac:dyDescent="0.15">
      <c r="A733" s="53">
        <v>2315</v>
      </c>
      <c r="B733" s="11" t="s">
        <v>6611</v>
      </c>
      <c r="C733" s="53">
        <v>1.0484</v>
      </c>
      <c r="D733" s="53">
        <v>1.1934</v>
      </c>
      <c r="E733" s="55">
        <v>1.1900000000000001E-2</v>
      </c>
      <c r="F733" s="53">
        <v>1.0361</v>
      </c>
      <c r="G733" s="53">
        <v>1.1811</v>
      </c>
    </row>
    <row r="734" spans="1:7" x14ac:dyDescent="0.15">
      <c r="A734" s="53">
        <v>3145</v>
      </c>
      <c r="B734" s="11" t="s">
        <v>6309</v>
      </c>
      <c r="C734" s="53">
        <v>0.85360000000000003</v>
      </c>
      <c r="D734" s="53">
        <v>0.85360000000000003</v>
      </c>
      <c r="E734" s="55">
        <v>1.1900000000000001E-2</v>
      </c>
      <c r="F734" s="53">
        <v>0.84360000000000002</v>
      </c>
      <c r="G734" s="53">
        <v>0.84360000000000002</v>
      </c>
    </row>
    <row r="735" spans="1:7" x14ac:dyDescent="0.15">
      <c r="A735" s="53">
        <v>160518</v>
      </c>
      <c r="B735" s="11" t="s">
        <v>10279</v>
      </c>
      <c r="C735" s="53">
        <v>0.94099999999999995</v>
      </c>
      <c r="D735" s="53">
        <v>0.94099999999999995</v>
      </c>
      <c r="E735" s="55">
        <v>1.18E-2</v>
      </c>
      <c r="F735" s="53">
        <v>0.93</v>
      </c>
      <c r="G735" s="53">
        <v>0.93</v>
      </c>
    </row>
    <row r="736" spans="1:7" x14ac:dyDescent="0.15">
      <c r="A736" s="53">
        <v>2182</v>
      </c>
      <c r="B736" s="11" t="s">
        <v>7764</v>
      </c>
      <c r="C736" s="53">
        <v>0.77</v>
      </c>
      <c r="D736" s="53">
        <v>0.77</v>
      </c>
      <c r="E736" s="55">
        <v>1.18E-2</v>
      </c>
      <c r="F736" s="53">
        <v>0.76100000000000001</v>
      </c>
      <c r="G736" s="53">
        <v>0.76100000000000001</v>
      </c>
    </row>
    <row r="737" spans="1:7" x14ac:dyDescent="0.15">
      <c r="A737" s="53">
        <v>4249</v>
      </c>
      <c r="B737" s="11" t="s">
        <v>7672</v>
      </c>
      <c r="C737" s="53">
        <v>1.2</v>
      </c>
      <c r="D737" s="53">
        <v>1.2</v>
      </c>
      <c r="E737" s="55">
        <v>1.18E-2</v>
      </c>
      <c r="F737" s="53">
        <v>1.1859999999999999</v>
      </c>
      <c r="G737" s="53">
        <v>1.1859999999999999</v>
      </c>
    </row>
    <row r="738" spans="1:7" x14ac:dyDescent="0.15">
      <c r="A738" s="53">
        <v>1135</v>
      </c>
      <c r="B738" s="11" t="s">
        <v>149</v>
      </c>
      <c r="C738" s="53">
        <v>0.6</v>
      </c>
      <c r="D738" s="53">
        <v>0.6</v>
      </c>
      <c r="E738" s="55">
        <v>1.18E-2</v>
      </c>
      <c r="F738" s="53">
        <v>0.59299999999999997</v>
      </c>
      <c r="G738" s="53">
        <v>0.59299999999999997</v>
      </c>
    </row>
    <row r="739" spans="1:7" x14ac:dyDescent="0.15">
      <c r="A739" s="53">
        <v>551</v>
      </c>
      <c r="B739" s="11" t="s">
        <v>6269</v>
      </c>
      <c r="C739" s="53">
        <v>1.972</v>
      </c>
      <c r="D739" s="53">
        <v>1.972</v>
      </c>
      <c r="E739" s="55">
        <v>1.18E-2</v>
      </c>
      <c r="F739" s="53">
        <v>1.9490000000000001</v>
      </c>
      <c r="G739" s="53">
        <v>1.9490000000000001</v>
      </c>
    </row>
    <row r="740" spans="1:7" x14ac:dyDescent="0.15">
      <c r="A740" s="53">
        <v>502006</v>
      </c>
      <c r="B740" s="11" t="s">
        <v>9502</v>
      </c>
      <c r="C740" s="53">
        <v>1.0375000000000001</v>
      </c>
      <c r="D740" s="53">
        <v>0</v>
      </c>
      <c r="E740" s="55">
        <v>1.18E-2</v>
      </c>
      <c r="F740" s="53">
        <v>1.0254000000000001</v>
      </c>
      <c r="G740" s="53">
        <v>0</v>
      </c>
    </row>
    <row r="741" spans="1:7" x14ac:dyDescent="0.15">
      <c r="A741" s="53">
        <v>1365</v>
      </c>
      <c r="B741" s="11" t="s">
        <v>5807</v>
      </c>
      <c r="C741" s="53">
        <v>0.77200000000000002</v>
      </c>
      <c r="D741" s="53">
        <v>0.77200000000000002</v>
      </c>
      <c r="E741" s="55">
        <v>1.18E-2</v>
      </c>
      <c r="F741" s="53">
        <v>0.76300000000000001</v>
      </c>
      <c r="G741" s="53">
        <v>0.76300000000000001</v>
      </c>
    </row>
    <row r="742" spans="1:7" x14ac:dyDescent="0.15">
      <c r="A742" s="53">
        <v>160314</v>
      </c>
      <c r="B742" s="11" t="s">
        <v>9654</v>
      </c>
      <c r="C742" s="53">
        <v>1.03</v>
      </c>
      <c r="D742" s="53">
        <v>6.1840000000000002</v>
      </c>
      <c r="E742" s="55">
        <v>1.18E-2</v>
      </c>
      <c r="F742" s="53">
        <v>1.018</v>
      </c>
      <c r="G742" s="53">
        <v>6.14</v>
      </c>
    </row>
    <row r="743" spans="1:7" x14ac:dyDescent="0.15">
      <c r="A743" s="53">
        <v>5343</v>
      </c>
      <c r="B743" s="11" t="s">
        <v>5871</v>
      </c>
      <c r="C743" s="53">
        <v>0.97070000000000001</v>
      </c>
      <c r="D743" s="53">
        <v>0.97070000000000001</v>
      </c>
      <c r="E743" s="55">
        <v>1.18E-2</v>
      </c>
      <c r="F743" s="53">
        <v>0.95940000000000003</v>
      </c>
      <c r="G743" s="53">
        <v>0.95940000000000003</v>
      </c>
    </row>
    <row r="744" spans="1:7" x14ac:dyDescent="0.15">
      <c r="A744" s="53">
        <v>1468</v>
      </c>
      <c r="B744" s="11" t="s">
        <v>9226</v>
      </c>
      <c r="C744" s="53">
        <v>0.68799999999999994</v>
      </c>
      <c r="D744" s="53">
        <v>0.68799999999999994</v>
      </c>
      <c r="E744" s="55">
        <v>1.18E-2</v>
      </c>
      <c r="F744" s="53">
        <v>0.68</v>
      </c>
      <c r="G744" s="53">
        <v>0.68</v>
      </c>
    </row>
    <row r="745" spans="1:7" x14ac:dyDescent="0.15">
      <c r="A745" s="53">
        <v>2567</v>
      </c>
      <c r="B745" s="11" t="s">
        <v>5929</v>
      </c>
      <c r="C745" s="53">
        <v>0.94599999999999995</v>
      </c>
      <c r="D745" s="53">
        <v>0.94599999999999995</v>
      </c>
      <c r="E745" s="55">
        <v>1.18E-2</v>
      </c>
      <c r="F745" s="53">
        <v>0.93500000000000005</v>
      </c>
      <c r="G745" s="53">
        <v>0.93500000000000005</v>
      </c>
    </row>
    <row r="746" spans="1:7" x14ac:dyDescent="0.15">
      <c r="A746" s="53">
        <v>2860</v>
      </c>
      <c r="B746" s="11" t="s">
        <v>8618</v>
      </c>
      <c r="C746" s="53">
        <v>1.0329999999999999</v>
      </c>
      <c r="D746" s="53">
        <v>1.133</v>
      </c>
      <c r="E746" s="55">
        <v>1.18E-2</v>
      </c>
      <c r="F746" s="53">
        <v>1.0209999999999999</v>
      </c>
      <c r="G746" s="53">
        <v>1.121</v>
      </c>
    </row>
    <row r="747" spans="1:7" x14ac:dyDescent="0.15">
      <c r="A747" s="53">
        <v>1966</v>
      </c>
      <c r="B747" s="11" t="s">
        <v>7831</v>
      </c>
      <c r="C747" s="53">
        <v>1.0329999999999999</v>
      </c>
      <c r="D747" s="53">
        <v>1.0329999999999999</v>
      </c>
      <c r="E747" s="55">
        <v>1.18E-2</v>
      </c>
      <c r="F747" s="53">
        <v>1.0209999999999999</v>
      </c>
      <c r="G747" s="53">
        <v>1.0209999999999999</v>
      </c>
    </row>
    <row r="748" spans="1:7" x14ac:dyDescent="0.15">
      <c r="A748" s="53">
        <v>510300</v>
      </c>
      <c r="B748" s="11" t="s">
        <v>7826</v>
      </c>
      <c r="C748" s="53">
        <v>3.9392</v>
      </c>
      <c r="D748" s="53">
        <v>1.5607</v>
      </c>
      <c r="E748" s="55">
        <v>1.17E-2</v>
      </c>
      <c r="F748" s="53">
        <v>3.8935</v>
      </c>
      <c r="G748" s="53">
        <v>1.5437000000000001</v>
      </c>
    </row>
    <row r="749" spans="1:7" x14ac:dyDescent="0.15">
      <c r="A749" s="53">
        <v>160138</v>
      </c>
      <c r="B749" s="11" t="s">
        <v>9404</v>
      </c>
      <c r="C749" s="53">
        <v>1.0774999999999999</v>
      </c>
      <c r="D749" s="53">
        <v>1.0774999999999999</v>
      </c>
      <c r="E749" s="55">
        <v>1.17E-2</v>
      </c>
      <c r="F749" s="53">
        <v>1.0649999999999999</v>
      </c>
      <c r="G749" s="53">
        <v>1.0649999999999999</v>
      </c>
    </row>
    <row r="750" spans="1:7" x14ac:dyDescent="0.15">
      <c r="A750" s="53">
        <v>1143</v>
      </c>
      <c r="B750" s="11" t="s">
        <v>308</v>
      </c>
      <c r="C750" s="53">
        <v>0.77600000000000002</v>
      </c>
      <c r="D750" s="53">
        <v>0.77600000000000002</v>
      </c>
      <c r="E750" s="55">
        <v>1.17E-2</v>
      </c>
      <c r="F750" s="53">
        <v>0.76700000000000002</v>
      </c>
      <c r="G750" s="53">
        <v>0.76700000000000002</v>
      </c>
    </row>
    <row r="751" spans="1:7" x14ac:dyDescent="0.15">
      <c r="A751" s="53">
        <v>160212</v>
      </c>
      <c r="B751" s="11" t="s">
        <v>5731</v>
      </c>
      <c r="C751" s="53">
        <v>2.5870000000000002</v>
      </c>
      <c r="D751" s="53">
        <v>2.5870000000000002</v>
      </c>
      <c r="E751" s="55">
        <v>1.17E-2</v>
      </c>
      <c r="F751" s="53">
        <v>2.5569999999999999</v>
      </c>
      <c r="G751" s="53">
        <v>2.5569999999999999</v>
      </c>
    </row>
    <row r="752" spans="1:7" x14ac:dyDescent="0.15">
      <c r="A752" s="53">
        <v>1965</v>
      </c>
      <c r="B752" s="11" t="s">
        <v>7835</v>
      </c>
      <c r="C752" s="53">
        <v>1.0349999999999999</v>
      </c>
      <c r="D752" s="53">
        <v>1.0349999999999999</v>
      </c>
      <c r="E752" s="55">
        <v>1.17E-2</v>
      </c>
      <c r="F752" s="53">
        <v>1.0229999999999999</v>
      </c>
      <c r="G752" s="53">
        <v>1.0229999999999999</v>
      </c>
    </row>
    <row r="753" spans="1:7" x14ac:dyDescent="0.15">
      <c r="A753" s="53">
        <v>160613</v>
      </c>
      <c r="B753" s="11" t="s">
        <v>6574</v>
      </c>
      <c r="C753" s="53">
        <v>1.208</v>
      </c>
      <c r="D753" s="53">
        <v>2.379</v>
      </c>
      <c r="E753" s="55">
        <v>1.17E-2</v>
      </c>
      <c r="F753" s="53">
        <v>1.194</v>
      </c>
      <c r="G753" s="53">
        <v>2.3650000000000002</v>
      </c>
    </row>
    <row r="754" spans="1:7" x14ac:dyDescent="0.15">
      <c r="A754" s="53">
        <v>519644</v>
      </c>
      <c r="B754" s="11" t="s">
        <v>7650</v>
      </c>
      <c r="C754" s="53">
        <v>0.95</v>
      </c>
      <c r="D754" s="53">
        <v>0.95</v>
      </c>
      <c r="E754" s="55">
        <v>1.17E-2</v>
      </c>
      <c r="F754" s="53">
        <v>0.93899999999999995</v>
      </c>
      <c r="G754" s="53">
        <v>0.93899999999999995</v>
      </c>
    </row>
    <row r="755" spans="1:7" x14ac:dyDescent="0.15">
      <c r="A755" s="53">
        <v>163412</v>
      </c>
      <c r="B755" s="11" t="s">
        <v>7520</v>
      </c>
      <c r="C755" s="53">
        <v>3.1960000000000002</v>
      </c>
      <c r="D755" s="53">
        <v>4.26</v>
      </c>
      <c r="E755" s="55">
        <v>1.17E-2</v>
      </c>
      <c r="F755" s="53">
        <v>3.1589999999999998</v>
      </c>
      <c r="G755" s="53">
        <v>4.2229999999999999</v>
      </c>
    </row>
    <row r="756" spans="1:7" x14ac:dyDescent="0.15">
      <c r="A756" s="53">
        <v>1827</v>
      </c>
      <c r="B756" s="11" t="s">
        <v>10256</v>
      </c>
      <c r="C756" s="53">
        <v>1.296</v>
      </c>
      <c r="D756" s="53">
        <v>1.296</v>
      </c>
      <c r="E756" s="55">
        <v>1.17E-2</v>
      </c>
      <c r="F756" s="53">
        <v>1.2809999999999999</v>
      </c>
      <c r="G756" s="53">
        <v>1.2809999999999999</v>
      </c>
    </row>
    <row r="757" spans="1:7" x14ac:dyDescent="0.15">
      <c r="A757" s="53">
        <v>162208</v>
      </c>
      <c r="B757" s="11" t="s">
        <v>6425</v>
      </c>
      <c r="C757" s="53">
        <v>1.2188000000000001</v>
      </c>
      <c r="D757" s="53">
        <v>1.9388000000000001</v>
      </c>
      <c r="E757" s="55">
        <v>1.17E-2</v>
      </c>
      <c r="F757" s="53">
        <v>1.2047000000000001</v>
      </c>
      <c r="G757" s="53">
        <v>1.9247000000000001</v>
      </c>
    </row>
    <row r="758" spans="1:7" x14ac:dyDescent="0.15">
      <c r="A758" s="53">
        <v>110015</v>
      </c>
      <c r="B758" s="11" t="s">
        <v>9476</v>
      </c>
      <c r="C758" s="53">
        <v>2.2490000000000001</v>
      </c>
      <c r="D758" s="53">
        <v>2.5649999999999999</v>
      </c>
      <c r="E758" s="55">
        <v>1.17E-2</v>
      </c>
      <c r="F758" s="53">
        <v>2.2229999999999999</v>
      </c>
      <c r="G758" s="53">
        <v>2.5390000000000001</v>
      </c>
    </row>
    <row r="759" spans="1:7" x14ac:dyDescent="0.15">
      <c r="A759" s="53">
        <v>160139</v>
      </c>
      <c r="B759" s="11" t="s">
        <v>9403</v>
      </c>
      <c r="C759" s="53">
        <v>1.0742</v>
      </c>
      <c r="D759" s="53">
        <v>1.0742</v>
      </c>
      <c r="E759" s="55">
        <v>1.17E-2</v>
      </c>
      <c r="F759" s="53">
        <v>1.0618000000000001</v>
      </c>
      <c r="G759" s="53">
        <v>1.0618000000000001</v>
      </c>
    </row>
    <row r="760" spans="1:7" x14ac:dyDescent="0.15">
      <c r="A760" s="53">
        <v>5344</v>
      </c>
      <c r="B760" s="11" t="s">
        <v>5870</v>
      </c>
      <c r="C760" s="53">
        <v>0.97030000000000005</v>
      </c>
      <c r="D760" s="53">
        <v>0.97030000000000005</v>
      </c>
      <c r="E760" s="55">
        <v>1.17E-2</v>
      </c>
      <c r="F760" s="53">
        <v>0.95909999999999995</v>
      </c>
      <c r="G760" s="53">
        <v>0.95909999999999995</v>
      </c>
    </row>
    <row r="761" spans="1:7" x14ac:dyDescent="0.15">
      <c r="A761" s="53">
        <v>2732</v>
      </c>
      <c r="B761" s="11" t="s">
        <v>7895</v>
      </c>
      <c r="C761" s="53">
        <v>1.127</v>
      </c>
      <c r="D761" s="53">
        <v>1.127</v>
      </c>
      <c r="E761" s="55">
        <v>1.17E-2</v>
      </c>
      <c r="F761" s="53">
        <v>1.1140000000000001</v>
      </c>
      <c r="G761" s="53">
        <v>1.1140000000000001</v>
      </c>
    </row>
    <row r="762" spans="1:7" x14ac:dyDescent="0.15">
      <c r="A762" s="53">
        <v>150187</v>
      </c>
      <c r="B762" s="11" t="s">
        <v>10380</v>
      </c>
      <c r="C762" s="53">
        <v>1.0145</v>
      </c>
      <c r="D762" s="53">
        <v>0</v>
      </c>
      <c r="E762" s="55">
        <v>1.17E-2</v>
      </c>
      <c r="F762" s="53">
        <v>1.0027999999999999</v>
      </c>
      <c r="G762" s="53">
        <v>0</v>
      </c>
    </row>
    <row r="763" spans="1:7" x14ac:dyDescent="0.15">
      <c r="A763" s="53">
        <v>75</v>
      </c>
      <c r="B763" s="11" t="s">
        <v>9407</v>
      </c>
      <c r="C763" s="53">
        <v>0.2344</v>
      </c>
      <c r="D763" s="53">
        <v>0.2344</v>
      </c>
      <c r="E763" s="55">
        <v>1.17E-2</v>
      </c>
      <c r="F763" s="53">
        <v>0.23169999999999999</v>
      </c>
      <c r="G763" s="53">
        <v>0.23169999999999999</v>
      </c>
    </row>
    <row r="764" spans="1:7" x14ac:dyDescent="0.15">
      <c r="A764" s="53">
        <v>76</v>
      </c>
      <c r="B764" s="11" t="s">
        <v>9408</v>
      </c>
      <c r="C764" s="53">
        <v>0.2344</v>
      </c>
      <c r="D764" s="53">
        <v>0.2344</v>
      </c>
      <c r="E764" s="55">
        <v>1.17E-2</v>
      </c>
      <c r="F764" s="53">
        <v>0.23169999999999999</v>
      </c>
      <c r="G764" s="53">
        <v>0.23169999999999999</v>
      </c>
    </row>
    <row r="765" spans="1:7" x14ac:dyDescent="0.15">
      <c r="A765" s="53">
        <v>3670</v>
      </c>
      <c r="B765" s="11" t="s">
        <v>6303</v>
      </c>
      <c r="C765" s="53">
        <v>0.97260000000000002</v>
      </c>
      <c r="D765" s="53">
        <v>0.97260000000000002</v>
      </c>
      <c r="E765" s="55">
        <v>1.1599999999999999E-2</v>
      </c>
      <c r="F765" s="53">
        <v>0.96140000000000003</v>
      </c>
      <c r="G765" s="53">
        <v>0.96140000000000003</v>
      </c>
    </row>
    <row r="766" spans="1:7" x14ac:dyDescent="0.15">
      <c r="A766" s="53">
        <v>510390</v>
      </c>
      <c r="B766" s="11" t="s">
        <v>10438</v>
      </c>
      <c r="C766" s="53">
        <v>3.9342999999999999</v>
      </c>
      <c r="D766" s="53">
        <v>0.9415</v>
      </c>
      <c r="E766" s="55">
        <v>1.1599999999999999E-2</v>
      </c>
      <c r="F766" s="53">
        <v>3.8889999999999998</v>
      </c>
      <c r="G766" s="53">
        <v>0.93059999999999998</v>
      </c>
    </row>
    <row r="767" spans="1:7" x14ac:dyDescent="0.15">
      <c r="A767" s="53">
        <v>1638</v>
      </c>
      <c r="B767" s="11" t="s">
        <v>7557</v>
      </c>
      <c r="C767" s="53">
        <v>1.216</v>
      </c>
      <c r="D767" s="53">
        <v>1.216</v>
      </c>
      <c r="E767" s="55">
        <v>1.1599999999999999E-2</v>
      </c>
      <c r="F767" s="53">
        <v>1.202</v>
      </c>
      <c r="G767" s="53">
        <v>1.202</v>
      </c>
    </row>
    <row r="768" spans="1:7" x14ac:dyDescent="0.15">
      <c r="A768" s="53">
        <v>510810</v>
      </c>
      <c r="B768" s="11" t="s">
        <v>8201</v>
      </c>
      <c r="C768" s="53">
        <v>0.92120000000000002</v>
      </c>
      <c r="D768" s="53">
        <v>0.95120000000000005</v>
      </c>
      <c r="E768" s="55">
        <v>1.1599999999999999E-2</v>
      </c>
      <c r="F768" s="53">
        <v>0.91059999999999997</v>
      </c>
      <c r="G768" s="53">
        <v>0.94059999999999999</v>
      </c>
    </row>
    <row r="769" spans="1:7" x14ac:dyDescent="0.15">
      <c r="A769" s="53">
        <v>510330</v>
      </c>
      <c r="B769" s="11" t="s">
        <v>9569</v>
      </c>
      <c r="C769" s="53">
        <v>4.2588999999999997</v>
      </c>
      <c r="D769" s="53">
        <v>1.776</v>
      </c>
      <c r="E769" s="55">
        <v>1.1599999999999999E-2</v>
      </c>
      <c r="F769" s="53">
        <v>4.2099000000000002</v>
      </c>
      <c r="G769" s="53">
        <v>1.756</v>
      </c>
    </row>
    <row r="770" spans="1:7" x14ac:dyDescent="0.15">
      <c r="A770" s="53">
        <v>159919</v>
      </c>
      <c r="B770" s="11" t="s">
        <v>9570</v>
      </c>
      <c r="C770" s="53">
        <v>4.2983000000000002</v>
      </c>
      <c r="D770" s="53">
        <v>1.6429</v>
      </c>
      <c r="E770" s="55">
        <v>1.1599999999999999E-2</v>
      </c>
      <c r="F770" s="53">
        <v>4.2488999999999999</v>
      </c>
      <c r="G770" s="53">
        <v>1.6240000000000001</v>
      </c>
    </row>
    <row r="771" spans="1:7" x14ac:dyDescent="0.15">
      <c r="A771" s="53">
        <v>159925</v>
      </c>
      <c r="B771" s="11" t="s">
        <v>7825</v>
      </c>
      <c r="C771" s="53">
        <v>1.6535</v>
      </c>
      <c r="D771" s="53">
        <v>1.4497</v>
      </c>
      <c r="E771" s="55">
        <v>1.1599999999999999E-2</v>
      </c>
      <c r="F771" s="53">
        <v>1.6345000000000001</v>
      </c>
      <c r="G771" s="53">
        <v>1.4330000000000001</v>
      </c>
    </row>
    <row r="772" spans="1:7" x14ac:dyDescent="0.15">
      <c r="A772" s="53">
        <v>510310</v>
      </c>
      <c r="B772" s="11" t="s">
        <v>9571</v>
      </c>
      <c r="C772" s="53">
        <v>1.671</v>
      </c>
      <c r="D772" s="53">
        <v>1.671</v>
      </c>
      <c r="E772" s="55">
        <v>1.1599999999999999E-2</v>
      </c>
      <c r="F772" s="53">
        <v>1.6517999999999999</v>
      </c>
      <c r="G772" s="53">
        <v>1.6517999999999999</v>
      </c>
    </row>
    <row r="773" spans="1:7" x14ac:dyDescent="0.15">
      <c r="A773" s="53">
        <v>159927</v>
      </c>
      <c r="B773" s="11" t="s">
        <v>6542</v>
      </c>
      <c r="C773" s="53">
        <v>3.8841999999999999</v>
      </c>
      <c r="D773" s="53">
        <v>1.7189000000000001</v>
      </c>
      <c r="E773" s="55">
        <v>1.1599999999999999E-2</v>
      </c>
      <c r="F773" s="53">
        <v>3.8395999999999999</v>
      </c>
      <c r="G773" s="53">
        <v>1.6991000000000001</v>
      </c>
    </row>
    <row r="774" spans="1:7" x14ac:dyDescent="0.15">
      <c r="A774" s="53">
        <v>1128</v>
      </c>
      <c r="B774" s="11" t="s">
        <v>6467</v>
      </c>
      <c r="C774" s="53">
        <v>0.61</v>
      </c>
      <c r="D774" s="53">
        <v>0.61</v>
      </c>
      <c r="E774" s="55">
        <v>1.1599999999999999E-2</v>
      </c>
      <c r="F774" s="53">
        <v>0.60299999999999998</v>
      </c>
      <c r="G774" s="53">
        <v>0.60299999999999998</v>
      </c>
    </row>
    <row r="775" spans="1:7" x14ac:dyDescent="0.15">
      <c r="A775" s="53">
        <v>21</v>
      </c>
      <c r="B775" s="11" t="s">
        <v>9735</v>
      </c>
      <c r="C775" s="53">
        <v>1.6579999999999999</v>
      </c>
      <c r="D775" s="53">
        <v>2.8279999999999998</v>
      </c>
      <c r="E775" s="55">
        <v>1.1599999999999999E-2</v>
      </c>
      <c r="F775" s="53">
        <v>1.639</v>
      </c>
      <c r="G775" s="53">
        <v>2.8090000000000002</v>
      </c>
    </row>
    <row r="776" spans="1:7" x14ac:dyDescent="0.15">
      <c r="A776" s="53">
        <v>1677</v>
      </c>
      <c r="B776" s="11" t="s">
        <v>6223</v>
      </c>
      <c r="C776" s="53">
        <v>1.3089999999999999</v>
      </c>
      <c r="D776" s="53">
        <v>1.3089999999999999</v>
      </c>
      <c r="E776" s="55">
        <v>1.1599999999999999E-2</v>
      </c>
      <c r="F776" s="53">
        <v>1.294</v>
      </c>
      <c r="G776" s="53">
        <v>1.294</v>
      </c>
    </row>
    <row r="777" spans="1:7" x14ac:dyDescent="0.15">
      <c r="A777" s="53">
        <v>770001</v>
      </c>
      <c r="B777" s="11" t="s">
        <v>6285</v>
      </c>
      <c r="C777" s="53">
        <v>1.0125</v>
      </c>
      <c r="D777" s="53">
        <v>1.8125</v>
      </c>
      <c r="E777" s="55">
        <v>1.1599999999999999E-2</v>
      </c>
      <c r="F777" s="53">
        <v>1.0008999999999999</v>
      </c>
      <c r="G777" s="53">
        <v>1.8008999999999999</v>
      </c>
    </row>
    <row r="778" spans="1:7" x14ac:dyDescent="0.15">
      <c r="A778" s="53">
        <v>1044</v>
      </c>
      <c r="B778" s="11" t="s">
        <v>9604</v>
      </c>
      <c r="C778" s="53">
        <v>1.397</v>
      </c>
      <c r="D778" s="53">
        <v>1.397</v>
      </c>
      <c r="E778" s="55">
        <v>1.1599999999999999E-2</v>
      </c>
      <c r="F778" s="53">
        <v>1.381</v>
      </c>
      <c r="G778" s="53">
        <v>1.381</v>
      </c>
    </row>
    <row r="779" spans="1:7" x14ac:dyDescent="0.15">
      <c r="A779" s="53">
        <v>50021</v>
      </c>
      <c r="B779" s="11" t="s">
        <v>9622</v>
      </c>
      <c r="C779" s="53">
        <v>1.4607000000000001</v>
      </c>
      <c r="D779" s="53">
        <v>1.4607000000000001</v>
      </c>
      <c r="E779" s="55">
        <v>1.1599999999999999E-2</v>
      </c>
      <c r="F779" s="53">
        <v>1.444</v>
      </c>
      <c r="G779" s="53">
        <v>1.444</v>
      </c>
    </row>
    <row r="780" spans="1:7" x14ac:dyDescent="0.15">
      <c r="A780" s="53">
        <v>619</v>
      </c>
      <c r="B780" s="11" t="s">
        <v>9639</v>
      </c>
      <c r="C780" s="53">
        <v>3.3260000000000001</v>
      </c>
      <c r="D780" s="53">
        <v>3.3260000000000001</v>
      </c>
      <c r="E780" s="55">
        <v>1.1599999999999999E-2</v>
      </c>
      <c r="F780" s="53">
        <v>3.2879999999999998</v>
      </c>
      <c r="G780" s="53">
        <v>3.2879999999999998</v>
      </c>
    </row>
    <row r="781" spans="1:7" x14ac:dyDescent="0.15">
      <c r="A781" s="53">
        <v>100038</v>
      </c>
      <c r="B781" s="11" t="s">
        <v>9447</v>
      </c>
      <c r="C781" s="53">
        <v>1.839</v>
      </c>
      <c r="D781" s="53">
        <v>1.839</v>
      </c>
      <c r="E781" s="55">
        <v>1.1599999999999999E-2</v>
      </c>
      <c r="F781" s="53">
        <v>1.8180000000000001</v>
      </c>
      <c r="G781" s="53">
        <v>1.8180000000000001</v>
      </c>
    </row>
    <row r="782" spans="1:7" x14ac:dyDescent="0.15">
      <c r="A782" s="53">
        <v>150151</v>
      </c>
      <c r="B782" s="11" t="s">
        <v>6273</v>
      </c>
      <c r="C782" s="53">
        <v>1.226</v>
      </c>
      <c r="D782" s="53">
        <v>1.244</v>
      </c>
      <c r="E782" s="55">
        <v>1.1599999999999999E-2</v>
      </c>
      <c r="F782" s="53">
        <v>1.212</v>
      </c>
      <c r="G782" s="53">
        <v>1.242</v>
      </c>
    </row>
    <row r="783" spans="1:7" x14ac:dyDescent="0.15">
      <c r="A783" s="53">
        <v>3579</v>
      </c>
      <c r="B783" s="11" t="s">
        <v>6487</v>
      </c>
      <c r="C783" s="53">
        <v>1.2090000000000001</v>
      </c>
      <c r="D783" s="53">
        <v>1.2090000000000001</v>
      </c>
      <c r="E783" s="55">
        <v>1.15E-2</v>
      </c>
      <c r="F783" s="53">
        <v>1.1952</v>
      </c>
      <c r="G783" s="53">
        <v>1.1952</v>
      </c>
    </row>
    <row r="784" spans="1:7" x14ac:dyDescent="0.15">
      <c r="A784" s="53">
        <v>1307</v>
      </c>
      <c r="B784" s="11" t="s">
        <v>9070</v>
      </c>
      <c r="C784" s="53">
        <v>0.96499999999999997</v>
      </c>
      <c r="D784" s="53">
        <v>0.96499999999999997</v>
      </c>
      <c r="E784" s="55">
        <v>1.15E-2</v>
      </c>
      <c r="F784" s="53">
        <v>0.95399999999999996</v>
      </c>
      <c r="G784" s="53">
        <v>0.95399999999999996</v>
      </c>
    </row>
    <row r="785" spans="1:7" x14ac:dyDescent="0.15">
      <c r="A785" s="53">
        <v>410007</v>
      </c>
      <c r="B785" s="11" t="s">
        <v>6461</v>
      </c>
      <c r="C785" s="53">
        <v>1.1324000000000001</v>
      </c>
      <c r="D785" s="53">
        <v>1.9323999999999999</v>
      </c>
      <c r="E785" s="55">
        <v>1.15E-2</v>
      </c>
      <c r="F785" s="53">
        <v>1.1194999999999999</v>
      </c>
      <c r="G785" s="53">
        <v>1.9195</v>
      </c>
    </row>
    <row r="786" spans="1:7" x14ac:dyDescent="0.15">
      <c r="A786" s="53">
        <v>470008</v>
      </c>
      <c r="B786" s="11" t="s">
        <v>7493</v>
      </c>
      <c r="C786" s="53">
        <v>1.669</v>
      </c>
      <c r="D786" s="53">
        <v>1.7989999999999999</v>
      </c>
      <c r="E786" s="55">
        <v>1.15E-2</v>
      </c>
      <c r="F786" s="53">
        <v>1.65</v>
      </c>
      <c r="G786" s="53">
        <v>1.78</v>
      </c>
    </row>
    <row r="787" spans="1:7" x14ac:dyDescent="0.15">
      <c r="A787" s="53">
        <v>200008</v>
      </c>
      <c r="B787" s="11" t="s">
        <v>205</v>
      </c>
      <c r="C787" s="53">
        <v>1.4072</v>
      </c>
      <c r="D787" s="53">
        <v>1.4072</v>
      </c>
      <c r="E787" s="55">
        <v>1.15E-2</v>
      </c>
      <c r="F787" s="53">
        <v>1.3912</v>
      </c>
      <c r="G787" s="53">
        <v>1.3912</v>
      </c>
    </row>
    <row r="788" spans="1:7" x14ac:dyDescent="0.15">
      <c r="A788" s="53">
        <v>350001</v>
      </c>
      <c r="B788" s="11" t="s">
        <v>179</v>
      </c>
      <c r="C788" s="53">
        <v>1.2138</v>
      </c>
      <c r="D788" s="53">
        <v>3.0590999999999999</v>
      </c>
      <c r="E788" s="55">
        <v>1.15E-2</v>
      </c>
      <c r="F788" s="53">
        <v>1.2</v>
      </c>
      <c r="G788" s="53">
        <v>3.0453000000000001</v>
      </c>
    </row>
    <row r="789" spans="1:7" x14ac:dyDescent="0.15">
      <c r="A789" s="53">
        <v>70017</v>
      </c>
      <c r="B789" s="11" t="s">
        <v>9490</v>
      </c>
      <c r="C789" s="53">
        <v>1.32</v>
      </c>
      <c r="D789" s="53">
        <v>1.6</v>
      </c>
      <c r="E789" s="55">
        <v>1.15E-2</v>
      </c>
      <c r="F789" s="53">
        <v>1.3049999999999999</v>
      </c>
      <c r="G789" s="53">
        <v>1.585</v>
      </c>
    </row>
    <row r="790" spans="1:7" x14ac:dyDescent="0.15">
      <c r="A790" s="53">
        <v>1070</v>
      </c>
      <c r="B790" s="11" t="s">
        <v>10716</v>
      </c>
      <c r="C790" s="53">
        <v>1.232</v>
      </c>
      <c r="D790" s="53">
        <v>1.232</v>
      </c>
      <c r="E790" s="55">
        <v>1.15E-2</v>
      </c>
      <c r="F790" s="53">
        <v>1.218</v>
      </c>
      <c r="G790" s="53">
        <v>1.218</v>
      </c>
    </row>
    <row r="791" spans="1:7" x14ac:dyDescent="0.15">
      <c r="A791" s="53">
        <v>727</v>
      </c>
      <c r="B791" s="11" t="s">
        <v>6539</v>
      </c>
      <c r="C791" s="53">
        <v>0.96899999999999997</v>
      </c>
      <c r="D791" s="53">
        <v>0.96899999999999997</v>
      </c>
      <c r="E791" s="55">
        <v>1.15E-2</v>
      </c>
      <c r="F791" s="53">
        <v>0.95799999999999996</v>
      </c>
      <c r="G791" s="53">
        <v>0.95799999999999996</v>
      </c>
    </row>
    <row r="792" spans="1:7" x14ac:dyDescent="0.15">
      <c r="A792" s="53">
        <v>1218</v>
      </c>
      <c r="B792" s="11" t="s">
        <v>8010</v>
      </c>
      <c r="C792" s="53">
        <v>0.70499999999999996</v>
      </c>
      <c r="D792" s="53">
        <v>0.70499999999999996</v>
      </c>
      <c r="E792" s="55">
        <v>1.15E-2</v>
      </c>
      <c r="F792" s="53">
        <v>0.69699999999999995</v>
      </c>
      <c r="G792" s="53">
        <v>0.69699999999999995</v>
      </c>
    </row>
    <row r="793" spans="1:7" x14ac:dyDescent="0.15">
      <c r="A793" s="53">
        <v>519171</v>
      </c>
      <c r="B793" s="11" t="s">
        <v>7585</v>
      </c>
      <c r="C793" s="53">
        <v>0.70499999999999996</v>
      </c>
      <c r="D793" s="53">
        <v>0.70499999999999996</v>
      </c>
      <c r="E793" s="55">
        <v>1.15E-2</v>
      </c>
      <c r="F793" s="53">
        <v>0.69699999999999995</v>
      </c>
      <c r="G793" s="53">
        <v>0.69699999999999995</v>
      </c>
    </row>
    <row r="794" spans="1:7" x14ac:dyDescent="0.15">
      <c r="A794" s="53">
        <v>519158</v>
      </c>
      <c r="B794" s="11" t="s">
        <v>6378</v>
      </c>
      <c r="C794" s="53">
        <v>1.851</v>
      </c>
      <c r="D794" s="53">
        <v>2.3170000000000002</v>
      </c>
      <c r="E794" s="55">
        <v>1.15E-2</v>
      </c>
      <c r="F794" s="53">
        <v>1.83</v>
      </c>
      <c r="G794" s="53">
        <v>2.2959999999999998</v>
      </c>
    </row>
    <row r="795" spans="1:7" x14ac:dyDescent="0.15">
      <c r="A795" s="53">
        <v>3890</v>
      </c>
      <c r="B795" s="11" t="s">
        <v>251</v>
      </c>
      <c r="C795" s="53">
        <v>1.4638</v>
      </c>
      <c r="D795" s="53">
        <v>1.4638</v>
      </c>
      <c r="E795" s="55">
        <v>1.15E-2</v>
      </c>
      <c r="F795" s="53">
        <v>1.4472</v>
      </c>
      <c r="G795" s="53">
        <v>1.4472</v>
      </c>
    </row>
    <row r="796" spans="1:7" x14ac:dyDescent="0.15">
      <c r="A796" s="53">
        <v>4475</v>
      </c>
      <c r="B796" s="11" t="s">
        <v>8043</v>
      </c>
      <c r="C796" s="53">
        <v>0.95279999999999998</v>
      </c>
      <c r="D796" s="53">
        <v>0.95279999999999998</v>
      </c>
      <c r="E796" s="55">
        <v>1.15E-2</v>
      </c>
      <c r="F796" s="53">
        <v>0.94199999999999995</v>
      </c>
      <c r="G796" s="53">
        <v>0.94199999999999995</v>
      </c>
    </row>
    <row r="797" spans="1:7" x14ac:dyDescent="0.15">
      <c r="A797" s="53">
        <v>4653</v>
      </c>
      <c r="B797" s="11" t="s">
        <v>10649</v>
      </c>
      <c r="C797" s="53">
        <v>0.95299999999999996</v>
      </c>
      <c r="D797" s="53">
        <v>0.95299999999999996</v>
      </c>
      <c r="E797" s="55">
        <v>1.15E-2</v>
      </c>
      <c r="F797" s="53">
        <v>0.94220000000000004</v>
      </c>
      <c r="G797" s="53">
        <v>0.94220000000000004</v>
      </c>
    </row>
    <row r="798" spans="1:7" x14ac:dyDescent="0.15">
      <c r="A798" s="53">
        <v>3889</v>
      </c>
      <c r="B798" s="11" t="s">
        <v>250</v>
      </c>
      <c r="C798" s="53">
        <v>1.4657</v>
      </c>
      <c r="D798" s="53">
        <v>1.4657</v>
      </c>
      <c r="E798" s="55">
        <v>1.15E-2</v>
      </c>
      <c r="F798" s="53">
        <v>1.4491000000000001</v>
      </c>
      <c r="G798" s="53">
        <v>1.4491000000000001</v>
      </c>
    </row>
    <row r="799" spans="1:7" x14ac:dyDescent="0.15">
      <c r="A799" s="53">
        <v>634</v>
      </c>
      <c r="B799" s="11" t="s">
        <v>9744</v>
      </c>
      <c r="C799" s="53">
        <v>1.1479999999999999</v>
      </c>
      <c r="D799" s="53">
        <v>1.712</v>
      </c>
      <c r="E799" s="55">
        <v>1.15E-2</v>
      </c>
      <c r="F799" s="53">
        <v>1.135</v>
      </c>
      <c r="G799" s="53">
        <v>1.6990000000000001</v>
      </c>
    </row>
    <row r="800" spans="1:7" x14ac:dyDescent="0.15">
      <c r="A800" s="53">
        <v>5039</v>
      </c>
      <c r="B800" s="11" t="s">
        <v>263</v>
      </c>
      <c r="C800" s="53">
        <v>1.0423</v>
      </c>
      <c r="D800" s="53">
        <v>1.0423</v>
      </c>
      <c r="E800" s="55">
        <v>1.15E-2</v>
      </c>
      <c r="F800" s="53">
        <v>1.0305</v>
      </c>
      <c r="G800" s="53">
        <v>1.0305</v>
      </c>
    </row>
    <row r="801" spans="1:7" x14ac:dyDescent="0.15">
      <c r="A801" s="53">
        <v>2667</v>
      </c>
      <c r="B801" s="11" t="s">
        <v>7499</v>
      </c>
      <c r="C801" s="53">
        <v>1.325</v>
      </c>
      <c r="D801" s="53">
        <v>1.375</v>
      </c>
      <c r="E801" s="55">
        <v>1.15E-2</v>
      </c>
      <c r="F801" s="53">
        <v>1.31</v>
      </c>
      <c r="G801" s="53">
        <v>1.36</v>
      </c>
    </row>
    <row r="802" spans="1:7" x14ac:dyDescent="0.15">
      <c r="A802" s="53">
        <v>2810</v>
      </c>
      <c r="B802" s="11" t="s">
        <v>252</v>
      </c>
      <c r="C802" s="53">
        <v>1.06</v>
      </c>
      <c r="D802" s="53">
        <v>1.06</v>
      </c>
      <c r="E802" s="55">
        <v>1.15E-2</v>
      </c>
      <c r="F802" s="53">
        <v>1.048</v>
      </c>
      <c r="G802" s="53">
        <v>1.048</v>
      </c>
    </row>
    <row r="803" spans="1:7" x14ac:dyDescent="0.15">
      <c r="A803" s="53">
        <v>560006</v>
      </c>
      <c r="B803" s="11" t="s">
        <v>167</v>
      </c>
      <c r="C803" s="53">
        <v>1.415</v>
      </c>
      <c r="D803" s="53">
        <v>1.415</v>
      </c>
      <c r="E803" s="55">
        <v>1.14E-2</v>
      </c>
      <c r="F803" s="53">
        <v>1.399</v>
      </c>
      <c r="G803" s="53">
        <v>1.399</v>
      </c>
    </row>
    <row r="804" spans="1:7" x14ac:dyDescent="0.15">
      <c r="A804" s="53">
        <v>4652</v>
      </c>
      <c r="B804" s="11" t="s">
        <v>10648</v>
      </c>
      <c r="C804" s="53">
        <v>0.92879999999999996</v>
      </c>
      <c r="D804" s="53">
        <v>0.92879999999999996</v>
      </c>
      <c r="E804" s="55">
        <v>1.14E-2</v>
      </c>
      <c r="F804" s="53">
        <v>0.91830000000000001</v>
      </c>
      <c r="G804" s="53">
        <v>0.91830000000000001</v>
      </c>
    </row>
    <row r="805" spans="1:7" x14ac:dyDescent="0.15">
      <c r="A805" s="53">
        <v>3298</v>
      </c>
      <c r="B805" s="11" t="s">
        <v>9560</v>
      </c>
      <c r="C805" s="53">
        <v>1.151</v>
      </c>
      <c r="D805" s="53">
        <v>1.151</v>
      </c>
      <c r="E805" s="55">
        <v>1.14E-2</v>
      </c>
      <c r="F805" s="53">
        <v>1.1379999999999999</v>
      </c>
      <c r="G805" s="53">
        <v>1.1379999999999999</v>
      </c>
    </row>
    <row r="806" spans="1:7" x14ac:dyDescent="0.15">
      <c r="A806" s="53">
        <v>160615</v>
      </c>
      <c r="B806" s="11" t="s">
        <v>6503</v>
      </c>
      <c r="C806" s="53">
        <v>1.5940000000000001</v>
      </c>
      <c r="D806" s="53">
        <v>1.6539999999999999</v>
      </c>
      <c r="E806" s="55">
        <v>1.14E-2</v>
      </c>
      <c r="F806" s="53">
        <v>1.5760000000000001</v>
      </c>
      <c r="G806" s="53">
        <v>1.6359999999999999</v>
      </c>
    </row>
    <row r="807" spans="1:7" x14ac:dyDescent="0.15">
      <c r="A807" s="53">
        <v>162213</v>
      </c>
      <c r="B807" s="11" t="s">
        <v>6823</v>
      </c>
      <c r="C807" s="53">
        <v>1.4791000000000001</v>
      </c>
      <c r="D807" s="53">
        <v>1.9191</v>
      </c>
      <c r="E807" s="55">
        <v>1.14E-2</v>
      </c>
      <c r="F807" s="53">
        <v>1.4623999999999999</v>
      </c>
      <c r="G807" s="53">
        <v>1.9024000000000001</v>
      </c>
    </row>
    <row r="808" spans="1:7" x14ac:dyDescent="0.15">
      <c r="A808" s="53">
        <v>423</v>
      </c>
      <c r="B808" s="11" t="s">
        <v>7504</v>
      </c>
      <c r="C808" s="53">
        <v>1.4179999999999999</v>
      </c>
      <c r="D808" s="53">
        <v>1.4179999999999999</v>
      </c>
      <c r="E808" s="55">
        <v>1.14E-2</v>
      </c>
      <c r="F808" s="53">
        <v>1.4019999999999999</v>
      </c>
      <c r="G808" s="53">
        <v>1.4019999999999999</v>
      </c>
    </row>
    <row r="809" spans="1:7" x14ac:dyDescent="0.15">
      <c r="A809" s="53">
        <v>4671</v>
      </c>
      <c r="B809" s="11" t="s">
        <v>6456</v>
      </c>
      <c r="C809" s="53">
        <v>0.89549999999999996</v>
      </c>
      <c r="D809" s="53">
        <v>0.89549999999999996</v>
      </c>
      <c r="E809" s="55">
        <v>1.14E-2</v>
      </c>
      <c r="F809" s="53">
        <v>0.88539999999999996</v>
      </c>
      <c r="G809" s="53">
        <v>0.88539999999999996</v>
      </c>
    </row>
    <row r="810" spans="1:7" x14ac:dyDescent="0.15">
      <c r="A810" s="53">
        <v>165516</v>
      </c>
      <c r="B810" s="11" t="s">
        <v>6314</v>
      </c>
      <c r="C810" s="53">
        <v>2.04</v>
      </c>
      <c r="D810" s="53">
        <v>2.5539999999999998</v>
      </c>
      <c r="E810" s="55">
        <v>1.14E-2</v>
      </c>
      <c r="F810" s="53">
        <v>2.0169999999999999</v>
      </c>
      <c r="G810" s="53">
        <v>2.5310000000000001</v>
      </c>
    </row>
    <row r="811" spans="1:7" x14ac:dyDescent="0.15">
      <c r="A811" s="53">
        <v>166011</v>
      </c>
      <c r="B811" s="11" t="s">
        <v>9065</v>
      </c>
      <c r="C811" s="53">
        <v>1.3665</v>
      </c>
      <c r="D811" s="53">
        <v>2.5954999999999999</v>
      </c>
      <c r="E811" s="55">
        <v>1.14E-2</v>
      </c>
      <c r="F811" s="53">
        <v>1.3511</v>
      </c>
      <c r="G811" s="53">
        <v>2.5800999999999998</v>
      </c>
    </row>
    <row r="812" spans="1:7" x14ac:dyDescent="0.15">
      <c r="A812" s="53">
        <v>124</v>
      </c>
      <c r="B812" s="11" t="s">
        <v>10652</v>
      </c>
      <c r="C812" s="53">
        <v>1.6859999999999999</v>
      </c>
      <c r="D812" s="53">
        <v>1.986</v>
      </c>
      <c r="E812" s="55">
        <v>1.14E-2</v>
      </c>
      <c r="F812" s="53">
        <v>1.667</v>
      </c>
      <c r="G812" s="53">
        <v>1.9670000000000001</v>
      </c>
    </row>
    <row r="813" spans="1:7" x14ac:dyDescent="0.15">
      <c r="A813" s="53">
        <v>3015</v>
      </c>
      <c r="B813" s="11" t="s">
        <v>6489</v>
      </c>
      <c r="C813" s="53">
        <v>1.198</v>
      </c>
      <c r="D813" s="53">
        <v>1.198</v>
      </c>
      <c r="E813" s="55">
        <v>1.14E-2</v>
      </c>
      <c r="F813" s="53">
        <v>1.1845000000000001</v>
      </c>
      <c r="G813" s="53">
        <v>1.1845000000000001</v>
      </c>
    </row>
    <row r="814" spans="1:7" x14ac:dyDescent="0.15">
      <c r="A814" s="53">
        <v>217013</v>
      </c>
      <c r="B814" s="11" t="s">
        <v>9540</v>
      </c>
      <c r="C814" s="53">
        <v>1.5980000000000001</v>
      </c>
      <c r="D814" s="53">
        <v>1.5980000000000001</v>
      </c>
      <c r="E814" s="55">
        <v>1.14E-2</v>
      </c>
      <c r="F814" s="53">
        <v>1.58</v>
      </c>
      <c r="G814" s="53">
        <v>1.58</v>
      </c>
    </row>
    <row r="815" spans="1:7" x14ac:dyDescent="0.15">
      <c r="A815" s="53">
        <v>1419</v>
      </c>
      <c r="B815" s="11" t="s">
        <v>6691</v>
      </c>
      <c r="C815" s="53">
        <v>1.0660000000000001</v>
      </c>
      <c r="D815" s="53">
        <v>1.1060000000000001</v>
      </c>
      <c r="E815" s="55">
        <v>1.14E-2</v>
      </c>
      <c r="F815" s="53">
        <v>1.054</v>
      </c>
      <c r="G815" s="53">
        <v>1.0940000000000001</v>
      </c>
    </row>
    <row r="816" spans="1:7" x14ac:dyDescent="0.15">
      <c r="A816" s="53">
        <v>2686</v>
      </c>
      <c r="B816" s="11" t="s">
        <v>9020</v>
      </c>
      <c r="C816" s="53">
        <v>1.0660000000000001</v>
      </c>
      <c r="D816" s="53">
        <v>1.1459999999999999</v>
      </c>
      <c r="E816" s="55">
        <v>1.14E-2</v>
      </c>
      <c r="F816" s="53">
        <v>1.054</v>
      </c>
      <c r="G816" s="53">
        <v>1.1339999999999999</v>
      </c>
    </row>
    <row r="817" spans="1:7" x14ac:dyDescent="0.15">
      <c r="A817" s="53">
        <v>2314</v>
      </c>
      <c r="B817" s="11" t="s">
        <v>6692</v>
      </c>
      <c r="C817" s="53">
        <v>1.0660000000000001</v>
      </c>
      <c r="D817" s="53">
        <v>1.1060000000000001</v>
      </c>
      <c r="E817" s="55">
        <v>1.14E-2</v>
      </c>
      <c r="F817" s="53">
        <v>1.054</v>
      </c>
      <c r="G817" s="53">
        <v>1.0940000000000001</v>
      </c>
    </row>
    <row r="818" spans="1:7" x14ac:dyDescent="0.15">
      <c r="A818" s="53">
        <v>2803</v>
      </c>
      <c r="B818" s="11" t="s">
        <v>9676</v>
      </c>
      <c r="C818" s="53">
        <v>1.6879999999999999</v>
      </c>
      <c r="D818" s="53">
        <v>1.6879999999999999</v>
      </c>
      <c r="E818" s="55">
        <v>1.14E-2</v>
      </c>
      <c r="F818" s="53">
        <v>1.669</v>
      </c>
      <c r="G818" s="53">
        <v>1.669</v>
      </c>
    </row>
    <row r="819" spans="1:7" x14ac:dyDescent="0.15">
      <c r="A819" s="53">
        <v>4233</v>
      </c>
      <c r="B819" s="11" t="s">
        <v>9066</v>
      </c>
      <c r="C819" s="53">
        <v>1.3595999999999999</v>
      </c>
      <c r="D819" s="53">
        <v>1.3595999999999999</v>
      </c>
      <c r="E819" s="55">
        <v>1.14E-2</v>
      </c>
      <c r="F819" s="53">
        <v>1.3443000000000001</v>
      </c>
      <c r="G819" s="53">
        <v>1.3443000000000001</v>
      </c>
    </row>
    <row r="820" spans="1:7" x14ac:dyDescent="0.15">
      <c r="A820" s="53">
        <v>5040</v>
      </c>
      <c r="B820" s="11" t="s">
        <v>262</v>
      </c>
      <c r="C820" s="53">
        <v>1.0398000000000001</v>
      </c>
      <c r="D820" s="53">
        <v>1.0398000000000001</v>
      </c>
      <c r="E820" s="55">
        <v>1.14E-2</v>
      </c>
      <c r="F820" s="53">
        <v>1.0281</v>
      </c>
      <c r="G820" s="53">
        <v>1.0281</v>
      </c>
    </row>
    <row r="821" spans="1:7" x14ac:dyDescent="0.15">
      <c r="A821" s="53">
        <v>1534</v>
      </c>
      <c r="B821" s="11" t="s">
        <v>10672</v>
      </c>
      <c r="C821" s="53">
        <v>0.8</v>
      </c>
      <c r="D821" s="53">
        <v>0.8</v>
      </c>
      <c r="E821" s="55">
        <v>1.14E-2</v>
      </c>
      <c r="F821" s="53">
        <v>0.79100000000000004</v>
      </c>
      <c r="G821" s="53">
        <v>0.79100000000000004</v>
      </c>
    </row>
    <row r="822" spans="1:7" x14ac:dyDescent="0.15">
      <c r="A822" s="53">
        <v>160136</v>
      </c>
      <c r="B822" s="11" t="s">
        <v>8022</v>
      </c>
      <c r="C822" s="53">
        <v>0.96899999999999997</v>
      </c>
      <c r="D822" s="53">
        <v>0.69230000000000003</v>
      </c>
      <c r="E822" s="55">
        <v>1.14E-2</v>
      </c>
      <c r="F822" s="53">
        <v>0.95809999999999995</v>
      </c>
      <c r="G822" s="53">
        <v>0.6845</v>
      </c>
    </row>
    <row r="823" spans="1:7" x14ac:dyDescent="0.15">
      <c r="A823" s="53">
        <v>609</v>
      </c>
      <c r="B823" s="11" t="s">
        <v>323</v>
      </c>
      <c r="C823" s="53">
        <v>1.1559999999999999</v>
      </c>
      <c r="D823" s="53">
        <v>1.706</v>
      </c>
      <c r="E823" s="55">
        <v>1.14E-2</v>
      </c>
      <c r="F823" s="53">
        <v>1.143</v>
      </c>
      <c r="G823" s="53">
        <v>1.6930000000000001</v>
      </c>
    </row>
    <row r="824" spans="1:7" x14ac:dyDescent="0.15">
      <c r="A824" s="53">
        <v>4686</v>
      </c>
      <c r="B824" s="11" t="s">
        <v>9528</v>
      </c>
      <c r="C824" s="53">
        <v>0.96050000000000002</v>
      </c>
      <c r="D824" s="53">
        <v>0.96050000000000002</v>
      </c>
      <c r="E824" s="55">
        <v>1.14E-2</v>
      </c>
      <c r="F824" s="53">
        <v>0.94969999999999999</v>
      </c>
      <c r="G824" s="53">
        <v>0.94969999999999999</v>
      </c>
    </row>
    <row r="825" spans="1:7" x14ac:dyDescent="0.15">
      <c r="A825" s="53">
        <v>2174</v>
      </c>
      <c r="B825" s="11" t="s">
        <v>45</v>
      </c>
      <c r="C825" s="53">
        <v>0.72050000000000003</v>
      </c>
      <c r="D825" s="53">
        <v>0.72050000000000003</v>
      </c>
      <c r="E825" s="55">
        <v>1.14E-2</v>
      </c>
      <c r="F825" s="53">
        <v>0.71240000000000003</v>
      </c>
      <c r="G825" s="53">
        <v>0.71240000000000003</v>
      </c>
    </row>
    <row r="826" spans="1:7" x14ac:dyDescent="0.15">
      <c r="A826" s="53">
        <v>1888</v>
      </c>
      <c r="B826" s="11" t="s">
        <v>9067</v>
      </c>
      <c r="C826" s="53">
        <v>1.3708</v>
      </c>
      <c r="D826" s="53">
        <v>2.5998000000000001</v>
      </c>
      <c r="E826" s="55">
        <v>1.14E-2</v>
      </c>
      <c r="F826" s="53">
        <v>1.3553999999999999</v>
      </c>
      <c r="G826" s="53">
        <v>2.5844</v>
      </c>
    </row>
    <row r="827" spans="1:7" x14ac:dyDescent="0.15">
      <c r="A827" s="53">
        <v>3548</v>
      </c>
      <c r="B827" s="11" t="s">
        <v>6824</v>
      </c>
      <c r="C827" s="53">
        <v>1.4866999999999999</v>
      </c>
      <c r="D827" s="53">
        <v>1.4866999999999999</v>
      </c>
      <c r="E827" s="55">
        <v>1.14E-2</v>
      </c>
      <c r="F827" s="53">
        <v>1.47</v>
      </c>
      <c r="G827" s="53">
        <v>1.47</v>
      </c>
    </row>
    <row r="828" spans="1:7" x14ac:dyDescent="0.15">
      <c r="A828" s="53">
        <v>3954</v>
      </c>
      <c r="B828" s="11" t="s">
        <v>8088</v>
      </c>
      <c r="C828" s="53">
        <v>1.1757</v>
      </c>
      <c r="D828" s="53">
        <v>1.1757</v>
      </c>
      <c r="E828" s="55">
        <v>1.14E-2</v>
      </c>
      <c r="F828" s="53">
        <v>1.1625000000000001</v>
      </c>
      <c r="G828" s="53">
        <v>1.1625000000000001</v>
      </c>
    </row>
    <row r="829" spans="1:7" x14ac:dyDescent="0.15">
      <c r="A829" s="53">
        <v>3279</v>
      </c>
      <c r="B829" s="11" t="s">
        <v>6943</v>
      </c>
      <c r="C829" s="53">
        <v>1.0333000000000001</v>
      </c>
      <c r="D829" s="53">
        <v>1.0333000000000001</v>
      </c>
      <c r="E829" s="55">
        <v>1.14E-2</v>
      </c>
      <c r="F829" s="53">
        <v>1.0217000000000001</v>
      </c>
      <c r="G829" s="53">
        <v>1.0217000000000001</v>
      </c>
    </row>
    <row r="830" spans="1:7" x14ac:dyDescent="0.15">
      <c r="A830" s="53">
        <v>210007</v>
      </c>
      <c r="B830" s="11" t="s">
        <v>7507</v>
      </c>
      <c r="C830" s="53">
        <v>0.98</v>
      </c>
      <c r="D830" s="53">
        <v>1.4239999999999999</v>
      </c>
      <c r="E830" s="55">
        <v>1.14E-2</v>
      </c>
      <c r="F830" s="53">
        <v>0.96899999999999997</v>
      </c>
      <c r="G830" s="53">
        <v>1.4079999999999999</v>
      </c>
    </row>
    <row r="831" spans="1:7" x14ac:dyDescent="0.15">
      <c r="A831" s="53">
        <v>1924</v>
      </c>
      <c r="B831" s="11" t="s">
        <v>9686</v>
      </c>
      <c r="C831" s="53">
        <v>0.89100000000000001</v>
      </c>
      <c r="D831" s="53">
        <v>0.89100000000000001</v>
      </c>
      <c r="E831" s="55">
        <v>1.14E-2</v>
      </c>
      <c r="F831" s="53">
        <v>0.88100000000000001</v>
      </c>
      <c r="G831" s="53">
        <v>0.88100000000000001</v>
      </c>
    </row>
    <row r="832" spans="1:7" x14ac:dyDescent="0.15">
      <c r="A832" s="53">
        <v>519091</v>
      </c>
      <c r="B832" s="11" t="s">
        <v>6516</v>
      </c>
      <c r="C832" s="53">
        <v>2.6749999999999998</v>
      </c>
      <c r="D832" s="53">
        <v>2.6749999999999998</v>
      </c>
      <c r="E832" s="55">
        <v>1.1299999999999999E-2</v>
      </c>
      <c r="F832" s="53">
        <v>2.645</v>
      </c>
      <c r="G832" s="53">
        <v>2.645</v>
      </c>
    </row>
    <row r="833" spans="1:7" x14ac:dyDescent="0.15">
      <c r="A833" s="53">
        <v>3624</v>
      </c>
      <c r="B833" s="11" t="s">
        <v>6589</v>
      </c>
      <c r="C833" s="53">
        <v>1.177</v>
      </c>
      <c r="D833" s="53">
        <v>1.177</v>
      </c>
      <c r="E833" s="55">
        <v>1.1299999999999999E-2</v>
      </c>
      <c r="F833" s="53">
        <v>1.1637999999999999</v>
      </c>
      <c r="G833" s="53">
        <v>1.1637999999999999</v>
      </c>
    </row>
    <row r="834" spans="1:7" x14ac:dyDescent="0.15">
      <c r="A834" s="53">
        <v>2666</v>
      </c>
      <c r="B834" s="11" t="s">
        <v>7492</v>
      </c>
      <c r="C834" s="53">
        <v>1.3380000000000001</v>
      </c>
      <c r="D834" s="53">
        <v>1.3879999999999999</v>
      </c>
      <c r="E834" s="55">
        <v>1.1299999999999999E-2</v>
      </c>
      <c r="F834" s="53">
        <v>1.323</v>
      </c>
      <c r="G834" s="53">
        <v>1.373</v>
      </c>
    </row>
    <row r="835" spans="1:7" x14ac:dyDescent="0.15">
      <c r="A835" s="53">
        <v>3625</v>
      </c>
      <c r="B835" s="11" t="s">
        <v>6590</v>
      </c>
      <c r="C835" s="53">
        <v>1.1597999999999999</v>
      </c>
      <c r="D835" s="53">
        <v>1.1597999999999999</v>
      </c>
      <c r="E835" s="55">
        <v>1.1299999999999999E-2</v>
      </c>
      <c r="F835" s="53">
        <v>1.1468</v>
      </c>
      <c r="G835" s="53">
        <v>1.1468</v>
      </c>
    </row>
    <row r="836" spans="1:7" x14ac:dyDescent="0.15">
      <c r="A836" s="53">
        <v>110030</v>
      </c>
      <c r="B836" s="11" t="s">
        <v>9458</v>
      </c>
      <c r="C836" s="53">
        <v>2.3473999999999999</v>
      </c>
      <c r="D836" s="53">
        <v>2.3473999999999999</v>
      </c>
      <c r="E836" s="55">
        <v>1.1299999999999999E-2</v>
      </c>
      <c r="F836" s="53">
        <v>2.3210999999999999</v>
      </c>
      <c r="G836" s="53">
        <v>2.3210999999999999</v>
      </c>
    </row>
    <row r="837" spans="1:7" x14ac:dyDescent="0.15">
      <c r="A837" s="53">
        <v>90020</v>
      </c>
      <c r="B837" s="11" t="s">
        <v>5795</v>
      </c>
      <c r="C837" s="53">
        <v>0.98199999999999998</v>
      </c>
      <c r="D837" s="53">
        <v>0.98199999999999998</v>
      </c>
      <c r="E837" s="55">
        <v>1.1299999999999999E-2</v>
      </c>
      <c r="F837" s="53">
        <v>0.97099999999999997</v>
      </c>
      <c r="G837" s="53">
        <v>0.97099999999999997</v>
      </c>
    </row>
    <row r="838" spans="1:7" x14ac:dyDescent="0.15">
      <c r="A838" s="53">
        <v>1583</v>
      </c>
      <c r="B838" s="11" t="s">
        <v>7841</v>
      </c>
      <c r="C838" s="53">
        <v>1.341</v>
      </c>
      <c r="D838" s="53">
        <v>1.341</v>
      </c>
      <c r="E838" s="55">
        <v>1.1299999999999999E-2</v>
      </c>
      <c r="F838" s="53">
        <v>1.3260000000000001</v>
      </c>
      <c r="G838" s="53">
        <v>1.3260000000000001</v>
      </c>
    </row>
    <row r="839" spans="1:7" x14ac:dyDescent="0.15">
      <c r="A839" s="53">
        <v>4846</v>
      </c>
      <c r="B839" s="11" t="s">
        <v>201</v>
      </c>
      <c r="C839" s="53">
        <v>0.91200000000000003</v>
      </c>
      <c r="D839" s="53">
        <v>0.91200000000000003</v>
      </c>
      <c r="E839" s="55">
        <v>1.1299999999999999E-2</v>
      </c>
      <c r="F839" s="53">
        <v>0.90180000000000005</v>
      </c>
      <c r="G839" s="53">
        <v>0.90180000000000005</v>
      </c>
    </row>
    <row r="840" spans="1:7" x14ac:dyDescent="0.15">
      <c r="A840" s="53">
        <v>161605</v>
      </c>
      <c r="B840" s="11" t="s">
        <v>6409</v>
      </c>
      <c r="C840" s="53">
        <v>1.252</v>
      </c>
      <c r="D840" s="53">
        <v>2.915</v>
      </c>
      <c r="E840" s="55">
        <v>1.1299999999999999E-2</v>
      </c>
      <c r="F840" s="53">
        <v>1.238</v>
      </c>
      <c r="G840" s="53">
        <v>2.9009999999999998</v>
      </c>
    </row>
    <row r="841" spans="1:7" x14ac:dyDescent="0.15">
      <c r="A841" s="53">
        <v>4635</v>
      </c>
      <c r="B841" s="11" t="s">
        <v>7846</v>
      </c>
      <c r="C841" s="53">
        <v>1.1537999999999999</v>
      </c>
      <c r="D841" s="53">
        <v>1.1537999999999999</v>
      </c>
      <c r="E841" s="55">
        <v>1.1299999999999999E-2</v>
      </c>
      <c r="F841" s="53">
        <v>1.1409</v>
      </c>
      <c r="G841" s="53">
        <v>1.1409</v>
      </c>
    </row>
    <row r="842" spans="1:7" x14ac:dyDescent="0.15">
      <c r="A842" s="53">
        <v>240020</v>
      </c>
      <c r="B842" s="11" t="s">
        <v>10814</v>
      </c>
      <c r="C842" s="53">
        <v>1.7</v>
      </c>
      <c r="D842" s="53">
        <v>1.9890000000000001</v>
      </c>
      <c r="E842" s="55">
        <v>1.1299999999999999E-2</v>
      </c>
      <c r="F842" s="53">
        <v>1.681</v>
      </c>
      <c r="G842" s="53">
        <v>1.97</v>
      </c>
    </row>
    <row r="843" spans="1:7" x14ac:dyDescent="0.15">
      <c r="A843" s="53">
        <v>160805</v>
      </c>
      <c r="B843" s="11" t="s">
        <v>7710</v>
      </c>
      <c r="C843" s="53">
        <v>0.80589999999999995</v>
      </c>
      <c r="D843" s="53">
        <v>2.3860999999999999</v>
      </c>
      <c r="E843" s="55">
        <v>1.1299999999999999E-2</v>
      </c>
      <c r="F843" s="53">
        <v>0.79690000000000005</v>
      </c>
      <c r="G843" s="53">
        <v>2.3771</v>
      </c>
    </row>
    <row r="844" spans="1:7" x14ac:dyDescent="0.15">
      <c r="A844" s="53">
        <v>57</v>
      </c>
      <c r="B844" s="11" t="s">
        <v>6217</v>
      </c>
      <c r="C844" s="53">
        <v>1.5229999999999999</v>
      </c>
      <c r="D844" s="53">
        <v>1.5229999999999999</v>
      </c>
      <c r="E844" s="55">
        <v>1.1299999999999999E-2</v>
      </c>
      <c r="F844" s="53">
        <v>1.506</v>
      </c>
      <c r="G844" s="53">
        <v>1.506</v>
      </c>
    </row>
    <row r="845" spans="1:7" x14ac:dyDescent="0.15">
      <c r="A845" s="53">
        <v>510360</v>
      </c>
      <c r="B845" s="11" t="s">
        <v>9180</v>
      </c>
      <c r="C845" s="53">
        <v>1.2366999999999999</v>
      </c>
      <c r="D845" s="53">
        <v>1.2366999999999999</v>
      </c>
      <c r="E845" s="55">
        <v>1.1299999999999999E-2</v>
      </c>
      <c r="F845" s="53">
        <v>1.2229000000000001</v>
      </c>
      <c r="G845" s="53">
        <v>1.2229000000000001</v>
      </c>
    </row>
    <row r="846" spans="1:7" x14ac:dyDescent="0.15">
      <c r="A846" s="53">
        <v>3261</v>
      </c>
      <c r="B846" s="11" t="s">
        <v>7920</v>
      </c>
      <c r="C846" s="53">
        <v>1.2546999999999999</v>
      </c>
      <c r="D846" s="53">
        <v>1.2546999999999999</v>
      </c>
      <c r="E846" s="55">
        <v>1.1299999999999999E-2</v>
      </c>
      <c r="F846" s="53">
        <v>1.2406999999999999</v>
      </c>
      <c r="G846" s="53">
        <v>1.2406999999999999</v>
      </c>
    </row>
    <row r="847" spans="1:7" x14ac:dyDescent="0.15">
      <c r="A847" s="53">
        <v>4481</v>
      </c>
      <c r="B847" s="11" t="s">
        <v>10607</v>
      </c>
      <c r="C847" s="53">
        <v>1.0942000000000001</v>
      </c>
      <c r="D847" s="53">
        <v>1.0942000000000001</v>
      </c>
      <c r="E847" s="55">
        <v>1.1299999999999999E-2</v>
      </c>
      <c r="F847" s="53">
        <v>1.0820000000000001</v>
      </c>
      <c r="G847" s="53">
        <v>1.0820000000000001</v>
      </c>
    </row>
    <row r="848" spans="1:7" x14ac:dyDescent="0.15">
      <c r="A848" s="53">
        <v>1306</v>
      </c>
      <c r="B848" s="11" t="s">
        <v>9071</v>
      </c>
      <c r="C848" s="53">
        <v>0.98699999999999999</v>
      </c>
      <c r="D848" s="53">
        <v>0.98699999999999999</v>
      </c>
      <c r="E848" s="55">
        <v>1.1299999999999999E-2</v>
      </c>
      <c r="F848" s="53">
        <v>0.97599999999999998</v>
      </c>
      <c r="G848" s="53">
        <v>0.97599999999999998</v>
      </c>
    </row>
    <row r="849" spans="1:7" x14ac:dyDescent="0.15">
      <c r="A849" s="53">
        <v>167</v>
      </c>
      <c r="B849" s="11" t="s">
        <v>9158</v>
      </c>
      <c r="C849" s="53">
        <v>1.3460000000000001</v>
      </c>
      <c r="D849" s="53">
        <v>1.556</v>
      </c>
      <c r="E849" s="55">
        <v>1.1299999999999999E-2</v>
      </c>
      <c r="F849" s="53">
        <v>1.331</v>
      </c>
      <c r="G849" s="53">
        <v>1.5409999999999999</v>
      </c>
    </row>
    <row r="850" spans="1:7" x14ac:dyDescent="0.15">
      <c r="A850" s="53">
        <v>4845</v>
      </c>
      <c r="B850" s="11" t="s">
        <v>200</v>
      </c>
      <c r="C850" s="53">
        <v>0.9153</v>
      </c>
      <c r="D850" s="53">
        <v>0.9153</v>
      </c>
      <c r="E850" s="55">
        <v>1.1299999999999999E-2</v>
      </c>
      <c r="F850" s="53">
        <v>0.90510000000000002</v>
      </c>
      <c r="G850" s="53">
        <v>0.90510000000000002</v>
      </c>
    </row>
    <row r="851" spans="1:7" x14ac:dyDescent="0.15">
      <c r="A851" s="53">
        <v>166801</v>
      </c>
      <c r="B851" s="11" t="s">
        <v>8072</v>
      </c>
      <c r="C851" s="53">
        <v>1.7050000000000001</v>
      </c>
      <c r="D851" s="53">
        <v>2.4830000000000001</v>
      </c>
      <c r="E851" s="55">
        <v>1.1299999999999999E-2</v>
      </c>
      <c r="F851" s="53">
        <v>1.6859999999999999</v>
      </c>
      <c r="G851" s="53">
        <v>2.464</v>
      </c>
    </row>
    <row r="852" spans="1:7" x14ac:dyDescent="0.15">
      <c r="A852" s="53">
        <v>150199</v>
      </c>
      <c r="B852" s="11" t="s">
        <v>5715</v>
      </c>
      <c r="C852" s="53">
        <v>1.5527</v>
      </c>
      <c r="D852" s="53">
        <v>2.6616</v>
      </c>
      <c r="E852" s="55">
        <v>1.1299999999999999E-2</v>
      </c>
      <c r="F852" s="53">
        <v>1.5354000000000001</v>
      </c>
      <c r="G852" s="53">
        <v>2.6442999999999999</v>
      </c>
    </row>
    <row r="853" spans="1:7" x14ac:dyDescent="0.15">
      <c r="A853" s="53">
        <v>1861</v>
      </c>
      <c r="B853" s="11" t="s">
        <v>6415</v>
      </c>
      <c r="C853" s="53">
        <v>1.0686</v>
      </c>
      <c r="D853" s="53">
        <v>1.0686</v>
      </c>
      <c r="E853" s="55">
        <v>1.1299999999999999E-2</v>
      </c>
      <c r="F853" s="53">
        <v>1.0567</v>
      </c>
      <c r="G853" s="53">
        <v>1.0567</v>
      </c>
    </row>
    <row r="854" spans="1:7" x14ac:dyDescent="0.15">
      <c r="A854" s="53">
        <v>2545</v>
      </c>
      <c r="B854" s="11" t="s">
        <v>37</v>
      </c>
      <c r="C854" s="53">
        <v>1.0961000000000001</v>
      </c>
      <c r="D854" s="53">
        <v>1.0961000000000001</v>
      </c>
      <c r="E854" s="55">
        <v>1.1299999999999999E-2</v>
      </c>
      <c r="F854" s="53">
        <v>1.0839000000000001</v>
      </c>
      <c r="G854" s="53">
        <v>1.0839000000000001</v>
      </c>
    </row>
    <row r="855" spans="1:7" x14ac:dyDescent="0.15">
      <c r="A855" s="53">
        <v>3095</v>
      </c>
      <c r="B855" s="11" t="s">
        <v>9014</v>
      </c>
      <c r="C855" s="53">
        <v>1.1679999999999999</v>
      </c>
      <c r="D855" s="53">
        <v>1.1679999999999999</v>
      </c>
      <c r="E855" s="55">
        <v>1.1299999999999999E-2</v>
      </c>
      <c r="F855" s="53">
        <v>1.155</v>
      </c>
      <c r="G855" s="53">
        <v>1.155</v>
      </c>
    </row>
    <row r="856" spans="1:7" x14ac:dyDescent="0.15">
      <c r="A856" s="53">
        <v>1242</v>
      </c>
      <c r="B856" s="11" t="s">
        <v>9768</v>
      </c>
      <c r="C856" s="53">
        <v>0.94369999999999998</v>
      </c>
      <c r="D856" s="53">
        <v>0.94369999999999998</v>
      </c>
      <c r="E856" s="55">
        <v>1.1299999999999999E-2</v>
      </c>
      <c r="F856" s="53">
        <v>0.93320000000000003</v>
      </c>
      <c r="G856" s="53">
        <v>0.93320000000000003</v>
      </c>
    </row>
    <row r="857" spans="1:7" x14ac:dyDescent="0.15">
      <c r="A857" s="53">
        <v>3262</v>
      </c>
      <c r="B857" s="11" t="s">
        <v>7918</v>
      </c>
      <c r="C857" s="53">
        <v>1.2496</v>
      </c>
      <c r="D857" s="53">
        <v>1.2496</v>
      </c>
      <c r="E857" s="55">
        <v>1.12E-2</v>
      </c>
      <c r="F857" s="53">
        <v>1.2357</v>
      </c>
      <c r="G857" s="53">
        <v>1.2357</v>
      </c>
    </row>
    <row r="858" spans="1:7" x14ac:dyDescent="0.15">
      <c r="A858" s="53">
        <v>161222</v>
      </c>
      <c r="B858" s="11" t="s">
        <v>8380</v>
      </c>
      <c r="C858" s="53">
        <v>1.17</v>
      </c>
      <c r="D858" s="53">
        <v>1.1919999999999999</v>
      </c>
      <c r="E858" s="55">
        <v>1.12E-2</v>
      </c>
      <c r="F858" s="53">
        <v>1.157</v>
      </c>
      <c r="G858" s="53">
        <v>1.179</v>
      </c>
    </row>
    <row r="859" spans="1:7" x14ac:dyDescent="0.15">
      <c r="A859" s="53">
        <v>5370</v>
      </c>
      <c r="B859" s="11" t="s">
        <v>8989</v>
      </c>
      <c r="C859" s="53">
        <v>0.92700000000000005</v>
      </c>
      <c r="D859" s="53">
        <v>0.92700000000000005</v>
      </c>
      <c r="E859" s="55">
        <v>1.12E-2</v>
      </c>
      <c r="F859" s="53">
        <v>0.91669999999999996</v>
      </c>
      <c r="G859" s="53">
        <v>0.91669999999999996</v>
      </c>
    </row>
    <row r="860" spans="1:7" x14ac:dyDescent="0.15">
      <c r="A860" s="53">
        <v>3308</v>
      </c>
      <c r="B860" s="11" t="s">
        <v>7842</v>
      </c>
      <c r="C860" s="53">
        <v>1.1611</v>
      </c>
      <c r="D860" s="53">
        <v>1.1611</v>
      </c>
      <c r="E860" s="55">
        <v>1.12E-2</v>
      </c>
      <c r="F860" s="53">
        <v>1.1482000000000001</v>
      </c>
      <c r="G860" s="53">
        <v>1.1482000000000001</v>
      </c>
    </row>
    <row r="861" spans="1:7" x14ac:dyDescent="0.15">
      <c r="A861" s="53">
        <v>3475</v>
      </c>
      <c r="B861" s="11" t="s">
        <v>6597</v>
      </c>
      <c r="C861" s="53">
        <v>1.1528</v>
      </c>
      <c r="D861" s="53">
        <v>1.1528</v>
      </c>
      <c r="E861" s="55">
        <v>1.12E-2</v>
      </c>
      <c r="F861" s="53">
        <v>1.1399999999999999</v>
      </c>
      <c r="G861" s="53">
        <v>1.1399999999999999</v>
      </c>
    </row>
    <row r="862" spans="1:7" x14ac:dyDescent="0.15">
      <c r="A862" s="53">
        <v>150332</v>
      </c>
      <c r="B862" s="11" t="s">
        <v>10689</v>
      </c>
      <c r="C862" s="53">
        <v>1.0087999999999999</v>
      </c>
      <c r="D862" s="53">
        <v>0</v>
      </c>
      <c r="E862" s="55">
        <v>1.12E-2</v>
      </c>
      <c r="F862" s="53">
        <v>0.99760000000000004</v>
      </c>
      <c r="G862" s="53">
        <v>0</v>
      </c>
    </row>
    <row r="863" spans="1:7" x14ac:dyDescent="0.15">
      <c r="A863" s="53">
        <v>620001</v>
      </c>
      <c r="B863" s="11" t="s">
        <v>6650</v>
      </c>
      <c r="C863" s="53">
        <v>1.1716</v>
      </c>
      <c r="D863" s="53">
        <v>1.2316</v>
      </c>
      <c r="E863" s="55">
        <v>1.12E-2</v>
      </c>
      <c r="F863" s="53">
        <v>1.1586000000000001</v>
      </c>
      <c r="G863" s="53">
        <v>1.2185999999999999</v>
      </c>
    </row>
    <row r="864" spans="1:7" x14ac:dyDescent="0.15">
      <c r="A864" s="53">
        <v>400011</v>
      </c>
      <c r="B864" s="11" t="s">
        <v>53</v>
      </c>
      <c r="C864" s="53">
        <v>1.4351</v>
      </c>
      <c r="D864" s="53">
        <v>1.4351</v>
      </c>
      <c r="E864" s="55">
        <v>1.12E-2</v>
      </c>
      <c r="F864" s="53">
        <v>1.4192</v>
      </c>
      <c r="G864" s="53">
        <v>1.4192</v>
      </c>
    </row>
    <row r="865" spans="1:7" x14ac:dyDescent="0.15">
      <c r="A865" s="53">
        <v>200006</v>
      </c>
      <c r="B865" s="11" t="s">
        <v>198</v>
      </c>
      <c r="C865" s="53">
        <v>0.92979999999999996</v>
      </c>
      <c r="D865" s="53">
        <v>2.3698000000000001</v>
      </c>
      <c r="E865" s="55">
        <v>1.12E-2</v>
      </c>
      <c r="F865" s="53">
        <v>0.91949999999999998</v>
      </c>
      <c r="G865" s="53">
        <v>2.3595000000000002</v>
      </c>
    </row>
    <row r="866" spans="1:7" x14ac:dyDescent="0.15">
      <c r="A866" s="53">
        <v>2251</v>
      </c>
      <c r="B866" s="11" t="s">
        <v>10328</v>
      </c>
      <c r="C866" s="53">
        <v>0.81299999999999994</v>
      </c>
      <c r="D866" s="53">
        <v>0.81299999999999994</v>
      </c>
      <c r="E866" s="55">
        <v>1.12E-2</v>
      </c>
      <c r="F866" s="53">
        <v>0.80400000000000005</v>
      </c>
      <c r="G866" s="53">
        <v>0.80400000000000005</v>
      </c>
    </row>
    <row r="867" spans="1:7" x14ac:dyDescent="0.15">
      <c r="A867" s="53">
        <v>966</v>
      </c>
      <c r="B867" s="11" t="s">
        <v>7713</v>
      </c>
      <c r="C867" s="53">
        <v>0.90400000000000003</v>
      </c>
      <c r="D867" s="53">
        <v>0.90400000000000003</v>
      </c>
      <c r="E867" s="55">
        <v>1.12E-2</v>
      </c>
      <c r="F867" s="53">
        <v>0.89400000000000002</v>
      </c>
      <c r="G867" s="53">
        <v>0.89400000000000002</v>
      </c>
    </row>
    <row r="868" spans="1:7" x14ac:dyDescent="0.15">
      <c r="A868" s="53">
        <v>1279</v>
      </c>
      <c r="B868" s="11" t="s">
        <v>6578</v>
      </c>
      <c r="C868" s="53">
        <v>0.90400000000000003</v>
      </c>
      <c r="D868" s="53">
        <v>0.90400000000000003</v>
      </c>
      <c r="E868" s="55">
        <v>1.12E-2</v>
      </c>
      <c r="F868" s="53">
        <v>0.89400000000000002</v>
      </c>
      <c r="G868" s="53">
        <v>0.89400000000000002</v>
      </c>
    </row>
    <row r="869" spans="1:7" x14ac:dyDescent="0.15">
      <c r="A869" s="53">
        <v>350009</v>
      </c>
      <c r="B869" s="11" t="s">
        <v>36</v>
      </c>
      <c r="C869" s="53">
        <v>1.266</v>
      </c>
      <c r="D869" s="53">
        <v>1.4350000000000001</v>
      </c>
      <c r="E869" s="55">
        <v>1.12E-2</v>
      </c>
      <c r="F869" s="53">
        <v>1.252</v>
      </c>
      <c r="G869" s="53">
        <v>1.421</v>
      </c>
    </row>
    <row r="870" spans="1:7" x14ac:dyDescent="0.15">
      <c r="A870" s="53">
        <v>2196</v>
      </c>
      <c r="B870" s="11" t="s">
        <v>7511</v>
      </c>
      <c r="C870" s="53">
        <v>0.995</v>
      </c>
      <c r="D870" s="53">
        <v>0.995</v>
      </c>
      <c r="E870" s="55">
        <v>1.12E-2</v>
      </c>
      <c r="F870" s="53">
        <v>0.98399999999999999</v>
      </c>
      <c r="G870" s="53">
        <v>0.98399999999999999</v>
      </c>
    </row>
    <row r="871" spans="1:7" x14ac:dyDescent="0.15">
      <c r="A871" s="53">
        <v>5114</v>
      </c>
      <c r="B871" s="11" t="s">
        <v>10396</v>
      </c>
      <c r="C871" s="53">
        <v>0.95150000000000001</v>
      </c>
      <c r="D871" s="53">
        <v>0.95150000000000001</v>
      </c>
      <c r="E871" s="55">
        <v>1.12E-2</v>
      </c>
      <c r="F871" s="53">
        <v>0.94099999999999995</v>
      </c>
      <c r="G871" s="53">
        <v>0.94099999999999995</v>
      </c>
    </row>
    <row r="872" spans="1:7" x14ac:dyDescent="0.15">
      <c r="A872" s="53">
        <v>5113</v>
      </c>
      <c r="B872" s="11" t="s">
        <v>10397</v>
      </c>
      <c r="C872" s="53">
        <v>0.95220000000000005</v>
      </c>
      <c r="D872" s="53">
        <v>0.95220000000000005</v>
      </c>
      <c r="E872" s="55">
        <v>1.12E-2</v>
      </c>
      <c r="F872" s="53">
        <v>0.94169999999999998</v>
      </c>
      <c r="G872" s="53">
        <v>0.94169999999999998</v>
      </c>
    </row>
    <row r="873" spans="1:7" x14ac:dyDescent="0.15">
      <c r="A873" s="53">
        <v>1045</v>
      </c>
      <c r="B873" s="11" t="s">
        <v>10306</v>
      </c>
      <c r="C873" s="53">
        <v>0.998</v>
      </c>
      <c r="D873" s="53">
        <v>0.998</v>
      </c>
      <c r="E873" s="55">
        <v>1.11E-2</v>
      </c>
      <c r="F873" s="53">
        <v>0.98699999999999999</v>
      </c>
      <c r="G873" s="53">
        <v>0.98699999999999999</v>
      </c>
    </row>
    <row r="874" spans="1:7" x14ac:dyDescent="0.15">
      <c r="A874" s="53">
        <v>510630</v>
      </c>
      <c r="B874" s="11" t="s">
        <v>9545</v>
      </c>
      <c r="C874" s="53">
        <v>2.2778999999999998</v>
      </c>
      <c r="D874" s="53">
        <v>2.2778999999999998</v>
      </c>
      <c r="E874" s="55">
        <v>1.11E-2</v>
      </c>
      <c r="F874" s="53">
        <v>2.2528000000000001</v>
      </c>
      <c r="G874" s="53">
        <v>2.2528000000000001</v>
      </c>
    </row>
    <row r="875" spans="1:7" x14ac:dyDescent="0.15">
      <c r="A875" s="53">
        <v>4396</v>
      </c>
      <c r="B875" s="11" t="s">
        <v>6209</v>
      </c>
      <c r="C875" s="53">
        <v>1.0074000000000001</v>
      </c>
      <c r="D875" s="53">
        <v>1.0074000000000001</v>
      </c>
      <c r="E875" s="55">
        <v>1.11E-2</v>
      </c>
      <c r="F875" s="53">
        <v>0.99629999999999996</v>
      </c>
      <c r="G875" s="53">
        <v>0.99629999999999996</v>
      </c>
    </row>
    <row r="876" spans="1:7" x14ac:dyDescent="0.15">
      <c r="A876" s="53">
        <v>1243</v>
      </c>
      <c r="B876" s="11" t="s">
        <v>9769</v>
      </c>
      <c r="C876" s="53">
        <v>0.94389999999999996</v>
      </c>
      <c r="D876" s="53">
        <v>0.94389999999999996</v>
      </c>
      <c r="E876" s="55">
        <v>1.11E-2</v>
      </c>
      <c r="F876" s="53">
        <v>0.9335</v>
      </c>
      <c r="G876" s="53">
        <v>0.9335</v>
      </c>
    </row>
    <row r="877" spans="1:7" x14ac:dyDescent="0.15">
      <c r="A877" s="53">
        <v>311</v>
      </c>
      <c r="B877" s="11" t="s">
        <v>7795</v>
      </c>
      <c r="C877" s="53">
        <v>2.0880000000000001</v>
      </c>
      <c r="D877" s="53">
        <v>2.4279999999999999</v>
      </c>
      <c r="E877" s="55">
        <v>1.11E-2</v>
      </c>
      <c r="F877" s="53">
        <v>2.0649999999999999</v>
      </c>
      <c r="G877" s="53">
        <v>2.4049999999999998</v>
      </c>
    </row>
    <row r="878" spans="1:7" x14ac:dyDescent="0.15">
      <c r="A878" s="53">
        <v>51</v>
      </c>
      <c r="B878" s="11" t="s">
        <v>10544</v>
      </c>
      <c r="C878" s="53">
        <v>1.272</v>
      </c>
      <c r="D878" s="53">
        <v>1.272</v>
      </c>
      <c r="E878" s="55">
        <v>1.11E-2</v>
      </c>
      <c r="F878" s="53">
        <v>1.258</v>
      </c>
      <c r="G878" s="53">
        <v>1.258</v>
      </c>
    </row>
    <row r="879" spans="1:7" x14ac:dyDescent="0.15">
      <c r="A879" s="53">
        <v>1515</v>
      </c>
      <c r="B879" s="11" t="s">
        <v>10386</v>
      </c>
      <c r="C879" s="53">
        <v>1.1819999999999999</v>
      </c>
      <c r="D879" s="53">
        <v>1.1819999999999999</v>
      </c>
      <c r="E879" s="55">
        <v>1.11E-2</v>
      </c>
      <c r="F879" s="53">
        <v>1.169</v>
      </c>
      <c r="G879" s="53">
        <v>1.169</v>
      </c>
    </row>
    <row r="880" spans="1:7" x14ac:dyDescent="0.15">
      <c r="A880" s="53">
        <v>1777</v>
      </c>
      <c r="B880" s="11" t="s">
        <v>6374</v>
      </c>
      <c r="C880" s="53">
        <v>1.0919000000000001</v>
      </c>
      <c r="D880" s="53">
        <v>1.3619000000000001</v>
      </c>
      <c r="E880" s="55">
        <v>1.11E-2</v>
      </c>
      <c r="F880" s="53">
        <v>1.0799000000000001</v>
      </c>
      <c r="G880" s="53">
        <v>1.3499000000000001</v>
      </c>
    </row>
    <row r="881" spans="1:7" x14ac:dyDescent="0.15">
      <c r="A881" s="53">
        <v>502020</v>
      </c>
      <c r="B881" s="11" t="s">
        <v>9532</v>
      </c>
      <c r="C881" s="53">
        <v>1.0009999999999999</v>
      </c>
      <c r="D881" s="53">
        <v>0</v>
      </c>
      <c r="E881" s="55">
        <v>1.11E-2</v>
      </c>
      <c r="F881" s="53">
        <v>0.99</v>
      </c>
      <c r="G881" s="53">
        <v>0</v>
      </c>
    </row>
    <row r="882" spans="1:7" x14ac:dyDescent="0.15">
      <c r="A882" s="53">
        <v>2824</v>
      </c>
      <c r="B882" s="11" t="s">
        <v>9436</v>
      </c>
      <c r="C882" s="53">
        <v>1.0920000000000001</v>
      </c>
      <c r="D882" s="53">
        <v>1.0920000000000001</v>
      </c>
      <c r="E882" s="55">
        <v>1.11E-2</v>
      </c>
      <c r="F882" s="53">
        <v>1.08</v>
      </c>
      <c r="G882" s="53">
        <v>1.08</v>
      </c>
    </row>
    <row r="883" spans="1:7" x14ac:dyDescent="0.15">
      <c r="A883" s="53">
        <v>1959</v>
      </c>
      <c r="B883" s="11" t="s">
        <v>283</v>
      </c>
      <c r="C883" s="53">
        <v>0.72799999999999998</v>
      </c>
      <c r="D883" s="53">
        <v>0.72799999999999998</v>
      </c>
      <c r="E883" s="55">
        <v>1.11E-2</v>
      </c>
      <c r="F883" s="53">
        <v>0.72</v>
      </c>
      <c r="G883" s="53">
        <v>0.72</v>
      </c>
    </row>
    <row r="884" spans="1:7" x14ac:dyDescent="0.15">
      <c r="A884" s="53">
        <v>150272</v>
      </c>
      <c r="B884" s="11" t="s">
        <v>9500</v>
      </c>
      <c r="C884" s="53">
        <v>0.91100000000000003</v>
      </c>
      <c r="D884" s="53">
        <v>0.24</v>
      </c>
      <c r="E884" s="55">
        <v>1.11E-2</v>
      </c>
      <c r="F884" s="53">
        <v>0.90100000000000002</v>
      </c>
      <c r="G884" s="53">
        <v>0.23799999999999999</v>
      </c>
    </row>
    <row r="885" spans="1:7" x14ac:dyDescent="0.15">
      <c r="A885" s="53">
        <v>165515</v>
      </c>
      <c r="B885" s="11" t="s">
        <v>6577</v>
      </c>
      <c r="C885" s="53">
        <v>0.91100000000000003</v>
      </c>
      <c r="D885" s="53">
        <v>1.56</v>
      </c>
      <c r="E885" s="55">
        <v>1.11E-2</v>
      </c>
      <c r="F885" s="53">
        <v>0.90100000000000002</v>
      </c>
      <c r="G885" s="53">
        <v>1.554</v>
      </c>
    </row>
    <row r="886" spans="1:7" x14ac:dyDescent="0.15">
      <c r="A886" s="53">
        <v>3175</v>
      </c>
      <c r="B886" s="11" t="s">
        <v>8083</v>
      </c>
      <c r="C886" s="53">
        <v>1.2664</v>
      </c>
      <c r="D886" s="53">
        <v>1.2664</v>
      </c>
      <c r="E886" s="55">
        <v>1.11E-2</v>
      </c>
      <c r="F886" s="53">
        <v>1.2524999999999999</v>
      </c>
      <c r="G886" s="53">
        <v>1.2524999999999999</v>
      </c>
    </row>
    <row r="887" spans="1:7" x14ac:dyDescent="0.15">
      <c r="A887" s="53">
        <v>3194</v>
      </c>
      <c r="B887" s="11" t="s">
        <v>8218</v>
      </c>
      <c r="C887" s="53">
        <v>0.92969999999999997</v>
      </c>
      <c r="D887" s="53">
        <v>0.92969999999999997</v>
      </c>
      <c r="E887" s="55">
        <v>1.11E-2</v>
      </c>
      <c r="F887" s="53">
        <v>0.91949999999999998</v>
      </c>
      <c r="G887" s="53">
        <v>0.91949999999999998</v>
      </c>
    </row>
    <row r="888" spans="1:7" x14ac:dyDescent="0.15">
      <c r="A888" s="53">
        <v>3293</v>
      </c>
      <c r="B888" s="11" t="s">
        <v>9614</v>
      </c>
      <c r="C888" s="53">
        <v>0.98440000000000005</v>
      </c>
      <c r="D888" s="53">
        <v>4.4913999999999996</v>
      </c>
      <c r="E888" s="55">
        <v>1.11E-2</v>
      </c>
      <c r="F888" s="53">
        <v>0.97360000000000002</v>
      </c>
      <c r="G888" s="53">
        <v>4.4805999999999999</v>
      </c>
    </row>
    <row r="889" spans="1:7" x14ac:dyDescent="0.15">
      <c r="A889" s="53">
        <v>166402</v>
      </c>
      <c r="B889" s="11" t="s">
        <v>8501</v>
      </c>
      <c r="C889" s="53">
        <v>1.0759000000000001</v>
      </c>
      <c r="D889" s="53">
        <v>1.0759000000000001</v>
      </c>
      <c r="E889" s="55">
        <v>1.11E-2</v>
      </c>
      <c r="F889" s="53">
        <v>1.0641</v>
      </c>
      <c r="G889" s="53">
        <v>1.0641</v>
      </c>
    </row>
    <row r="890" spans="1:7" x14ac:dyDescent="0.15">
      <c r="A890" s="53">
        <v>2386</v>
      </c>
      <c r="B890" s="11" t="s">
        <v>6725</v>
      </c>
      <c r="C890" s="53">
        <v>1.004</v>
      </c>
      <c r="D890" s="53">
        <v>1.004</v>
      </c>
      <c r="E890" s="55">
        <v>1.11E-2</v>
      </c>
      <c r="F890" s="53">
        <v>0.99299999999999999</v>
      </c>
      <c r="G890" s="53">
        <v>0.99299999999999999</v>
      </c>
    </row>
    <row r="891" spans="1:7" x14ac:dyDescent="0.15">
      <c r="A891" s="53">
        <v>202211</v>
      </c>
      <c r="B891" s="11" t="s">
        <v>8828</v>
      </c>
      <c r="C891" s="53">
        <v>1.0961000000000001</v>
      </c>
      <c r="D891" s="53">
        <v>1.5693999999999999</v>
      </c>
      <c r="E891" s="55">
        <v>1.11E-2</v>
      </c>
      <c r="F891" s="53">
        <v>1.0841000000000001</v>
      </c>
      <c r="G891" s="53">
        <v>1.5572999999999999</v>
      </c>
    </row>
    <row r="892" spans="1:7" x14ac:dyDescent="0.15">
      <c r="A892" s="53">
        <v>4484</v>
      </c>
      <c r="B892" s="11" t="s">
        <v>6672</v>
      </c>
      <c r="C892" s="53">
        <v>1.0146999999999999</v>
      </c>
      <c r="D892" s="53">
        <v>1.0146999999999999</v>
      </c>
      <c r="E892" s="55">
        <v>1.11E-2</v>
      </c>
      <c r="F892" s="53">
        <v>1.0036</v>
      </c>
      <c r="G892" s="53">
        <v>1.0036</v>
      </c>
    </row>
    <row r="893" spans="1:7" x14ac:dyDescent="0.15">
      <c r="A893" s="53">
        <v>967</v>
      </c>
      <c r="B893" s="11" t="s">
        <v>7516</v>
      </c>
      <c r="C893" s="53">
        <v>1.3720000000000001</v>
      </c>
      <c r="D893" s="53">
        <v>1.3720000000000001</v>
      </c>
      <c r="E893" s="55">
        <v>1.11E-2</v>
      </c>
      <c r="F893" s="53">
        <v>1.357</v>
      </c>
      <c r="G893" s="53">
        <v>1.357</v>
      </c>
    </row>
    <row r="894" spans="1:7" x14ac:dyDescent="0.15">
      <c r="A894" s="53">
        <v>290006</v>
      </c>
      <c r="B894" s="11" t="s">
        <v>5913</v>
      </c>
      <c r="C894" s="53">
        <v>0.98829999999999996</v>
      </c>
      <c r="D894" s="53">
        <v>1.466</v>
      </c>
      <c r="E894" s="55">
        <v>1.0999999999999999E-2</v>
      </c>
      <c r="F894" s="53">
        <v>0.97750000000000004</v>
      </c>
      <c r="G894" s="53">
        <v>1.4552</v>
      </c>
    </row>
    <row r="895" spans="1:7" x14ac:dyDescent="0.15">
      <c r="A895" s="53">
        <v>1778</v>
      </c>
      <c r="B895" s="11" t="s">
        <v>6375</v>
      </c>
      <c r="C895" s="53">
        <v>1.016</v>
      </c>
      <c r="D895" s="53">
        <v>1.1160000000000001</v>
      </c>
      <c r="E895" s="55">
        <v>1.0999999999999999E-2</v>
      </c>
      <c r="F895" s="53">
        <v>1.0048999999999999</v>
      </c>
      <c r="G895" s="53">
        <v>1.1049</v>
      </c>
    </row>
    <row r="896" spans="1:7" x14ac:dyDescent="0.15">
      <c r="A896" s="53">
        <v>112002</v>
      </c>
      <c r="B896" s="11" t="s">
        <v>9585</v>
      </c>
      <c r="C896" s="53">
        <v>1.0069999999999999</v>
      </c>
      <c r="D896" s="53">
        <v>3.2170000000000001</v>
      </c>
      <c r="E896" s="55">
        <v>1.0999999999999999E-2</v>
      </c>
      <c r="F896" s="53">
        <v>0.996</v>
      </c>
      <c r="G896" s="53">
        <v>3.206</v>
      </c>
    </row>
    <row r="897" spans="1:7" x14ac:dyDescent="0.15">
      <c r="A897" s="53">
        <v>180001</v>
      </c>
      <c r="B897" s="11" t="s">
        <v>8007</v>
      </c>
      <c r="C897" s="53">
        <v>1.1901999999999999</v>
      </c>
      <c r="D897" s="53">
        <v>3.0472999999999999</v>
      </c>
      <c r="E897" s="55">
        <v>1.0999999999999999E-2</v>
      </c>
      <c r="F897" s="53">
        <v>1.1772</v>
      </c>
      <c r="G897" s="53">
        <v>3.0343</v>
      </c>
    </row>
    <row r="898" spans="1:7" x14ac:dyDescent="0.15">
      <c r="A898" s="53">
        <v>510380</v>
      </c>
      <c r="B898" s="11" t="s">
        <v>10836</v>
      </c>
      <c r="C898" s="53">
        <v>0.9798</v>
      </c>
      <c r="D898" s="53">
        <v>0.9798</v>
      </c>
      <c r="E898" s="55">
        <v>1.0999999999999999E-2</v>
      </c>
      <c r="F898" s="53">
        <v>0.96909999999999996</v>
      </c>
      <c r="G898" s="53">
        <v>0.96909999999999996</v>
      </c>
    </row>
    <row r="899" spans="1:7" x14ac:dyDescent="0.15">
      <c r="A899" s="53">
        <v>68</v>
      </c>
      <c r="B899" s="11" t="s">
        <v>8037</v>
      </c>
      <c r="C899" s="53">
        <v>0.64100000000000001</v>
      </c>
      <c r="D899" s="53">
        <v>1.0309999999999999</v>
      </c>
      <c r="E899" s="55">
        <v>1.0999999999999999E-2</v>
      </c>
      <c r="F899" s="53">
        <v>0.63400000000000001</v>
      </c>
      <c r="G899" s="53">
        <v>1.024</v>
      </c>
    </row>
    <row r="900" spans="1:7" x14ac:dyDescent="0.15">
      <c r="A900" s="53">
        <v>501015</v>
      </c>
      <c r="B900" s="11" t="s">
        <v>6483</v>
      </c>
      <c r="C900" s="53">
        <v>0.91600000000000004</v>
      </c>
      <c r="D900" s="53">
        <v>0.91600000000000004</v>
      </c>
      <c r="E900" s="55">
        <v>1.0999999999999999E-2</v>
      </c>
      <c r="F900" s="53">
        <v>0.90600000000000003</v>
      </c>
      <c r="G900" s="53">
        <v>0.90600000000000003</v>
      </c>
    </row>
    <row r="901" spans="1:7" x14ac:dyDescent="0.15">
      <c r="A901" s="53">
        <v>202015</v>
      </c>
      <c r="B901" s="11" t="s">
        <v>7864</v>
      </c>
      <c r="C901" s="53">
        <v>1.4381999999999999</v>
      </c>
      <c r="D901" s="53">
        <v>1.5982000000000001</v>
      </c>
      <c r="E901" s="55">
        <v>1.0999999999999999E-2</v>
      </c>
      <c r="F901" s="53">
        <v>1.4225000000000001</v>
      </c>
      <c r="G901" s="53">
        <v>1.5825</v>
      </c>
    </row>
    <row r="902" spans="1:7" x14ac:dyDescent="0.15">
      <c r="A902" s="53">
        <v>70013</v>
      </c>
      <c r="B902" s="11" t="s">
        <v>9538</v>
      </c>
      <c r="C902" s="53">
        <v>2.202</v>
      </c>
      <c r="D902" s="53">
        <v>3.6320000000000001</v>
      </c>
      <c r="E902" s="55">
        <v>1.0999999999999999E-2</v>
      </c>
      <c r="F902" s="53">
        <v>2.1779999999999999</v>
      </c>
      <c r="G902" s="53">
        <v>3.6080000000000001</v>
      </c>
    </row>
    <row r="903" spans="1:7" x14ac:dyDescent="0.15">
      <c r="A903" s="53">
        <v>2823</v>
      </c>
      <c r="B903" s="11" t="s">
        <v>9430</v>
      </c>
      <c r="C903" s="53">
        <v>1.101</v>
      </c>
      <c r="D903" s="53">
        <v>1.101</v>
      </c>
      <c r="E903" s="55">
        <v>1.0999999999999999E-2</v>
      </c>
      <c r="F903" s="53">
        <v>1.089</v>
      </c>
      <c r="G903" s="53">
        <v>1.089</v>
      </c>
    </row>
    <row r="904" spans="1:7" x14ac:dyDescent="0.15">
      <c r="A904" s="53">
        <v>160807</v>
      </c>
      <c r="B904" s="11" t="s">
        <v>7856</v>
      </c>
      <c r="C904" s="53">
        <v>1.2849999999999999</v>
      </c>
      <c r="D904" s="53">
        <v>1.335</v>
      </c>
      <c r="E904" s="55">
        <v>1.0999999999999999E-2</v>
      </c>
      <c r="F904" s="53">
        <v>1.2709999999999999</v>
      </c>
      <c r="G904" s="53">
        <v>1.321</v>
      </c>
    </row>
    <row r="905" spans="1:7" x14ac:dyDescent="0.15">
      <c r="A905" s="53">
        <v>4342</v>
      </c>
      <c r="B905" s="11" t="s">
        <v>7866</v>
      </c>
      <c r="C905" s="53">
        <v>1.4504999999999999</v>
      </c>
      <c r="D905" s="53">
        <v>1.6105</v>
      </c>
      <c r="E905" s="55">
        <v>1.0999999999999999E-2</v>
      </c>
      <c r="F905" s="53">
        <v>1.4347000000000001</v>
      </c>
      <c r="G905" s="53">
        <v>1.5947</v>
      </c>
    </row>
    <row r="906" spans="1:7" x14ac:dyDescent="0.15">
      <c r="A906" s="53">
        <v>4592</v>
      </c>
      <c r="B906" s="11" t="s">
        <v>8101</v>
      </c>
      <c r="C906" s="53">
        <v>1.0192000000000001</v>
      </c>
      <c r="D906" s="53">
        <v>1.0192000000000001</v>
      </c>
      <c r="E906" s="55">
        <v>1.0999999999999999E-2</v>
      </c>
      <c r="F906" s="53">
        <v>1.0081</v>
      </c>
      <c r="G906" s="53">
        <v>1.0081</v>
      </c>
    </row>
    <row r="907" spans="1:7" x14ac:dyDescent="0.15">
      <c r="A907" s="53">
        <v>961</v>
      </c>
      <c r="B907" s="11" t="s">
        <v>5843</v>
      </c>
      <c r="C907" s="53">
        <v>1.1489</v>
      </c>
      <c r="D907" s="53">
        <v>1.1489</v>
      </c>
      <c r="E907" s="55">
        <v>1.0999999999999999E-2</v>
      </c>
      <c r="F907" s="53">
        <v>1.1364000000000001</v>
      </c>
      <c r="G907" s="53">
        <v>1.1364000000000001</v>
      </c>
    </row>
    <row r="908" spans="1:7" x14ac:dyDescent="0.15">
      <c r="A908" s="53">
        <v>4485</v>
      </c>
      <c r="B908" s="11" t="s">
        <v>6675</v>
      </c>
      <c r="C908" s="53">
        <v>1.0113000000000001</v>
      </c>
      <c r="D908" s="53">
        <v>1.0113000000000001</v>
      </c>
      <c r="E908" s="55">
        <v>1.0999999999999999E-2</v>
      </c>
      <c r="F908" s="53">
        <v>1.0003</v>
      </c>
      <c r="G908" s="53">
        <v>1.0003</v>
      </c>
    </row>
    <row r="909" spans="1:7" x14ac:dyDescent="0.15">
      <c r="A909" s="53">
        <v>4907</v>
      </c>
      <c r="B909" s="11" t="s">
        <v>6330</v>
      </c>
      <c r="C909" s="53">
        <v>1.1768000000000001</v>
      </c>
      <c r="D909" s="53">
        <v>1.1768000000000001</v>
      </c>
      <c r="E909" s="55">
        <v>1.0999999999999999E-2</v>
      </c>
      <c r="F909" s="53">
        <v>1.1639999999999999</v>
      </c>
      <c r="G909" s="53">
        <v>1.1639999999999999</v>
      </c>
    </row>
    <row r="910" spans="1:7" x14ac:dyDescent="0.15">
      <c r="A910" s="53">
        <v>1016</v>
      </c>
      <c r="B910" s="11" t="s">
        <v>9468</v>
      </c>
      <c r="C910" s="53">
        <v>1.38</v>
      </c>
      <c r="D910" s="53">
        <v>1.38</v>
      </c>
      <c r="E910" s="55">
        <v>1.0999999999999999E-2</v>
      </c>
      <c r="F910" s="53">
        <v>1.365</v>
      </c>
      <c r="G910" s="53">
        <v>1.365</v>
      </c>
    </row>
    <row r="911" spans="1:7" x14ac:dyDescent="0.15">
      <c r="A911" s="53">
        <v>519706</v>
      </c>
      <c r="B911" s="11" t="s">
        <v>10614</v>
      </c>
      <c r="C911" s="53">
        <v>1.7490000000000001</v>
      </c>
      <c r="D911" s="53">
        <v>1.7490000000000001</v>
      </c>
      <c r="E911" s="55">
        <v>1.0999999999999999E-2</v>
      </c>
      <c r="F911" s="53">
        <v>1.73</v>
      </c>
      <c r="G911" s="53">
        <v>1.73</v>
      </c>
    </row>
    <row r="912" spans="1:7" x14ac:dyDescent="0.15">
      <c r="A912" s="53">
        <v>160706</v>
      </c>
      <c r="B912" s="11" t="s">
        <v>10398</v>
      </c>
      <c r="C912" s="53">
        <v>1.1052999999999999</v>
      </c>
      <c r="D912" s="53">
        <v>2.9965999999999999</v>
      </c>
      <c r="E912" s="55">
        <v>1.0999999999999999E-2</v>
      </c>
      <c r="F912" s="53">
        <v>1.0932999999999999</v>
      </c>
      <c r="G912" s="53">
        <v>2.9845999999999999</v>
      </c>
    </row>
    <row r="913" spans="1:7" x14ac:dyDescent="0.15">
      <c r="A913" s="53">
        <v>50010</v>
      </c>
      <c r="B913" s="11" t="s">
        <v>9475</v>
      </c>
      <c r="C913" s="53">
        <v>1.5660000000000001</v>
      </c>
      <c r="D913" s="53">
        <v>2.0059999999999998</v>
      </c>
      <c r="E913" s="55">
        <v>1.0999999999999999E-2</v>
      </c>
      <c r="F913" s="53">
        <v>1.5489999999999999</v>
      </c>
      <c r="G913" s="53">
        <v>1.9890000000000001</v>
      </c>
    </row>
    <row r="914" spans="1:7" x14ac:dyDescent="0.15">
      <c r="A914" s="53">
        <v>378010</v>
      </c>
      <c r="B914" s="11" t="s">
        <v>7754</v>
      </c>
      <c r="C914" s="53">
        <v>1.2166999999999999</v>
      </c>
      <c r="D914" s="53">
        <v>2.0857000000000001</v>
      </c>
      <c r="E914" s="55">
        <v>1.0999999999999999E-2</v>
      </c>
      <c r="F914" s="53">
        <v>1.2035</v>
      </c>
      <c r="G914" s="53">
        <v>2.0724999999999998</v>
      </c>
    </row>
    <row r="915" spans="1:7" x14ac:dyDescent="0.15">
      <c r="A915" s="53">
        <v>747</v>
      </c>
      <c r="B915" s="11" t="s">
        <v>9326</v>
      </c>
      <c r="C915" s="53">
        <v>1.5669999999999999</v>
      </c>
      <c r="D915" s="53">
        <v>1.5669999999999999</v>
      </c>
      <c r="E915" s="55">
        <v>1.0999999999999999E-2</v>
      </c>
      <c r="F915" s="53">
        <v>1.55</v>
      </c>
      <c r="G915" s="53">
        <v>1.55</v>
      </c>
    </row>
    <row r="916" spans="1:7" x14ac:dyDescent="0.15">
      <c r="A916" s="53">
        <v>2192</v>
      </c>
      <c r="B916" s="11" t="s">
        <v>32</v>
      </c>
      <c r="C916" s="53">
        <v>1.2076</v>
      </c>
      <c r="D916" s="53">
        <v>1.2076</v>
      </c>
      <c r="E916" s="55">
        <v>1.0999999999999999E-2</v>
      </c>
      <c r="F916" s="53">
        <v>1.1944999999999999</v>
      </c>
      <c r="G916" s="53">
        <v>1.1944999999999999</v>
      </c>
    </row>
    <row r="917" spans="1:7" x14ac:dyDescent="0.15">
      <c r="A917" s="53">
        <v>4851</v>
      </c>
      <c r="B917" s="11" t="s">
        <v>9385</v>
      </c>
      <c r="C917" s="53">
        <v>1.0789</v>
      </c>
      <c r="D917" s="53">
        <v>1.0789</v>
      </c>
      <c r="E917" s="55">
        <v>1.0999999999999999E-2</v>
      </c>
      <c r="F917" s="53">
        <v>1.0671999999999999</v>
      </c>
      <c r="G917" s="53">
        <v>1.0671999999999999</v>
      </c>
    </row>
    <row r="918" spans="1:7" x14ac:dyDescent="0.15">
      <c r="A918" s="53">
        <v>450010</v>
      </c>
      <c r="B918" s="11" t="s">
        <v>5883</v>
      </c>
      <c r="C918" s="53">
        <v>1.2909999999999999</v>
      </c>
      <c r="D918" s="53">
        <v>1.2909999999999999</v>
      </c>
      <c r="E918" s="55">
        <v>1.0999999999999999E-2</v>
      </c>
      <c r="F918" s="53">
        <v>1.2769999999999999</v>
      </c>
      <c r="G918" s="53">
        <v>1.2769999999999999</v>
      </c>
    </row>
    <row r="919" spans="1:7" x14ac:dyDescent="0.15">
      <c r="A919" s="53">
        <v>976</v>
      </c>
      <c r="B919" s="11" t="s">
        <v>176</v>
      </c>
      <c r="C919" s="53">
        <v>1.1990000000000001</v>
      </c>
      <c r="D919" s="53">
        <v>1.1990000000000001</v>
      </c>
      <c r="E919" s="55">
        <v>1.0999999999999999E-2</v>
      </c>
      <c r="F919" s="53">
        <v>1.1859999999999999</v>
      </c>
      <c r="G919" s="53">
        <v>1.1859999999999999</v>
      </c>
    </row>
    <row r="920" spans="1:7" x14ac:dyDescent="0.15">
      <c r="A920" s="53">
        <v>1884</v>
      </c>
      <c r="B920" s="11" t="s">
        <v>9032</v>
      </c>
      <c r="C920" s="53">
        <v>1.4024000000000001</v>
      </c>
      <c r="D920" s="53">
        <v>1.4474</v>
      </c>
      <c r="E920" s="55">
        <v>1.0999999999999999E-2</v>
      </c>
      <c r="F920" s="53">
        <v>1.3872</v>
      </c>
      <c r="G920" s="53">
        <v>1.4321999999999999</v>
      </c>
    </row>
    <row r="921" spans="1:7" x14ac:dyDescent="0.15">
      <c r="A921" s="53">
        <v>1790</v>
      </c>
      <c r="B921" s="11" t="s">
        <v>6167</v>
      </c>
      <c r="C921" s="53">
        <v>0.92300000000000004</v>
      </c>
      <c r="D921" s="53">
        <v>0.92300000000000004</v>
      </c>
      <c r="E921" s="55">
        <v>1.0999999999999999E-2</v>
      </c>
      <c r="F921" s="53">
        <v>0.91300000000000003</v>
      </c>
      <c r="G921" s="53">
        <v>0.91300000000000003</v>
      </c>
    </row>
    <row r="922" spans="1:7" x14ac:dyDescent="0.15">
      <c r="A922" s="53">
        <v>4908</v>
      </c>
      <c r="B922" s="11" t="s">
        <v>6332</v>
      </c>
      <c r="C922" s="53">
        <v>1.1729000000000001</v>
      </c>
      <c r="D922" s="53">
        <v>1.1729000000000001</v>
      </c>
      <c r="E922" s="55">
        <v>1.09E-2</v>
      </c>
      <c r="F922" s="53">
        <v>1.1601999999999999</v>
      </c>
      <c r="G922" s="53">
        <v>1.1601999999999999</v>
      </c>
    </row>
    <row r="923" spans="1:7" x14ac:dyDescent="0.15">
      <c r="A923" s="53">
        <v>2562</v>
      </c>
      <c r="B923" s="11" t="s">
        <v>6485</v>
      </c>
      <c r="C923" s="53">
        <v>1.2010000000000001</v>
      </c>
      <c r="D923" s="53">
        <v>1.2010000000000001</v>
      </c>
      <c r="E923" s="55">
        <v>1.09E-2</v>
      </c>
      <c r="F923" s="53">
        <v>1.1879999999999999</v>
      </c>
      <c r="G923" s="53">
        <v>1.1879999999999999</v>
      </c>
    </row>
    <row r="924" spans="1:7" x14ac:dyDescent="0.15">
      <c r="A924" s="53">
        <v>3804</v>
      </c>
      <c r="B924" s="11" t="s">
        <v>5865</v>
      </c>
      <c r="C924" s="53">
        <v>1.0814999999999999</v>
      </c>
      <c r="D924" s="53">
        <v>1.0814999999999999</v>
      </c>
      <c r="E924" s="55">
        <v>1.09E-2</v>
      </c>
      <c r="F924" s="53">
        <v>1.0698000000000001</v>
      </c>
      <c r="G924" s="53">
        <v>1.0698000000000001</v>
      </c>
    </row>
    <row r="925" spans="1:7" x14ac:dyDescent="0.15">
      <c r="A925" s="53">
        <v>217009</v>
      </c>
      <c r="B925" s="11" t="s">
        <v>9440</v>
      </c>
      <c r="C925" s="53">
        <v>1.1186</v>
      </c>
      <c r="D925" s="53">
        <v>1.2385999999999999</v>
      </c>
      <c r="E925" s="55">
        <v>1.09E-2</v>
      </c>
      <c r="F925" s="53">
        <v>1.1065</v>
      </c>
      <c r="G925" s="53">
        <v>1.2264999999999999</v>
      </c>
    </row>
    <row r="926" spans="1:7" x14ac:dyDescent="0.15">
      <c r="A926" s="53">
        <v>4768</v>
      </c>
      <c r="B926" s="11" t="s">
        <v>8969</v>
      </c>
      <c r="C926" s="53">
        <v>1.1093999999999999</v>
      </c>
      <c r="D926" s="53">
        <v>1.1093999999999999</v>
      </c>
      <c r="E926" s="55">
        <v>1.09E-2</v>
      </c>
      <c r="F926" s="53">
        <v>1.0973999999999999</v>
      </c>
      <c r="G926" s="53">
        <v>1.0973999999999999</v>
      </c>
    </row>
    <row r="927" spans="1:7" x14ac:dyDescent="0.15">
      <c r="A927" s="53">
        <v>739</v>
      </c>
      <c r="B927" s="11" t="s">
        <v>10384</v>
      </c>
      <c r="C927" s="53">
        <v>1.202</v>
      </c>
      <c r="D927" s="53">
        <v>1.202</v>
      </c>
      <c r="E927" s="55">
        <v>1.09E-2</v>
      </c>
      <c r="F927" s="53">
        <v>1.1890000000000001</v>
      </c>
      <c r="G927" s="53">
        <v>1.1890000000000001</v>
      </c>
    </row>
    <row r="928" spans="1:7" x14ac:dyDescent="0.15">
      <c r="A928" s="53">
        <v>166007</v>
      </c>
      <c r="B928" s="11" t="s">
        <v>9033</v>
      </c>
      <c r="C928" s="53">
        <v>1.3962000000000001</v>
      </c>
      <c r="D928" s="53">
        <v>1.4412</v>
      </c>
      <c r="E928" s="55">
        <v>1.09E-2</v>
      </c>
      <c r="F928" s="53">
        <v>1.3811</v>
      </c>
      <c r="G928" s="53">
        <v>1.4260999999999999</v>
      </c>
    </row>
    <row r="929" spans="1:7" x14ac:dyDescent="0.15">
      <c r="A929" s="53">
        <v>5053</v>
      </c>
      <c r="B929" s="11" t="s">
        <v>7995</v>
      </c>
      <c r="C929" s="53">
        <v>0.95240000000000002</v>
      </c>
      <c r="D929" s="53">
        <v>0.95240000000000002</v>
      </c>
      <c r="E929" s="55">
        <v>1.09E-2</v>
      </c>
      <c r="F929" s="53">
        <v>0.94210000000000005</v>
      </c>
      <c r="G929" s="53">
        <v>0.94210000000000005</v>
      </c>
    </row>
    <row r="930" spans="1:7" x14ac:dyDescent="0.15">
      <c r="A930" s="53">
        <v>168501</v>
      </c>
      <c r="B930" s="11" t="s">
        <v>8019</v>
      </c>
      <c r="C930" s="53">
        <v>0.95250000000000001</v>
      </c>
      <c r="D930" s="53">
        <v>0.95250000000000001</v>
      </c>
      <c r="E930" s="55">
        <v>1.09E-2</v>
      </c>
      <c r="F930" s="53">
        <v>0.94220000000000004</v>
      </c>
      <c r="G930" s="53">
        <v>0.94220000000000004</v>
      </c>
    </row>
    <row r="931" spans="1:7" x14ac:dyDescent="0.15">
      <c r="A931" s="53">
        <v>1865</v>
      </c>
      <c r="B931" s="11" t="s">
        <v>7506</v>
      </c>
      <c r="C931" s="53">
        <v>1.2949999999999999</v>
      </c>
      <c r="D931" s="53">
        <v>1.2949999999999999</v>
      </c>
      <c r="E931" s="55">
        <v>1.09E-2</v>
      </c>
      <c r="F931" s="53">
        <v>1.2809999999999999</v>
      </c>
      <c r="G931" s="53">
        <v>1.2809999999999999</v>
      </c>
    </row>
    <row r="932" spans="1:7" x14ac:dyDescent="0.15">
      <c r="A932" s="53">
        <v>3131</v>
      </c>
      <c r="B932" s="11" t="s">
        <v>5761</v>
      </c>
      <c r="C932" s="53">
        <v>1.0732999999999999</v>
      </c>
      <c r="D932" s="53">
        <v>1.0732999999999999</v>
      </c>
      <c r="E932" s="55">
        <v>1.09E-2</v>
      </c>
      <c r="F932" s="53">
        <v>1.0617000000000001</v>
      </c>
      <c r="G932" s="53">
        <v>1.0617000000000001</v>
      </c>
    </row>
    <row r="933" spans="1:7" x14ac:dyDescent="0.15">
      <c r="A933" s="53">
        <v>3803</v>
      </c>
      <c r="B933" s="11" t="s">
        <v>5863</v>
      </c>
      <c r="C933" s="53">
        <v>3.0720000000000001</v>
      </c>
      <c r="D933" s="53">
        <v>3.0720000000000001</v>
      </c>
      <c r="E933" s="55">
        <v>1.09E-2</v>
      </c>
      <c r="F933" s="53">
        <v>3.0388000000000002</v>
      </c>
      <c r="G933" s="53">
        <v>3.0388000000000002</v>
      </c>
    </row>
    <row r="934" spans="1:7" x14ac:dyDescent="0.15">
      <c r="A934" s="53">
        <v>1736</v>
      </c>
      <c r="B934" s="11" t="s">
        <v>7711</v>
      </c>
      <c r="C934" s="53">
        <v>1.4810000000000001</v>
      </c>
      <c r="D934" s="53">
        <v>1.4810000000000001</v>
      </c>
      <c r="E934" s="55">
        <v>1.09E-2</v>
      </c>
      <c r="F934" s="53">
        <v>1.4650000000000001</v>
      </c>
      <c r="G934" s="53">
        <v>1.4650000000000001</v>
      </c>
    </row>
    <row r="935" spans="1:7" x14ac:dyDescent="0.15">
      <c r="A935" s="53">
        <v>541</v>
      </c>
      <c r="B935" s="11" t="s">
        <v>282</v>
      </c>
      <c r="C935" s="53">
        <v>1.111</v>
      </c>
      <c r="D935" s="53">
        <v>1.3660000000000001</v>
      </c>
      <c r="E935" s="55">
        <v>1.09E-2</v>
      </c>
      <c r="F935" s="53">
        <v>1.099</v>
      </c>
      <c r="G935" s="53">
        <v>1.3540000000000001</v>
      </c>
    </row>
    <row r="936" spans="1:7" x14ac:dyDescent="0.15">
      <c r="A936" s="53">
        <v>1712</v>
      </c>
      <c r="B936" s="11" t="s">
        <v>9535</v>
      </c>
      <c r="C936" s="53">
        <v>1.482</v>
      </c>
      <c r="D936" s="53">
        <v>1.482</v>
      </c>
      <c r="E936" s="55">
        <v>1.09E-2</v>
      </c>
      <c r="F936" s="53">
        <v>1.466</v>
      </c>
      <c r="G936" s="53">
        <v>1.466</v>
      </c>
    </row>
    <row r="937" spans="1:7" x14ac:dyDescent="0.15">
      <c r="A937" s="53">
        <v>4357</v>
      </c>
      <c r="B937" s="11" t="s">
        <v>7534</v>
      </c>
      <c r="C937" s="53">
        <v>1.1583000000000001</v>
      </c>
      <c r="D937" s="53">
        <v>1.1583000000000001</v>
      </c>
      <c r="E937" s="55">
        <v>1.09E-2</v>
      </c>
      <c r="F937" s="53">
        <v>1.1457999999999999</v>
      </c>
      <c r="G937" s="53">
        <v>1.1457999999999999</v>
      </c>
    </row>
    <row r="938" spans="1:7" x14ac:dyDescent="0.15">
      <c r="A938" s="53">
        <v>29</v>
      </c>
      <c r="B938" s="11" t="s">
        <v>9738</v>
      </c>
      <c r="C938" s="53">
        <v>1.6679999999999999</v>
      </c>
      <c r="D938" s="53">
        <v>1.863</v>
      </c>
      <c r="E938" s="55">
        <v>1.09E-2</v>
      </c>
      <c r="F938" s="53">
        <v>1.65</v>
      </c>
      <c r="G938" s="53">
        <v>1.845</v>
      </c>
    </row>
    <row r="939" spans="1:7" x14ac:dyDescent="0.15">
      <c r="A939" s="53">
        <v>1196</v>
      </c>
      <c r="B939" s="11" t="s">
        <v>34</v>
      </c>
      <c r="C939" s="53">
        <v>1.1954</v>
      </c>
      <c r="D939" s="53">
        <v>1.1954</v>
      </c>
      <c r="E939" s="55">
        <v>1.09E-2</v>
      </c>
      <c r="F939" s="53">
        <v>1.1825000000000001</v>
      </c>
      <c r="G939" s="53">
        <v>1.1825000000000001</v>
      </c>
    </row>
    <row r="940" spans="1:7" x14ac:dyDescent="0.15">
      <c r="A940" s="53">
        <v>470058</v>
      </c>
      <c r="B940" s="11" t="s">
        <v>7613</v>
      </c>
      <c r="C940" s="53">
        <v>1.4830000000000001</v>
      </c>
      <c r="D940" s="53">
        <v>1.5529999999999999</v>
      </c>
      <c r="E940" s="55">
        <v>1.09E-2</v>
      </c>
      <c r="F940" s="53">
        <v>1.4670000000000001</v>
      </c>
      <c r="G940" s="53">
        <v>1.5369999999999999</v>
      </c>
    </row>
    <row r="941" spans="1:7" x14ac:dyDescent="0.15">
      <c r="A941" s="53">
        <v>1255</v>
      </c>
      <c r="B941" s="11" t="s">
        <v>203</v>
      </c>
      <c r="C941" s="53">
        <v>0.64900000000000002</v>
      </c>
      <c r="D941" s="53">
        <v>0.64900000000000002</v>
      </c>
      <c r="E941" s="55">
        <v>1.09E-2</v>
      </c>
      <c r="F941" s="53">
        <v>0.64200000000000002</v>
      </c>
      <c r="G941" s="53">
        <v>0.64200000000000002</v>
      </c>
    </row>
    <row r="942" spans="1:7" x14ac:dyDescent="0.15">
      <c r="A942" s="53">
        <v>4393</v>
      </c>
      <c r="B942" s="11" t="s">
        <v>7663</v>
      </c>
      <c r="C942" s="53">
        <v>1.2251000000000001</v>
      </c>
      <c r="D942" s="53">
        <v>1.2251000000000001</v>
      </c>
      <c r="E942" s="55">
        <v>1.09E-2</v>
      </c>
      <c r="F942" s="53">
        <v>1.2119</v>
      </c>
      <c r="G942" s="53">
        <v>1.2119</v>
      </c>
    </row>
    <row r="943" spans="1:7" x14ac:dyDescent="0.15">
      <c r="A943" s="53">
        <v>519176</v>
      </c>
      <c r="B943" s="11" t="s">
        <v>7631</v>
      </c>
      <c r="C943" s="53">
        <v>1.5780000000000001</v>
      </c>
      <c r="D943" s="53">
        <v>1.5780000000000001</v>
      </c>
      <c r="E943" s="55">
        <v>1.09E-2</v>
      </c>
      <c r="F943" s="53">
        <v>1.5609999999999999</v>
      </c>
      <c r="G943" s="53">
        <v>1.5609999999999999</v>
      </c>
    </row>
    <row r="944" spans="1:7" x14ac:dyDescent="0.15">
      <c r="A944" s="53">
        <v>566</v>
      </c>
      <c r="B944" s="11" t="s">
        <v>7529</v>
      </c>
      <c r="C944" s="53">
        <v>2.415</v>
      </c>
      <c r="D944" s="53">
        <v>2.415</v>
      </c>
      <c r="E944" s="55">
        <v>1.09E-2</v>
      </c>
      <c r="F944" s="53">
        <v>2.3889999999999998</v>
      </c>
      <c r="G944" s="53">
        <v>2.3889999999999998</v>
      </c>
    </row>
    <row r="945" spans="1:7" x14ac:dyDescent="0.15">
      <c r="A945" s="53">
        <v>4223</v>
      </c>
      <c r="B945" s="11" t="s">
        <v>265</v>
      </c>
      <c r="C945" s="53">
        <v>1.2638</v>
      </c>
      <c r="D945" s="53">
        <v>1.2638</v>
      </c>
      <c r="E945" s="55">
        <v>1.09E-2</v>
      </c>
      <c r="F945" s="53">
        <v>1.2502</v>
      </c>
      <c r="G945" s="53">
        <v>1.2502</v>
      </c>
    </row>
    <row r="946" spans="1:7" x14ac:dyDescent="0.15">
      <c r="A946" s="53">
        <v>169101</v>
      </c>
      <c r="B946" s="11" t="s">
        <v>9660</v>
      </c>
      <c r="C946" s="53">
        <v>1.4870000000000001</v>
      </c>
      <c r="D946" s="53">
        <v>2.3889999999999998</v>
      </c>
      <c r="E946" s="55">
        <v>1.09E-2</v>
      </c>
      <c r="F946" s="53">
        <v>1.4710000000000001</v>
      </c>
      <c r="G946" s="53">
        <v>2.3730000000000002</v>
      </c>
    </row>
    <row r="947" spans="1:7" x14ac:dyDescent="0.15">
      <c r="A947" s="53">
        <v>160417</v>
      </c>
      <c r="B947" s="11" t="s">
        <v>5842</v>
      </c>
      <c r="C947" s="53">
        <v>1.3674999999999999</v>
      </c>
      <c r="D947" s="53">
        <v>1.5315000000000001</v>
      </c>
      <c r="E947" s="55">
        <v>1.09E-2</v>
      </c>
      <c r="F947" s="53">
        <v>1.3528</v>
      </c>
      <c r="G947" s="53">
        <v>1.5167999999999999</v>
      </c>
    </row>
    <row r="948" spans="1:7" x14ac:dyDescent="0.15">
      <c r="A948" s="53">
        <v>519125</v>
      </c>
      <c r="B948" s="11" t="s">
        <v>7635</v>
      </c>
      <c r="C948" s="53">
        <v>1.5820000000000001</v>
      </c>
      <c r="D948" s="53">
        <v>1.5820000000000001</v>
      </c>
      <c r="E948" s="55">
        <v>1.09E-2</v>
      </c>
      <c r="F948" s="53">
        <v>1.5649999999999999</v>
      </c>
      <c r="G948" s="53">
        <v>1.5649999999999999</v>
      </c>
    </row>
    <row r="949" spans="1:7" x14ac:dyDescent="0.15">
      <c r="A949" s="53">
        <v>960018</v>
      </c>
      <c r="B949" s="11" t="s">
        <v>10311</v>
      </c>
      <c r="C949" s="53">
        <v>2.6080000000000001</v>
      </c>
      <c r="D949" s="53">
        <v>2.6080000000000001</v>
      </c>
      <c r="E949" s="55">
        <v>1.09E-2</v>
      </c>
      <c r="F949" s="53">
        <v>2.58</v>
      </c>
      <c r="G949" s="53">
        <v>2.58</v>
      </c>
    </row>
    <row r="950" spans="1:7" x14ac:dyDescent="0.15">
      <c r="A950" s="53">
        <v>165310</v>
      </c>
      <c r="B950" s="11" t="s">
        <v>10671</v>
      </c>
      <c r="C950" s="53">
        <v>1.5840000000000001</v>
      </c>
      <c r="D950" s="53">
        <v>1.7450000000000001</v>
      </c>
      <c r="E950" s="55">
        <v>1.0800000000000001E-2</v>
      </c>
      <c r="F950" s="53">
        <v>1.5669999999999999</v>
      </c>
      <c r="G950" s="53">
        <v>1.728</v>
      </c>
    </row>
    <row r="951" spans="1:7" x14ac:dyDescent="0.15">
      <c r="A951" s="53">
        <v>460300</v>
      </c>
      <c r="B951" s="11" t="s">
        <v>7873</v>
      </c>
      <c r="C951" s="53">
        <v>1.7424999999999999</v>
      </c>
      <c r="D951" s="53">
        <v>1.7424999999999999</v>
      </c>
      <c r="E951" s="55">
        <v>1.0800000000000001E-2</v>
      </c>
      <c r="F951" s="53">
        <v>1.7238</v>
      </c>
      <c r="G951" s="53">
        <v>1.7238</v>
      </c>
    </row>
    <row r="952" spans="1:7" x14ac:dyDescent="0.15">
      <c r="A952" s="53">
        <v>1682</v>
      </c>
      <c r="B952" s="11" t="s">
        <v>6934</v>
      </c>
      <c r="C952" s="53">
        <v>1.0249999999999999</v>
      </c>
      <c r="D952" s="53">
        <v>1.135</v>
      </c>
      <c r="E952" s="55">
        <v>1.0800000000000001E-2</v>
      </c>
      <c r="F952" s="53">
        <v>1.014</v>
      </c>
      <c r="G952" s="53">
        <v>1.1240000000000001</v>
      </c>
    </row>
    <row r="953" spans="1:7" x14ac:dyDescent="0.15">
      <c r="A953" s="53">
        <v>1004</v>
      </c>
      <c r="B953" s="11" t="s">
        <v>6457</v>
      </c>
      <c r="C953" s="53">
        <v>0.83899999999999997</v>
      </c>
      <c r="D953" s="53">
        <v>0.83899999999999997</v>
      </c>
      <c r="E953" s="55">
        <v>1.0800000000000001E-2</v>
      </c>
      <c r="F953" s="53">
        <v>0.83</v>
      </c>
      <c r="G953" s="53">
        <v>0.83</v>
      </c>
    </row>
    <row r="954" spans="1:7" x14ac:dyDescent="0.15">
      <c r="A954" s="53">
        <v>150065</v>
      </c>
      <c r="B954" s="11" t="s">
        <v>6388</v>
      </c>
      <c r="C954" s="53">
        <v>0.93300000000000005</v>
      </c>
      <c r="D954" s="53">
        <v>1.909</v>
      </c>
      <c r="E954" s="55">
        <v>1.0800000000000001E-2</v>
      </c>
      <c r="F954" s="53">
        <v>0.92300000000000004</v>
      </c>
      <c r="G954" s="53">
        <v>1.9079999999999999</v>
      </c>
    </row>
    <row r="955" spans="1:7" x14ac:dyDescent="0.15">
      <c r="A955" s="53">
        <v>432</v>
      </c>
      <c r="B955" s="11" t="s">
        <v>6548</v>
      </c>
      <c r="C955" s="53">
        <v>1.4930000000000001</v>
      </c>
      <c r="D955" s="53">
        <v>1.4930000000000001</v>
      </c>
      <c r="E955" s="55">
        <v>1.0800000000000001E-2</v>
      </c>
      <c r="F955" s="53">
        <v>1.4770000000000001</v>
      </c>
      <c r="G955" s="53">
        <v>1.4770000000000001</v>
      </c>
    </row>
    <row r="956" spans="1:7" x14ac:dyDescent="0.15">
      <c r="A956" s="53">
        <v>310308</v>
      </c>
      <c r="B956" s="11" t="s">
        <v>8964</v>
      </c>
      <c r="C956" s="53">
        <v>0.95189999999999997</v>
      </c>
      <c r="D956" s="53">
        <v>3.0257999999999998</v>
      </c>
      <c r="E956" s="55">
        <v>1.0800000000000001E-2</v>
      </c>
      <c r="F956" s="53">
        <v>0.94169999999999998</v>
      </c>
      <c r="G956" s="53">
        <v>3.0156000000000001</v>
      </c>
    </row>
    <row r="957" spans="1:7" x14ac:dyDescent="0.15">
      <c r="A957" s="53">
        <v>4719</v>
      </c>
      <c r="B957" s="11" t="s">
        <v>7862</v>
      </c>
      <c r="C957" s="53">
        <v>0.94299999999999995</v>
      </c>
      <c r="D957" s="53">
        <v>0.94299999999999995</v>
      </c>
      <c r="E957" s="55">
        <v>1.0800000000000001E-2</v>
      </c>
      <c r="F957" s="53">
        <v>0.93289999999999995</v>
      </c>
      <c r="G957" s="53">
        <v>0.93289999999999995</v>
      </c>
    </row>
    <row r="958" spans="1:7" x14ac:dyDescent="0.15">
      <c r="A958" s="53">
        <v>4707</v>
      </c>
      <c r="B958" s="11" t="s">
        <v>7854</v>
      </c>
      <c r="C958" s="53">
        <v>0.94359999999999999</v>
      </c>
      <c r="D958" s="53">
        <v>0.94359999999999999</v>
      </c>
      <c r="E958" s="55">
        <v>1.0800000000000001E-2</v>
      </c>
      <c r="F958" s="53">
        <v>0.9335</v>
      </c>
      <c r="G958" s="53">
        <v>0.9335</v>
      </c>
    </row>
    <row r="959" spans="1:7" x14ac:dyDescent="0.15">
      <c r="A959" s="53">
        <v>1105</v>
      </c>
      <c r="B959" s="11" t="s">
        <v>6319</v>
      </c>
      <c r="C959" s="53">
        <v>0.748</v>
      </c>
      <c r="D959" s="53">
        <v>0.748</v>
      </c>
      <c r="E959" s="55">
        <v>1.0800000000000001E-2</v>
      </c>
      <c r="F959" s="53">
        <v>0.74</v>
      </c>
      <c r="G959" s="53">
        <v>0.74</v>
      </c>
    </row>
    <row r="960" spans="1:7" x14ac:dyDescent="0.15">
      <c r="A960" s="53">
        <v>460001</v>
      </c>
      <c r="B960" s="11" t="s">
        <v>7523</v>
      </c>
      <c r="C960" s="53">
        <v>0.46760000000000002</v>
      </c>
      <c r="D960" s="53">
        <v>3.2267999999999999</v>
      </c>
      <c r="E960" s="55">
        <v>1.0800000000000001E-2</v>
      </c>
      <c r="F960" s="53">
        <v>0.46260000000000001</v>
      </c>
      <c r="G960" s="53">
        <v>3.2147999999999999</v>
      </c>
    </row>
    <row r="961" spans="1:7" x14ac:dyDescent="0.15">
      <c r="A961" s="53">
        <v>519015</v>
      </c>
      <c r="B961" s="11" t="s">
        <v>8013</v>
      </c>
      <c r="C961" s="53">
        <v>0.93600000000000005</v>
      </c>
      <c r="D961" s="53">
        <v>1.256</v>
      </c>
      <c r="E961" s="55">
        <v>1.0800000000000001E-2</v>
      </c>
      <c r="F961" s="53">
        <v>0.92600000000000005</v>
      </c>
      <c r="G961" s="53">
        <v>1.246</v>
      </c>
    </row>
    <row r="962" spans="1:7" x14ac:dyDescent="0.15">
      <c r="A962" s="53">
        <v>700002</v>
      </c>
      <c r="B962" s="11" t="s">
        <v>10401</v>
      </c>
      <c r="C962" s="53">
        <v>1.6850000000000001</v>
      </c>
      <c r="D962" s="53">
        <v>1.7649999999999999</v>
      </c>
      <c r="E962" s="55">
        <v>1.0800000000000001E-2</v>
      </c>
      <c r="F962" s="53">
        <v>1.667</v>
      </c>
      <c r="G962" s="53">
        <v>1.7470000000000001</v>
      </c>
    </row>
    <row r="963" spans="1:7" x14ac:dyDescent="0.15">
      <c r="A963" s="53">
        <v>510020</v>
      </c>
      <c r="B963" s="11" t="s">
        <v>9584</v>
      </c>
      <c r="C963" s="53">
        <v>2.7902999999999998</v>
      </c>
      <c r="D963" s="53">
        <v>1.0290999999999999</v>
      </c>
      <c r="E963" s="55">
        <v>1.0800000000000001E-2</v>
      </c>
      <c r="F963" s="53">
        <v>2.7605</v>
      </c>
      <c r="G963" s="53">
        <v>1.0181</v>
      </c>
    </row>
    <row r="964" spans="1:7" x14ac:dyDescent="0.15">
      <c r="A964" s="53">
        <v>110020</v>
      </c>
      <c r="B964" s="11" t="s">
        <v>9582</v>
      </c>
      <c r="C964" s="53">
        <v>1.3203</v>
      </c>
      <c r="D964" s="53">
        <v>1.3203</v>
      </c>
      <c r="E964" s="55">
        <v>1.0800000000000001E-2</v>
      </c>
      <c r="F964" s="53">
        <v>1.3062</v>
      </c>
      <c r="G964" s="53">
        <v>1.3062</v>
      </c>
    </row>
    <row r="965" spans="1:7" x14ac:dyDescent="0.15">
      <c r="A965" s="53">
        <v>2380</v>
      </c>
      <c r="B965" s="11" t="s">
        <v>10837</v>
      </c>
      <c r="C965" s="53">
        <v>0.2248</v>
      </c>
      <c r="D965" s="53">
        <v>0.2248</v>
      </c>
      <c r="E965" s="55">
        <v>1.0800000000000001E-2</v>
      </c>
      <c r="F965" s="53">
        <v>0.22239999999999999</v>
      </c>
      <c r="G965" s="53">
        <v>0.22239999999999999</v>
      </c>
    </row>
    <row r="966" spans="1:7" x14ac:dyDescent="0.15">
      <c r="A966" s="53">
        <v>688</v>
      </c>
      <c r="B966" s="11" t="s">
        <v>7823</v>
      </c>
      <c r="C966" s="53">
        <v>1.4990000000000001</v>
      </c>
      <c r="D966" s="53">
        <v>1.5189999999999999</v>
      </c>
      <c r="E966" s="55">
        <v>1.0800000000000001E-2</v>
      </c>
      <c r="F966" s="53">
        <v>1.4830000000000001</v>
      </c>
      <c r="G966" s="53">
        <v>1.5029999999999999</v>
      </c>
    </row>
    <row r="967" spans="1:7" x14ac:dyDescent="0.15">
      <c r="A967" s="53">
        <v>2307</v>
      </c>
      <c r="B967" s="11" t="s">
        <v>7724</v>
      </c>
      <c r="C967" s="53">
        <v>1.218</v>
      </c>
      <c r="D967" s="53">
        <v>1.218</v>
      </c>
      <c r="E967" s="55">
        <v>1.0800000000000001E-2</v>
      </c>
      <c r="F967" s="53">
        <v>1.2050000000000001</v>
      </c>
      <c r="G967" s="53">
        <v>1.2050000000000001</v>
      </c>
    </row>
    <row r="968" spans="1:7" x14ac:dyDescent="0.15">
      <c r="A968" s="53">
        <v>481009</v>
      </c>
      <c r="B968" s="11" t="s">
        <v>6571</v>
      </c>
      <c r="C968" s="53">
        <v>1.1347</v>
      </c>
      <c r="D968" s="53">
        <v>1.6416999999999999</v>
      </c>
      <c r="E968" s="55">
        <v>1.0800000000000001E-2</v>
      </c>
      <c r="F968" s="53">
        <v>1.1226</v>
      </c>
      <c r="G968" s="53">
        <v>1.6295999999999999</v>
      </c>
    </row>
    <row r="969" spans="1:7" x14ac:dyDescent="0.15">
      <c r="A969" s="53">
        <v>4385</v>
      </c>
      <c r="B969" s="11" t="s">
        <v>6873</v>
      </c>
      <c r="C969" s="53">
        <v>1.1259999999999999</v>
      </c>
      <c r="D969" s="53">
        <v>1.1259999999999999</v>
      </c>
      <c r="E969" s="55">
        <v>1.0800000000000001E-2</v>
      </c>
      <c r="F969" s="53">
        <v>1.1140000000000001</v>
      </c>
      <c r="G969" s="53">
        <v>1.1140000000000001</v>
      </c>
    </row>
    <row r="970" spans="1:7" x14ac:dyDescent="0.15">
      <c r="A970" s="53">
        <v>217021</v>
      </c>
      <c r="B970" s="11" t="s">
        <v>9463</v>
      </c>
      <c r="C970" s="53">
        <v>2.2530000000000001</v>
      </c>
      <c r="D970" s="53">
        <v>2.2530000000000001</v>
      </c>
      <c r="E970" s="55">
        <v>1.0800000000000001E-2</v>
      </c>
      <c r="F970" s="53">
        <v>2.2290000000000001</v>
      </c>
      <c r="G970" s="53">
        <v>2.2290000000000001</v>
      </c>
    </row>
    <row r="971" spans="1:7" x14ac:dyDescent="0.15">
      <c r="A971" s="53">
        <v>2095</v>
      </c>
      <c r="B971" s="11" t="s">
        <v>9694</v>
      </c>
      <c r="C971" s="53">
        <v>1.0328999999999999</v>
      </c>
      <c r="D971" s="53">
        <v>1.0670999999999999</v>
      </c>
      <c r="E971" s="55">
        <v>1.0800000000000001E-2</v>
      </c>
      <c r="F971" s="53">
        <v>1.0219</v>
      </c>
      <c r="G971" s="53">
        <v>1.0561</v>
      </c>
    </row>
    <row r="972" spans="1:7" x14ac:dyDescent="0.15">
      <c r="A972" s="53">
        <v>4190</v>
      </c>
      <c r="B972" s="11" t="s">
        <v>9588</v>
      </c>
      <c r="C972" s="53">
        <v>1.1476</v>
      </c>
      <c r="D972" s="53">
        <v>1.1476</v>
      </c>
      <c r="E972" s="55">
        <v>1.0699999999999999E-2</v>
      </c>
      <c r="F972" s="53">
        <v>1.1354</v>
      </c>
      <c r="G972" s="53">
        <v>1.1354</v>
      </c>
    </row>
    <row r="973" spans="1:7" x14ac:dyDescent="0.15">
      <c r="A973" s="53">
        <v>160127</v>
      </c>
      <c r="B973" s="11" t="s">
        <v>7453</v>
      </c>
      <c r="C973" s="53">
        <v>1.224</v>
      </c>
      <c r="D973" s="53">
        <v>2.4820000000000002</v>
      </c>
      <c r="E973" s="55">
        <v>1.0699999999999999E-2</v>
      </c>
      <c r="F973" s="53">
        <v>1.2110000000000001</v>
      </c>
      <c r="G973" s="53">
        <v>2.4550000000000001</v>
      </c>
    </row>
    <row r="974" spans="1:7" x14ac:dyDescent="0.15">
      <c r="A974" s="53">
        <v>310358</v>
      </c>
      <c r="B974" s="11" t="s">
        <v>8976</v>
      </c>
      <c r="C974" s="53">
        <v>1.0173000000000001</v>
      </c>
      <c r="D974" s="53">
        <v>2.4394999999999998</v>
      </c>
      <c r="E974" s="55">
        <v>1.0699999999999999E-2</v>
      </c>
      <c r="F974" s="53">
        <v>1.0065</v>
      </c>
      <c r="G974" s="53">
        <v>2.4287000000000001</v>
      </c>
    </row>
    <row r="975" spans="1:7" x14ac:dyDescent="0.15">
      <c r="A975" s="53">
        <v>1603</v>
      </c>
      <c r="B975" s="11" t="s">
        <v>9503</v>
      </c>
      <c r="C975" s="53">
        <v>1.2250000000000001</v>
      </c>
      <c r="D975" s="53">
        <v>1.2250000000000001</v>
      </c>
      <c r="E975" s="55">
        <v>1.0699999999999999E-2</v>
      </c>
      <c r="F975" s="53">
        <v>1.212</v>
      </c>
      <c r="G975" s="53">
        <v>1.212</v>
      </c>
    </row>
    <row r="976" spans="1:7" x14ac:dyDescent="0.15">
      <c r="A976" s="53">
        <v>169104</v>
      </c>
      <c r="B976" s="11" t="s">
        <v>9553</v>
      </c>
      <c r="C976" s="53">
        <v>1.32</v>
      </c>
      <c r="D976" s="53">
        <v>1.6</v>
      </c>
      <c r="E976" s="55">
        <v>1.0699999999999999E-2</v>
      </c>
      <c r="F976" s="53">
        <v>1.306</v>
      </c>
      <c r="G976" s="53">
        <v>1.5860000000000001</v>
      </c>
    </row>
    <row r="977" spans="1:7" x14ac:dyDescent="0.15">
      <c r="A977" s="53">
        <v>652</v>
      </c>
      <c r="B977" s="11" t="s">
        <v>9480</v>
      </c>
      <c r="C977" s="53">
        <v>1.9810000000000001</v>
      </c>
      <c r="D977" s="53">
        <v>1.718</v>
      </c>
      <c r="E977" s="55">
        <v>1.0699999999999999E-2</v>
      </c>
      <c r="F977" s="53">
        <v>1.96</v>
      </c>
      <c r="G977" s="53">
        <v>1.7</v>
      </c>
    </row>
    <row r="978" spans="1:7" x14ac:dyDescent="0.15">
      <c r="A978" s="53">
        <v>510430</v>
      </c>
      <c r="B978" s="11" t="s">
        <v>8667</v>
      </c>
      <c r="C978" s="53">
        <v>1.51</v>
      </c>
      <c r="D978" s="53">
        <v>1.51</v>
      </c>
      <c r="E978" s="55">
        <v>1.0699999999999999E-2</v>
      </c>
      <c r="F978" s="53">
        <v>1.494</v>
      </c>
      <c r="G978" s="53">
        <v>1.494</v>
      </c>
    </row>
    <row r="979" spans="1:7" x14ac:dyDescent="0.15">
      <c r="A979" s="53">
        <v>1535</v>
      </c>
      <c r="B979" s="11" t="s">
        <v>7970</v>
      </c>
      <c r="C979" s="53">
        <v>1.0389999999999999</v>
      </c>
      <c r="D979" s="53">
        <v>1.0389999999999999</v>
      </c>
      <c r="E979" s="55">
        <v>1.0699999999999999E-2</v>
      </c>
      <c r="F979" s="53">
        <v>1.028</v>
      </c>
      <c r="G979" s="53">
        <v>1.028</v>
      </c>
    </row>
    <row r="980" spans="1:7" x14ac:dyDescent="0.15">
      <c r="A980" s="53">
        <v>1657</v>
      </c>
      <c r="B980" s="11" t="s">
        <v>6329</v>
      </c>
      <c r="C980" s="53">
        <v>1.4179999999999999</v>
      </c>
      <c r="D980" s="53">
        <v>1.4179999999999999</v>
      </c>
      <c r="E980" s="55">
        <v>1.0699999999999999E-2</v>
      </c>
      <c r="F980" s="53">
        <v>1.403</v>
      </c>
      <c r="G980" s="53">
        <v>1.403</v>
      </c>
    </row>
    <row r="981" spans="1:7" x14ac:dyDescent="0.15">
      <c r="A981" s="53">
        <v>660008</v>
      </c>
      <c r="B981" s="11" t="s">
        <v>311</v>
      </c>
      <c r="C981" s="53">
        <v>1.3050999999999999</v>
      </c>
      <c r="D981" s="53">
        <v>1.3050999999999999</v>
      </c>
      <c r="E981" s="55">
        <v>1.0699999999999999E-2</v>
      </c>
      <c r="F981" s="53">
        <v>1.2912999999999999</v>
      </c>
      <c r="G981" s="53">
        <v>1.2912999999999999</v>
      </c>
    </row>
    <row r="982" spans="1:7" x14ac:dyDescent="0.15">
      <c r="A982" s="53">
        <v>233006</v>
      </c>
      <c r="B982" s="11" t="s">
        <v>9893</v>
      </c>
      <c r="C982" s="53">
        <v>2.1564999999999999</v>
      </c>
      <c r="D982" s="53">
        <v>2.1564999999999999</v>
      </c>
      <c r="E982" s="55">
        <v>1.0699999999999999E-2</v>
      </c>
      <c r="F982" s="53">
        <v>2.1337000000000002</v>
      </c>
      <c r="G982" s="53">
        <v>2.1337000000000002</v>
      </c>
    </row>
    <row r="983" spans="1:7" x14ac:dyDescent="0.15">
      <c r="A983" s="53">
        <v>4191</v>
      </c>
      <c r="B983" s="11" t="s">
        <v>9597</v>
      </c>
      <c r="C983" s="53">
        <v>1.1457999999999999</v>
      </c>
      <c r="D983" s="53">
        <v>1.1457999999999999</v>
      </c>
      <c r="E983" s="55">
        <v>1.0699999999999999E-2</v>
      </c>
      <c r="F983" s="53">
        <v>1.1336999999999999</v>
      </c>
      <c r="G983" s="53">
        <v>1.1336999999999999</v>
      </c>
    </row>
    <row r="984" spans="1:7" x14ac:dyDescent="0.15">
      <c r="A984" s="53">
        <v>3655</v>
      </c>
      <c r="B984" s="11" t="s">
        <v>6470</v>
      </c>
      <c r="C984" s="53">
        <v>0.94899999999999995</v>
      </c>
      <c r="D984" s="53">
        <v>1.1459999999999999</v>
      </c>
      <c r="E984" s="55">
        <v>1.06E-2</v>
      </c>
      <c r="F984" s="53">
        <v>0.93899999999999995</v>
      </c>
      <c r="G984" s="53">
        <v>1.1359999999999999</v>
      </c>
    </row>
    <row r="985" spans="1:7" x14ac:dyDescent="0.15">
      <c r="A985" s="53">
        <v>805</v>
      </c>
      <c r="B985" s="11" t="s">
        <v>6547</v>
      </c>
      <c r="C985" s="53">
        <v>1.234</v>
      </c>
      <c r="D985" s="53">
        <v>1.234</v>
      </c>
      <c r="E985" s="55">
        <v>1.06E-2</v>
      </c>
      <c r="F985" s="53">
        <v>1.2210000000000001</v>
      </c>
      <c r="G985" s="53">
        <v>1.2210000000000001</v>
      </c>
    </row>
    <row r="986" spans="1:7" x14ac:dyDescent="0.15">
      <c r="A986" s="53">
        <v>310318</v>
      </c>
      <c r="B986" s="11" t="s">
        <v>8981</v>
      </c>
      <c r="C986" s="53">
        <v>2.2818999999999998</v>
      </c>
      <c r="D986" s="53">
        <v>3.0743999999999998</v>
      </c>
      <c r="E986" s="55">
        <v>1.06E-2</v>
      </c>
      <c r="F986" s="53">
        <v>2.2578999999999998</v>
      </c>
      <c r="G986" s="53">
        <v>3.0503999999999998</v>
      </c>
    </row>
    <row r="987" spans="1:7" x14ac:dyDescent="0.15">
      <c r="A987" s="53">
        <v>613</v>
      </c>
      <c r="B987" s="11" t="s">
        <v>5847</v>
      </c>
      <c r="C987" s="53">
        <v>1.0468999999999999</v>
      </c>
      <c r="D987" s="53">
        <v>1.7069000000000001</v>
      </c>
      <c r="E987" s="55">
        <v>1.06E-2</v>
      </c>
      <c r="F987" s="53">
        <v>1.0359</v>
      </c>
      <c r="G987" s="53">
        <v>1.6959</v>
      </c>
    </row>
    <row r="988" spans="1:7" x14ac:dyDescent="0.15">
      <c r="A988" s="53">
        <v>2125</v>
      </c>
      <c r="B988" s="11" t="s">
        <v>9384</v>
      </c>
      <c r="C988" s="53">
        <v>0.95199999999999996</v>
      </c>
      <c r="D988" s="53">
        <v>0.95199999999999996</v>
      </c>
      <c r="E988" s="55">
        <v>1.06E-2</v>
      </c>
      <c r="F988" s="53">
        <v>0.94199999999999995</v>
      </c>
      <c r="G988" s="53">
        <v>0.94199999999999995</v>
      </c>
    </row>
    <row r="989" spans="1:7" x14ac:dyDescent="0.15">
      <c r="A989" s="53">
        <v>313</v>
      </c>
      <c r="B989" s="11" t="s">
        <v>5832</v>
      </c>
      <c r="C989" s="53">
        <v>1.4663999999999999</v>
      </c>
      <c r="D989" s="53">
        <v>1.8264</v>
      </c>
      <c r="E989" s="55">
        <v>1.06E-2</v>
      </c>
      <c r="F989" s="53">
        <v>1.4510000000000001</v>
      </c>
      <c r="G989" s="53">
        <v>1.8109999999999999</v>
      </c>
    </row>
    <row r="990" spans="1:7" x14ac:dyDescent="0.15">
      <c r="A990" s="53">
        <v>4745</v>
      </c>
      <c r="B990" s="11" t="s">
        <v>7814</v>
      </c>
      <c r="C990" s="53">
        <v>0.97199999999999998</v>
      </c>
      <c r="D990" s="53">
        <v>0.97199999999999998</v>
      </c>
      <c r="E990" s="55">
        <v>1.06E-2</v>
      </c>
      <c r="F990" s="53">
        <v>0.96179999999999999</v>
      </c>
      <c r="G990" s="53">
        <v>0.96179999999999999</v>
      </c>
    </row>
    <row r="991" spans="1:7" x14ac:dyDescent="0.15">
      <c r="A991" s="53">
        <v>2987</v>
      </c>
      <c r="B991" s="11" t="s">
        <v>9185</v>
      </c>
      <c r="C991" s="53">
        <v>1.7917000000000001</v>
      </c>
      <c r="D991" s="53">
        <v>1.7917000000000001</v>
      </c>
      <c r="E991" s="55">
        <v>1.06E-2</v>
      </c>
      <c r="F991" s="53">
        <v>1.7728999999999999</v>
      </c>
      <c r="G991" s="53">
        <v>1.7728999999999999</v>
      </c>
    </row>
    <row r="992" spans="1:7" x14ac:dyDescent="0.15">
      <c r="A992" s="53">
        <v>519613</v>
      </c>
      <c r="B992" s="11" t="s">
        <v>8110</v>
      </c>
      <c r="C992" s="53">
        <v>1.0008999999999999</v>
      </c>
      <c r="D992" s="53">
        <v>1.0008999999999999</v>
      </c>
      <c r="E992" s="55">
        <v>1.06E-2</v>
      </c>
      <c r="F992" s="53">
        <v>0.99039999999999995</v>
      </c>
      <c r="G992" s="53">
        <v>0.99039999999999995</v>
      </c>
    </row>
    <row r="993" spans="1:7" x14ac:dyDescent="0.15">
      <c r="A993" s="53">
        <v>270010</v>
      </c>
      <c r="B993" s="11" t="s">
        <v>9187</v>
      </c>
      <c r="C993" s="53">
        <v>1.8019000000000001</v>
      </c>
      <c r="D993" s="53">
        <v>2.0918999999999999</v>
      </c>
      <c r="E993" s="55">
        <v>1.06E-2</v>
      </c>
      <c r="F993" s="53">
        <v>1.7829999999999999</v>
      </c>
      <c r="G993" s="53">
        <v>2.073</v>
      </c>
    </row>
    <row r="994" spans="1:7" x14ac:dyDescent="0.15">
      <c r="A994" s="53">
        <v>2096</v>
      </c>
      <c r="B994" s="11" t="s">
        <v>9682</v>
      </c>
      <c r="C994" s="53">
        <v>1.0304</v>
      </c>
      <c r="D994" s="53">
        <v>1.0657000000000001</v>
      </c>
      <c r="E994" s="55">
        <v>1.06E-2</v>
      </c>
      <c r="F994" s="53">
        <v>1.0196000000000001</v>
      </c>
      <c r="G994" s="53">
        <v>1.0548999999999999</v>
      </c>
    </row>
    <row r="995" spans="1:7" x14ac:dyDescent="0.15">
      <c r="A995" s="53">
        <v>519614</v>
      </c>
      <c r="B995" s="11" t="s">
        <v>8107</v>
      </c>
      <c r="C995" s="53">
        <v>0.99239999999999995</v>
      </c>
      <c r="D995" s="53">
        <v>0.99239999999999995</v>
      </c>
      <c r="E995" s="55">
        <v>1.06E-2</v>
      </c>
      <c r="F995" s="53">
        <v>0.98199999999999998</v>
      </c>
      <c r="G995" s="53">
        <v>0.98199999999999998</v>
      </c>
    </row>
    <row r="996" spans="1:7" x14ac:dyDescent="0.15">
      <c r="A996" s="53">
        <v>501045</v>
      </c>
      <c r="B996" s="11" t="s">
        <v>7869</v>
      </c>
      <c r="C996" s="53">
        <v>1.0123</v>
      </c>
      <c r="D996" s="53">
        <v>1.0123</v>
      </c>
      <c r="E996" s="55">
        <v>1.06E-2</v>
      </c>
      <c r="F996" s="53">
        <v>1.0017</v>
      </c>
      <c r="G996" s="53">
        <v>1.0017</v>
      </c>
    </row>
    <row r="997" spans="1:7" x14ac:dyDescent="0.15">
      <c r="A997" s="53">
        <v>501043</v>
      </c>
      <c r="B997" s="11" t="s">
        <v>7870</v>
      </c>
      <c r="C997" s="53">
        <v>1.0125</v>
      </c>
      <c r="D997" s="53">
        <v>1.0125</v>
      </c>
      <c r="E997" s="55">
        <v>1.06E-2</v>
      </c>
      <c r="F997" s="53">
        <v>1.0019</v>
      </c>
      <c r="G997" s="53">
        <v>1.0019</v>
      </c>
    </row>
    <row r="998" spans="1:7" x14ac:dyDescent="0.15">
      <c r="A998" s="53">
        <v>3456</v>
      </c>
      <c r="B998" s="11" t="s">
        <v>7746</v>
      </c>
      <c r="C998" s="53">
        <v>0.95599999999999996</v>
      </c>
      <c r="D998" s="53">
        <v>1.151</v>
      </c>
      <c r="E998" s="55">
        <v>1.06E-2</v>
      </c>
      <c r="F998" s="53">
        <v>0.94599999999999995</v>
      </c>
      <c r="G998" s="53">
        <v>1.141</v>
      </c>
    </row>
    <row r="999" spans="1:7" x14ac:dyDescent="0.15">
      <c r="A999" s="53">
        <v>960026</v>
      </c>
      <c r="B999" s="11" t="s">
        <v>9504</v>
      </c>
      <c r="C999" s="53">
        <v>1.052</v>
      </c>
      <c r="D999" s="53">
        <v>1.052</v>
      </c>
      <c r="E999" s="55">
        <v>1.06E-2</v>
      </c>
      <c r="F999" s="53">
        <v>1.0409999999999999</v>
      </c>
      <c r="G999" s="53">
        <v>1.0409999999999999</v>
      </c>
    </row>
    <row r="1000" spans="1:7" x14ac:dyDescent="0.15">
      <c r="A1000" s="53">
        <v>3153</v>
      </c>
      <c r="B1000" s="11" t="s">
        <v>6761</v>
      </c>
      <c r="C1000" s="53">
        <v>0.94730000000000003</v>
      </c>
      <c r="D1000" s="53">
        <v>0.94730000000000003</v>
      </c>
      <c r="E1000" s="55">
        <v>1.06E-2</v>
      </c>
      <c r="F1000" s="53">
        <v>0.93740000000000001</v>
      </c>
      <c r="G1000" s="53">
        <v>0.93740000000000001</v>
      </c>
    </row>
    <row r="1001" spans="1:7" x14ac:dyDescent="0.15">
      <c r="A1001" s="53">
        <v>312</v>
      </c>
      <c r="B1001" s="11" t="s">
        <v>5831</v>
      </c>
      <c r="C1001" s="53">
        <v>1.5119</v>
      </c>
      <c r="D1001" s="53">
        <v>1.8718999999999999</v>
      </c>
      <c r="E1001" s="55">
        <v>1.06E-2</v>
      </c>
      <c r="F1001" s="53">
        <v>1.4961</v>
      </c>
      <c r="G1001" s="53">
        <v>1.8561000000000001</v>
      </c>
    </row>
    <row r="1002" spans="1:7" x14ac:dyDescent="0.15">
      <c r="A1002" s="53">
        <v>519011</v>
      </c>
      <c r="B1002" s="11" t="s">
        <v>7961</v>
      </c>
      <c r="C1002" s="53">
        <v>0.45019999999999999</v>
      </c>
      <c r="D1002" s="53">
        <v>4.2789000000000001</v>
      </c>
      <c r="E1002" s="55">
        <v>1.0500000000000001E-2</v>
      </c>
      <c r="F1002" s="53">
        <v>0.44550000000000001</v>
      </c>
      <c r="G1002" s="53">
        <v>4.2634999999999996</v>
      </c>
    </row>
    <row r="1003" spans="1:7" x14ac:dyDescent="0.15">
      <c r="A1003" s="53">
        <v>169103</v>
      </c>
      <c r="B1003" s="11" t="s">
        <v>9567</v>
      </c>
      <c r="C1003" s="53">
        <v>1.4370000000000001</v>
      </c>
      <c r="D1003" s="53">
        <v>1.6839999999999999</v>
      </c>
      <c r="E1003" s="55">
        <v>1.0500000000000001E-2</v>
      </c>
      <c r="F1003" s="53">
        <v>1.4219999999999999</v>
      </c>
      <c r="G1003" s="53">
        <v>1.669</v>
      </c>
    </row>
    <row r="1004" spans="1:7" x14ac:dyDescent="0.15">
      <c r="A1004" s="53">
        <v>972</v>
      </c>
      <c r="B1004" s="11" t="s">
        <v>6379</v>
      </c>
      <c r="C1004" s="53">
        <v>1.054</v>
      </c>
      <c r="D1004" s="53">
        <v>1.054</v>
      </c>
      <c r="E1004" s="55">
        <v>1.0500000000000001E-2</v>
      </c>
      <c r="F1004" s="53">
        <v>1.0429999999999999</v>
      </c>
      <c r="G1004" s="53">
        <v>1.0429999999999999</v>
      </c>
    </row>
    <row r="1005" spans="1:7" x14ac:dyDescent="0.15">
      <c r="A1005" s="53">
        <v>20011</v>
      </c>
      <c r="B1005" s="11" t="s">
        <v>5849</v>
      </c>
      <c r="C1005" s="53">
        <v>0.84319999999999995</v>
      </c>
      <c r="D1005" s="53">
        <v>1.2071000000000001</v>
      </c>
      <c r="E1005" s="55">
        <v>1.0500000000000001E-2</v>
      </c>
      <c r="F1005" s="53">
        <v>0.83440000000000003</v>
      </c>
      <c r="G1005" s="53">
        <v>1.1944999999999999</v>
      </c>
    </row>
    <row r="1006" spans="1:7" x14ac:dyDescent="0.15">
      <c r="A1006" s="53">
        <v>3759</v>
      </c>
      <c r="B1006" s="11" t="s">
        <v>9111</v>
      </c>
      <c r="C1006" s="53">
        <v>0.97840000000000005</v>
      </c>
      <c r="D1006" s="53">
        <v>0.97840000000000005</v>
      </c>
      <c r="E1006" s="55">
        <v>1.0500000000000001E-2</v>
      </c>
      <c r="F1006" s="53">
        <v>0.96819999999999995</v>
      </c>
      <c r="G1006" s="53">
        <v>0.96819999999999995</v>
      </c>
    </row>
    <row r="1007" spans="1:7" x14ac:dyDescent="0.15">
      <c r="A1007" s="53">
        <v>519615</v>
      </c>
      <c r="B1007" s="11" t="s">
        <v>8108</v>
      </c>
      <c r="C1007" s="53">
        <v>0.99790000000000001</v>
      </c>
      <c r="D1007" s="53">
        <v>0.99790000000000001</v>
      </c>
      <c r="E1007" s="55">
        <v>1.0500000000000001E-2</v>
      </c>
      <c r="F1007" s="53">
        <v>0.98750000000000004</v>
      </c>
      <c r="G1007" s="53">
        <v>0.98750000000000004</v>
      </c>
    </row>
    <row r="1008" spans="1:7" x14ac:dyDescent="0.15">
      <c r="A1008" s="53">
        <v>780</v>
      </c>
      <c r="B1008" s="11" t="s">
        <v>6376</v>
      </c>
      <c r="C1008" s="53">
        <v>1.1519999999999999</v>
      </c>
      <c r="D1008" s="53">
        <v>1.1519999999999999</v>
      </c>
      <c r="E1008" s="55">
        <v>1.0500000000000001E-2</v>
      </c>
      <c r="F1008" s="53">
        <v>1.1399999999999999</v>
      </c>
      <c r="G1008" s="53">
        <v>1.1399999999999999</v>
      </c>
    </row>
    <row r="1009" spans="1:7" x14ac:dyDescent="0.15">
      <c r="A1009" s="53">
        <v>240004</v>
      </c>
      <c r="B1009" s="11" t="s">
        <v>10815</v>
      </c>
      <c r="C1009" s="53">
        <v>1.3920999999999999</v>
      </c>
      <c r="D1009" s="53">
        <v>3.9020999999999999</v>
      </c>
      <c r="E1009" s="55">
        <v>1.0500000000000001E-2</v>
      </c>
      <c r="F1009" s="53">
        <v>1.3775999999999999</v>
      </c>
      <c r="G1009" s="53">
        <v>3.8875999999999999</v>
      </c>
    </row>
    <row r="1010" spans="1:7" x14ac:dyDescent="0.15">
      <c r="A1010" s="53">
        <v>540006</v>
      </c>
      <c r="B1010" s="11" t="s">
        <v>8323</v>
      </c>
      <c r="C1010" s="53">
        <v>3.2355999999999998</v>
      </c>
      <c r="D1010" s="53">
        <v>3.2955999999999999</v>
      </c>
      <c r="E1010" s="55">
        <v>1.0500000000000001E-2</v>
      </c>
      <c r="F1010" s="53">
        <v>3.2019000000000002</v>
      </c>
      <c r="G1010" s="53">
        <v>3.2618999999999998</v>
      </c>
    </row>
    <row r="1011" spans="1:7" x14ac:dyDescent="0.15">
      <c r="A1011" s="53">
        <v>110002</v>
      </c>
      <c r="B1011" s="11" t="s">
        <v>9591</v>
      </c>
      <c r="C1011" s="53">
        <v>3.3610000000000002</v>
      </c>
      <c r="D1011" s="53">
        <v>5.1040000000000001</v>
      </c>
      <c r="E1011" s="55">
        <v>1.0500000000000001E-2</v>
      </c>
      <c r="F1011" s="53">
        <v>3.3260000000000001</v>
      </c>
      <c r="G1011" s="53">
        <v>5.069</v>
      </c>
    </row>
    <row r="1012" spans="1:7" x14ac:dyDescent="0.15">
      <c r="A1012" s="53">
        <v>2670</v>
      </c>
      <c r="B1012" s="11" t="s">
        <v>7755</v>
      </c>
      <c r="C1012" s="53">
        <v>0.99870000000000003</v>
      </c>
      <c r="D1012" s="53">
        <v>0.99870000000000003</v>
      </c>
      <c r="E1012" s="55">
        <v>1.0500000000000001E-2</v>
      </c>
      <c r="F1012" s="53">
        <v>0.98829999999999996</v>
      </c>
      <c r="G1012" s="53">
        <v>0.98829999999999996</v>
      </c>
    </row>
    <row r="1013" spans="1:7" x14ac:dyDescent="0.15">
      <c r="A1013" s="53">
        <v>720001</v>
      </c>
      <c r="B1013" s="11" t="s">
        <v>5757</v>
      </c>
      <c r="C1013" s="53">
        <v>1.7310000000000001</v>
      </c>
      <c r="D1013" s="53">
        <v>2.202</v>
      </c>
      <c r="E1013" s="55">
        <v>1.0500000000000001E-2</v>
      </c>
      <c r="F1013" s="53">
        <v>1.7130000000000001</v>
      </c>
      <c r="G1013" s="53">
        <v>2.1840000000000002</v>
      </c>
    </row>
    <row r="1014" spans="1:7" x14ac:dyDescent="0.15">
      <c r="A1014" s="53">
        <v>270041</v>
      </c>
      <c r="B1014" s="11" t="s">
        <v>9164</v>
      </c>
      <c r="C1014" s="53">
        <v>2.694</v>
      </c>
      <c r="D1014" s="53">
        <v>2.694</v>
      </c>
      <c r="E1014" s="55">
        <v>1.0500000000000001E-2</v>
      </c>
      <c r="F1014" s="53">
        <v>2.6659999999999999</v>
      </c>
      <c r="G1014" s="53">
        <v>2.6659999999999999</v>
      </c>
    </row>
    <row r="1015" spans="1:7" x14ac:dyDescent="0.15">
      <c r="A1015" s="53">
        <v>955</v>
      </c>
      <c r="B1015" s="11" t="s">
        <v>7565</v>
      </c>
      <c r="C1015" s="53">
        <v>1.155</v>
      </c>
      <c r="D1015" s="53">
        <v>1.155</v>
      </c>
      <c r="E1015" s="55">
        <v>1.0500000000000001E-2</v>
      </c>
      <c r="F1015" s="53">
        <v>1.143</v>
      </c>
      <c r="G1015" s="53">
        <v>1.143</v>
      </c>
    </row>
    <row r="1016" spans="1:7" x14ac:dyDescent="0.15">
      <c r="A1016" s="53">
        <v>960000</v>
      </c>
      <c r="B1016" s="11" t="s">
        <v>10439</v>
      </c>
      <c r="C1016" s="53">
        <v>1.3188</v>
      </c>
      <c r="D1016" s="53">
        <v>1.3188</v>
      </c>
      <c r="E1016" s="55">
        <v>1.0500000000000001E-2</v>
      </c>
      <c r="F1016" s="53">
        <v>1.3050999999999999</v>
      </c>
      <c r="G1016" s="53">
        <v>1.3050999999999999</v>
      </c>
    </row>
    <row r="1017" spans="1:7" x14ac:dyDescent="0.15">
      <c r="A1017" s="53">
        <v>4898</v>
      </c>
      <c r="B1017" s="11" t="s">
        <v>6326</v>
      </c>
      <c r="C1017" s="53">
        <v>1.1651</v>
      </c>
      <c r="D1017" s="53">
        <v>1.1651</v>
      </c>
      <c r="E1017" s="55">
        <v>1.0500000000000001E-2</v>
      </c>
      <c r="F1017" s="53">
        <v>1.153</v>
      </c>
      <c r="G1017" s="53">
        <v>1.153</v>
      </c>
    </row>
    <row r="1018" spans="1:7" x14ac:dyDescent="0.15">
      <c r="A1018" s="53">
        <v>519668</v>
      </c>
      <c r="B1018" s="11" t="s">
        <v>7686</v>
      </c>
      <c r="C1018" s="53">
        <v>1.2518</v>
      </c>
      <c r="D1018" s="53">
        <v>2.9426000000000001</v>
      </c>
      <c r="E1018" s="55">
        <v>1.0500000000000001E-2</v>
      </c>
      <c r="F1018" s="53">
        <v>1.2387999999999999</v>
      </c>
      <c r="G1018" s="53">
        <v>2.9296000000000002</v>
      </c>
    </row>
    <row r="1019" spans="1:7" x14ac:dyDescent="0.15">
      <c r="A1019" s="53">
        <v>200002</v>
      </c>
      <c r="B1019" s="11" t="s">
        <v>38</v>
      </c>
      <c r="C1019" s="53">
        <v>1.6758999999999999</v>
      </c>
      <c r="D1019" s="53">
        <v>4.5358999999999998</v>
      </c>
      <c r="E1019" s="55">
        <v>1.0500000000000001E-2</v>
      </c>
      <c r="F1019" s="53">
        <v>1.6585000000000001</v>
      </c>
      <c r="G1019" s="53">
        <v>4.5185000000000004</v>
      </c>
    </row>
    <row r="1020" spans="1:7" x14ac:dyDescent="0.15">
      <c r="A1020" s="53">
        <v>512990</v>
      </c>
      <c r="B1020" s="11" t="s">
        <v>9659</v>
      </c>
      <c r="C1020" s="53">
        <v>1.1269</v>
      </c>
      <c r="D1020" s="53">
        <v>1.1269</v>
      </c>
      <c r="E1020" s="55">
        <v>1.0500000000000001E-2</v>
      </c>
      <c r="F1020" s="53">
        <v>1.1152</v>
      </c>
      <c r="G1020" s="53">
        <v>1.1152</v>
      </c>
    </row>
    <row r="1021" spans="1:7" x14ac:dyDescent="0.15">
      <c r="A1021" s="53">
        <v>470059</v>
      </c>
      <c r="B1021" s="11" t="s">
        <v>7618</v>
      </c>
      <c r="C1021" s="53">
        <v>1.4450000000000001</v>
      </c>
      <c r="D1021" s="53">
        <v>1.5149999999999999</v>
      </c>
      <c r="E1021" s="55">
        <v>1.0500000000000001E-2</v>
      </c>
      <c r="F1021" s="53">
        <v>1.43</v>
      </c>
      <c r="G1021" s="53">
        <v>1.5</v>
      </c>
    </row>
    <row r="1022" spans="1:7" x14ac:dyDescent="0.15">
      <c r="A1022" s="53">
        <v>510150</v>
      </c>
      <c r="B1022" s="11" t="s">
        <v>9537</v>
      </c>
      <c r="C1022" s="53">
        <v>4.9130000000000003</v>
      </c>
      <c r="D1022" s="53">
        <v>1.619</v>
      </c>
      <c r="E1022" s="55">
        <v>1.0500000000000001E-2</v>
      </c>
      <c r="F1022" s="53">
        <v>4.8620000000000001</v>
      </c>
      <c r="G1022" s="53">
        <v>1.6020000000000001</v>
      </c>
    </row>
    <row r="1023" spans="1:7" x14ac:dyDescent="0.15">
      <c r="A1023" s="53">
        <v>1753</v>
      </c>
      <c r="B1023" s="11" t="s">
        <v>6699</v>
      </c>
      <c r="C1023" s="53">
        <v>0.86699999999999999</v>
      </c>
      <c r="D1023" s="53">
        <v>0.86699999999999999</v>
      </c>
      <c r="E1023" s="55">
        <v>1.0500000000000001E-2</v>
      </c>
      <c r="F1023" s="53">
        <v>0.85799999999999998</v>
      </c>
      <c r="G1023" s="53">
        <v>0.85799999999999998</v>
      </c>
    </row>
    <row r="1024" spans="1:7" x14ac:dyDescent="0.15">
      <c r="A1024" s="53">
        <v>4659</v>
      </c>
      <c r="B1024" s="11" t="s">
        <v>7855</v>
      </c>
      <c r="C1024" s="53">
        <v>1.0406</v>
      </c>
      <c r="D1024" s="53">
        <v>1.0406</v>
      </c>
      <c r="E1024" s="55">
        <v>1.0500000000000001E-2</v>
      </c>
      <c r="F1024" s="53">
        <v>1.0298</v>
      </c>
      <c r="G1024" s="53">
        <v>1.0298</v>
      </c>
    </row>
    <row r="1025" spans="1:7" x14ac:dyDescent="0.15">
      <c r="A1025" s="53">
        <v>4946</v>
      </c>
      <c r="B1025" s="11" t="s">
        <v>7646</v>
      </c>
      <c r="C1025" s="53">
        <v>1.0799000000000001</v>
      </c>
      <c r="D1025" s="53">
        <v>1.0799000000000001</v>
      </c>
      <c r="E1025" s="55">
        <v>1.0500000000000001E-2</v>
      </c>
      <c r="F1025" s="53">
        <v>1.0687</v>
      </c>
      <c r="G1025" s="53">
        <v>1.0687</v>
      </c>
    </row>
    <row r="1026" spans="1:7" x14ac:dyDescent="0.15">
      <c r="A1026" s="53">
        <v>4897</v>
      </c>
      <c r="B1026" s="11" t="s">
        <v>6327</v>
      </c>
      <c r="C1026" s="53">
        <v>1.1668000000000001</v>
      </c>
      <c r="D1026" s="53">
        <v>1.1668000000000001</v>
      </c>
      <c r="E1026" s="55">
        <v>1.0500000000000001E-2</v>
      </c>
      <c r="F1026" s="53">
        <v>1.1547000000000001</v>
      </c>
      <c r="G1026" s="53">
        <v>1.1547000000000001</v>
      </c>
    </row>
    <row r="1027" spans="1:7" x14ac:dyDescent="0.15">
      <c r="A1027" s="53">
        <v>630006</v>
      </c>
      <c r="B1027" s="11" t="s">
        <v>353</v>
      </c>
      <c r="C1027" s="53">
        <v>1.1579999999999999</v>
      </c>
      <c r="D1027" s="53">
        <v>1.3879999999999999</v>
      </c>
      <c r="E1027" s="55">
        <v>1.0500000000000001E-2</v>
      </c>
      <c r="F1027" s="53">
        <v>1.1459999999999999</v>
      </c>
      <c r="G1027" s="53">
        <v>1.3759999999999999</v>
      </c>
    </row>
    <row r="1028" spans="1:7" x14ac:dyDescent="0.15">
      <c r="A1028" s="53">
        <v>200007</v>
      </c>
      <c r="B1028" s="11" t="s">
        <v>159</v>
      </c>
      <c r="C1028" s="53">
        <v>1.0716000000000001</v>
      </c>
      <c r="D1028" s="53">
        <v>2.7223999999999999</v>
      </c>
      <c r="E1028" s="55">
        <v>1.0500000000000001E-2</v>
      </c>
      <c r="F1028" s="53">
        <v>1.0605</v>
      </c>
      <c r="G1028" s="53">
        <v>2.6974</v>
      </c>
    </row>
    <row r="1029" spans="1:7" x14ac:dyDescent="0.15">
      <c r="A1029" s="53">
        <v>90015</v>
      </c>
      <c r="B1029" s="11" t="s">
        <v>5833</v>
      </c>
      <c r="C1029" s="53">
        <v>2.6070000000000002</v>
      </c>
      <c r="D1029" s="53">
        <v>2.6070000000000002</v>
      </c>
      <c r="E1029" s="55">
        <v>1.0500000000000001E-2</v>
      </c>
      <c r="F1029" s="53">
        <v>2.58</v>
      </c>
      <c r="G1029" s="53">
        <v>2.58</v>
      </c>
    </row>
    <row r="1030" spans="1:7" x14ac:dyDescent="0.15">
      <c r="A1030" s="53">
        <v>1569</v>
      </c>
      <c r="B1030" s="11" t="s">
        <v>5928</v>
      </c>
      <c r="C1030" s="53">
        <v>0.67600000000000005</v>
      </c>
      <c r="D1030" s="53">
        <v>0.67600000000000005</v>
      </c>
      <c r="E1030" s="55">
        <v>1.0500000000000001E-2</v>
      </c>
      <c r="F1030" s="53">
        <v>0.66900000000000004</v>
      </c>
      <c r="G1030" s="53">
        <v>0.66900000000000004</v>
      </c>
    </row>
    <row r="1031" spans="1:7" x14ac:dyDescent="0.15">
      <c r="A1031" s="53">
        <v>2043</v>
      </c>
      <c r="B1031" s="11" t="s">
        <v>39</v>
      </c>
      <c r="C1031" s="53">
        <v>1.159</v>
      </c>
      <c r="D1031" s="53">
        <v>1.159</v>
      </c>
      <c r="E1031" s="55">
        <v>1.0500000000000001E-2</v>
      </c>
      <c r="F1031" s="53">
        <v>1.147</v>
      </c>
      <c r="G1031" s="53">
        <v>1.147</v>
      </c>
    </row>
    <row r="1032" spans="1:7" x14ac:dyDescent="0.15">
      <c r="A1032" s="53">
        <v>3152</v>
      </c>
      <c r="B1032" s="11" t="s">
        <v>6758</v>
      </c>
      <c r="C1032" s="53">
        <v>0.95650000000000002</v>
      </c>
      <c r="D1032" s="53">
        <v>0.95650000000000002</v>
      </c>
      <c r="E1032" s="55">
        <v>1.0500000000000001E-2</v>
      </c>
      <c r="F1032" s="53">
        <v>0.9466</v>
      </c>
      <c r="G1032" s="53">
        <v>0.9466</v>
      </c>
    </row>
    <row r="1033" spans="1:7" x14ac:dyDescent="0.15">
      <c r="A1033" s="53">
        <v>1017</v>
      </c>
      <c r="B1033" s="11" t="s">
        <v>6444</v>
      </c>
      <c r="C1033" s="53">
        <v>1.2367999999999999</v>
      </c>
      <c r="D1033" s="53">
        <v>1.4668000000000001</v>
      </c>
      <c r="E1033" s="55">
        <v>1.0500000000000001E-2</v>
      </c>
      <c r="F1033" s="53">
        <v>1.224</v>
      </c>
      <c r="G1033" s="53">
        <v>1.454</v>
      </c>
    </row>
    <row r="1034" spans="1:7" x14ac:dyDescent="0.15">
      <c r="A1034" s="53">
        <v>2072</v>
      </c>
      <c r="B1034" s="11" t="s">
        <v>6335</v>
      </c>
      <c r="C1034" s="53">
        <v>1.6242000000000001</v>
      </c>
      <c r="D1034" s="53">
        <v>1.6242000000000001</v>
      </c>
      <c r="E1034" s="55">
        <v>1.0500000000000001E-2</v>
      </c>
      <c r="F1034" s="53">
        <v>1.6073999999999999</v>
      </c>
      <c r="G1034" s="53">
        <v>1.6073999999999999</v>
      </c>
    </row>
    <row r="1035" spans="1:7" x14ac:dyDescent="0.15">
      <c r="A1035" s="53">
        <v>4947</v>
      </c>
      <c r="B1035" s="11" t="s">
        <v>7654</v>
      </c>
      <c r="C1035" s="53">
        <v>1.0731999999999999</v>
      </c>
      <c r="D1035" s="53">
        <v>1.0731999999999999</v>
      </c>
      <c r="E1035" s="55">
        <v>1.0500000000000001E-2</v>
      </c>
      <c r="F1035" s="53">
        <v>1.0621</v>
      </c>
      <c r="G1035" s="53">
        <v>1.0621</v>
      </c>
    </row>
    <row r="1036" spans="1:7" x14ac:dyDescent="0.15">
      <c r="A1036" s="53">
        <v>3550</v>
      </c>
      <c r="B1036" s="11" t="s">
        <v>6443</v>
      </c>
      <c r="C1036" s="53">
        <v>1.2476</v>
      </c>
      <c r="D1036" s="53">
        <v>1.2476</v>
      </c>
      <c r="E1036" s="55">
        <v>1.04E-2</v>
      </c>
      <c r="F1036" s="53">
        <v>1.2346999999999999</v>
      </c>
      <c r="G1036" s="53">
        <v>1.2346999999999999</v>
      </c>
    </row>
    <row r="1037" spans="1:7" x14ac:dyDescent="0.15">
      <c r="A1037" s="53">
        <v>150101</v>
      </c>
      <c r="B1037" s="11" t="s">
        <v>6387</v>
      </c>
      <c r="C1037" s="53">
        <v>1.355</v>
      </c>
      <c r="D1037" s="53">
        <v>0.33400000000000002</v>
      </c>
      <c r="E1037" s="55">
        <v>1.04E-2</v>
      </c>
      <c r="F1037" s="53">
        <v>1.341</v>
      </c>
      <c r="G1037" s="53">
        <v>0.33</v>
      </c>
    </row>
    <row r="1038" spans="1:7" x14ac:dyDescent="0.15">
      <c r="A1038" s="53">
        <v>4119</v>
      </c>
      <c r="B1038" s="11" t="s">
        <v>9150</v>
      </c>
      <c r="C1038" s="53">
        <v>1.0649999999999999</v>
      </c>
      <c r="D1038" s="53">
        <v>1.0649999999999999</v>
      </c>
      <c r="E1038" s="55">
        <v>1.04E-2</v>
      </c>
      <c r="F1038" s="53">
        <v>1.054</v>
      </c>
      <c r="G1038" s="53">
        <v>1.054</v>
      </c>
    </row>
    <row r="1039" spans="1:7" x14ac:dyDescent="0.15">
      <c r="A1039" s="53">
        <v>209</v>
      </c>
      <c r="B1039" s="11" t="s">
        <v>6633</v>
      </c>
      <c r="C1039" s="53">
        <v>1.3560000000000001</v>
      </c>
      <c r="D1039" s="53">
        <v>1.3560000000000001</v>
      </c>
      <c r="E1039" s="55">
        <v>1.04E-2</v>
      </c>
      <c r="F1039" s="53">
        <v>1.3420000000000001</v>
      </c>
      <c r="G1039" s="53">
        <v>1.3420000000000001</v>
      </c>
    </row>
    <row r="1040" spans="1:7" x14ac:dyDescent="0.15">
      <c r="A1040" s="53">
        <v>4730</v>
      </c>
      <c r="B1040" s="11" t="s">
        <v>10651</v>
      </c>
      <c r="C1040" s="53">
        <v>0.95889999999999997</v>
      </c>
      <c r="D1040" s="53">
        <v>0.95889999999999997</v>
      </c>
      <c r="E1040" s="55">
        <v>1.04E-2</v>
      </c>
      <c r="F1040" s="53">
        <v>0.94899999999999995</v>
      </c>
      <c r="G1040" s="53">
        <v>0.94899999999999995</v>
      </c>
    </row>
    <row r="1041" spans="1:7" x14ac:dyDescent="0.15">
      <c r="A1041" s="53">
        <v>3311</v>
      </c>
      <c r="B1041" s="11" t="s">
        <v>9580</v>
      </c>
      <c r="C1041" s="53">
        <v>1.1140000000000001</v>
      </c>
      <c r="D1041" s="53">
        <v>1.1140000000000001</v>
      </c>
      <c r="E1041" s="55">
        <v>1.04E-2</v>
      </c>
      <c r="F1041" s="53">
        <v>1.1025</v>
      </c>
      <c r="G1041" s="53">
        <v>1.1025</v>
      </c>
    </row>
    <row r="1042" spans="1:7" x14ac:dyDescent="0.15">
      <c r="A1042" s="53">
        <v>2119</v>
      </c>
      <c r="B1042" s="11" t="s">
        <v>9174</v>
      </c>
      <c r="C1042" s="53">
        <v>1.0660000000000001</v>
      </c>
      <c r="D1042" s="53">
        <v>1.0660000000000001</v>
      </c>
      <c r="E1042" s="55">
        <v>1.04E-2</v>
      </c>
      <c r="F1042" s="53">
        <v>1.0549999999999999</v>
      </c>
      <c r="G1042" s="53">
        <v>1.0549999999999999</v>
      </c>
    </row>
    <row r="1043" spans="1:7" x14ac:dyDescent="0.15">
      <c r="A1043" s="53">
        <v>540002</v>
      </c>
      <c r="B1043" s="11" t="s">
        <v>7941</v>
      </c>
      <c r="C1043" s="53">
        <v>1.6281000000000001</v>
      </c>
      <c r="D1043" s="53">
        <v>3.4641000000000002</v>
      </c>
      <c r="E1043" s="55">
        <v>1.04E-2</v>
      </c>
      <c r="F1043" s="53">
        <v>1.6113</v>
      </c>
      <c r="G1043" s="53">
        <v>3.4472999999999998</v>
      </c>
    </row>
    <row r="1044" spans="1:7" x14ac:dyDescent="0.15">
      <c r="A1044" s="53">
        <v>3096</v>
      </c>
      <c r="B1044" s="11" t="s">
        <v>9013</v>
      </c>
      <c r="C1044" s="53">
        <v>1.163</v>
      </c>
      <c r="D1044" s="53">
        <v>1.163</v>
      </c>
      <c r="E1044" s="55">
        <v>1.04E-2</v>
      </c>
      <c r="F1044" s="53">
        <v>1.151</v>
      </c>
      <c r="G1044" s="53">
        <v>1.151</v>
      </c>
    </row>
    <row r="1045" spans="1:7" x14ac:dyDescent="0.15">
      <c r="A1045" s="53">
        <v>3758</v>
      </c>
      <c r="B1045" s="11" t="s">
        <v>9112</v>
      </c>
      <c r="C1045" s="53">
        <v>0.97889999999999999</v>
      </c>
      <c r="D1045" s="53">
        <v>0.97889999999999999</v>
      </c>
      <c r="E1045" s="55">
        <v>1.04E-2</v>
      </c>
      <c r="F1045" s="53">
        <v>0.96879999999999999</v>
      </c>
      <c r="G1045" s="53">
        <v>0.96879999999999999</v>
      </c>
    </row>
    <row r="1046" spans="1:7" x14ac:dyDescent="0.15">
      <c r="A1046" s="53">
        <v>630001</v>
      </c>
      <c r="B1046" s="11" t="s">
        <v>346</v>
      </c>
      <c r="C1046" s="53">
        <v>0.82399999999999995</v>
      </c>
      <c r="D1046" s="53">
        <v>2.2850000000000001</v>
      </c>
      <c r="E1046" s="55">
        <v>1.04E-2</v>
      </c>
      <c r="F1046" s="53">
        <v>0.8155</v>
      </c>
      <c r="G1046" s="53">
        <v>2.2765</v>
      </c>
    </row>
    <row r="1047" spans="1:7" x14ac:dyDescent="0.15">
      <c r="A1047" s="53">
        <v>2593</v>
      </c>
      <c r="B1047" s="11" t="s">
        <v>10083</v>
      </c>
      <c r="C1047" s="53">
        <v>1.2609999999999999</v>
      </c>
      <c r="D1047" s="53">
        <v>1.361</v>
      </c>
      <c r="E1047" s="55">
        <v>1.04E-2</v>
      </c>
      <c r="F1047" s="53">
        <v>1.248</v>
      </c>
      <c r="G1047" s="53">
        <v>1.3480000000000001</v>
      </c>
    </row>
    <row r="1048" spans="1:7" x14ac:dyDescent="0.15">
      <c r="A1048" s="53">
        <v>390</v>
      </c>
      <c r="B1048" s="11" t="s">
        <v>300</v>
      </c>
      <c r="C1048" s="53">
        <v>0.97</v>
      </c>
      <c r="D1048" s="53">
        <v>2.06</v>
      </c>
      <c r="E1048" s="55">
        <v>1.04E-2</v>
      </c>
      <c r="F1048" s="53">
        <v>0.96</v>
      </c>
      <c r="G1048" s="53">
        <v>2.0499999999999998</v>
      </c>
    </row>
    <row r="1049" spans="1:7" x14ac:dyDescent="0.15">
      <c r="A1049" s="53">
        <v>893</v>
      </c>
      <c r="B1049" s="11" t="s">
        <v>6511</v>
      </c>
      <c r="C1049" s="53">
        <v>0.67900000000000005</v>
      </c>
      <c r="D1049" s="53">
        <v>0.67900000000000005</v>
      </c>
      <c r="E1049" s="55">
        <v>1.04E-2</v>
      </c>
      <c r="F1049" s="53">
        <v>0.67200000000000004</v>
      </c>
      <c r="G1049" s="53">
        <v>0.67200000000000004</v>
      </c>
    </row>
    <row r="1050" spans="1:7" x14ac:dyDescent="0.15">
      <c r="A1050" s="53">
        <v>2671</v>
      </c>
      <c r="B1050" s="11" t="s">
        <v>7757</v>
      </c>
      <c r="C1050" s="53">
        <v>1.2519</v>
      </c>
      <c r="D1050" s="53">
        <v>1.2519</v>
      </c>
      <c r="E1050" s="55">
        <v>1.04E-2</v>
      </c>
      <c r="F1050" s="53">
        <v>1.2390000000000001</v>
      </c>
      <c r="G1050" s="53">
        <v>1.2390000000000001</v>
      </c>
    </row>
    <row r="1051" spans="1:7" x14ac:dyDescent="0.15">
      <c r="A1051" s="53">
        <v>501046</v>
      </c>
      <c r="B1051" s="11" t="s">
        <v>6763</v>
      </c>
      <c r="C1051" s="53">
        <v>0.96220000000000006</v>
      </c>
      <c r="D1051" s="53">
        <v>0.96220000000000006</v>
      </c>
      <c r="E1051" s="55">
        <v>1.04E-2</v>
      </c>
      <c r="F1051" s="53">
        <v>0.95230000000000004</v>
      </c>
      <c r="G1051" s="53">
        <v>0.95230000000000004</v>
      </c>
    </row>
    <row r="1052" spans="1:7" x14ac:dyDescent="0.15">
      <c r="A1052" s="53">
        <v>660006</v>
      </c>
      <c r="B1052" s="11" t="s">
        <v>315</v>
      </c>
      <c r="C1052" s="53">
        <v>1.0984</v>
      </c>
      <c r="D1052" s="53">
        <v>1.0984</v>
      </c>
      <c r="E1052" s="55">
        <v>1.04E-2</v>
      </c>
      <c r="F1052" s="53">
        <v>1.0871</v>
      </c>
      <c r="G1052" s="53">
        <v>1.0871</v>
      </c>
    </row>
    <row r="1053" spans="1:7" x14ac:dyDescent="0.15">
      <c r="A1053" s="53">
        <v>2004</v>
      </c>
      <c r="B1053" s="11" t="s">
        <v>6340</v>
      </c>
      <c r="C1053" s="53">
        <v>0.97399999999999998</v>
      </c>
      <c r="D1053" s="53">
        <v>0.97399999999999998</v>
      </c>
      <c r="E1053" s="55">
        <v>1.04E-2</v>
      </c>
      <c r="F1053" s="53">
        <v>0.96399999999999997</v>
      </c>
      <c r="G1053" s="53">
        <v>0.96399999999999997</v>
      </c>
    </row>
    <row r="1054" spans="1:7" x14ac:dyDescent="0.15">
      <c r="A1054" s="53">
        <v>161722</v>
      </c>
      <c r="B1054" s="11" t="s">
        <v>10323</v>
      </c>
      <c r="C1054" s="53">
        <v>1.0720000000000001</v>
      </c>
      <c r="D1054" s="53">
        <v>1.0720000000000001</v>
      </c>
      <c r="E1054" s="55">
        <v>1.04E-2</v>
      </c>
      <c r="F1054" s="53">
        <v>1.0609999999999999</v>
      </c>
      <c r="G1054" s="53">
        <v>1.0609999999999999</v>
      </c>
    </row>
    <row r="1055" spans="1:7" x14ac:dyDescent="0.15">
      <c r="A1055" s="53">
        <v>4660</v>
      </c>
      <c r="B1055" s="11" t="s">
        <v>7857</v>
      </c>
      <c r="C1055" s="53">
        <v>1.0428999999999999</v>
      </c>
      <c r="D1055" s="53">
        <v>1.0428999999999999</v>
      </c>
      <c r="E1055" s="55">
        <v>1.04E-2</v>
      </c>
      <c r="F1055" s="53">
        <v>1.0322</v>
      </c>
      <c r="G1055" s="53">
        <v>1.0322</v>
      </c>
    </row>
    <row r="1056" spans="1:7" x14ac:dyDescent="0.15">
      <c r="A1056" s="53">
        <v>1281</v>
      </c>
      <c r="B1056" s="11" t="s">
        <v>6334</v>
      </c>
      <c r="C1056" s="53">
        <v>1.6278999999999999</v>
      </c>
      <c r="D1056" s="53">
        <v>1.6278999999999999</v>
      </c>
      <c r="E1056" s="55">
        <v>1.04E-2</v>
      </c>
      <c r="F1056" s="53">
        <v>1.6112</v>
      </c>
      <c r="G1056" s="53">
        <v>1.6112</v>
      </c>
    </row>
    <row r="1057" spans="1:7" x14ac:dyDescent="0.15">
      <c r="A1057" s="53">
        <v>1487</v>
      </c>
      <c r="B1057" s="11" t="s">
        <v>6208</v>
      </c>
      <c r="C1057" s="53">
        <v>1.17</v>
      </c>
      <c r="D1057" s="53">
        <v>1.32</v>
      </c>
      <c r="E1057" s="55">
        <v>1.04E-2</v>
      </c>
      <c r="F1057" s="53">
        <v>1.1579999999999999</v>
      </c>
      <c r="G1057" s="53">
        <v>1.3080000000000001</v>
      </c>
    </row>
    <row r="1058" spans="1:7" x14ac:dyDescent="0.15">
      <c r="A1058" s="53">
        <v>2801</v>
      </c>
      <c r="B1058" s="11" t="s">
        <v>6722</v>
      </c>
      <c r="C1058" s="53">
        <v>0.97599999999999998</v>
      </c>
      <c r="D1058" s="53">
        <v>0.97599999999999998</v>
      </c>
      <c r="E1058" s="55">
        <v>1.04E-2</v>
      </c>
      <c r="F1058" s="53">
        <v>0.96599999999999997</v>
      </c>
      <c r="G1058" s="53">
        <v>0.96599999999999997</v>
      </c>
    </row>
    <row r="1059" spans="1:7" x14ac:dyDescent="0.15">
      <c r="A1059" s="53">
        <v>320016</v>
      </c>
      <c r="B1059" s="11" t="s">
        <v>8940</v>
      </c>
      <c r="C1059" s="53">
        <v>1.4650000000000001</v>
      </c>
      <c r="D1059" s="53">
        <v>1.4650000000000001</v>
      </c>
      <c r="E1059" s="55">
        <v>1.03E-2</v>
      </c>
      <c r="F1059" s="53">
        <v>1.45</v>
      </c>
      <c r="G1059" s="53">
        <v>1.45</v>
      </c>
    </row>
    <row r="1060" spans="1:7" x14ac:dyDescent="0.15">
      <c r="A1060" s="53">
        <v>971</v>
      </c>
      <c r="B1060" s="11" t="s">
        <v>8011</v>
      </c>
      <c r="C1060" s="53">
        <v>0.78200000000000003</v>
      </c>
      <c r="D1060" s="53">
        <v>0.78200000000000003</v>
      </c>
      <c r="E1060" s="55">
        <v>1.03E-2</v>
      </c>
      <c r="F1060" s="53">
        <v>0.77400000000000002</v>
      </c>
      <c r="G1060" s="53">
        <v>0.77400000000000002</v>
      </c>
    </row>
    <row r="1061" spans="1:7" x14ac:dyDescent="0.15">
      <c r="A1061" s="53">
        <v>5658</v>
      </c>
      <c r="B1061" s="11" t="s">
        <v>10838</v>
      </c>
      <c r="C1061" s="53">
        <v>1.2709999999999999</v>
      </c>
      <c r="D1061" s="53">
        <v>1.2709999999999999</v>
      </c>
      <c r="E1061" s="55">
        <v>1.03E-2</v>
      </c>
      <c r="F1061" s="53">
        <v>1.258</v>
      </c>
      <c r="G1061" s="53">
        <v>1.258</v>
      </c>
    </row>
    <row r="1062" spans="1:7" x14ac:dyDescent="0.15">
      <c r="A1062" s="53">
        <v>512300</v>
      </c>
      <c r="B1062" s="11" t="s">
        <v>7705</v>
      </c>
      <c r="C1062" s="53">
        <v>1.1540999999999999</v>
      </c>
      <c r="D1062" s="53">
        <v>1.1540999999999999</v>
      </c>
      <c r="E1062" s="55">
        <v>1.03E-2</v>
      </c>
      <c r="F1062" s="53">
        <v>1.1423000000000001</v>
      </c>
      <c r="G1062" s="53">
        <v>1.1423000000000001</v>
      </c>
    </row>
    <row r="1063" spans="1:7" x14ac:dyDescent="0.15">
      <c r="A1063" s="53">
        <v>1586</v>
      </c>
      <c r="B1063" s="11" t="s">
        <v>6545</v>
      </c>
      <c r="C1063" s="53">
        <v>1.1153999999999999</v>
      </c>
      <c r="D1063" s="53">
        <v>1.1153999999999999</v>
      </c>
      <c r="E1063" s="55">
        <v>1.03E-2</v>
      </c>
      <c r="F1063" s="53">
        <v>1.1040000000000001</v>
      </c>
      <c r="G1063" s="53">
        <v>1.1040000000000001</v>
      </c>
    </row>
    <row r="1064" spans="1:7" x14ac:dyDescent="0.15">
      <c r="A1064" s="53">
        <v>200015</v>
      </c>
      <c r="B1064" s="11" t="s">
        <v>210</v>
      </c>
      <c r="C1064" s="53">
        <v>1.665</v>
      </c>
      <c r="D1064" s="53">
        <v>1.78</v>
      </c>
      <c r="E1064" s="55">
        <v>1.03E-2</v>
      </c>
      <c r="F1064" s="53">
        <v>1.6479999999999999</v>
      </c>
      <c r="G1064" s="53">
        <v>1.7629999999999999</v>
      </c>
    </row>
    <row r="1065" spans="1:7" x14ac:dyDescent="0.15">
      <c r="A1065" s="53">
        <v>2003</v>
      </c>
      <c r="B1065" s="11" t="s">
        <v>6322</v>
      </c>
      <c r="C1065" s="53">
        <v>0.98</v>
      </c>
      <c r="D1065" s="53">
        <v>0.98</v>
      </c>
      <c r="E1065" s="55">
        <v>1.03E-2</v>
      </c>
      <c r="F1065" s="53">
        <v>0.97</v>
      </c>
      <c r="G1065" s="53">
        <v>0.97</v>
      </c>
    </row>
    <row r="1066" spans="1:7" x14ac:dyDescent="0.15">
      <c r="A1066" s="53">
        <v>767</v>
      </c>
      <c r="B1066" s="11" t="s">
        <v>6527</v>
      </c>
      <c r="C1066" s="53">
        <v>1.0780000000000001</v>
      </c>
      <c r="D1066" s="53">
        <v>1.0780000000000001</v>
      </c>
      <c r="E1066" s="55">
        <v>1.03E-2</v>
      </c>
      <c r="F1066" s="53">
        <v>1.0669999999999999</v>
      </c>
      <c r="G1066" s="53">
        <v>1.0669999999999999</v>
      </c>
    </row>
    <row r="1067" spans="1:7" x14ac:dyDescent="0.15">
      <c r="A1067" s="53">
        <v>1219</v>
      </c>
      <c r="B1067" s="11" t="s">
        <v>7645</v>
      </c>
      <c r="C1067" s="53">
        <v>0.78400000000000003</v>
      </c>
      <c r="D1067" s="53">
        <v>0.78400000000000003</v>
      </c>
      <c r="E1067" s="55">
        <v>1.03E-2</v>
      </c>
      <c r="F1067" s="53">
        <v>0.77600000000000002</v>
      </c>
      <c r="G1067" s="53">
        <v>0.77600000000000002</v>
      </c>
    </row>
    <row r="1068" spans="1:7" x14ac:dyDescent="0.15">
      <c r="A1068" s="53">
        <v>2939</v>
      </c>
      <c r="B1068" s="11" t="s">
        <v>9177</v>
      </c>
      <c r="C1068" s="53">
        <v>1.2251000000000001</v>
      </c>
      <c r="D1068" s="53">
        <v>1.2251000000000001</v>
      </c>
      <c r="E1068" s="55">
        <v>1.03E-2</v>
      </c>
      <c r="F1068" s="53">
        <v>1.2125999999999999</v>
      </c>
      <c r="G1068" s="53">
        <v>1.2125999999999999</v>
      </c>
    </row>
    <row r="1069" spans="1:7" x14ac:dyDescent="0.15">
      <c r="A1069" s="53">
        <v>121008</v>
      </c>
      <c r="B1069" s="11" t="s">
        <v>7951</v>
      </c>
      <c r="C1069" s="53">
        <v>0.52929999999999999</v>
      </c>
      <c r="D1069" s="53">
        <v>2.6730999999999998</v>
      </c>
      <c r="E1069" s="55">
        <v>1.03E-2</v>
      </c>
      <c r="F1069" s="53">
        <v>0.52390000000000003</v>
      </c>
      <c r="G1069" s="53">
        <v>2.6613000000000002</v>
      </c>
    </row>
    <row r="1070" spans="1:7" x14ac:dyDescent="0.15">
      <c r="A1070" s="53">
        <v>2161</v>
      </c>
      <c r="B1070" s="11" t="s">
        <v>7684</v>
      </c>
      <c r="C1070" s="53">
        <v>1.079</v>
      </c>
      <c r="D1070" s="53">
        <v>1.079</v>
      </c>
      <c r="E1070" s="55">
        <v>1.03E-2</v>
      </c>
      <c r="F1070" s="53">
        <v>1.0680000000000001</v>
      </c>
      <c r="G1070" s="53">
        <v>1.0680000000000001</v>
      </c>
    </row>
    <row r="1071" spans="1:7" x14ac:dyDescent="0.15">
      <c r="A1071" s="53">
        <v>519606</v>
      </c>
      <c r="B1071" s="11" t="s">
        <v>5781</v>
      </c>
      <c r="C1071" s="53">
        <v>1.8640000000000001</v>
      </c>
      <c r="D1071" s="53">
        <v>2.024</v>
      </c>
      <c r="E1071" s="55">
        <v>1.03E-2</v>
      </c>
      <c r="F1071" s="53">
        <v>1.845</v>
      </c>
      <c r="G1071" s="53">
        <v>2.0030000000000001</v>
      </c>
    </row>
    <row r="1072" spans="1:7" x14ac:dyDescent="0.15">
      <c r="A1072" s="53">
        <v>519002</v>
      </c>
      <c r="B1072" s="11" t="s">
        <v>5839</v>
      </c>
      <c r="C1072" s="53">
        <v>1.375</v>
      </c>
      <c r="D1072" s="53">
        <v>1.6759999999999999</v>
      </c>
      <c r="E1072" s="55">
        <v>1.03E-2</v>
      </c>
      <c r="F1072" s="53">
        <v>1.361</v>
      </c>
      <c r="G1072" s="53">
        <v>1.6619999999999999</v>
      </c>
    </row>
    <row r="1073" spans="1:7" x14ac:dyDescent="0.15">
      <c r="A1073" s="53">
        <v>4958</v>
      </c>
      <c r="B1073" s="11" t="s">
        <v>7630</v>
      </c>
      <c r="C1073" s="53">
        <v>1.0119</v>
      </c>
      <c r="D1073" s="53">
        <v>1.0119</v>
      </c>
      <c r="E1073" s="55">
        <v>1.03E-2</v>
      </c>
      <c r="F1073" s="53">
        <v>1.0016</v>
      </c>
      <c r="G1073" s="53">
        <v>1.0016</v>
      </c>
    </row>
    <row r="1074" spans="1:7" x14ac:dyDescent="0.15">
      <c r="A1074" s="53">
        <v>4725</v>
      </c>
      <c r="B1074" s="11" t="s">
        <v>5693</v>
      </c>
      <c r="C1074" s="53">
        <v>0.99439999999999995</v>
      </c>
      <c r="D1074" s="53">
        <v>0.99439999999999995</v>
      </c>
      <c r="E1074" s="55">
        <v>1.03E-2</v>
      </c>
      <c r="F1074" s="53">
        <v>0.98429999999999995</v>
      </c>
      <c r="G1074" s="53">
        <v>0.98429999999999995</v>
      </c>
    </row>
    <row r="1075" spans="1:7" x14ac:dyDescent="0.15">
      <c r="A1075" s="53">
        <v>630008</v>
      </c>
      <c r="B1075" s="11" t="s">
        <v>291</v>
      </c>
      <c r="C1075" s="53">
        <v>1.4770000000000001</v>
      </c>
      <c r="D1075" s="53">
        <v>1.4770000000000001</v>
      </c>
      <c r="E1075" s="55">
        <v>1.03E-2</v>
      </c>
      <c r="F1075" s="53">
        <v>1.462</v>
      </c>
      <c r="G1075" s="53">
        <v>1.462</v>
      </c>
    </row>
    <row r="1076" spans="1:7" x14ac:dyDescent="0.15">
      <c r="A1076" s="53">
        <v>2938</v>
      </c>
      <c r="B1076" s="11" t="s">
        <v>6522</v>
      </c>
      <c r="C1076" s="53">
        <v>0.9657</v>
      </c>
      <c r="D1076" s="53">
        <v>0.9657</v>
      </c>
      <c r="E1076" s="55">
        <v>1.03E-2</v>
      </c>
      <c r="F1076" s="53">
        <v>0.95589999999999997</v>
      </c>
      <c r="G1076" s="53">
        <v>0.95589999999999997</v>
      </c>
    </row>
    <row r="1077" spans="1:7" x14ac:dyDescent="0.15">
      <c r="A1077" s="53">
        <v>270001</v>
      </c>
      <c r="B1077" s="11" t="s">
        <v>9268</v>
      </c>
      <c r="C1077" s="53">
        <v>1.0250999999999999</v>
      </c>
      <c r="D1077" s="53">
        <v>3.8411</v>
      </c>
      <c r="E1077" s="55">
        <v>1.0200000000000001E-2</v>
      </c>
      <c r="F1077" s="53">
        <v>1.0146999999999999</v>
      </c>
      <c r="G1077" s="53">
        <v>3.8307000000000002</v>
      </c>
    </row>
    <row r="1078" spans="1:7" x14ac:dyDescent="0.15">
      <c r="A1078" s="53">
        <v>270002</v>
      </c>
      <c r="B1078" s="11" t="s">
        <v>9254</v>
      </c>
      <c r="C1078" s="53">
        <v>1.2028000000000001</v>
      </c>
      <c r="D1078" s="53">
        <v>4.0999999999999996</v>
      </c>
      <c r="E1078" s="55">
        <v>1.0200000000000001E-2</v>
      </c>
      <c r="F1078" s="53">
        <v>1.1906000000000001</v>
      </c>
      <c r="G1078" s="53">
        <v>4.0877999999999997</v>
      </c>
    </row>
    <row r="1079" spans="1:7" x14ac:dyDescent="0.15">
      <c r="A1079" s="53">
        <v>1036</v>
      </c>
      <c r="B1079" s="11" t="s">
        <v>9434</v>
      </c>
      <c r="C1079" s="53">
        <v>0.98599999999999999</v>
      </c>
      <c r="D1079" s="53">
        <v>0.98599999999999999</v>
      </c>
      <c r="E1079" s="55">
        <v>1.0200000000000001E-2</v>
      </c>
      <c r="F1079" s="53">
        <v>0.97599999999999998</v>
      </c>
      <c r="G1079" s="53">
        <v>0.97599999999999998</v>
      </c>
    </row>
    <row r="1080" spans="1:7" x14ac:dyDescent="0.15">
      <c r="A1080" s="53">
        <v>3516</v>
      </c>
      <c r="B1080" s="11" t="s">
        <v>5800</v>
      </c>
      <c r="C1080" s="53">
        <v>0.95709999999999995</v>
      </c>
      <c r="D1080" s="53">
        <v>0.95709999999999995</v>
      </c>
      <c r="E1080" s="55">
        <v>1.0200000000000001E-2</v>
      </c>
      <c r="F1080" s="53">
        <v>0.94740000000000002</v>
      </c>
      <c r="G1080" s="53">
        <v>0.94740000000000002</v>
      </c>
    </row>
    <row r="1081" spans="1:7" x14ac:dyDescent="0.15">
      <c r="A1081" s="53">
        <v>180033</v>
      </c>
      <c r="B1081" s="11" t="s">
        <v>8651</v>
      </c>
      <c r="C1081" s="53">
        <v>1.2829999999999999</v>
      </c>
      <c r="D1081" s="53">
        <v>1.2829999999999999</v>
      </c>
      <c r="E1081" s="55">
        <v>1.0200000000000001E-2</v>
      </c>
      <c r="F1081" s="53">
        <v>1.27</v>
      </c>
      <c r="G1081" s="53">
        <v>1.27</v>
      </c>
    </row>
    <row r="1082" spans="1:7" x14ac:dyDescent="0.15">
      <c r="A1082" s="53">
        <v>161005</v>
      </c>
      <c r="B1082" s="11" t="s">
        <v>10054</v>
      </c>
      <c r="C1082" s="53">
        <v>2.0346000000000002</v>
      </c>
      <c r="D1082" s="53">
        <v>4.7225999999999999</v>
      </c>
      <c r="E1082" s="55">
        <v>1.0200000000000001E-2</v>
      </c>
      <c r="F1082" s="53">
        <v>2.0139999999999998</v>
      </c>
      <c r="G1082" s="53">
        <v>4.702</v>
      </c>
    </row>
    <row r="1083" spans="1:7" x14ac:dyDescent="0.15">
      <c r="A1083" s="53">
        <v>1882</v>
      </c>
      <c r="B1083" s="11" t="s">
        <v>9022</v>
      </c>
      <c r="C1083" s="53">
        <v>2.1827999999999999</v>
      </c>
      <c r="D1083" s="53">
        <v>2.6627999999999998</v>
      </c>
      <c r="E1083" s="55">
        <v>1.0200000000000001E-2</v>
      </c>
      <c r="F1083" s="53">
        <v>2.1606999999999998</v>
      </c>
      <c r="G1083" s="53">
        <v>2.6406999999999998</v>
      </c>
    </row>
    <row r="1084" spans="1:7" x14ac:dyDescent="0.15">
      <c r="A1084" s="53">
        <v>5009</v>
      </c>
      <c r="B1084" s="11" t="s">
        <v>8975</v>
      </c>
      <c r="C1084" s="53">
        <v>0.93840000000000001</v>
      </c>
      <c r="D1084" s="53">
        <v>0.93840000000000001</v>
      </c>
      <c r="E1084" s="55">
        <v>1.0200000000000001E-2</v>
      </c>
      <c r="F1084" s="53">
        <v>0.92889999999999995</v>
      </c>
      <c r="G1084" s="53">
        <v>0.92889999999999995</v>
      </c>
    </row>
    <row r="1085" spans="1:7" x14ac:dyDescent="0.15">
      <c r="A1085" s="53">
        <v>1410</v>
      </c>
      <c r="B1085" s="11" t="s">
        <v>6718</v>
      </c>
      <c r="C1085" s="53">
        <v>1.383</v>
      </c>
      <c r="D1085" s="53">
        <v>1.383</v>
      </c>
      <c r="E1085" s="55">
        <v>1.0200000000000001E-2</v>
      </c>
      <c r="F1085" s="53">
        <v>1.369</v>
      </c>
      <c r="G1085" s="53">
        <v>1.369</v>
      </c>
    </row>
    <row r="1086" spans="1:7" x14ac:dyDescent="0.15">
      <c r="A1086" s="53">
        <v>166005</v>
      </c>
      <c r="B1086" s="11" t="s">
        <v>9023</v>
      </c>
      <c r="C1086" s="53">
        <v>1.9265000000000001</v>
      </c>
      <c r="D1086" s="53">
        <v>2.6025</v>
      </c>
      <c r="E1086" s="55">
        <v>1.0200000000000001E-2</v>
      </c>
      <c r="F1086" s="53">
        <v>1.907</v>
      </c>
      <c r="G1086" s="53">
        <v>2.5830000000000002</v>
      </c>
    </row>
    <row r="1087" spans="1:7" x14ac:dyDescent="0.15">
      <c r="A1087" s="53">
        <v>1857</v>
      </c>
      <c r="B1087" s="11" t="s">
        <v>9489</v>
      </c>
      <c r="C1087" s="53">
        <v>0.98799999999999999</v>
      </c>
      <c r="D1087" s="53">
        <v>0.98799999999999999</v>
      </c>
      <c r="E1087" s="55">
        <v>1.0200000000000001E-2</v>
      </c>
      <c r="F1087" s="53">
        <v>0.97799999999999998</v>
      </c>
      <c r="G1087" s="53">
        <v>0.97799999999999998</v>
      </c>
    </row>
    <row r="1088" spans="1:7" x14ac:dyDescent="0.15">
      <c r="A1088" s="53">
        <v>160422</v>
      </c>
      <c r="B1088" s="11" t="s">
        <v>5893</v>
      </c>
      <c r="C1088" s="53">
        <v>0.98880000000000001</v>
      </c>
      <c r="D1088" s="53">
        <v>0.98880000000000001</v>
      </c>
      <c r="E1088" s="55">
        <v>1.0200000000000001E-2</v>
      </c>
      <c r="F1088" s="53">
        <v>0.9788</v>
      </c>
      <c r="G1088" s="53">
        <v>0.9788</v>
      </c>
    </row>
    <row r="1089" spans="1:7" x14ac:dyDescent="0.15">
      <c r="A1089" s="53">
        <v>1587</v>
      </c>
      <c r="B1089" s="11" t="s">
        <v>6546</v>
      </c>
      <c r="C1089" s="53">
        <v>1.1075999999999999</v>
      </c>
      <c r="D1089" s="53">
        <v>1.1075999999999999</v>
      </c>
      <c r="E1089" s="55">
        <v>1.0200000000000001E-2</v>
      </c>
      <c r="F1089" s="53">
        <v>1.0964</v>
      </c>
      <c r="G1089" s="53">
        <v>1.0964</v>
      </c>
    </row>
    <row r="1090" spans="1:7" x14ac:dyDescent="0.15">
      <c r="A1090" s="53">
        <v>50013</v>
      </c>
      <c r="B1090" s="11" t="s">
        <v>9596</v>
      </c>
      <c r="C1090" s="53">
        <v>1.0285</v>
      </c>
      <c r="D1090" s="53">
        <v>1.0285</v>
      </c>
      <c r="E1090" s="55">
        <v>1.0200000000000001E-2</v>
      </c>
      <c r="F1090" s="53">
        <v>1.0181</v>
      </c>
      <c r="G1090" s="53">
        <v>1.0181</v>
      </c>
    </row>
    <row r="1091" spans="1:7" x14ac:dyDescent="0.15">
      <c r="A1091" s="53">
        <v>260115</v>
      </c>
      <c r="B1091" s="11" t="s">
        <v>7890</v>
      </c>
      <c r="C1091" s="53">
        <v>1.0880000000000001</v>
      </c>
      <c r="D1091" s="53">
        <v>1.6479999999999999</v>
      </c>
      <c r="E1091" s="55">
        <v>1.0200000000000001E-2</v>
      </c>
      <c r="F1091" s="53">
        <v>1.077</v>
      </c>
      <c r="G1091" s="53">
        <v>1.637</v>
      </c>
    </row>
    <row r="1092" spans="1:7" x14ac:dyDescent="0.15">
      <c r="A1092" s="53">
        <v>260101</v>
      </c>
      <c r="B1092" s="11" t="s">
        <v>7988</v>
      </c>
      <c r="C1092" s="53">
        <v>2.6709000000000001</v>
      </c>
      <c r="D1092" s="53">
        <v>4.7115999999999998</v>
      </c>
      <c r="E1092" s="55">
        <v>1.0200000000000001E-2</v>
      </c>
      <c r="F1092" s="53">
        <v>2.6438999999999999</v>
      </c>
      <c r="G1092" s="53">
        <v>4.6845999999999997</v>
      </c>
    </row>
    <row r="1093" spans="1:7" x14ac:dyDescent="0.15">
      <c r="A1093" s="53">
        <v>3494</v>
      </c>
      <c r="B1093" s="11" t="s">
        <v>10053</v>
      </c>
      <c r="C1093" s="53">
        <v>2.0280999999999998</v>
      </c>
      <c r="D1093" s="53">
        <v>2.0280999999999998</v>
      </c>
      <c r="E1093" s="55">
        <v>1.0200000000000001E-2</v>
      </c>
      <c r="F1093" s="53">
        <v>2.0076000000000001</v>
      </c>
      <c r="G1093" s="53">
        <v>2.0076000000000001</v>
      </c>
    </row>
    <row r="1094" spans="1:7" x14ac:dyDescent="0.15">
      <c r="A1094" s="53">
        <v>512340</v>
      </c>
      <c r="B1094" s="11" t="s">
        <v>7671</v>
      </c>
      <c r="C1094" s="53">
        <v>0.91039999999999999</v>
      </c>
      <c r="D1094" s="53">
        <v>0.91039999999999999</v>
      </c>
      <c r="E1094" s="55">
        <v>1.0200000000000001E-2</v>
      </c>
      <c r="F1094" s="53">
        <v>0.9012</v>
      </c>
      <c r="G1094" s="53">
        <v>0.9012</v>
      </c>
    </row>
    <row r="1095" spans="1:7" x14ac:dyDescent="0.15">
      <c r="A1095" s="53">
        <v>2326</v>
      </c>
      <c r="B1095" s="11" t="s">
        <v>7696</v>
      </c>
      <c r="C1095" s="53">
        <v>1.2869999999999999</v>
      </c>
      <c r="D1095" s="53">
        <v>1.2869999999999999</v>
      </c>
      <c r="E1095" s="55">
        <v>1.0200000000000001E-2</v>
      </c>
      <c r="F1095" s="53">
        <v>1.274</v>
      </c>
      <c r="G1095" s="53">
        <v>1.274</v>
      </c>
    </row>
    <row r="1096" spans="1:7" x14ac:dyDescent="0.15">
      <c r="A1096" s="53">
        <v>4232</v>
      </c>
      <c r="B1096" s="11" t="s">
        <v>9024</v>
      </c>
      <c r="C1096" s="53">
        <v>1.9135</v>
      </c>
      <c r="D1096" s="53">
        <v>2.5895000000000001</v>
      </c>
      <c r="E1096" s="55">
        <v>1.0200000000000001E-2</v>
      </c>
      <c r="F1096" s="53">
        <v>1.8942000000000001</v>
      </c>
      <c r="G1096" s="53">
        <v>2.5701999999999998</v>
      </c>
    </row>
    <row r="1097" spans="1:7" x14ac:dyDescent="0.15">
      <c r="A1097" s="53">
        <v>574</v>
      </c>
      <c r="B1097" s="11" t="s">
        <v>6290</v>
      </c>
      <c r="C1097" s="53">
        <v>1.29</v>
      </c>
      <c r="D1097" s="53">
        <v>1.978</v>
      </c>
      <c r="E1097" s="55">
        <v>1.0200000000000001E-2</v>
      </c>
      <c r="F1097" s="53">
        <v>1.2769999999999999</v>
      </c>
      <c r="G1097" s="53">
        <v>1.9650000000000001</v>
      </c>
    </row>
    <row r="1098" spans="1:7" x14ac:dyDescent="0.15">
      <c r="A1098" s="53">
        <v>163822</v>
      </c>
      <c r="B1098" s="11" t="s">
        <v>6500</v>
      </c>
      <c r="C1098" s="53">
        <v>1.887</v>
      </c>
      <c r="D1098" s="53">
        <v>1.9870000000000001</v>
      </c>
      <c r="E1098" s="55">
        <v>1.0200000000000001E-2</v>
      </c>
      <c r="F1098" s="53">
        <v>1.8680000000000001</v>
      </c>
      <c r="G1098" s="53">
        <v>1.968</v>
      </c>
    </row>
    <row r="1099" spans="1:7" x14ac:dyDescent="0.15">
      <c r="A1099" s="53">
        <v>532</v>
      </c>
      <c r="B1099" s="11" t="s">
        <v>7468</v>
      </c>
      <c r="C1099" s="53">
        <v>1.788</v>
      </c>
      <c r="D1099" s="53">
        <v>1.788</v>
      </c>
      <c r="E1099" s="55">
        <v>1.0200000000000001E-2</v>
      </c>
      <c r="F1099" s="53">
        <v>1.77</v>
      </c>
      <c r="G1099" s="53">
        <v>1.77</v>
      </c>
    </row>
    <row r="1100" spans="1:7" x14ac:dyDescent="0.15">
      <c r="A1100" s="53">
        <v>1886</v>
      </c>
      <c r="B1100" s="11" t="s">
        <v>9003</v>
      </c>
      <c r="C1100" s="53">
        <v>1.1732</v>
      </c>
      <c r="D1100" s="53">
        <v>1.4902</v>
      </c>
      <c r="E1100" s="55">
        <v>1.0200000000000001E-2</v>
      </c>
      <c r="F1100" s="53">
        <v>1.1614</v>
      </c>
      <c r="G1100" s="53">
        <v>1.4783999999999999</v>
      </c>
    </row>
    <row r="1101" spans="1:7" x14ac:dyDescent="0.15">
      <c r="A1101" s="53">
        <v>519223</v>
      </c>
      <c r="B1101" s="11" t="s">
        <v>7808</v>
      </c>
      <c r="C1101" s="53">
        <v>1.0443</v>
      </c>
      <c r="D1101" s="53">
        <v>1.0443</v>
      </c>
      <c r="E1101" s="55">
        <v>1.0200000000000001E-2</v>
      </c>
      <c r="F1101" s="53">
        <v>1.0338000000000001</v>
      </c>
      <c r="G1101" s="53">
        <v>1.0338000000000001</v>
      </c>
    </row>
    <row r="1102" spans="1:7" x14ac:dyDescent="0.15">
      <c r="A1102" s="53">
        <v>5136</v>
      </c>
      <c r="B1102" s="11" t="s">
        <v>5907</v>
      </c>
      <c r="C1102" s="53">
        <v>0.99480000000000002</v>
      </c>
      <c r="D1102" s="53">
        <v>0.99480000000000002</v>
      </c>
      <c r="E1102" s="55">
        <v>1.0200000000000001E-2</v>
      </c>
      <c r="F1102" s="53">
        <v>0.98480000000000001</v>
      </c>
      <c r="G1102" s="53">
        <v>0.98480000000000001</v>
      </c>
    </row>
    <row r="1103" spans="1:7" x14ac:dyDescent="0.15">
      <c r="A1103" s="53">
        <v>519068</v>
      </c>
      <c r="B1103" s="11" t="s">
        <v>7454</v>
      </c>
      <c r="C1103" s="53">
        <v>2.0293999999999999</v>
      </c>
      <c r="D1103" s="53">
        <v>3.2183999999999999</v>
      </c>
      <c r="E1103" s="55">
        <v>1.0200000000000001E-2</v>
      </c>
      <c r="F1103" s="53">
        <v>2.0089999999999999</v>
      </c>
      <c r="G1103" s="53">
        <v>3.198</v>
      </c>
    </row>
    <row r="1104" spans="1:7" x14ac:dyDescent="0.15">
      <c r="A1104" s="53">
        <v>240002</v>
      </c>
      <c r="B1104" s="11" t="s">
        <v>10585</v>
      </c>
      <c r="C1104" s="53">
        <v>1.9406000000000001</v>
      </c>
      <c r="D1104" s="53">
        <v>3.7406000000000001</v>
      </c>
      <c r="E1104" s="55">
        <v>1.0200000000000001E-2</v>
      </c>
      <c r="F1104" s="53">
        <v>1.9211</v>
      </c>
      <c r="G1104" s="53">
        <v>3.7210999999999999</v>
      </c>
    </row>
    <row r="1105" spans="1:7" x14ac:dyDescent="0.15">
      <c r="A1105" s="53">
        <v>4724</v>
      </c>
      <c r="B1105" s="11" t="s">
        <v>5694</v>
      </c>
      <c r="C1105" s="53">
        <v>0.99570000000000003</v>
      </c>
      <c r="D1105" s="53">
        <v>0.99570000000000003</v>
      </c>
      <c r="E1105" s="55">
        <v>1.01E-2</v>
      </c>
      <c r="F1105" s="53">
        <v>0.98570000000000002</v>
      </c>
      <c r="G1105" s="53">
        <v>0.98570000000000002</v>
      </c>
    </row>
    <row r="1106" spans="1:7" x14ac:dyDescent="0.15">
      <c r="A1106" s="53">
        <v>288002</v>
      </c>
      <c r="B1106" s="11" t="s">
        <v>9998</v>
      </c>
      <c r="C1106" s="53">
        <v>4.7830000000000004</v>
      </c>
      <c r="D1106" s="53">
        <v>6.1829999999999998</v>
      </c>
      <c r="E1106" s="55">
        <v>1.01E-2</v>
      </c>
      <c r="F1106" s="53">
        <v>4.7350000000000003</v>
      </c>
      <c r="G1106" s="53">
        <v>6.1349999999999998</v>
      </c>
    </row>
    <row r="1107" spans="1:7" x14ac:dyDescent="0.15">
      <c r="A1107" s="53">
        <v>1280</v>
      </c>
      <c r="B1107" s="11" t="s">
        <v>7700</v>
      </c>
      <c r="C1107" s="53">
        <v>1.296</v>
      </c>
      <c r="D1107" s="53">
        <v>1.296</v>
      </c>
      <c r="E1107" s="55">
        <v>1.01E-2</v>
      </c>
      <c r="F1107" s="53">
        <v>1.2829999999999999</v>
      </c>
      <c r="G1107" s="53">
        <v>1.2829999999999999</v>
      </c>
    </row>
    <row r="1108" spans="1:7" x14ac:dyDescent="0.15">
      <c r="A1108" s="53">
        <v>4360</v>
      </c>
      <c r="B1108" s="11" t="s">
        <v>6481</v>
      </c>
      <c r="C1108" s="53">
        <v>1.1071</v>
      </c>
      <c r="D1108" s="53">
        <v>1.1071</v>
      </c>
      <c r="E1108" s="55">
        <v>1.01E-2</v>
      </c>
      <c r="F1108" s="53">
        <v>1.0960000000000001</v>
      </c>
      <c r="G1108" s="53">
        <v>1.0960000000000001</v>
      </c>
    </row>
    <row r="1109" spans="1:7" x14ac:dyDescent="0.15">
      <c r="A1109" s="53">
        <v>90010</v>
      </c>
      <c r="B1109" s="11" t="s">
        <v>5898</v>
      </c>
      <c r="C1109" s="53">
        <v>1.796</v>
      </c>
      <c r="D1109" s="53">
        <v>1.796</v>
      </c>
      <c r="E1109" s="55">
        <v>1.01E-2</v>
      </c>
      <c r="F1109" s="53">
        <v>1.778</v>
      </c>
      <c r="G1109" s="53">
        <v>1.778</v>
      </c>
    </row>
    <row r="1110" spans="1:7" x14ac:dyDescent="0.15">
      <c r="A1110" s="53">
        <v>4359</v>
      </c>
      <c r="B1110" s="11" t="s">
        <v>6479</v>
      </c>
      <c r="C1110" s="53">
        <v>1.1176999999999999</v>
      </c>
      <c r="D1110" s="53">
        <v>1.1176999999999999</v>
      </c>
      <c r="E1110" s="55">
        <v>1.01E-2</v>
      </c>
      <c r="F1110" s="53">
        <v>1.1065</v>
      </c>
      <c r="G1110" s="53">
        <v>1.1065</v>
      </c>
    </row>
    <row r="1111" spans="1:7" x14ac:dyDescent="0.15">
      <c r="A1111" s="53">
        <v>4231</v>
      </c>
      <c r="B1111" s="11" t="s">
        <v>9005</v>
      </c>
      <c r="C1111" s="53">
        <v>1.1676</v>
      </c>
      <c r="D1111" s="53">
        <v>1.3076000000000001</v>
      </c>
      <c r="E1111" s="55">
        <v>1.01E-2</v>
      </c>
      <c r="F1111" s="53">
        <v>1.1558999999999999</v>
      </c>
      <c r="G1111" s="53">
        <v>1.2959000000000001</v>
      </c>
    </row>
    <row r="1112" spans="1:7" x14ac:dyDescent="0.15">
      <c r="A1112" s="53">
        <v>822</v>
      </c>
      <c r="B1112" s="11" t="s">
        <v>5691</v>
      </c>
      <c r="C1112" s="53">
        <v>0.998</v>
      </c>
      <c r="D1112" s="53">
        <v>0.998</v>
      </c>
      <c r="E1112" s="55">
        <v>1.01E-2</v>
      </c>
      <c r="F1112" s="53">
        <v>0.98799999999999999</v>
      </c>
      <c r="G1112" s="53">
        <v>0.98799999999999999</v>
      </c>
    </row>
    <row r="1113" spans="1:7" x14ac:dyDescent="0.15">
      <c r="A1113" s="53">
        <v>519224</v>
      </c>
      <c r="B1113" s="11" t="s">
        <v>7806</v>
      </c>
      <c r="C1113" s="53">
        <v>1.0491999999999999</v>
      </c>
      <c r="D1113" s="53">
        <v>1.0491999999999999</v>
      </c>
      <c r="E1113" s="55">
        <v>1.01E-2</v>
      </c>
      <c r="F1113" s="53">
        <v>1.0387</v>
      </c>
      <c r="G1113" s="53">
        <v>1.0387</v>
      </c>
    </row>
    <row r="1114" spans="1:7" x14ac:dyDescent="0.15">
      <c r="A1114" s="53">
        <v>1648</v>
      </c>
      <c r="B1114" s="11" t="s">
        <v>6401</v>
      </c>
      <c r="C1114" s="53">
        <v>1</v>
      </c>
      <c r="D1114" s="53">
        <v>1</v>
      </c>
      <c r="E1114" s="55">
        <v>1.01E-2</v>
      </c>
      <c r="F1114" s="53">
        <v>0.99</v>
      </c>
      <c r="G1114" s="53">
        <v>0.99</v>
      </c>
    </row>
    <row r="1115" spans="1:7" x14ac:dyDescent="0.15">
      <c r="A1115" s="53">
        <v>166006</v>
      </c>
      <c r="B1115" s="11" t="s">
        <v>9004</v>
      </c>
      <c r="C1115" s="53">
        <v>1.1706000000000001</v>
      </c>
      <c r="D1115" s="53">
        <v>1.4785999999999999</v>
      </c>
      <c r="E1115" s="55">
        <v>1.01E-2</v>
      </c>
      <c r="F1115" s="53">
        <v>1.1589</v>
      </c>
      <c r="G1115" s="53">
        <v>1.4669000000000001</v>
      </c>
    </row>
    <row r="1116" spans="1:7" x14ac:dyDescent="0.15">
      <c r="A1116" s="53">
        <v>4881</v>
      </c>
      <c r="B1116" s="11" t="s">
        <v>6727</v>
      </c>
      <c r="C1116" s="53">
        <v>0.93130000000000002</v>
      </c>
      <c r="D1116" s="53">
        <v>0.93130000000000002</v>
      </c>
      <c r="E1116" s="55">
        <v>1.01E-2</v>
      </c>
      <c r="F1116" s="53">
        <v>0.92200000000000004</v>
      </c>
      <c r="G1116" s="53">
        <v>0.92200000000000004</v>
      </c>
    </row>
    <row r="1117" spans="1:7" x14ac:dyDescent="0.15">
      <c r="A1117" s="53">
        <v>2715</v>
      </c>
      <c r="B1117" s="11" t="s">
        <v>6749</v>
      </c>
      <c r="C1117" s="53">
        <v>1.1020000000000001</v>
      </c>
      <c r="D1117" s="53">
        <v>1.1020000000000001</v>
      </c>
      <c r="E1117" s="55">
        <v>1.01E-2</v>
      </c>
      <c r="F1117" s="53">
        <v>1.091</v>
      </c>
      <c r="G1117" s="53">
        <v>1.091</v>
      </c>
    </row>
    <row r="1118" spans="1:7" x14ac:dyDescent="0.15">
      <c r="A1118" s="53">
        <v>673090</v>
      </c>
      <c r="B1118" s="11" t="s">
        <v>281</v>
      </c>
      <c r="C1118" s="53">
        <v>1.0227999999999999</v>
      </c>
      <c r="D1118" s="53">
        <v>1.1448</v>
      </c>
      <c r="E1118" s="55">
        <v>1.01E-2</v>
      </c>
      <c r="F1118" s="53">
        <v>1.0125999999999999</v>
      </c>
      <c r="G1118" s="53">
        <v>1.1346000000000001</v>
      </c>
    </row>
    <row r="1119" spans="1:7" x14ac:dyDescent="0.15">
      <c r="A1119" s="53">
        <v>150294</v>
      </c>
      <c r="B1119" s="11" t="s">
        <v>9696</v>
      </c>
      <c r="C1119" s="53">
        <v>0.72219999999999995</v>
      </c>
      <c r="D1119" s="53">
        <v>0</v>
      </c>
      <c r="E1119" s="55">
        <v>1.01E-2</v>
      </c>
      <c r="F1119" s="53">
        <v>0.71499999999999997</v>
      </c>
      <c r="G1119" s="53">
        <v>0</v>
      </c>
    </row>
    <row r="1120" spans="1:7" x14ac:dyDescent="0.15">
      <c r="A1120" s="53">
        <v>960016</v>
      </c>
      <c r="B1120" s="11" t="s">
        <v>10595</v>
      </c>
      <c r="C1120" s="53">
        <v>3.8125</v>
      </c>
      <c r="D1120" s="53">
        <v>3.8125</v>
      </c>
      <c r="E1120" s="55">
        <v>1.01E-2</v>
      </c>
      <c r="F1120" s="53">
        <v>3.7745000000000002</v>
      </c>
      <c r="G1120" s="53">
        <v>3.7745000000000002</v>
      </c>
    </row>
    <row r="1121" spans="1:7" x14ac:dyDescent="0.15">
      <c r="A1121" s="53">
        <v>150280</v>
      </c>
      <c r="B1121" s="11" t="s">
        <v>6220</v>
      </c>
      <c r="C1121" s="53">
        <v>0.60199999999999998</v>
      </c>
      <c r="D1121" s="53">
        <v>9.6000000000000002E-2</v>
      </c>
      <c r="E1121" s="55">
        <v>1.01E-2</v>
      </c>
      <c r="F1121" s="53">
        <v>0.59599999999999997</v>
      </c>
      <c r="G1121" s="53">
        <v>9.5000000000000001E-2</v>
      </c>
    </row>
    <row r="1122" spans="1:7" x14ac:dyDescent="0.15">
      <c r="A1122" s="53">
        <v>689</v>
      </c>
      <c r="B1122" s="11" t="s">
        <v>8268</v>
      </c>
      <c r="C1122" s="53">
        <v>1.004</v>
      </c>
      <c r="D1122" s="53">
        <v>1.1140000000000001</v>
      </c>
      <c r="E1122" s="55">
        <v>1.01E-2</v>
      </c>
      <c r="F1122" s="53">
        <v>0.99399999999999999</v>
      </c>
      <c r="G1122" s="53">
        <v>1.1040000000000001</v>
      </c>
    </row>
    <row r="1123" spans="1:7" x14ac:dyDescent="0.15">
      <c r="A1123" s="53">
        <v>70010</v>
      </c>
      <c r="B1123" s="11" t="s">
        <v>10125</v>
      </c>
      <c r="C1123" s="53">
        <v>1.5069999999999999</v>
      </c>
      <c r="D1123" s="53">
        <v>3.09</v>
      </c>
      <c r="E1123" s="55">
        <v>1.01E-2</v>
      </c>
      <c r="F1123" s="53">
        <v>1.492</v>
      </c>
      <c r="G1123" s="53">
        <v>3.0750000000000002</v>
      </c>
    </row>
    <row r="1124" spans="1:7" x14ac:dyDescent="0.15">
      <c r="A1124" s="53">
        <v>519692</v>
      </c>
      <c r="B1124" s="11" t="s">
        <v>10594</v>
      </c>
      <c r="C1124" s="53">
        <v>3.7896000000000001</v>
      </c>
      <c r="D1124" s="53">
        <v>4.5956000000000001</v>
      </c>
      <c r="E1124" s="55">
        <v>0.01</v>
      </c>
      <c r="F1124" s="53">
        <v>3.7519</v>
      </c>
      <c r="G1124" s="53">
        <v>4.5579000000000001</v>
      </c>
    </row>
    <row r="1125" spans="1:7" x14ac:dyDescent="0.15">
      <c r="A1125" s="53">
        <v>164814</v>
      </c>
      <c r="B1125" s="11" t="s">
        <v>6620</v>
      </c>
      <c r="C1125" s="53">
        <v>1.006</v>
      </c>
      <c r="D1125" s="53">
        <v>1.389</v>
      </c>
      <c r="E1125" s="55">
        <v>0.01</v>
      </c>
      <c r="F1125" s="53">
        <v>0.996</v>
      </c>
      <c r="G1125" s="53">
        <v>1.379</v>
      </c>
    </row>
    <row r="1126" spans="1:7" x14ac:dyDescent="0.15">
      <c r="A1126" s="53">
        <v>161907</v>
      </c>
      <c r="B1126" s="11" t="s">
        <v>7972</v>
      </c>
      <c r="C1126" s="53">
        <v>1.6908000000000001</v>
      </c>
      <c r="D1126" s="53">
        <v>1.6908000000000001</v>
      </c>
      <c r="E1126" s="55">
        <v>0.01</v>
      </c>
      <c r="F1126" s="53">
        <v>1.6739999999999999</v>
      </c>
      <c r="G1126" s="53">
        <v>1.6739999999999999</v>
      </c>
    </row>
    <row r="1127" spans="1:7" x14ac:dyDescent="0.15">
      <c r="A1127" s="53">
        <v>540007</v>
      </c>
      <c r="B1127" s="11" t="s">
        <v>7956</v>
      </c>
      <c r="C1127" s="53">
        <v>1.1394</v>
      </c>
      <c r="D1127" s="53">
        <v>1.1594</v>
      </c>
      <c r="E1127" s="55">
        <v>0.01</v>
      </c>
      <c r="F1127" s="53">
        <v>1.1281000000000001</v>
      </c>
      <c r="G1127" s="53">
        <v>1.1480999999999999</v>
      </c>
    </row>
    <row r="1128" spans="1:7" x14ac:dyDescent="0.15">
      <c r="A1128" s="53">
        <v>1498</v>
      </c>
      <c r="B1128" s="11" t="s">
        <v>10680</v>
      </c>
      <c r="C1128" s="53">
        <v>1.1601999999999999</v>
      </c>
      <c r="D1128" s="53">
        <v>1.1601999999999999</v>
      </c>
      <c r="E1128" s="55">
        <v>0.01</v>
      </c>
      <c r="F1128" s="53">
        <v>1.1487000000000001</v>
      </c>
      <c r="G1128" s="53">
        <v>1.1487000000000001</v>
      </c>
    </row>
    <row r="1129" spans="1:7" x14ac:dyDescent="0.15">
      <c r="A1129" s="53">
        <v>1069</v>
      </c>
      <c r="B1129" s="11" t="s">
        <v>7588</v>
      </c>
      <c r="C1129" s="53">
        <v>1.01</v>
      </c>
      <c r="D1129" s="53">
        <v>1.01</v>
      </c>
      <c r="E1129" s="55">
        <v>0.01</v>
      </c>
      <c r="F1129" s="53">
        <v>1</v>
      </c>
      <c r="G1129" s="53">
        <v>1</v>
      </c>
    </row>
    <row r="1130" spans="1:7" x14ac:dyDescent="0.15">
      <c r="A1130" s="53">
        <v>161207</v>
      </c>
      <c r="B1130" s="11" t="s">
        <v>7927</v>
      </c>
      <c r="C1130" s="53">
        <v>1.01</v>
      </c>
      <c r="D1130" s="53">
        <v>1.325</v>
      </c>
      <c r="E1130" s="55">
        <v>0.01</v>
      </c>
      <c r="F1130" s="53">
        <v>1</v>
      </c>
      <c r="G1130" s="53">
        <v>1.3120000000000001</v>
      </c>
    </row>
    <row r="1131" spans="1:7" x14ac:dyDescent="0.15">
      <c r="A1131" s="53">
        <v>1403</v>
      </c>
      <c r="B1131" s="11" t="s">
        <v>9431</v>
      </c>
      <c r="C1131" s="53">
        <v>0.91</v>
      </c>
      <c r="D1131" s="53">
        <v>0.91</v>
      </c>
      <c r="E1131" s="55">
        <v>0.01</v>
      </c>
      <c r="F1131" s="53">
        <v>0.90100000000000002</v>
      </c>
      <c r="G1131" s="53">
        <v>0.90100000000000002</v>
      </c>
    </row>
    <row r="1132" spans="1:7" x14ac:dyDescent="0.15">
      <c r="A1132" s="53">
        <v>519066</v>
      </c>
      <c r="B1132" s="11" t="s">
        <v>7464</v>
      </c>
      <c r="C1132" s="53">
        <v>2.4279999999999999</v>
      </c>
      <c r="D1132" s="53">
        <v>3.444</v>
      </c>
      <c r="E1132" s="55">
        <v>0.01</v>
      </c>
      <c r="F1132" s="53">
        <v>2.4039999999999999</v>
      </c>
      <c r="G1132" s="53">
        <v>3.42</v>
      </c>
    </row>
    <row r="1133" spans="1:7" x14ac:dyDescent="0.15">
      <c r="A1133" s="53">
        <v>519690</v>
      </c>
      <c r="B1133" s="11" t="s">
        <v>10608</v>
      </c>
      <c r="C1133" s="53">
        <v>1.4472</v>
      </c>
      <c r="D1133" s="53">
        <v>3.8372000000000002</v>
      </c>
      <c r="E1133" s="55">
        <v>0.01</v>
      </c>
      <c r="F1133" s="53">
        <v>1.4329000000000001</v>
      </c>
      <c r="G1133" s="53">
        <v>3.8229000000000002</v>
      </c>
    </row>
    <row r="1134" spans="1:7" x14ac:dyDescent="0.15">
      <c r="A1134" s="53">
        <v>483003</v>
      </c>
      <c r="B1134" s="11" t="s">
        <v>6317</v>
      </c>
      <c r="C1134" s="53">
        <v>0.4859</v>
      </c>
      <c r="D1134" s="53">
        <v>1.9232</v>
      </c>
      <c r="E1134" s="55">
        <v>0.01</v>
      </c>
      <c r="F1134" s="53">
        <v>0.48110000000000003</v>
      </c>
      <c r="G1134" s="53">
        <v>1.9147000000000001</v>
      </c>
    </row>
    <row r="1135" spans="1:7" x14ac:dyDescent="0.15">
      <c r="A1135" s="53">
        <v>710002</v>
      </c>
      <c r="B1135" s="11" t="s">
        <v>5885</v>
      </c>
      <c r="C1135" s="53">
        <v>2.5629</v>
      </c>
      <c r="D1135" s="53">
        <v>2.6029</v>
      </c>
      <c r="E1135" s="55">
        <v>0.01</v>
      </c>
      <c r="F1135" s="53">
        <v>2.5375999999999999</v>
      </c>
      <c r="G1135" s="53">
        <v>2.5775999999999999</v>
      </c>
    </row>
    <row r="1136" spans="1:7" x14ac:dyDescent="0.15">
      <c r="A1136" s="53">
        <v>1277</v>
      </c>
      <c r="B1136" s="11" t="s">
        <v>9482</v>
      </c>
      <c r="C1136" s="53">
        <v>0.81100000000000005</v>
      </c>
      <c r="D1136" s="53">
        <v>0.81100000000000005</v>
      </c>
      <c r="E1136" s="55">
        <v>0.01</v>
      </c>
      <c r="F1136" s="53">
        <v>0.80300000000000005</v>
      </c>
      <c r="G1136" s="53">
        <v>0.80300000000000005</v>
      </c>
    </row>
    <row r="1137" spans="1:7" x14ac:dyDescent="0.15">
      <c r="A1137" s="53">
        <v>519150</v>
      </c>
      <c r="B1137" s="11" t="s">
        <v>6748</v>
      </c>
      <c r="C1137" s="53">
        <v>1.3180000000000001</v>
      </c>
      <c r="D1137" s="53">
        <v>2.254</v>
      </c>
      <c r="E1137" s="55">
        <v>0.01</v>
      </c>
      <c r="F1137" s="53">
        <v>1.3049999999999999</v>
      </c>
      <c r="G1137" s="53">
        <v>2.2410000000000001</v>
      </c>
    </row>
    <row r="1138" spans="1:7" x14ac:dyDescent="0.15">
      <c r="A1138" s="53">
        <v>150016</v>
      </c>
      <c r="B1138" s="11" t="s">
        <v>7528</v>
      </c>
      <c r="C1138" s="53">
        <v>1.0758000000000001</v>
      </c>
      <c r="D1138" s="53">
        <v>2.3222999999999998</v>
      </c>
      <c r="E1138" s="55">
        <v>0.01</v>
      </c>
      <c r="F1138" s="53">
        <v>1.0651999999999999</v>
      </c>
      <c r="G1138" s="53">
        <v>2.2993999999999999</v>
      </c>
    </row>
    <row r="1139" spans="1:7" x14ac:dyDescent="0.15">
      <c r="A1139" s="53">
        <v>150017</v>
      </c>
      <c r="B1139" s="11" t="s">
        <v>7527</v>
      </c>
      <c r="C1139" s="53">
        <v>1.4522999999999999</v>
      </c>
      <c r="D1139" s="53">
        <v>4.1863000000000001</v>
      </c>
      <c r="E1139" s="55">
        <v>9.9000000000000008E-3</v>
      </c>
      <c r="F1139" s="53">
        <v>1.4379999999999999</v>
      </c>
      <c r="G1139" s="53">
        <v>4.1451000000000002</v>
      </c>
    </row>
    <row r="1140" spans="1:7" x14ac:dyDescent="0.15">
      <c r="A1140" s="53">
        <v>270006</v>
      </c>
      <c r="B1140" s="11" t="s">
        <v>9375</v>
      </c>
      <c r="C1140" s="53">
        <v>1.8589</v>
      </c>
      <c r="D1140" s="53">
        <v>3.1189</v>
      </c>
      <c r="E1140" s="55">
        <v>9.9000000000000008E-3</v>
      </c>
      <c r="F1140" s="53">
        <v>1.8406</v>
      </c>
      <c r="G1140" s="53">
        <v>3.1006</v>
      </c>
    </row>
    <row r="1141" spans="1:7" x14ac:dyDescent="0.15">
      <c r="A1141" s="53">
        <v>257030</v>
      </c>
      <c r="B1141" s="11" t="s">
        <v>6962</v>
      </c>
      <c r="C1141" s="53">
        <v>1.22</v>
      </c>
      <c r="D1141" s="53">
        <v>2.032</v>
      </c>
      <c r="E1141" s="55">
        <v>9.9000000000000008E-3</v>
      </c>
      <c r="F1141" s="53">
        <v>1.208</v>
      </c>
      <c r="G1141" s="53">
        <v>2.02</v>
      </c>
    </row>
    <row r="1142" spans="1:7" x14ac:dyDescent="0.15">
      <c r="A1142" s="53">
        <v>163406</v>
      </c>
      <c r="B1142" s="11" t="s">
        <v>7526</v>
      </c>
      <c r="C1142" s="53">
        <v>1.3017000000000001</v>
      </c>
      <c r="D1142" s="53">
        <v>3.3778999999999999</v>
      </c>
      <c r="E1142" s="55">
        <v>9.9000000000000008E-3</v>
      </c>
      <c r="F1142" s="53">
        <v>1.2888999999999999</v>
      </c>
      <c r="G1142" s="53">
        <v>3.3447</v>
      </c>
    </row>
    <row r="1143" spans="1:7" x14ac:dyDescent="0.15">
      <c r="A1143" s="53">
        <v>2730</v>
      </c>
      <c r="B1143" s="11" t="s">
        <v>6536</v>
      </c>
      <c r="C1143" s="53">
        <v>1.0189999999999999</v>
      </c>
      <c r="D1143" s="53">
        <v>1.0389999999999999</v>
      </c>
      <c r="E1143" s="55">
        <v>9.9000000000000008E-3</v>
      </c>
      <c r="F1143" s="53">
        <v>1.0089999999999999</v>
      </c>
      <c r="G1143" s="53">
        <v>1.0289999999999999</v>
      </c>
    </row>
    <row r="1144" spans="1:7" x14ac:dyDescent="0.15">
      <c r="A1144" s="53">
        <v>20005</v>
      </c>
      <c r="B1144" s="11" t="s">
        <v>5727</v>
      </c>
      <c r="C1144" s="53">
        <v>1.02</v>
      </c>
      <c r="D1144" s="53">
        <v>4.6559999999999997</v>
      </c>
      <c r="E1144" s="55">
        <v>9.9000000000000008E-3</v>
      </c>
      <c r="F1144" s="53">
        <v>1.01</v>
      </c>
      <c r="G1144" s="53">
        <v>4.6159999999999997</v>
      </c>
    </row>
    <row r="1145" spans="1:7" x14ac:dyDescent="0.15">
      <c r="A1145" s="53">
        <v>5326</v>
      </c>
      <c r="B1145" s="11" t="s">
        <v>10824</v>
      </c>
      <c r="C1145" s="53">
        <v>0.99</v>
      </c>
      <c r="D1145" s="53">
        <v>0.99</v>
      </c>
      <c r="E1145" s="55">
        <v>9.9000000000000008E-3</v>
      </c>
      <c r="F1145" s="53">
        <v>0.98029999999999995</v>
      </c>
      <c r="G1145" s="53">
        <v>0.98029999999999995</v>
      </c>
    </row>
    <row r="1146" spans="1:7" x14ac:dyDescent="0.15">
      <c r="A1146" s="53">
        <v>2980</v>
      </c>
      <c r="B1146" s="11" t="s">
        <v>10373</v>
      </c>
      <c r="C1146" s="53">
        <v>0.92</v>
      </c>
      <c r="D1146" s="53">
        <v>0.92</v>
      </c>
      <c r="E1146" s="55">
        <v>9.9000000000000008E-3</v>
      </c>
      <c r="F1146" s="53">
        <v>0.91100000000000003</v>
      </c>
      <c r="G1146" s="53">
        <v>0.91100000000000003</v>
      </c>
    </row>
    <row r="1147" spans="1:7" x14ac:dyDescent="0.15">
      <c r="A1147" s="53">
        <v>5206</v>
      </c>
      <c r="B1147" s="11" t="s">
        <v>7680</v>
      </c>
      <c r="C1147" s="53">
        <v>2.4569999999999999</v>
      </c>
      <c r="D1147" s="53">
        <v>2.4569999999999999</v>
      </c>
      <c r="E1147" s="55">
        <v>9.9000000000000008E-3</v>
      </c>
      <c r="F1147" s="53">
        <v>2.4329999999999998</v>
      </c>
      <c r="G1147" s="53">
        <v>2.4329999999999998</v>
      </c>
    </row>
    <row r="1148" spans="1:7" x14ac:dyDescent="0.15">
      <c r="A1148" s="53">
        <v>202023</v>
      </c>
      <c r="B1148" s="11" t="s">
        <v>7668</v>
      </c>
      <c r="C1148" s="53">
        <v>2.46</v>
      </c>
      <c r="D1148" s="53">
        <v>2.46</v>
      </c>
      <c r="E1148" s="55">
        <v>9.9000000000000008E-3</v>
      </c>
      <c r="F1148" s="53">
        <v>2.4359999999999999</v>
      </c>
      <c r="G1148" s="53">
        <v>2.4359999999999999</v>
      </c>
    </row>
    <row r="1149" spans="1:7" x14ac:dyDescent="0.15">
      <c r="A1149" s="53">
        <v>4407</v>
      </c>
      <c r="B1149" s="11" t="s">
        <v>9547</v>
      </c>
      <c r="C1149" s="53">
        <v>1.5389999999999999</v>
      </c>
      <c r="D1149" s="53">
        <v>1.5389999999999999</v>
      </c>
      <c r="E1149" s="55">
        <v>9.7999999999999997E-3</v>
      </c>
      <c r="F1149" s="53">
        <v>1.524</v>
      </c>
      <c r="G1149" s="53">
        <v>1.524</v>
      </c>
    </row>
    <row r="1150" spans="1:7" x14ac:dyDescent="0.15">
      <c r="A1150" s="53">
        <v>166024</v>
      </c>
      <c r="B1150" s="11" t="s">
        <v>9052</v>
      </c>
      <c r="C1150" s="53">
        <v>0.97489999999999999</v>
      </c>
      <c r="D1150" s="53">
        <v>0.97489999999999999</v>
      </c>
      <c r="E1150" s="55">
        <v>9.7999999999999997E-3</v>
      </c>
      <c r="F1150" s="53">
        <v>0.96540000000000004</v>
      </c>
      <c r="G1150" s="53">
        <v>0.96540000000000004</v>
      </c>
    </row>
    <row r="1151" spans="1:7" x14ac:dyDescent="0.15">
      <c r="A1151" s="53">
        <v>217010</v>
      </c>
      <c r="B1151" s="11" t="s">
        <v>9478</v>
      </c>
      <c r="C1151" s="53">
        <v>1.4379999999999999</v>
      </c>
      <c r="D1151" s="53">
        <v>2.1509999999999998</v>
      </c>
      <c r="E1151" s="55">
        <v>9.7999999999999997E-3</v>
      </c>
      <c r="F1151" s="53">
        <v>1.4239999999999999</v>
      </c>
      <c r="G1151" s="53">
        <v>2.137</v>
      </c>
    </row>
    <row r="1152" spans="1:7" x14ac:dyDescent="0.15">
      <c r="A1152" s="53">
        <v>110009</v>
      </c>
      <c r="B1152" s="11" t="s">
        <v>9599</v>
      </c>
      <c r="C1152" s="53">
        <v>1.0898000000000001</v>
      </c>
      <c r="D1152" s="53">
        <v>2.9117999999999999</v>
      </c>
      <c r="E1152" s="55">
        <v>9.7999999999999997E-3</v>
      </c>
      <c r="F1152" s="53">
        <v>1.0791999999999999</v>
      </c>
      <c r="G1152" s="53">
        <v>2.9011999999999998</v>
      </c>
    </row>
    <row r="1153" spans="1:7" x14ac:dyDescent="0.15">
      <c r="A1153" s="53">
        <v>160324</v>
      </c>
      <c r="B1153" s="11" t="s">
        <v>9680</v>
      </c>
      <c r="C1153" s="53">
        <v>0.90500000000000003</v>
      </c>
      <c r="D1153" s="53">
        <v>0.90500000000000003</v>
      </c>
      <c r="E1153" s="55">
        <v>9.7999999999999997E-3</v>
      </c>
      <c r="F1153" s="53">
        <v>0.8962</v>
      </c>
      <c r="G1153" s="53">
        <v>0.8962</v>
      </c>
    </row>
    <row r="1154" spans="1:7" x14ac:dyDescent="0.15">
      <c r="A1154" s="53">
        <v>240009</v>
      </c>
      <c r="B1154" s="11" t="s">
        <v>10586</v>
      </c>
      <c r="C1154" s="53">
        <v>2.6855000000000002</v>
      </c>
      <c r="D1154" s="53">
        <v>2.9535</v>
      </c>
      <c r="E1154" s="55">
        <v>9.7999999999999997E-3</v>
      </c>
      <c r="F1154" s="53">
        <v>2.6594000000000002</v>
      </c>
      <c r="G1154" s="53">
        <v>2.9274</v>
      </c>
    </row>
    <row r="1155" spans="1:7" x14ac:dyDescent="0.15">
      <c r="A1155" s="53">
        <v>519029</v>
      </c>
      <c r="B1155" s="11" t="s">
        <v>9775</v>
      </c>
      <c r="C1155" s="53">
        <v>1.544</v>
      </c>
      <c r="D1155" s="53">
        <v>2.3490000000000002</v>
      </c>
      <c r="E1155" s="55">
        <v>9.7999999999999997E-3</v>
      </c>
      <c r="F1155" s="53">
        <v>1.5289999999999999</v>
      </c>
      <c r="G1155" s="53">
        <v>2.3340000000000001</v>
      </c>
    </row>
    <row r="1156" spans="1:7" x14ac:dyDescent="0.15">
      <c r="A1156" s="53">
        <v>5325</v>
      </c>
      <c r="B1156" s="11" t="s">
        <v>10822</v>
      </c>
      <c r="C1156" s="53">
        <v>0.9899</v>
      </c>
      <c r="D1156" s="53">
        <v>0.9899</v>
      </c>
      <c r="E1156" s="55">
        <v>9.7999999999999997E-3</v>
      </c>
      <c r="F1156" s="53">
        <v>0.98029999999999995</v>
      </c>
      <c r="G1156" s="53">
        <v>0.98029999999999995</v>
      </c>
    </row>
    <row r="1157" spans="1:7" x14ac:dyDescent="0.15">
      <c r="A1157" s="53">
        <v>217017</v>
      </c>
      <c r="B1157" s="11" t="s">
        <v>9552</v>
      </c>
      <c r="C1157" s="53">
        <v>1.5469999999999999</v>
      </c>
      <c r="D1157" s="53">
        <v>1.5469999999999999</v>
      </c>
      <c r="E1157" s="55">
        <v>9.7999999999999997E-3</v>
      </c>
      <c r="F1157" s="53">
        <v>1.532</v>
      </c>
      <c r="G1157" s="53">
        <v>1.532</v>
      </c>
    </row>
    <row r="1158" spans="1:7" x14ac:dyDescent="0.15">
      <c r="A1158" s="53">
        <v>150266</v>
      </c>
      <c r="B1158" s="11" t="s">
        <v>6858</v>
      </c>
      <c r="C1158" s="53">
        <v>1.135</v>
      </c>
      <c r="D1158" s="53">
        <v>8.3000000000000004E-2</v>
      </c>
      <c r="E1158" s="55">
        <v>9.7999999999999997E-3</v>
      </c>
      <c r="F1158" s="53">
        <v>1.1240000000000001</v>
      </c>
      <c r="G1158" s="53">
        <v>8.2000000000000003E-2</v>
      </c>
    </row>
    <row r="1159" spans="1:7" x14ac:dyDescent="0.15">
      <c r="A1159" s="53">
        <v>40004</v>
      </c>
      <c r="B1159" s="11" t="s">
        <v>5888</v>
      </c>
      <c r="C1159" s="53">
        <v>1.135</v>
      </c>
      <c r="D1159" s="53">
        <v>4.1239999999999997</v>
      </c>
      <c r="E1159" s="55">
        <v>9.7999999999999997E-3</v>
      </c>
      <c r="F1159" s="53">
        <v>1.1240000000000001</v>
      </c>
      <c r="G1159" s="53">
        <v>4.1130000000000004</v>
      </c>
    </row>
    <row r="1160" spans="1:7" x14ac:dyDescent="0.15">
      <c r="A1160" s="53">
        <v>1543</v>
      </c>
      <c r="B1160" s="11" t="s">
        <v>6210</v>
      </c>
      <c r="C1160" s="53">
        <v>1.3420000000000001</v>
      </c>
      <c r="D1160" s="53">
        <v>1.3420000000000001</v>
      </c>
      <c r="E1160" s="55">
        <v>9.7999999999999997E-3</v>
      </c>
      <c r="F1160" s="53">
        <v>1.329</v>
      </c>
      <c r="G1160" s="53">
        <v>1.329</v>
      </c>
    </row>
    <row r="1161" spans="1:7" x14ac:dyDescent="0.15">
      <c r="A1161" s="53">
        <v>150077</v>
      </c>
      <c r="B1161" s="11" t="s">
        <v>7725</v>
      </c>
      <c r="C1161" s="53">
        <v>1.653</v>
      </c>
      <c r="D1161" s="53">
        <v>1.653</v>
      </c>
      <c r="E1161" s="55">
        <v>9.7999999999999997E-3</v>
      </c>
      <c r="F1161" s="53">
        <v>1.637</v>
      </c>
      <c r="G1161" s="53">
        <v>1.637</v>
      </c>
    </row>
    <row r="1162" spans="1:7" x14ac:dyDescent="0.15">
      <c r="A1162" s="53">
        <v>1425</v>
      </c>
      <c r="B1162" s="11" t="s">
        <v>9474</v>
      </c>
      <c r="C1162" s="53">
        <v>1.1780999999999999</v>
      </c>
      <c r="D1162" s="53">
        <v>1.1780999999999999</v>
      </c>
      <c r="E1162" s="55">
        <v>9.7999999999999997E-3</v>
      </c>
      <c r="F1162" s="53">
        <v>1.1667000000000001</v>
      </c>
      <c r="G1162" s="53">
        <v>1.1667000000000001</v>
      </c>
    </row>
    <row r="1163" spans="1:7" x14ac:dyDescent="0.15">
      <c r="A1163" s="53">
        <v>519655</v>
      </c>
      <c r="B1163" s="11" t="s">
        <v>7536</v>
      </c>
      <c r="C1163" s="53">
        <v>0.93100000000000005</v>
      </c>
      <c r="D1163" s="53">
        <v>0.93100000000000005</v>
      </c>
      <c r="E1163" s="55">
        <v>9.7999999999999997E-3</v>
      </c>
      <c r="F1163" s="53">
        <v>0.92200000000000004</v>
      </c>
      <c r="G1163" s="53">
        <v>0.92200000000000004</v>
      </c>
    </row>
    <row r="1164" spans="1:7" x14ac:dyDescent="0.15">
      <c r="A1164" s="53">
        <v>519300</v>
      </c>
      <c r="B1164" s="11" t="s">
        <v>5867</v>
      </c>
      <c r="C1164" s="53">
        <v>1.0564</v>
      </c>
      <c r="D1164" s="53">
        <v>2.6440000000000001</v>
      </c>
      <c r="E1164" s="55">
        <v>9.7000000000000003E-3</v>
      </c>
      <c r="F1164" s="53">
        <v>1.0462</v>
      </c>
      <c r="G1164" s="53">
        <v>2.6337999999999999</v>
      </c>
    </row>
    <row r="1165" spans="1:7" x14ac:dyDescent="0.15">
      <c r="A1165" s="53">
        <v>1424</v>
      </c>
      <c r="B1165" s="11" t="s">
        <v>9473</v>
      </c>
      <c r="C1165" s="53">
        <v>1.1923999999999999</v>
      </c>
      <c r="D1165" s="53">
        <v>1.1923999999999999</v>
      </c>
      <c r="E1165" s="55">
        <v>9.7000000000000003E-3</v>
      </c>
      <c r="F1165" s="53">
        <v>1.1809000000000001</v>
      </c>
      <c r="G1165" s="53">
        <v>1.1809000000000001</v>
      </c>
    </row>
    <row r="1166" spans="1:7" x14ac:dyDescent="0.15">
      <c r="A1166" s="53">
        <v>519672</v>
      </c>
      <c r="B1166" s="11" t="s">
        <v>8230</v>
      </c>
      <c r="C1166" s="53">
        <v>2.1779999999999999</v>
      </c>
      <c r="D1166" s="53">
        <v>2.1779999999999999</v>
      </c>
      <c r="E1166" s="55">
        <v>9.7000000000000003E-3</v>
      </c>
      <c r="F1166" s="53">
        <v>2.157</v>
      </c>
      <c r="G1166" s="53">
        <v>2.157</v>
      </c>
    </row>
    <row r="1167" spans="1:7" x14ac:dyDescent="0.15">
      <c r="A1167" s="53">
        <v>1192</v>
      </c>
      <c r="B1167" s="11" t="s">
        <v>7456</v>
      </c>
      <c r="C1167" s="53">
        <v>0.72599999999999998</v>
      </c>
      <c r="D1167" s="53">
        <v>0.72599999999999998</v>
      </c>
      <c r="E1167" s="55">
        <v>9.7000000000000003E-3</v>
      </c>
      <c r="F1167" s="53">
        <v>0.71899999999999997</v>
      </c>
      <c r="G1167" s="53">
        <v>0.71899999999999997</v>
      </c>
    </row>
    <row r="1168" spans="1:7" x14ac:dyDescent="0.15">
      <c r="A1168" s="53">
        <v>100032</v>
      </c>
      <c r="B1168" s="11" t="s">
        <v>9481</v>
      </c>
      <c r="C1168" s="53">
        <v>1.1419999999999999</v>
      </c>
      <c r="D1168" s="53">
        <v>2.7429999999999999</v>
      </c>
      <c r="E1168" s="55">
        <v>9.7000000000000003E-3</v>
      </c>
      <c r="F1168" s="53">
        <v>1.131</v>
      </c>
      <c r="G1168" s="53">
        <v>2.7309999999999999</v>
      </c>
    </row>
    <row r="1169" spans="1:7" x14ac:dyDescent="0.15">
      <c r="A1169" s="53">
        <v>4573</v>
      </c>
      <c r="B1169" s="11" t="s">
        <v>6324</v>
      </c>
      <c r="C1169" s="53">
        <v>0.98629999999999995</v>
      </c>
      <c r="D1169" s="53">
        <v>0.98629999999999995</v>
      </c>
      <c r="E1169" s="55">
        <v>9.7000000000000003E-3</v>
      </c>
      <c r="F1169" s="53">
        <v>0.9768</v>
      </c>
      <c r="G1169" s="53">
        <v>0.9768</v>
      </c>
    </row>
    <row r="1170" spans="1:7" x14ac:dyDescent="0.15">
      <c r="A1170" s="53">
        <v>1714</v>
      </c>
      <c r="B1170" s="11" t="s">
        <v>6235</v>
      </c>
      <c r="C1170" s="53">
        <v>1.4550000000000001</v>
      </c>
      <c r="D1170" s="53">
        <v>1.4550000000000001</v>
      </c>
      <c r="E1170" s="55">
        <v>9.7000000000000003E-3</v>
      </c>
      <c r="F1170" s="53">
        <v>1.4410000000000001</v>
      </c>
      <c r="G1170" s="53">
        <v>1.4410000000000001</v>
      </c>
    </row>
    <row r="1171" spans="1:7" x14ac:dyDescent="0.15">
      <c r="A1171" s="53">
        <v>827</v>
      </c>
      <c r="B1171" s="11" t="s">
        <v>9233</v>
      </c>
      <c r="C1171" s="53">
        <v>0.93600000000000005</v>
      </c>
      <c r="D1171" s="53">
        <v>1.296</v>
      </c>
      <c r="E1171" s="55">
        <v>9.7000000000000003E-3</v>
      </c>
      <c r="F1171" s="53">
        <v>0.92700000000000005</v>
      </c>
      <c r="G1171" s="53">
        <v>1.2869999999999999</v>
      </c>
    </row>
    <row r="1172" spans="1:7" x14ac:dyDescent="0.15">
      <c r="A1172" s="53">
        <v>1701</v>
      </c>
      <c r="B1172" s="11" t="s">
        <v>6565</v>
      </c>
      <c r="C1172" s="53">
        <v>1.04</v>
      </c>
      <c r="D1172" s="53">
        <v>1.04</v>
      </c>
      <c r="E1172" s="55">
        <v>9.7000000000000003E-3</v>
      </c>
      <c r="F1172" s="53">
        <v>1.03</v>
      </c>
      <c r="G1172" s="53">
        <v>1.03</v>
      </c>
    </row>
    <row r="1173" spans="1:7" x14ac:dyDescent="0.15">
      <c r="A1173" s="53">
        <v>431</v>
      </c>
      <c r="B1173" s="11" t="s">
        <v>6211</v>
      </c>
      <c r="C1173" s="53">
        <v>1.456</v>
      </c>
      <c r="D1173" s="53">
        <v>1.538</v>
      </c>
      <c r="E1173" s="55">
        <v>9.7000000000000003E-3</v>
      </c>
      <c r="F1173" s="53">
        <v>1.4419999999999999</v>
      </c>
      <c r="G1173" s="53">
        <v>1.524</v>
      </c>
    </row>
    <row r="1174" spans="1:7" x14ac:dyDescent="0.15">
      <c r="A1174" s="53">
        <v>5049</v>
      </c>
      <c r="B1174" s="11" t="s">
        <v>254</v>
      </c>
      <c r="C1174" s="53">
        <v>1.1337999999999999</v>
      </c>
      <c r="D1174" s="53">
        <v>1.1337999999999999</v>
      </c>
      <c r="E1174" s="55">
        <v>9.7000000000000003E-3</v>
      </c>
      <c r="F1174" s="53">
        <v>1.1229</v>
      </c>
      <c r="G1174" s="53">
        <v>1.1229</v>
      </c>
    </row>
    <row r="1175" spans="1:7" x14ac:dyDescent="0.15">
      <c r="A1175" s="53">
        <v>20026</v>
      </c>
      <c r="B1175" s="11" t="s">
        <v>5786</v>
      </c>
      <c r="C1175" s="53">
        <v>3.0169999999999999</v>
      </c>
      <c r="D1175" s="53">
        <v>3.5390000000000001</v>
      </c>
      <c r="E1175" s="55">
        <v>9.7000000000000003E-3</v>
      </c>
      <c r="F1175" s="53">
        <v>2.988</v>
      </c>
      <c r="G1175" s="53">
        <v>3.51</v>
      </c>
    </row>
    <row r="1176" spans="1:7" x14ac:dyDescent="0.15">
      <c r="A1176" s="53">
        <v>3284</v>
      </c>
      <c r="B1176" s="11" t="s">
        <v>7559</v>
      </c>
      <c r="C1176" s="53">
        <v>1.0730999999999999</v>
      </c>
      <c r="D1176" s="53">
        <v>1.0730999999999999</v>
      </c>
      <c r="E1176" s="55">
        <v>9.7000000000000003E-3</v>
      </c>
      <c r="F1176" s="53">
        <v>1.0628</v>
      </c>
      <c r="G1176" s="53">
        <v>1.0628</v>
      </c>
    </row>
    <row r="1177" spans="1:7" x14ac:dyDescent="0.15">
      <c r="A1177" s="53">
        <v>826</v>
      </c>
      <c r="B1177" s="11" t="s">
        <v>9353</v>
      </c>
      <c r="C1177" s="53">
        <v>0.93799999999999994</v>
      </c>
      <c r="D1177" s="53">
        <v>1.298</v>
      </c>
      <c r="E1177" s="55">
        <v>9.7000000000000003E-3</v>
      </c>
      <c r="F1177" s="53">
        <v>0.92900000000000005</v>
      </c>
      <c r="G1177" s="53">
        <v>1.2889999999999999</v>
      </c>
    </row>
    <row r="1178" spans="1:7" x14ac:dyDescent="0.15">
      <c r="A1178" s="53">
        <v>519712</v>
      </c>
      <c r="B1178" s="11" t="s">
        <v>10637</v>
      </c>
      <c r="C1178" s="53">
        <v>1.8759999999999999</v>
      </c>
      <c r="D1178" s="53">
        <v>2.536</v>
      </c>
      <c r="E1178" s="55">
        <v>9.7000000000000003E-3</v>
      </c>
      <c r="F1178" s="53">
        <v>1.8580000000000001</v>
      </c>
      <c r="G1178" s="53">
        <v>2.5179999999999998</v>
      </c>
    </row>
    <row r="1179" spans="1:7" x14ac:dyDescent="0.15">
      <c r="A1179" s="53">
        <v>320006</v>
      </c>
      <c r="B1179" s="11" t="s">
        <v>7982</v>
      </c>
      <c r="C1179" s="53">
        <v>2.2930000000000001</v>
      </c>
      <c r="D1179" s="53">
        <v>2.8730000000000002</v>
      </c>
      <c r="E1179" s="55">
        <v>9.7000000000000003E-3</v>
      </c>
      <c r="F1179" s="53">
        <v>2.2709999999999999</v>
      </c>
      <c r="G1179" s="53">
        <v>2.851</v>
      </c>
    </row>
    <row r="1180" spans="1:7" x14ac:dyDescent="0.15">
      <c r="A1180" s="53">
        <v>519173</v>
      </c>
      <c r="B1180" s="11" t="s">
        <v>7786</v>
      </c>
      <c r="C1180" s="53">
        <v>1.0429999999999999</v>
      </c>
      <c r="D1180" s="53">
        <v>1.0429999999999999</v>
      </c>
      <c r="E1180" s="55">
        <v>9.7000000000000003E-3</v>
      </c>
      <c r="F1180" s="53">
        <v>1.0329999999999999</v>
      </c>
      <c r="G1180" s="53">
        <v>1.0329999999999999</v>
      </c>
    </row>
    <row r="1181" spans="1:7" x14ac:dyDescent="0.15">
      <c r="A1181" s="53">
        <v>162415</v>
      </c>
      <c r="B1181" s="11" t="s">
        <v>10839</v>
      </c>
      <c r="C1181" s="53">
        <v>1.252</v>
      </c>
      <c r="D1181" s="53">
        <v>1.252</v>
      </c>
      <c r="E1181" s="55">
        <v>9.7000000000000003E-3</v>
      </c>
      <c r="F1181" s="53">
        <v>1.24</v>
      </c>
      <c r="G1181" s="53">
        <v>1.24</v>
      </c>
    </row>
    <row r="1182" spans="1:7" x14ac:dyDescent="0.15">
      <c r="A1182" s="53">
        <v>270021</v>
      </c>
      <c r="B1182" s="11" t="s">
        <v>9398</v>
      </c>
      <c r="C1182" s="53">
        <v>1.88</v>
      </c>
      <c r="D1182" s="53">
        <v>1.88</v>
      </c>
      <c r="E1182" s="55">
        <v>9.7000000000000003E-3</v>
      </c>
      <c r="F1182" s="53">
        <v>1.8620000000000001</v>
      </c>
      <c r="G1182" s="53">
        <v>1.8620000000000001</v>
      </c>
    </row>
    <row r="1183" spans="1:7" x14ac:dyDescent="0.15">
      <c r="A1183" s="53">
        <v>2263</v>
      </c>
      <c r="B1183" s="11" t="s">
        <v>6608</v>
      </c>
      <c r="C1183" s="53">
        <v>1.149</v>
      </c>
      <c r="D1183" s="53">
        <v>1.149</v>
      </c>
      <c r="E1183" s="55">
        <v>9.7000000000000003E-3</v>
      </c>
      <c r="F1183" s="53">
        <v>1.1379999999999999</v>
      </c>
      <c r="G1183" s="53">
        <v>1.1379999999999999</v>
      </c>
    </row>
    <row r="1184" spans="1:7" x14ac:dyDescent="0.15">
      <c r="A1184" s="53">
        <v>2173</v>
      </c>
      <c r="B1184" s="11" t="s">
        <v>170</v>
      </c>
      <c r="C1184" s="53">
        <v>0.99270000000000003</v>
      </c>
      <c r="D1184" s="53">
        <v>0.99270000000000003</v>
      </c>
      <c r="E1184" s="55">
        <v>9.7000000000000003E-3</v>
      </c>
      <c r="F1184" s="53">
        <v>0.98319999999999996</v>
      </c>
      <c r="G1184" s="53">
        <v>0.98319999999999996</v>
      </c>
    </row>
    <row r="1185" spans="1:7" x14ac:dyDescent="0.15">
      <c r="A1185" s="53">
        <v>688888</v>
      </c>
      <c r="B1185" s="11" t="s">
        <v>8303</v>
      </c>
      <c r="C1185" s="53">
        <v>1.1499999999999999</v>
      </c>
      <c r="D1185" s="53">
        <v>1.4510000000000001</v>
      </c>
      <c r="E1185" s="55">
        <v>9.7000000000000003E-3</v>
      </c>
      <c r="F1185" s="53">
        <v>1.139</v>
      </c>
      <c r="G1185" s="53">
        <v>1.44</v>
      </c>
    </row>
    <row r="1186" spans="1:7" x14ac:dyDescent="0.15">
      <c r="A1186" s="53">
        <v>161224</v>
      </c>
      <c r="B1186" s="11" t="s">
        <v>8023</v>
      </c>
      <c r="C1186" s="53">
        <v>0.94099999999999995</v>
      </c>
      <c r="D1186" s="53">
        <v>1.0980000000000001</v>
      </c>
      <c r="E1186" s="55">
        <v>9.7000000000000003E-3</v>
      </c>
      <c r="F1186" s="53">
        <v>0.93200000000000005</v>
      </c>
      <c r="G1186" s="53">
        <v>1.089</v>
      </c>
    </row>
    <row r="1187" spans="1:7" x14ac:dyDescent="0.15">
      <c r="A1187" s="53">
        <v>70003</v>
      </c>
      <c r="B1187" s="11" t="s">
        <v>9677</v>
      </c>
      <c r="C1187" s="53">
        <v>1.2549999999999999</v>
      </c>
      <c r="D1187" s="53">
        <v>3.4039999999999999</v>
      </c>
      <c r="E1187" s="55">
        <v>9.7000000000000003E-3</v>
      </c>
      <c r="F1187" s="53">
        <v>1.2430000000000001</v>
      </c>
      <c r="G1187" s="53">
        <v>3.379</v>
      </c>
    </row>
    <row r="1188" spans="1:7" x14ac:dyDescent="0.15">
      <c r="A1188" s="53">
        <v>180012</v>
      </c>
      <c r="B1188" s="11" t="s">
        <v>7609</v>
      </c>
      <c r="C1188" s="53">
        <v>2.7201</v>
      </c>
      <c r="D1188" s="53">
        <v>3.6730999999999998</v>
      </c>
      <c r="E1188" s="55">
        <v>9.7000000000000003E-3</v>
      </c>
      <c r="F1188" s="53">
        <v>2.6941000000000002</v>
      </c>
      <c r="G1188" s="53">
        <v>3.6471</v>
      </c>
    </row>
    <row r="1189" spans="1:7" x14ac:dyDescent="0.15">
      <c r="A1189" s="53">
        <v>1649</v>
      </c>
      <c r="B1189" s="11" t="s">
        <v>6616</v>
      </c>
      <c r="C1189" s="53">
        <v>0.94199999999999995</v>
      </c>
      <c r="D1189" s="53">
        <v>0.94199999999999995</v>
      </c>
      <c r="E1189" s="55">
        <v>9.5999999999999992E-3</v>
      </c>
      <c r="F1189" s="53">
        <v>0.93300000000000005</v>
      </c>
      <c r="G1189" s="53">
        <v>0.93300000000000005</v>
      </c>
    </row>
    <row r="1190" spans="1:7" x14ac:dyDescent="0.15">
      <c r="A1190" s="53">
        <v>5050</v>
      </c>
      <c r="B1190" s="11" t="s">
        <v>253</v>
      </c>
      <c r="C1190" s="53">
        <v>1.1314</v>
      </c>
      <c r="D1190" s="53">
        <v>1.1314</v>
      </c>
      <c r="E1190" s="55">
        <v>9.5999999999999992E-3</v>
      </c>
      <c r="F1190" s="53">
        <v>1.1206</v>
      </c>
      <c r="G1190" s="53">
        <v>1.1206</v>
      </c>
    </row>
    <row r="1191" spans="1:7" x14ac:dyDescent="0.15">
      <c r="A1191" s="53">
        <v>660005</v>
      </c>
      <c r="B1191" s="11" t="s">
        <v>286</v>
      </c>
      <c r="C1191" s="53">
        <v>2.1484000000000001</v>
      </c>
      <c r="D1191" s="53">
        <v>2.5104000000000002</v>
      </c>
      <c r="E1191" s="55">
        <v>9.5999999999999992E-3</v>
      </c>
      <c r="F1191" s="53">
        <v>2.1278999999999999</v>
      </c>
      <c r="G1191" s="53">
        <v>2.4899</v>
      </c>
    </row>
    <row r="1192" spans="1:7" x14ac:dyDescent="0.15">
      <c r="A1192" s="53">
        <v>3554</v>
      </c>
      <c r="B1192" s="11" t="s">
        <v>6607</v>
      </c>
      <c r="C1192" s="53">
        <v>1.1447000000000001</v>
      </c>
      <c r="D1192" s="53">
        <v>1.1447000000000001</v>
      </c>
      <c r="E1192" s="55">
        <v>9.5999999999999992E-3</v>
      </c>
      <c r="F1192" s="53">
        <v>1.1337999999999999</v>
      </c>
      <c r="G1192" s="53">
        <v>1.1337999999999999</v>
      </c>
    </row>
    <row r="1193" spans="1:7" x14ac:dyDescent="0.15">
      <c r="A1193" s="53">
        <v>160133</v>
      </c>
      <c r="B1193" s="11" t="s">
        <v>7574</v>
      </c>
      <c r="C1193" s="53">
        <v>2.206</v>
      </c>
      <c r="D1193" s="53">
        <v>2.206</v>
      </c>
      <c r="E1193" s="55">
        <v>9.5999999999999992E-3</v>
      </c>
      <c r="F1193" s="53">
        <v>2.1850000000000001</v>
      </c>
      <c r="G1193" s="53">
        <v>2.1850000000000001</v>
      </c>
    </row>
    <row r="1194" spans="1:7" x14ac:dyDescent="0.15">
      <c r="A1194" s="53">
        <v>4476</v>
      </c>
      <c r="B1194" s="11" t="s">
        <v>7913</v>
      </c>
      <c r="C1194" s="53">
        <v>1.052</v>
      </c>
      <c r="D1194" s="53">
        <v>1.052</v>
      </c>
      <c r="E1194" s="55">
        <v>9.5999999999999992E-3</v>
      </c>
      <c r="F1194" s="53">
        <v>1.042</v>
      </c>
      <c r="G1194" s="53">
        <v>1.042</v>
      </c>
    </row>
    <row r="1195" spans="1:7" x14ac:dyDescent="0.15">
      <c r="A1195" s="53">
        <v>756</v>
      </c>
      <c r="B1195" s="11" t="s">
        <v>10626</v>
      </c>
      <c r="C1195" s="53">
        <v>1.4730000000000001</v>
      </c>
      <c r="D1195" s="53">
        <v>1.4730000000000001</v>
      </c>
      <c r="E1195" s="55">
        <v>9.5999999999999992E-3</v>
      </c>
      <c r="F1195" s="53">
        <v>1.4590000000000001</v>
      </c>
      <c r="G1195" s="53">
        <v>1.4590000000000001</v>
      </c>
    </row>
    <row r="1196" spans="1:7" x14ac:dyDescent="0.15">
      <c r="A1196" s="53">
        <v>5232</v>
      </c>
      <c r="B1196" s="11" t="s">
        <v>597</v>
      </c>
      <c r="C1196" s="53">
        <v>0.99039999999999995</v>
      </c>
      <c r="D1196" s="53">
        <v>0.99039999999999995</v>
      </c>
      <c r="E1196" s="55">
        <v>9.5999999999999992E-3</v>
      </c>
      <c r="F1196" s="53">
        <v>0.98099999999999998</v>
      </c>
      <c r="G1196" s="53">
        <v>0.98099999999999998</v>
      </c>
    </row>
    <row r="1197" spans="1:7" x14ac:dyDescent="0.15">
      <c r="A1197" s="53">
        <v>2604</v>
      </c>
      <c r="B1197" s="11" t="s">
        <v>9592</v>
      </c>
      <c r="C1197" s="53">
        <v>1.054</v>
      </c>
      <c r="D1197" s="53">
        <v>1.054</v>
      </c>
      <c r="E1197" s="55">
        <v>9.5999999999999992E-3</v>
      </c>
      <c r="F1197" s="53">
        <v>1.044</v>
      </c>
      <c r="G1197" s="53">
        <v>1.044</v>
      </c>
    </row>
    <row r="1198" spans="1:7" x14ac:dyDescent="0.15">
      <c r="A1198" s="53">
        <v>3</v>
      </c>
      <c r="B1198" s="11" t="s">
        <v>6729</v>
      </c>
      <c r="C1198" s="53">
        <v>0.73799999999999999</v>
      </c>
      <c r="D1198" s="53">
        <v>0.94799999999999995</v>
      </c>
      <c r="E1198" s="55">
        <v>9.5999999999999992E-3</v>
      </c>
      <c r="F1198" s="53">
        <v>0.73099999999999998</v>
      </c>
      <c r="G1198" s="53">
        <v>0.94099999999999995</v>
      </c>
    </row>
    <row r="1199" spans="1:7" x14ac:dyDescent="0.15">
      <c r="A1199" s="53">
        <v>2079</v>
      </c>
      <c r="B1199" s="11" t="s">
        <v>8104</v>
      </c>
      <c r="C1199" s="53">
        <v>0.73799999999999999</v>
      </c>
      <c r="D1199" s="53">
        <v>0.73799999999999999</v>
      </c>
      <c r="E1199" s="55">
        <v>9.5999999999999992E-3</v>
      </c>
      <c r="F1199" s="53">
        <v>0.73099999999999998</v>
      </c>
      <c r="G1199" s="53">
        <v>0.73099999999999998</v>
      </c>
    </row>
    <row r="1200" spans="1:7" x14ac:dyDescent="0.15">
      <c r="A1200" s="53">
        <v>5231</v>
      </c>
      <c r="B1200" s="11" t="s">
        <v>596</v>
      </c>
      <c r="C1200" s="53">
        <v>0.99139999999999995</v>
      </c>
      <c r="D1200" s="53">
        <v>0.99139999999999995</v>
      </c>
      <c r="E1200" s="55">
        <v>9.5999999999999992E-3</v>
      </c>
      <c r="F1200" s="53">
        <v>0.98199999999999998</v>
      </c>
      <c r="G1200" s="53">
        <v>0.98199999999999998</v>
      </c>
    </row>
    <row r="1201" spans="1:7" x14ac:dyDescent="0.15">
      <c r="A1201" s="53">
        <v>502032</v>
      </c>
      <c r="B1201" s="11" t="s">
        <v>6864</v>
      </c>
      <c r="C1201" s="53">
        <v>0.63300000000000001</v>
      </c>
      <c r="D1201" s="53">
        <v>-8.5000000000000006E-2</v>
      </c>
      <c r="E1201" s="55">
        <v>9.5999999999999992E-3</v>
      </c>
      <c r="F1201" s="53">
        <v>0.627</v>
      </c>
      <c r="G1201" s="53">
        <v>-9.0999999999999998E-2</v>
      </c>
    </row>
    <row r="1202" spans="1:7" x14ac:dyDescent="0.15">
      <c r="A1202" s="53">
        <v>1718</v>
      </c>
      <c r="B1202" s="11" t="s">
        <v>6741</v>
      </c>
      <c r="C1202" s="53">
        <v>1.266</v>
      </c>
      <c r="D1202" s="53">
        <v>1.266</v>
      </c>
      <c r="E1202" s="55">
        <v>9.5999999999999992E-3</v>
      </c>
      <c r="F1202" s="53">
        <v>1.254</v>
      </c>
      <c r="G1202" s="53">
        <v>1.254</v>
      </c>
    </row>
    <row r="1203" spans="1:7" x14ac:dyDescent="0.15">
      <c r="A1203" s="53">
        <v>3587</v>
      </c>
      <c r="B1203" s="11" t="s">
        <v>5706</v>
      </c>
      <c r="C1203" s="53">
        <v>0.98140000000000005</v>
      </c>
      <c r="D1203" s="53">
        <v>0.98140000000000005</v>
      </c>
      <c r="E1203" s="55">
        <v>9.5999999999999992E-3</v>
      </c>
      <c r="F1203" s="53">
        <v>0.97209999999999996</v>
      </c>
      <c r="G1203" s="53">
        <v>0.97209999999999996</v>
      </c>
    </row>
    <row r="1204" spans="1:7" x14ac:dyDescent="0.15">
      <c r="A1204" s="53">
        <v>3586</v>
      </c>
      <c r="B1204" s="11" t="s">
        <v>5705</v>
      </c>
      <c r="C1204" s="53">
        <v>0.99199999999999999</v>
      </c>
      <c r="D1204" s="53">
        <v>0.99199999999999999</v>
      </c>
      <c r="E1204" s="55">
        <v>9.5999999999999992E-3</v>
      </c>
      <c r="F1204" s="53">
        <v>0.98260000000000003</v>
      </c>
      <c r="G1204" s="53">
        <v>0.98260000000000003</v>
      </c>
    </row>
    <row r="1205" spans="1:7" x14ac:dyDescent="0.15">
      <c r="A1205" s="53">
        <v>996</v>
      </c>
      <c r="B1205" s="11" t="s">
        <v>6493</v>
      </c>
      <c r="C1205" s="53">
        <v>0.73899999999999999</v>
      </c>
      <c r="D1205" s="53">
        <v>0.73899999999999999</v>
      </c>
      <c r="E1205" s="55">
        <v>9.5999999999999992E-3</v>
      </c>
      <c r="F1205" s="53">
        <v>0.73199999999999998</v>
      </c>
      <c r="G1205" s="53">
        <v>0.73199999999999998</v>
      </c>
    </row>
    <row r="1206" spans="1:7" x14ac:dyDescent="0.15">
      <c r="A1206" s="53">
        <v>1709</v>
      </c>
      <c r="B1206" s="11" t="s">
        <v>6510</v>
      </c>
      <c r="C1206" s="53">
        <v>1.056</v>
      </c>
      <c r="D1206" s="53">
        <v>1.056</v>
      </c>
      <c r="E1206" s="55">
        <v>9.5999999999999992E-3</v>
      </c>
      <c r="F1206" s="53">
        <v>1.046</v>
      </c>
      <c r="G1206" s="53">
        <v>1.046</v>
      </c>
    </row>
    <row r="1207" spans="1:7" x14ac:dyDescent="0.15">
      <c r="A1207" s="53">
        <v>160812</v>
      </c>
      <c r="B1207" s="11" t="s">
        <v>8003</v>
      </c>
      <c r="C1207" s="53">
        <v>1.4790000000000001</v>
      </c>
      <c r="D1207" s="53">
        <v>4.7939999999999996</v>
      </c>
      <c r="E1207" s="55">
        <v>9.5999999999999992E-3</v>
      </c>
      <c r="F1207" s="53">
        <v>1.4650000000000001</v>
      </c>
      <c r="G1207" s="53">
        <v>4.78</v>
      </c>
    </row>
    <row r="1208" spans="1:7" x14ac:dyDescent="0.15">
      <c r="A1208" s="53">
        <v>4</v>
      </c>
      <c r="B1208" s="11" t="s">
        <v>6730</v>
      </c>
      <c r="C1208" s="53">
        <v>0.74</v>
      </c>
      <c r="D1208" s="53">
        <v>0.95</v>
      </c>
      <c r="E1208" s="55">
        <v>9.4999999999999998E-3</v>
      </c>
      <c r="F1208" s="53">
        <v>0.73299999999999998</v>
      </c>
      <c r="G1208" s="53">
        <v>0.94299999999999995</v>
      </c>
    </row>
    <row r="1209" spans="1:7" x14ac:dyDescent="0.15">
      <c r="A1209" s="53">
        <v>450003</v>
      </c>
      <c r="B1209" s="11" t="s">
        <v>5777</v>
      </c>
      <c r="C1209" s="53">
        <v>1.1639999999999999</v>
      </c>
      <c r="D1209" s="53">
        <v>2.004</v>
      </c>
      <c r="E1209" s="55">
        <v>9.4999999999999998E-3</v>
      </c>
      <c r="F1209" s="53">
        <v>1.153</v>
      </c>
      <c r="G1209" s="53">
        <v>1.9930000000000001</v>
      </c>
    </row>
    <row r="1210" spans="1:7" x14ac:dyDescent="0.15">
      <c r="A1210" s="53">
        <v>519918</v>
      </c>
      <c r="B1210" s="11" t="s">
        <v>10324</v>
      </c>
      <c r="C1210" s="53">
        <v>1.3759999999999999</v>
      </c>
      <c r="D1210" s="53">
        <v>3.706</v>
      </c>
      <c r="E1210" s="55">
        <v>9.4999999999999998E-3</v>
      </c>
      <c r="F1210" s="53">
        <v>1.363</v>
      </c>
      <c r="G1210" s="53">
        <v>3.694</v>
      </c>
    </row>
    <row r="1211" spans="1:7" x14ac:dyDescent="0.15">
      <c r="A1211" s="53">
        <v>577</v>
      </c>
      <c r="B1211" s="11" t="s">
        <v>7777</v>
      </c>
      <c r="C1211" s="53">
        <v>2.8580000000000001</v>
      </c>
      <c r="D1211" s="53">
        <v>2.8580000000000001</v>
      </c>
      <c r="E1211" s="55">
        <v>9.4999999999999998E-3</v>
      </c>
      <c r="F1211" s="53">
        <v>2.831</v>
      </c>
      <c r="G1211" s="53">
        <v>2.831</v>
      </c>
    </row>
    <row r="1212" spans="1:7" x14ac:dyDescent="0.15">
      <c r="A1212" s="53">
        <v>778</v>
      </c>
      <c r="B1212" s="11" t="s">
        <v>6535</v>
      </c>
      <c r="C1212" s="53">
        <v>1.482</v>
      </c>
      <c r="D1212" s="53">
        <v>1.482</v>
      </c>
      <c r="E1212" s="55">
        <v>9.4999999999999998E-3</v>
      </c>
      <c r="F1212" s="53">
        <v>1.468</v>
      </c>
      <c r="G1212" s="53">
        <v>1.468</v>
      </c>
    </row>
    <row r="1213" spans="1:7" x14ac:dyDescent="0.15">
      <c r="A1213" s="53">
        <v>2639</v>
      </c>
      <c r="B1213" s="11" t="s">
        <v>5861</v>
      </c>
      <c r="C1213" s="53">
        <v>1.0268999999999999</v>
      </c>
      <c r="D1213" s="53">
        <v>1.0268999999999999</v>
      </c>
      <c r="E1213" s="55">
        <v>9.4999999999999998E-3</v>
      </c>
      <c r="F1213" s="53">
        <v>1.0172000000000001</v>
      </c>
      <c r="G1213" s="53">
        <v>1.0172000000000001</v>
      </c>
    </row>
    <row r="1214" spans="1:7" x14ac:dyDescent="0.15">
      <c r="A1214" s="53">
        <v>165806</v>
      </c>
      <c r="B1214" s="11" t="s">
        <v>7513</v>
      </c>
      <c r="C1214" s="53">
        <v>1.2709999999999999</v>
      </c>
      <c r="D1214" s="53">
        <v>1.2709999999999999</v>
      </c>
      <c r="E1214" s="55">
        <v>9.4999999999999998E-3</v>
      </c>
      <c r="F1214" s="53">
        <v>1.2589999999999999</v>
      </c>
      <c r="G1214" s="53">
        <v>1.2589999999999999</v>
      </c>
    </row>
    <row r="1215" spans="1:7" x14ac:dyDescent="0.15">
      <c r="A1215" s="53">
        <v>240017</v>
      </c>
      <c r="B1215" s="11" t="s">
        <v>10581</v>
      </c>
      <c r="C1215" s="53">
        <v>1.7487999999999999</v>
      </c>
      <c r="D1215" s="53">
        <v>2.1968000000000001</v>
      </c>
      <c r="E1215" s="55">
        <v>9.4999999999999998E-3</v>
      </c>
      <c r="F1215" s="53">
        <v>1.7323</v>
      </c>
      <c r="G1215" s="53">
        <v>2.1802999999999999</v>
      </c>
    </row>
    <row r="1216" spans="1:7" x14ac:dyDescent="0.15">
      <c r="A1216" s="53">
        <v>3593</v>
      </c>
      <c r="B1216" s="11" t="s">
        <v>5730</v>
      </c>
      <c r="C1216" s="53">
        <v>1.1342000000000001</v>
      </c>
      <c r="D1216" s="53">
        <v>1.1795</v>
      </c>
      <c r="E1216" s="55">
        <v>9.4999999999999998E-3</v>
      </c>
      <c r="F1216" s="53">
        <v>1.1234999999999999</v>
      </c>
      <c r="G1216" s="53">
        <v>1.1688000000000001</v>
      </c>
    </row>
    <row r="1217" spans="1:7" x14ac:dyDescent="0.15">
      <c r="A1217" s="53">
        <v>1879</v>
      </c>
      <c r="B1217" s="11" t="s">
        <v>197</v>
      </c>
      <c r="C1217" s="53">
        <v>0.95399999999999996</v>
      </c>
      <c r="D1217" s="53">
        <v>0.95399999999999996</v>
      </c>
      <c r="E1217" s="55">
        <v>9.4999999999999998E-3</v>
      </c>
      <c r="F1217" s="53">
        <v>0.94499999999999995</v>
      </c>
      <c r="G1217" s="53">
        <v>0.94499999999999995</v>
      </c>
    </row>
    <row r="1218" spans="1:7" x14ac:dyDescent="0.15">
      <c r="A1218" s="53">
        <v>2118</v>
      </c>
      <c r="B1218" s="11" t="s">
        <v>9190</v>
      </c>
      <c r="C1218" s="53">
        <v>1.0609999999999999</v>
      </c>
      <c r="D1218" s="53">
        <v>1.0609999999999999</v>
      </c>
      <c r="E1218" s="55">
        <v>9.4999999999999998E-3</v>
      </c>
      <c r="F1218" s="53">
        <v>1.0509999999999999</v>
      </c>
      <c r="G1218" s="53">
        <v>1.0509999999999999</v>
      </c>
    </row>
    <row r="1219" spans="1:7" x14ac:dyDescent="0.15">
      <c r="A1219" s="53">
        <v>519983</v>
      </c>
      <c r="B1219" s="11" t="s">
        <v>7702</v>
      </c>
      <c r="C1219" s="53">
        <v>1.4870000000000001</v>
      </c>
      <c r="D1219" s="53">
        <v>2.3370000000000002</v>
      </c>
      <c r="E1219" s="55">
        <v>9.4999999999999998E-3</v>
      </c>
      <c r="F1219" s="53">
        <v>1.4730000000000001</v>
      </c>
      <c r="G1219" s="53">
        <v>2.323</v>
      </c>
    </row>
    <row r="1220" spans="1:7" x14ac:dyDescent="0.15">
      <c r="A1220" s="53">
        <v>519172</v>
      </c>
      <c r="B1220" s="11" t="s">
        <v>7801</v>
      </c>
      <c r="C1220" s="53">
        <v>1.0629999999999999</v>
      </c>
      <c r="D1220" s="53">
        <v>1.0629999999999999</v>
      </c>
      <c r="E1220" s="55">
        <v>9.4999999999999998E-3</v>
      </c>
      <c r="F1220" s="53">
        <v>1.0529999999999999</v>
      </c>
      <c r="G1220" s="53">
        <v>1.0529999999999999</v>
      </c>
    </row>
    <row r="1221" spans="1:7" x14ac:dyDescent="0.15">
      <c r="A1221" s="53">
        <v>340008</v>
      </c>
      <c r="B1221" s="11" t="s">
        <v>7572</v>
      </c>
      <c r="C1221" s="53">
        <v>2.4386000000000001</v>
      </c>
      <c r="D1221" s="53">
        <v>3.2585999999999999</v>
      </c>
      <c r="E1221" s="55">
        <v>9.4999999999999998E-3</v>
      </c>
      <c r="F1221" s="53">
        <v>2.4157000000000002</v>
      </c>
      <c r="G1221" s="53">
        <v>3.2357</v>
      </c>
    </row>
    <row r="1222" spans="1:7" x14ac:dyDescent="0.15">
      <c r="A1222" s="53">
        <v>481013</v>
      </c>
      <c r="B1222" s="11" t="s">
        <v>6315</v>
      </c>
      <c r="C1222" s="53">
        <v>1.492</v>
      </c>
      <c r="D1222" s="53">
        <v>1.841</v>
      </c>
      <c r="E1222" s="55">
        <v>9.4999999999999998E-3</v>
      </c>
      <c r="F1222" s="53">
        <v>1.478</v>
      </c>
      <c r="G1222" s="53">
        <v>1.827</v>
      </c>
    </row>
    <row r="1223" spans="1:7" x14ac:dyDescent="0.15">
      <c r="A1223" s="53">
        <v>1789</v>
      </c>
      <c r="B1223" s="11" t="s">
        <v>5841</v>
      </c>
      <c r="C1223" s="53">
        <v>1.0660000000000001</v>
      </c>
      <c r="D1223" s="53">
        <v>1.1319999999999999</v>
      </c>
      <c r="E1223" s="55">
        <v>9.4999999999999998E-3</v>
      </c>
      <c r="F1223" s="53">
        <v>1.056</v>
      </c>
      <c r="G1223" s="53">
        <v>1.1220000000000001</v>
      </c>
    </row>
    <row r="1224" spans="1:7" x14ac:dyDescent="0.15">
      <c r="A1224" s="53">
        <v>393001</v>
      </c>
      <c r="B1224" s="11" t="s">
        <v>6509</v>
      </c>
      <c r="C1224" s="53">
        <v>1.0669999999999999</v>
      </c>
      <c r="D1224" s="53">
        <v>1.1319999999999999</v>
      </c>
      <c r="E1224" s="55">
        <v>9.4999999999999998E-3</v>
      </c>
      <c r="F1224" s="53">
        <v>1.0569999999999999</v>
      </c>
      <c r="G1224" s="53">
        <v>1.1220000000000001</v>
      </c>
    </row>
    <row r="1225" spans="1:7" x14ac:dyDescent="0.15">
      <c r="A1225" s="53">
        <v>160643</v>
      </c>
      <c r="B1225" s="11" t="s">
        <v>6720</v>
      </c>
      <c r="C1225" s="53">
        <v>0.76939999999999997</v>
      </c>
      <c r="D1225" s="53">
        <v>0.76939999999999997</v>
      </c>
      <c r="E1225" s="55">
        <v>9.4000000000000004E-3</v>
      </c>
      <c r="F1225" s="53">
        <v>0.76219999999999999</v>
      </c>
      <c r="G1225" s="53">
        <v>0.76219999999999999</v>
      </c>
    </row>
    <row r="1226" spans="1:7" x14ac:dyDescent="0.15">
      <c r="A1226" s="53">
        <v>161811</v>
      </c>
      <c r="B1226" s="11" t="s">
        <v>7849</v>
      </c>
      <c r="C1226" s="53">
        <v>0.96199999999999997</v>
      </c>
      <c r="D1226" s="53">
        <v>0</v>
      </c>
      <c r="E1226" s="55">
        <v>9.4000000000000004E-3</v>
      </c>
      <c r="F1226" s="53">
        <v>0.95299999999999996</v>
      </c>
      <c r="G1226" s="53">
        <v>0</v>
      </c>
    </row>
    <row r="1227" spans="1:7" x14ac:dyDescent="0.15">
      <c r="A1227" s="53">
        <v>1810</v>
      </c>
      <c r="B1227" s="11" t="s">
        <v>9030</v>
      </c>
      <c r="C1227" s="53">
        <v>1.39</v>
      </c>
      <c r="D1227" s="53">
        <v>1.39</v>
      </c>
      <c r="E1227" s="55">
        <v>9.4000000000000004E-3</v>
      </c>
      <c r="F1227" s="53">
        <v>1.377</v>
      </c>
      <c r="G1227" s="53">
        <v>1.377</v>
      </c>
    </row>
    <row r="1228" spans="1:7" x14ac:dyDescent="0.15">
      <c r="A1228" s="53">
        <v>1484</v>
      </c>
      <c r="B1228" s="11" t="s">
        <v>5855</v>
      </c>
      <c r="C1228" s="53">
        <v>1.0914999999999999</v>
      </c>
      <c r="D1228" s="53">
        <v>1.0914999999999999</v>
      </c>
      <c r="E1228" s="55">
        <v>9.4000000000000004E-3</v>
      </c>
      <c r="F1228" s="53">
        <v>1.0812999999999999</v>
      </c>
      <c r="G1228" s="53">
        <v>1.0812999999999999</v>
      </c>
    </row>
    <row r="1229" spans="1:7" x14ac:dyDescent="0.15">
      <c r="A1229" s="53">
        <v>5273</v>
      </c>
      <c r="B1229" s="11" t="s">
        <v>310</v>
      </c>
      <c r="C1229" s="53">
        <v>1.0059</v>
      </c>
      <c r="D1229" s="53">
        <v>1.0059</v>
      </c>
      <c r="E1229" s="55">
        <v>9.4000000000000004E-3</v>
      </c>
      <c r="F1229" s="53">
        <v>0.99650000000000005</v>
      </c>
      <c r="G1229" s="53">
        <v>0.99650000000000005</v>
      </c>
    </row>
    <row r="1230" spans="1:7" x14ac:dyDescent="0.15">
      <c r="A1230" s="53">
        <v>160806</v>
      </c>
      <c r="B1230" s="11" t="s">
        <v>7827</v>
      </c>
      <c r="C1230" s="53">
        <v>1.3919999999999999</v>
      </c>
      <c r="D1230" s="53">
        <v>1.276</v>
      </c>
      <c r="E1230" s="55">
        <v>9.4000000000000004E-3</v>
      </c>
      <c r="F1230" s="53">
        <v>1.379</v>
      </c>
      <c r="G1230" s="53">
        <v>1.264</v>
      </c>
    </row>
    <row r="1231" spans="1:7" x14ac:dyDescent="0.15">
      <c r="A1231" s="53">
        <v>167702</v>
      </c>
      <c r="B1231" s="11" t="s">
        <v>6665</v>
      </c>
      <c r="C1231" s="53">
        <v>1.1675</v>
      </c>
      <c r="D1231" s="53">
        <v>1.1675</v>
      </c>
      <c r="E1231" s="55">
        <v>9.4000000000000004E-3</v>
      </c>
      <c r="F1231" s="53">
        <v>1.1566000000000001</v>
      </c>
      <c r="G1231" s="53">
        <v>1.1566000000000001</v>
      </c>
    </row>
    <row r="1232" spans="1:7" x14ac:dyDescent="0.15">
      <c r="A1232" s="53">
        <v>160630</v>
      </c>
      <c r="B1232" s="11" t="s">
        <v>6746</v>
      </c>
      <c r="C1232" s="53">
        <v>0.75</v>
      </c>
      <c r="D1232" s="53">
        <v>1.1060000000000001</v>
      </c>
      <c r="E1232" s="55">
        <v>9.4000000000000004E-3</v>
      </c>
      <c r="F1232" s="53">
        <v>0.74299999999999999</v>
      </c>
      <c r="G1232" s="53">
        <v>1.1040000000000001</v>
      </c>
    </row>
    <row r="1233" spans="1:7" x14ac:dyDescent="0.15">
      <c r="A1233" s="53">
        <v>400003</v>
      </c>
      <c r="B1233" s="11" t="s">
        <v>188</v>
      </c>
      <c r="C1233" s="53">
        <v>1.4369000000000001</v>
      </c>
      <c r="D1233" s="53">
        <v>4.4935999999999998</v>
      </c>
      <c r="E1233" s="55">
        <v>9.4000000000000004E-3</v>
      </c>
      <c r="F1233" s="53">
        <v>1.4235</v>
      </c>
      <c r="G1233" s="53">
        <v>4.4570999999999996</v>
      </c>
    </row>
    <row r="1234" spans="1:7" x14ac:dyDescent="0.15">
      <c r="A1234" s="53">
        <v>160717</v>
      </c>
      <c r="B1234" s="11" t="s">
        <v>8455</v>
      </c>
      <c r="C1234" s="53">
        <v>0.82599999999999996</v>
      </c>
      <c r="D1234" s="53">
        <v>0.82599999999999996</v>
      </c>
      <c r="E1234" s="55">
        <v>9.4000000000000004E-3</v>
      </c>
      <c r="F1234" s="53">
        <v>0.81830000000000003</v>
      </c>
      <c r="G1234" s="53">
        <v>0.81830000000000003</v>
      </c>
    </row>
    <row r="1235" spans="1:7" x14ac:dyDescent="0.15">
      <c r="A1235" s="53">
        <v>991</v>
      </c>
      <c r="B1235" s="11" t="s">
        <v>6566</v>
      </c>
      <c r="C1235" s="53">
        <v>1.18</v>
      </c>
      <c r="D1235" s="53">
        <v>1.18</v>
      </c>
      <c r="E1235" s="55">
        <v>9.4000000000000004E-3</v>
      </c>
      <c r="F1235" s="53">
        <v>1.169</v>
      </c>
      <c r="G1235" s="53">
        <v>1.169</v>
      </c>
    </row>
    <row r="1236" spans="1:7" x14ac:dyDescent="0.15">
      <c r="A1236" s="53">
        <v>167703</v>
      </c>
      <c r="B1236" s="11" t="s">
        <v>6664</v>
      </c>
      <c r="C1236" s="53">
        <v>1.1587000000000001</v>
      </c>
      <c r="D1236" s="53">
        <v>1.1587000000000001</v>
      </c>
      <c r="E1236" s="55">
        <v>9.4000000000000004E-3</v>
      </c>
      <c r="F1236" s="53">
        <v>1.1478999999999999</v>
      </c>
      <c r="G1236" s="53">
        <v>1.1478999999999999</v>
      </c>
    </row>
    <row r="1237" spans="1:7" x14ac:dyDescent="0.15">
      <c r="A1237" s="53">
        <v>975</v>
      </c>
      <c r="B1237" s="11" t="s">
        <v>9662</v>
      </c>
      <c r="C1237" s="53">
        <v>1.0740000000000001</v>
      </c>
      <c r="D1237" s="53">
        <v>1.0740000000000001</v>
      </c>
      <c r="E1237" s="55">
        <v>9.4000000000000004E-3</v>
      </c>
      <c r="F1237" s="53">
        <v>1.0640000000000001</v>
      </c>
      <c r="G1237" s="53">
        <v>1.0640000000000001</v>
      </c>
    </row>
    <row r="1238" spans="1:7" x14ac:dyDescent="0.15">
      <c r="A1238" s="53">
        <v>1520</v>
      </c>
      <c r="B1238" s="11" t="s">
        <v>8541</v>
      </c>
      <c r="C1238" s="53">
        <v>0.96699999999999997</v>
      </c>
      <c r="D1238" s="53">
        <v>0.96699999999999997</v>
      </c>
      <c r="E1238" s="55">
        <v>9.4000000000000004E-3</v>
      </c>
      <c r="F1238" s="53">
        <v>0.95799999999999996</v>
      </c>
      <c r="G1238" s="53">
        <v>0.95799999999999996</v>
      </c>
    </row>
    <row r="1239" spans="1:7" x14ac:dyDescent="0.15">
      <c r="A1239" s="53">
        <v>510081</v>
      </c>
      <c r="B1239" s="11" t="s">
        <v>8305</v>
      </c>
      <c r="C1239" s="53">
        <v>1.0536000000000001</v>
      </c>
      <c r="D1239" s="53">
        <v>3.3754</v>
      </c>
      <c r="E1239" s="55">
        <v>9.4000000000000004E-3</v>
      </c>
      <c r="F1239" s="53">
        <v>1.0438000000000001</v>
      </c>
      <c r="G1239" s="53">
        <v>3.3656000000000001</v>
      </c>
    </row>
    <row r="1240" spans="1:7" x14ac:dyDescent="0.15">
      <c r="A1240" s="53">
        <v>5293</v>
      </c>
      <c r="B1240" s="11" t="s">
        <v>10840</v>
      </c>
      <c r="C1240" s="53">
        <v>1.0105999999999999</v>
      </c>
      <c r="D1240" s="53">
        <v>1.0105999999999999</v>
      </c>
      <c r="E1240" s="55">
        <v>9.4000000000000004E-3</v>
      </c>
      <c r="F1240" s="53">
        <v>1.0012000000000001</v>
      </c>
      <c r="G1240" s="53">
        <v>1.0012000000000001</v>
      </c>
    </row>
    <row r="1241" spans="1:7" x14ac:dyDescent="0.15">
      <c r="A1241" s="53">
        <v>450011</v>
      </c>
      <c r="B1241" s="11" t="s">
        <v>5776</v>
      </c>
      <c r="C1241" s="53">
        <v>1.3979999999999999</v>
      </c>
      <c r="D1241" s="53">
        <v>1.3979999999999999</v>
      </c>
      <c r="E1241" s="55">
        <v>9.4000000000000004E-3</v>
      </c>
      <c r="F1241" s="53">
        <v>1.385</v>
      </c>
      <c r="G1241" s="53">
        <v>1.385</v>
      </c>
    </row>
    <row r="1242" spans="1:7" x14ac:dyDescent="0.15">
      <c r="A1242" s="53">
        <v>67</v>
      </c>
      <c r="B1242" s="11" t="s">
        <v>8040</v>
      </c>
      <c r="C1242" s="53">
        <v>0.64700000000000002</v>
      </c>
      <c r="D1242" s="53">
        <v>1.0469999999999999</v>
      </c>
      <c r="E1242" s="55">
        <v>9.4000000000000004E-3</v>
      </c>
      <c r="F1242" s="53">
        <v>0.64100000000000001</v>
      </c>
      <c r="G1242" s="53">
        <v>1.0409999999999999</v>
      </c>
    </row>
    <row r="1243" spans="1:7" x14ac:dyDescent="0.15">
      <c r="A1243" s="53">
        <v>512120</v>
      </c>
      <c r="B1243" s="11" t="s">
        <v>5762</v>
      </c>
      <c r="C1243" s="53">
        <v>1.51</v>
      </c>
      <c r="D1243" s="53">
        <v>1.51</v>
      </c>
      <c r="E1243" s="55">
        <v>9.4000000000000004E-3</v>
      </c>
      <c r="F1243" s="53">
        <v>1.496</v>
      </c>
      <c r="G1243" s="53">
        <v>1.496</v>
      </c>
    </row>
    <row r="1244" spans="1:7" x14ac:dyDescent="0.15">
      <c r="A1244" s="53">
        <v>1056</v>
      </c>
      <c r="B1244" s="11" t="s">
        <v>9192</v>
      </c>
      <c r="C1244" s="53">
        <v>0.86299999999999999</v>
      </c>
      <c r="D1244" s="53">
        <v>0.86299999999999999</v>
      </c>
      <c r="E1244" s="55">
        <v>9.4000000000000004E-3</v>
      </c>
      <c r="F1244" s="53">
        <v>0.85499999999999998</v>
      </c>
      <c r="G1244" s="53">
        <v>0.85499999999999998</v>
      </c>
    </row>
    <row r="1245" spans="1:7" x14ac:dyDescent="0.15">
      <c r="A1245" s="53">
        <v>2630</v>
      </c>
      <c r="B1245" s="11" t="s">
        <v>6529</v>
      </c>
      <c r="C1245" s="53">
        <v>1.0035000000000001</v>
      </c>
      <c r="D1245" s="53">
        <v>1.0035000000000001</v>
      </c>
      <c r="E1245" s="55">
        <v>9.4000000000000004E-3</v>
      </c>
      <c r="F1245" s="53">
        <v>0.99419999999999997</v>
      </c>
      <c r="G1245" s="53">
        <v>0.99419999999999997</v>
      </c>
    </row>
    <row r="1246" spans="1:7" x14ac:dyDescent="0.15">
      <c r="A1246" s="53">
        <v>40020</v>
      </c>
      <c r="B1246" s="11" t="s">
        <v>5858</v>
      </c>
      <c r="C1246" s="53">
        <v>1.1870000000000001</v>
      </c>
      <c r="D1246" s="53">
        <v>1.6870000000000001</v>
      </c>
      <c r="E1246" s="55">
        <v>9.4000000000000004E-3</v>
      </c>
      <c r="F1246" s="53">
        <v>1.1759999999999999</v>
      </c>
      <c r="G1246" s="53">
        <v>1.6759999999999999</v>
      </c>
    </row>
    <row r="1247" spans="1:7" x14ac:dyDescent="0.15">
      <c r="A1247" s="53">
        <v>960001</v>
      </c>
      <c r="B1247" s="11" t="s">
        <v>10100</v>
      </c>
      <c r="C1247" s="53">
        <v>0.86399999999999999</v>
      </c>
      <c r="D1247" s="53">
        <v>0.86399999999999999</v>
      </c>
      <c r="E1247" s="55">
        <v>9.2999999999999992E-3</v>
      </c>
      <c r="F1247" s="53">
        <v>0.85599999999999998</v>
      </c>
      <c r="G1247" s="53">
        <v>0.85599999999999998</v>
      </c>
    </row>
    <row r="1248" spans="1:7" x14ac:dyDescent="0.15">
      <c r="A1248" s="53">
        <v>985</v>
      </c>
      <c r="B1248" s="11" t="s">
        <v>10326</v>
      </c>
      <c r="C1248" s="53">
        <v>1.1879999999999999</v>
      </c>
      <c r="D1248" s="53">
        <v>1.1879999999999999</v>
      </c>
      <c r="E1248" s="55">
        <v>9.2999999999999992E-3</v>
      </c>
      <c r="F1248" s="53">
        <v>1.177</v>
      </c>
      <c r="G1248" s="53">
        <v>1.177</v>
      </c>
    </row>
    <row r="1249" spans="1:7" x14ac:dyDescent="0.15">
      <c r="A1249" s="53">
        <v>1112</v>
      </c>
      <c r="B1249" s="11" t="s">
        <v>9776</v>
      </c>
      <c r="C1249" s="53">
        <v>1.621</v>
      </c>
      <c r="D1249" s="53">
        <v>1.621</v>
      </c>
      <c r="E1249" s="55">
        <v>9.2999999999999992E-3</v>
      </c>
      <c r="F1249" s="53">
        <v>1.6060000000000001</v>
      </c>
      <c r="G1249" s="53">
        <v>1.6060000000000001</v>
      </c>
    </row>
    <row r="1250" spans="1:7" x14ac:dyDescent="0.15">
      <c r="A1250" s="53">
        <v>496</v>
      </c>
      <c r="B1250" s="11" t="s">
        <v>6295</v>
      </c>
      <c r="C1250" s="53">
        <v>1.2121999999999999</v>
      </c>
      <c r="D1250" s="53">
        <v>1.4521999999999999</v>
      </c>
      <c r="E1250" s="55">
        <v>9.2999999999999992E-3</v>
      </c>
      <c r="F1250" s="53">
        <v>1.2010000000000001</v>
      </c>
      <c r="G1250" s="53">
        <v>1.4410000000000001</v>
      </c>
    </row>
    <row r="1251" spans="1:7" x14ac:dyDescent="0.15">
      <c r="A1251" s="53">
        <v>3702</v>
      </c>
      <c r="B1251" s="11" t="s">
        <v>10406</v>
      </c>
      <c r="C1251" s="53">
        <v>1.0285</v>
      </c>
      <c r="D1251" s="53">
        <v>1.0285</v>
      </c>
      <c r="E1251" s="55">
        <v>9.2999999999999992E-3</v>
      </c>
      <c r="F1251" s="53">
        <v>1.0189999999999999</v>
      </c>
      <c r="G1251" s="53">
        <v>1.0189999999999999</v>
      </c>
    </row>
    <row r="1252" spans="1:7" x14ac:dyDescent="0.15">
      <c r="A1252" s="53">
        <v>56</v>
      </c>
      <c r="B1252" s="11" t="s">
        <v>10564</v>
      </c>
      <c r="C1252" s="53">
        <v>1.841</v>
      </c>
      <c r="D1252" s="53">
        <v>1.841</v>
      </c>
      <c r="E1252" s="55">
        <v>9.2999999999999992E-3</v>
      </c>
      <c r="F1252" s="53">
        <v>1.8240000000000001</v>
      </c>
      <c r="G1252" s="53">
        <v>1.8240000000000001</v>
      </c>
    </row>
    <row r="1253" spans="1:7" x14ac:dyDescent="0.15">
      <c r="A1253" s="53">
        <v>1954</v>
      </c>
      <c r="B1253" s="11" t="s">
        <v>7727</v>
      </c>
      <c r="C1253" s="53">
        <v>0.97499999999999998</v>
      </c>
      <c r="D1253" s="53">
        <v>0.97499999999999998</v>
      </c>
      <c r="E1253" s="55">
        <v>9.2999999999999992E-3</v>
      </c>
      <c r="F1253" s="53">
        <v>0.96599999999999997</v>
      </c>
      <c r="G1253" s="53">
        <v>0.96599999999999997</v>
      </c>
    </row>
    <row r="1254" spans="1:7" x14ac:dyDescent="0.15">
      <c r="A1254" s="53">
        <v>519018</v>
      </c>
      <c r="B1254" s="11" t="s">
        <v>7537</v>
      </c>
      <c r="C1254" s="53">
        <v>0.65010000000000001</v>
      </c>
      <c r="D1254" s="53">
        <v>3.2783000000000002</v>
      </c>
      <c r="E1254" s="55">
        <v>9.2999999999999992E-3</v>
      </c>
      <c r="F1254" s="53">
        <v>0.64410000000000001</v>
      </c>
      <c r="G1254" s="53">
        <v>3.2627000000000002</v>
      </c>
    </row>
    <row r="1255" spans="1:7" x14ac:dyDescent="0.15">
      <c r="A1255" s="53">
        <v>150322</v>
      </c>
      <c r="B1255" s="11" t="s">
        <v>10334</v>
      </c>
      <c r="C1255" s="53">
        <v>1.3009999999999999</v>
      </c>
      <c r="D1255" s="53">
        <v>0.219</v>
      </c>
      <c r="E1255" s="55">
        <v>9.2999999999999992E-3</v>
      </c>
      <c r="F1255" s="53">
        <v>1.2889999999999999</v>
      </c>
      <c r="G1255" s="53">
        <v>0.217</v>
      </c>
    </row>
    <row r="1256" spans="1:7" x14ac:dyDescent="0.15">
      <c r="A1256" s="53">
        <v>772</v>
      </c>
      <c r="B1256" s="11" t="s">
        <v>7882</v>
      </c>
      <c r="C1256" s="53">
        <v>1.304</v>
      </c>
      <c r="D1256" s="53">
        <v>1.304</v>
      </c>
      <c r="E1256" s="55">
        <v>9.2999999999999992E-3</v>
      </c>
      <c r="F1256" s="53">
        <v>1.292</v>
      </c>
      <c r="G1256" s="53">
        <v>1.292</v>
      </c>
    </row>
    <row r="1257" spans="1:7" x14ac:dyDescent="0.15">
      <c r="A1257" s="53">
        <v>5284</v>
      </c>
      <c r="B1257" s="11" t="s">
        <v>309</v>
      </c>
      <c r="C1257" s="53">
        <v>1.0109999999999999</v>
      </c>
      <c r="D1257" s="53">
        <v>1.0109999999999999</v>
      </c>
      <c r="E1257" s="55">
        <v>9.2999999999999992E-3</v>
      </c>
      <c r="F1257" s="53">
        <v>1.0017</v>
      </c>
      <c r="G1257" s="53">
        <v>1.0017</v>
      </c>
    </row>
    <row r="1258" spans="1:7" x14ac:dyDescent="0.15">
      <c r="A1258" s="53">
        <v>519674</v>
      </c>
      <c r="B1258" s="11" t="s">
        <v>8177</v>
      </c>
      <c r="C1258" s="53">
        <v>2.5467</v>
      </c>
      <c r="D1258" s="53">
        <v>2.5467</v>
      </c>
      <c r="E1258" s="55">
        <v>9.2999999999999992E-3</v>
      </c>
      <c r="F1258" s="53">
        <v>2.5232999999999999</v>
      </c>
      <c r="G1258" s="53">
        <v>2.5232999999999999</v>
      </c>
    </row>
    <row r="1259" spans="1:7" x14ac:dyDescent="0.15">
      <c r="A1259" s="53">
        <v>584</v>
      </c>
      <c r="B1259" s="11" t="s">
        <v>6744</v>
      </c>
      <c r="C1259" s="53">
        <v>1.9590000000000001</v>
      </c>
      <c r="D1259" s="53">
        <v>1.9590000000000001</v>
      </c>
      <c r="E1259" s="55">
        <v>9.2999999999999992E-3</v>
      </c>
      <c r="F1259" s="53">
        <v>1.9410000000000001</v>
      </c>
      <c r="G1259" s="53">
        <v>1.9410000000000001</v>
      </c>
    </row>
    <row r="1260" spans="1:7" x14ac:dyDescent="0.15">
      <c r="A1260" s="53">
        <v>960028</v>
      </c>
      <c r="B1260" s="11" t="s">
        <v>10556</v>
      </c>
      <c r="C1260" s="53">
        <v>1.796</v>
      </c>
      <c r="D1260" s="53">
        <v>1.796</v>
      </c>
      <c r="E1260" s="55">
        <v>9.2999999999999992E-3</v>
      </c>
      <c r="F1260" s="53">
        <v>1.7795000000000001</v>
      </c>
      <c r="G1260" s="53">
        <v>1.7795000000000001</v>
      </c>
    </row>
    <row r="1261" spans="1:7" x14ac:dyDescent="0.15">
      <c r="A1261" s="53">
        <v>2071</v>
      </c>
      <c r="B1261" s="11" t="s">
        <v>6299</v>
      </c>
      <c r="C1261" s="53">
        <v>1.2082999999999999</v>
      </c>
      <c r="D1261" s="53">
        <v>1.2583</v>
      </c>
      <c r="E1261" s="55">
        <v>9.2999999999999992E-3</v>
      </c>
      <c r="F1261" s="53">
        <v>1.1972</v>
      </c>
      <c r="G1261" s="53">
        <v>1.2472000000000001</v>
      </c>
    </row>
    <row r="1262" spans="1:7" x14ac:dyDescent="0.15">
      <c r="A1262" s="53">
        <v>519195</v>
      </c>
      <c r="B1262" s="11" t="s">
        <v>8045</v>
      </c>
      <c r="C1262" s="53">
        <v>1.2636000000000001</v>
      </c>
      <c r="D1262" s="53">
        <v>1.5835999999999999</v>
      </c>
      <c r="E1262" s="55">
        <v>9.2999999999999992E-3</v>
      </c>
      <c r="F1262" s="53">
        <v>1.252</v>
      </c>
      <c r="G1262" s="53">
        <v>1.5720000000000001</v>
      </c>
    </row>
    <row r="1263" spans="1:7" x14ac:dyDescent="0.15">
      <c r="A1263" s="53">
        <v>510190</v>
      </c>
      <c r="B1263" s="11" t="s">
        <v>5788</v>
      </c>
      <c r="C1263" s="53">
        <v>3.5950000000000002</v>
      </c>
      <c r="D1263" s="53">
        <v>1.3779999999999999</v>
      </c>
      <c r="E1263" s="55">
        <v>9.2999999999999992E-3</v>
      </c>
      <c r="F1263" s="53">
        <v>3.5619999999999998</v>
      </c>
      <c r="G1263" s="53">
        <v>1.365</v>
      </c>
    </row>
    <row r="1264" spans="1:7" x14ac:dyDescent="0.15">
      <c r="A1264" s="53">
        <v>150056</v>
      </c>
      <c r="B1264" s="11" t="s">
        <v>6400</v>
      </c>
      <c r="C1264" s="53">
        <v>1.2758</v>
      </c>
      <c r="D1264" s="53">
        <v>1.2758</v>
      </c>
      <c r="E1264" s="55">
        <v>9.2999999999999992E-3</v>
      </c>
      <c r="F1264" s="53">
        <v>1.2641</v>
      </c>
      <c r="G1264" s="53">
        <v>1.2641</v>
      </c>
    </row>
    <row r="1265" spans="1:7" x14ac:dyDescent="0.15">
      <c r="A1265" s="53">
        <v>420005</v>
      </c>
      <c r="B1265" s="11" t="s">
        <v>5725</v>
      </c>
      <c r="C1265" s="53">
        <v>1.4179999999999999</v>
      </c>
      <c r="D1265" s="53">
        <v>1.7889999999999999</v>
      </c>
      <c r="E1265" s="55">
        <v>9.2999999999999992E-3</v>
      </c>
      <c r="F1265" s="53">
        <v>1.405</v>
      </c>
      <c r="G1265" s="53">
        <v>1.776</v>
      </c>
    </row>
    <row r="1266" spans="1:7" x14ac:dyDescent="0.15">
      <c r="A1266" s="53">
        <v>530003</v>
      </c>
      <c r="B1266" s="11" t="s">
        <v>10557</v>
      </c>
      <c r="C1266" s="53">
        <v>1.7906</v>
      </c>
      <c r="D1266" s="53">
        <v>3.2406000000000001</v>
      </c>
      <c r="E1266" s="55">
        <v>9.1999999999999998E-3</v>
      </c>
      <c r="F1266" s="53">
        <v>1.7742</v>
      </c>
      <c r="G1266" s="53">
        <v>3.2242000000000002</v>
      </c>
    </row>
    <row r="1267" spans="1:7" x14ac:dyDescent="0.15">
      <c r="A1267" s="53">
        <v>866</v>
      </c>
      <c r="B1267" s="11" t="s">
        <v>10570</v>
      </c>
      <c r="C1267" s="53">
        <v>1.202</v>
      </c>
      <c r="D1267" s="53">
        <v>1.202</v>
      </c>
      <c r="E1267" s="55">
        <v>9.1999999999999998E-3</v>
      </c>
      <c r="F1267" s="53">
        <v>1.1910000000000001</v>
      </c>
      <c r="G1267" s="53">
        <v>1.1910000000000001</v>
      </c>
    </row>
    <row r="1268" spans="1:7" x14ac:dyDescent="0.15">
      <c r="A1268" s="53">
        <v>273</v>
      </c>
      <c r="B1268" s="11" t="s">
        <v>165</v>
      </c>
      <c r="C1268" s="53">
        <v>1.4219999999999999</v>
      </c>
      <c r="D1268" s="53">
        <v>2.1440000000000001</v>
      </c>
      <c r="E1268" s="55">
        <v>9.1999999999999998E-3</v>
      </c>
      <c r="F1268" s="53">
        <v>1.409</v>
      </c>
      <c r="G1268" s="53">
        <v>2.1309999999999998</v>
      </c>
    </row>
    <row r="1269" spans="1:7" x14ac:dyDescent="0.15">
      <c r="A1269" s="53">
        <v>376</v>
      </c>
      <c r="B1269" s="11" t="s">
        <v>5775</v>
      </c>
      <c r="C1269" s="53">
        <v>1.3129999999999999</v>
      </c>
      <c r="D1269" s="53">
        <v>1.3129999999999999</v>
      </c>
      <c r="E1269" s="55">
        <v>9.1999999999999998E-3</v>
      </c>
      <c r="F1269" s="53">
        <v>1.3009999999999999</v>
      </c>
      <c r="G1269" s="53">
        <v>1.3009999999999999</v>
      </c>
    </row>
    <row r="1270" spans="1:7" x14ac:dyDescent="0.15">
      <c r="A1270" s="53">
        <v>1975</v>
      </c>
      <c r="B1270" s="11" t="s">
        <v>7911</v>
      </c>
      <c r="C1270" s="53">
        <v>1.532</v>
      </c>
      <c r="D1270" s="53">
        <v>1.532</v>
      </c>
      <c r="E1270" s="55">
        <v>9.1999999999999998E-3</v>
      </c>
      <c r="F1270" s="53">
        <v>1.518</v>
      </c>
      <c r="G1270" s="53">
        <v>1.518</v>
      </c>
    </row>
    <row r="1271" spans="1:7" x14ac:dyDescent="0.15">
      <c r="A1271" s="53">
        <v>571002</v>
      </c>
      <c r="B1271" s="11" t="s">
        <v>187</v>
      </c>
      <c r="C1271" s="53">
        <v>1.5656000000000001</v>
      </c>
      <c r="D1271" s="53">
        <v>2.2856000000000001</v>
      </c>
      <c r="E1271" s="55">
        <v>9.1999999999999998E-3</v>
      </c>
      <c r="F1271" s="53">
        <v>1.5512999999999999</v>
      </c>
      <c r="G1271" s="53">
        <v>2.2713000000000001</v>
      </c>
    </row>
    <row r="1272" spans="1:7" x14ac:dyDescent="0.15">
      <c r="A1272" s="53">
        <v>2177</v>
      </c>
      <c r="B1272" s="11" t="s">
        <v>6391</v>
      </c>
      <c r="C1272" s="53">
        <v>1.095</v>
      </c>
      <c r="D1272" s="53">
        <v>1.095</v>
      </c>
      <c r="E1272" s="55">
        <v>9.1999999999999998E-3</v>
      </c>
      <c r="F1272" s="53">
        <v>1.085</v>
      </c>
      <c r="G1272" s="53">
        <v>1.085</v>
      </c>
    </row>
    <row r="1273" spans="1:7" x14ac:dyDescent="0.15">
      <c r="A1273" s="53">
        <v>1799</v>
      </c>
      <c r="B1273" s="11" t="s">
        <v>9002</v>
      </c>
      <c r="C1273" s="53">
        <v>1.0403</v>
      </c>
      <c r="D1273" s="53">
        <v>1.0403</v>
      </c>
      <c r="E1273" s="55">
        <v>9.1999999999999998E-3</v>
      </c>
      <c r="F1273" s="53">
        <v>1.0307999999999999</v>
      </c>
      <c r="G1273" s="53">
        <v>1.0307999999999999</v>
      </c>
    </row>
    <row r="1274" spans="1:7" x14ac:dyDescent="0.15">
      <c r="A1274" s="53">
        <v>1104</v>
      </c>
      <c r="B1274" s="11" t="s">
        <v>5932</v>
      </c>
      <c r="C1274" s="53">
        <v>0.98599999999999999</v>
      </c>
      <c r="D1274" s="53">
        <v>0.98599999999999999</v>
      </c>
      <c r="E1274" s="55">
        <v>9.1999999999999998E-3</v>
      </c>
      <c r="F1274" s="53">
        <v>0.97699999999999998</v>
      </c>
      <c r="G1274" s="53">
        <v>0.97699999999999998</v>
      </c>
    </row>
    <row r="1275" spans="1:7" x14ac:dyDescent="0.15">
      <c r="A1275" s="53">
        <v>970</v>
      </c>
      <c r="B1275" s="11" t="s">
        <v>10114</v>
      </c>
      <c r="C1275" s="53">
        <v>2.1920000000000002</v>
      </c>
      <c r="D1275" s="53">
        <v>2.1920000000000002</v>
      </c>
      <c r="E1275" s="55">
        <v>9.1999999999999998E-3</v>
      </c>
      <c r="F1275" s="53">
        <v>2.1720000000000002</v>
      </c>
      <c r="G1275" s="53">
        <v>2.1720000000000002</v>
      </c>
    </row>
    <row r="1276" spans="1:7" x14ac:dyDescent="0.15">
      <c r="A1276" s="53">
        <v>477</v>
      </c>
      <c r="B1276" s="11" t="s">
        <v>9391</v>
      </c>
      <c r="C1276" s="53">
        <v>1.754</v>
      </c>
      <c r="D1276" s="53">
        <v>1.754</v>
      </c>
      <c r="E1276" s="55">
        <v>9.1999999999999998E-3</v>
      </c>
      <c r="F1276" s="53">
        <v>1.738</v>
      </c>
      <c r="G1276" s="53">
        <v>1.738</v>
      </c>
    </row>
    <row r="1277" spans="1:7" x14ac:dyDescent="0.15">
      <c r="A1277" s="53">
        <v>20023</v>
      </c>
      <c r="B1277" s="11" t="s">
        <v>5734</v>
      </c>
      <c r="C1277" s="53">
        <v>2.6320000000000001</v>
      </c>
      <c r="D1277" s="53">
        <v>2.6320000000000001</v>
      </c>
      <c r="E1277" s="55">
        <v>9.1999999999999998E-3</v>
      </c>
      <c r="F1277" s="53">
        <v>2.6080000000000001</v>
      </c>
      <c r="G1277" s="53">
        <v>2.6080000000000001</v>
      </c>
    </row>
    <row r="1278" spans="1:7" x14ac:dyDescent="0.15">
      <c r="A1278" s="53">
        <v>297</v>
      </c>
      <c r="B1278" s="11" t="s">
        <v>6521</v>
      </c>
      <c r="C1278" s="53">
        <v>0.878</v>
      </c>
      <c r="D1278" s="53">
        <v>0.878</v>
      </c>
      <c r="E1278" s="55">
        <v>9.1999999999999998E-3</v>
      </c>
      <c r="F1278" s="53">
        <v>0.87</v>
      </c>
      <c r="G1278" s="53">
        <v>0.87</v>
      </c>
    </row>
    <row r="1279" spans="1:7" x14ac:dyDescent="0.15">
      <c r="A1279" s="53">
        <v>450008</v>
      </c>
      <c r="B1279" s="11" t="s">
        <v>5829</v>
      </c>
      <c r="C1279" s="53">
        <v>1.0980000000000001</v>
      </c>
      <c r="D1279" s="53">
        <v>1.4410000000000001</v>
      </c>
      <c r="E1279" s="55">
        <v>9.1999999999999998E-3</v>
      </c>
      <c r="F1279" s="53">
        <v>1.0880000000000001</v>
      </c>
      <c r="G1279" s="53">
        <v>1.431</v>
      </c>
    </row>
    <row r="1280" spans="1:7" x14ac:dyDescent="0.15">
      <c r="A1280" s="53">
        <v>519181</v>
      </c>
      <c r="B1280" s="11" t="s">
        <v>8051</v>
      </c>
      <c r="C1280" s="53">
        <v>0.83489999999999998</v>
      </c>
      <c r="D1280" s="53">
        <v>2.2511000000000001</v>
      </c>
      <c r="E1280" s="55">
        <v>9.1999999999999998E-3</v>
      </c>
      <c r="F1280" s="53">
        <v>0.82730000000000004</v>
      </c>
      <c r="G1280" s="53">
        <v>2.2378</v>
      </c>
    </row>
    <row r="1281" spans="1:7" x14ac:dyDescent="0.15">
      <c r="A1281" s="53">
        <v>165519</v>
      </c>
      <c r="B1281" s="11" t="s">
        <v>6414</v>
      </c>
      <c r="C1281" s="53">
        <v>0.879</v>
      </c>
      <c r="D1281" s="53">
        <v>1.5129999999999999</v>
      </c>
      <c r="E1281" s="55">
        <v>9.1999999999999998E-3</v>
      </c>
      <c r="F1281" s="53">
        <v>0.871</v>
      </c>
      <c r="G1281" s="53">
        <v>1.5049999999999999</v>
      </c>
    </row>
    <row r="1282" spans="1:7" ht="32" x14ac:dyDescent="0.15">
      <c r="A1282" s="53">
        <v>110033</v>
      </c>
      <c r="B1282" s="11" t="s">
        <v>10841</v>
      </c>
      <c r="C1282" s="53">
        <v>0.18679999999999999</v>
      </c>
      <c r="D1282" s="53">
        <v>0.18679999999999999</v>
      </c>
      <c r="E1282" s="55">
        <v>9.1999999999999998E-3</v>
      </c>
      <c r="F1282" s="53">
        <v>0.18509999999999999</v>
      </c>
      <c r="G1282" s="53">
        <v>0.18509999999999999</v>
      </c>
    </row>
    <row r="1283" spans="1:7" ht="32" x14ac:dyDescent="0.15">
      <c r="A1283" s="53">
        <v>110032</v>
      </c>
      <c r="B1283" s="11" t="s">
        <v>10842</v>
      </c>
      <c r="C1283" s="53">
        <v>0.18679999999999999</v>
      </c>
      <c r="D1283" s="53">
        <v>0.18679999999999999</v>
      </c>
      <c r="E1283" s="55">
        <v>9.1999999999999998E-3</v>
      </c>
      <c r="F1283" s="53">
        <v>0.18509999999999999</v>
      </c>
      <c r="G1283" s="53">
        <v>0.18509999999999999</v>
      </c>
    </row>
    <row r="1284" spans="1:7" x14ac:dyDescent="0.15">
      <c r="A1284" s="53">
        <v>2319</v>
      </c>
      <c r="B1284" s="11" t="s">
        <v>5787</v>
      </c>
      <c r="C1284" s="53">
        <v>1.099</v>
      </c>
      <c r="D1284" s="53">
        <v>1.099</v>
      </c>
      <c r="E1284" s="55">
        <v>9.1999999999999998E-3</v>
      </c>
      <c r="F1284" s="53">
        <v>1.089</v>
      </c>
      <c r="G1284" s="53">
        <v>1.089</v>
      </c>
    </row>
    <row r="1285" spans="1:7" x14ac:dyDescent="0.15">
      <c r="A1285" s="53">
        <v>570007</v>
      </c>
      <c r="B1285" s="11" t="s">
        <v>204</v>
      </c>
      <c r="C1285" s="53">
        <v>1.429</v>
      </c>
      <c r="D1285" s="53">
        <v>1.429</v>
      </c>
      <c r="E1285" s="55">
        <v>9.1999999999999998E-3</v>
      </c>
      <c r="F1285" s="53">
        <v>1.4159999999999999</v>
      </c>
      <c r="G1285" s="53">
        <v>1.4159999999999999</v>
      </c>
    </row>
    <row r="1286" spans="1:7" x14ac:dyDescent="0.15">
      <c r="A1286" s="53">
        <v>1798</v>
      </c>
      <c r="B1286" s="11" t="s">
        <v>9001</v>
      </c>
      <c r="C1286" s="53">
        <v>1.0341</v>
      </c>
      <c r="D1286" s="53">
        <v>1.0341</v>
      </c>
      <c r="E1286" s="55">
        <v>9.1999999999999998E-3</v>
      </c>
      <c r="F1286" s="53">
        <v>1.0246999999999999</v>
      </c>
      <c r="G1286" s="53">
        <v>1.0246999999999999</v>
      </c>
    </row>
    <row r="1287" spans="1:7" x14ac:dyDescent="0.15">
      <c r="A1287" s="53">
        <v>3169</v>
      </c>
      <c r="B1287" s="11" t="s">
        <v>8789</v>
      </c>
      <c r="C1287" s="53">
        <v>1.1223000000000001</v>
      </c>
      <c r="D1287" s="53">
        <v>1.1223000000000001</v>
      </c>
      <c r="E1287" s="55">
        <v>9.1999999999999998E-3</v>
      </c>
      <c r="F1287" s="53">
        <v>1.1121000000000001</v>
      </c>
      <c r="G1287" s="53">
        <v>1.1121000000000001</v>
      </c>
    </row>
    <row r="1288" spans="1:7" x14ac:dyDescent="0.15">
      <c r="A1288" s="53">
        <v>161816</v>
      </c>
      <c r="B1288" s="11" t="s">
        <v>8084</v>
      </c>
      <c r="C1288" s="53">
        <v>1.101</v>
      </c>
      <c r="D1288" s="53">
        <v>1.2170000000000001</v>
      </c>
      <c r="E1288" s="55">
        <v>9.1999999999999998E-3</v>
      </c>
      <c r="F1288" s="53">
        <v>1.091</v>
      </c>
      <c r="G1288" s="53">
        <v>1.2130000000000001</v>
      </c>
    </row>
    <row r="1289" spans="1:7" x14ac:dyDescent="0.15">
      <c r="A1289" s="53">
        <v>159901</v>
      </c>
      <c r="B1289" s="11" t="s">
        <v>9904</v>
      </c>
      <c r="C1289" s="53">
        <v>4.7896999999999998</v>
      </c>
      <c r="D1289" s="53">
        <v>4.6616999999999997</v>
      </c>
      <c r="E1289" s="55">
        <v>9.1999999999999998E-3</v>
      </c>
      <c r="F1289" s="53">
        <v>4.7462</v>
      </c>
      <c r="G1289" s="53">
        <v>4.6204000000000001</v>
      </c>
    </row>
    <row r="1290" spans="1:7" x14ac:dyDescent="0.15">
      <c r="A1290" s="53">
        <v>3170</v>
      </c>
      <c r="B1290" s="11" t="s">
        <v>8801</v>
      </c>
      <c r="C1290" s="53">
        <v>1.1233</v>
      </c>
      <c r="D1290" s="53">
        <v>1.1233</v>
      </c>
      <c r="E1290" s="55">
        <v>9.1999999999999998E-3</v>
      </c>
      <c r="F1290" s="53">
        <v>1.1131</v>
      </c>
      <c r="G1290" s="53">
        <v>1.1131</v>
      </c>
    </row>
    <row r="1291" spans="1:7" x14ac:dyDescent="0.15">
      <c r="A1291" s="53">
        <v>4335</v>
      </c>
      <c r="B1291" s="11" t="s">
        <v>10632</v>
      </c>
      <c r="C1291" s="53">
        <v>1.1140000000000001</v>
      </c>
      <c r="D1291" s="53">
        <v>1.1140000000000001</v>
      </c>
      <c r="E1291" s="55">
        <v>9.1000000000000004E-3</v>
      </c>
      <c r="F1291" s="53">
        <v>1.1039000000000001</v>
      </c>
      <c r="G1291" s="53">
        <v>1.1039000000000001</v>
      </c>
    </row>
    <row r="1292" spans="1:7" x14ac:dyDescent="0.15">
      <c r="A1292" s="53">
        <v>1102</v>
      </c>
      <c r="B1292" s="11" t="s">
        <v>7610</v>
      </c>
      <c r="C1292" s="53">
        <v>1.3240000000000001</v>
      </c>
      <c r="D1292" s="53">
        <v>1.3240000000000001</v>
      </c>
      <c r="E1292" s="55">
        <v>9.1000000000000004E-3</v>
      </c>
      <c r="F1292" s="53">
        <v>1.3120000000000001</v>
      </c>
      <c r="G1292" s="53">
        <v>1.3120000000000001</v>
      </c>
    </row>
    <row r="1293" spans="1:7" x14ac:dyDescent="0.15">
      <c r="A1293" s="53">
        <v>502018</v>
      </c>
      <c r="B1293" s="11" t="s">
        <v>8614</v>
      </c>
      <c r="C1293" s="53">
        <v>0.88300000000000001</v>
      </c>
      <c r="D1293" s="53">
        <v>0.88300000000000001</v>
      </c>
      <c r="E1293" s="55">
        <v>9.1000000000000004E-3</v>
      </c>
      <c r="F1293" s="53">
        <v>0.875</v>
      </c>
      <c r="G1293" s="53">
        <v>0.875</v>
      </c>
    </row>
    <row r="1294" spans="1:7" x14ac:dyDescent="0.15">
      <c r="A1294" s="53">
        <v>690004</v>
      </c>
      <c r="B1294" s="11" t="s">
        <v>7548</v>
      </c>
      <c r="C1294" s="53">
        <v>1.546</v>
      </c>
      <c r="D1294" s="53">
        <v>1.546</v>
      </c>
      <c r="E1294" s="55">
        <v>9.1000000000000004E-3</v>
      </c>
      <c r="F1294" s="53">
        <v>1.532</v>
      </c>
      <c r="G1294" s="53">
        <v>1.532</v>
      </c>
    </row>
    <row r="1295" spans="1:7" x14ac:dyDescent="0.15">
      <c r="A1295" s="53">
        <v>40035</v>
      </c>
      <c r="B1295" s="11" t="s">
        <v>5772</v>
      </c>
      <c r="C1295" s="53">
        <v>2.54</v>
      </c>
      <c r="D1295" s="53">
        <v>2.92</v>
      </c>
      <c r="E1295" s="55">
        <v>9.1000000000000004E-3</v>
      </c>
      <c r="F1295" s="53">
        <v>2.5169999999999999</v>
      </c>
      <c r="G1295" s="53">
        <v>2.8969999999999998</v>
      </c>
    </row>
    <row r="1296" spans="1:7" x14ac:dyDescent="0.15">
      <c r="A1296" s="53">
        <v>1076</v>
      </c>
      <c r="B1296" s="11" t="s">
        <v>9433</v>
      </c>
      <c r="C1296" s="53">
        <v>0.995</v>
      </c>
      <c r="D1296" s="53">
        <v>0.995</v>
      </c>
      <c r="E1296" s="55">
        <v>9.1000000000000004E-3</v>
      </c>
      <c r="F1296" s="53">
        <v>0.98599999999999999</v>
      </c>
      <c r="G1296" s="53">
        <v>0.98599999999999999</v>
      </c>
    </row>
    <row r="1297" spans="1:7" x14ac:dyDescent="0.15">
      <c r="A1297" s="53">
        <v>2132</v>
      </c>
      <c r="B1297" s="11" t="s">
        <v>9184</v>
      </c>
      <c r="C1297" s="53">
        <v>0.996</v>
      </c>
      <c r="D1297" s="53">
        <v>0.996</v>
      </c>
      <c r="E1297" s="55">
        <v>9.1000000000000004E-3</v>
      </c>
      <c r="F1297" s="53">
        <v>0.98699999999999999</v>
      </c>
      <c r="G1297" s="53">
        <v>0.98699999999999999</v>
      </c>
    </row>
    <row r="1298" spans="1:7" x14ac:dyDescent="0.15">
      <c r="A1298" s="53">
        <v>2631</v>
      </c>
      <c r="B1298" s="11" t="s">
        <v>6543</v>
      </c>
      <c r="C1298" s="53">
        <v>0.97409999999999997</v>
      </c>
      <c r="D1298" s="53">
        <v>0.97409999999999997</v>
      </c>
      <c r="E1298" s="55">
        <v>9.1000000000000004E-3</v>
      </c>
      <c r="F1298" s="53">
        <v>0.96530000000000005</v>
      </c>
      <c r="G1298" s="53">
        <v>0.96530000000000005</v>
      </c>
    </row>
    <row r="1299" spans="1:7" x14ac:dyDescent="0.15">
      <c r="A1299" s="53">
        <v>294</v>
      </c>
      <c r="B1299" s="11" t="s">
        <v>5747</v>
      </c>
      <c r="C1299" s="53">
        <v>1.9930000000000001</v>
      </c>
      <c r="D1299" s="53">
        <v>1.9930000000000001</v>
      </c>
      <c r="E1299" s="55">
        <v>9.1000000000000004E-3</v>
      </c>
      <c r="F1299" s="53">
        <v>1.9750000000000001</v>
      </c>
      <c r="G1299" s="53">
        <v>1.9750000000000001</v>
      </c>
    </row>
    <row r="1300" spans="1:7" x14ac:dyDescent="0.15">
      <c r="A1300" s="53">
        <v>620008</v>
      </c>
      <c r="B1300" s="11" t="s">
        <v>6437</v>
      </c>
      <c r="C1300" s="53">
        <v>1.33</v>
      </c>
      <c r="D1300" s="53">
        <v>1.33</v>
      </c>
      <c r="E1300" s="55">
        <v>9.1000000000000004E-3</v>
      </c>
      <c r="F1300" s="53">
        <v>1.3180000000000001</v>
      </c>
      <c r="G1300" s="53">
        <v>1.3180000000000001</v>
      </c>
    </row>
    <row r="1301" spans="1:7" x14ac:dyDescent="0.15">
      <c r="A1301" s="53">
        <v>373</v>
      </c>
      <c r="B1301" s="11" t="s">
        <v>5770</v>
      </c>
      <c r="C1301" s="53">
        <v>1.3320000000000001</v>
      </c>
      <c r="D1301" s="53">
        <v>1.3320000000000001</v>
      </c>
      <c r="E1301" s="55">
        <v>9.1000000000000004E-3</v>
      </c>
      <c r="F1301" s="53">
        <v>1.32</v>
      </c>
      <c r="G1301" s="53">
        <v>1.32</v>
      </c>
    </row>
    <row r="1302" spans="1:7" x14ac:dyDescent="0.15">
      <c r="A1302" s="53">
        <v>1915</v>
      </c>
      <c r="B1302" s="11" t="s">
        <v>6783</v>
      </c>
      <c r="C1302" s="53">
        <v>0.88800000000000001</v>
      </c>
      <c r="D1302" s="53">
        <v>0.88800000000000001</v>
      </c>
      <c r="E1302" s="55">
        <v>9.1000000000000004E-3</v>
      </c>
      <c r="F1302" s="53">
        <v>0.88</v>
      </c>
      <c r="G1302" s="53">
        <v>0.88</v>
      </c>
    </row>
    <row r="1303" spans="1:7" x14ac:dyDescent="0.15">
      <c r="A1303" s="53">
        <v>530019</v>
      </c>
      <c r="B1303" s="11" t="s">
        <v>10635</v>
      </c>
      <c r="C1303" s="53">
        <v>2.11</v>
      </c>
      <c r="D1303" s="53">
        <v>2.11</v>
      </c>
      <c r="E1303" s="55">
        <v>9.1000000000000004E-3</v>
      </c>
      <c r="F1303" s="53">
        <v>2.0910000000000002</v>
      </c>
      <c r="G1303" s="53">
        <v>2.0910000000000002</v>
      </c>
    </row>
    <row r="1304" spans="1:7" x14ac:dyDescent="0.15">
      <c r="A1304" s="53">
        <v>110022</v>
      </c>
      <c r="B1304" s="11" t="s">
        <v>9444</v>
      </c>
      <c r="C1304" s="53">
        <v>2.3330000000000002</v>
      </c>
      <c r="D1304" s="53">
        <v>2.3330000000000002</v>
      </c>
      <c r="E1304" s="55">
        <v>9.1000000000000004E-3</v>
      </c>
      <c r="F1304" s="53">
        <v>2.3119999999999998</v>
      </c>
      <c r="G1304" s="53">
        <v>2.3119999999999998</v>
      </c>
    </row>
    <row r="1305" spans="1:7" x14ac:dyDescent="0.15">
      <c r="A1305" s="53">
        <v>879</v>
      </c>
      <c r="B1305" s="11" t="s">
        <v>6288</v>
      </c>
      <c r="C1305" s="53">
        <v>1.3360000000000001</v>
      </c>
      <c r="D1305" s="53">
        <v>1.3360000000000001</v>
      </c>
      <c r="E1305" s="55">
        <v>9.1000000000000004E-3</v>
      </c>
      <c r="F1305" s="53">
        <v>1.3240000000000001</v>
      </c>
      <c r="G1305" s="53">
        <v>1.3240000000000001</v>
      </c>
    </row>
    <row r="1306" spans="1:7" x14ac:dyDescent="0.15">
      <c r="A1306" s="53">
        <v>460002</v>
      </c>
      <c r="B1306" s="11" t="s">
        <v>7750</v>
      </c>
      <c r="C1306" s="53">
        <v>1.2138</v>
      </c>
      <c r="D1306" s="53">
        <v>1.6607000000000001</v>
      </c>
      <c r="E1306" s="55">
        <v>9.1000000000000004E-3</v>
      </c>
      <c r="F1306" s="53">
        <v>1.2029000000000001</v>
      </c>
      <c r="G1306" s="53">
        <v>1.6497999999999999</v>
      </c>
    </row>
    <row r="1307" spans="1:7" x14ac:dyDescent="0.15">
      <c r="A1307" s="53">
        <v>5051</v>
      </c>
      <c r="B1307" s="11" t="s">
        <v>8216</v>
      </c>
      <c r="C1307" s="53">
        <v>0.95860000000000001</v>
      </c>
      <c r="D1307" s="53">
        <v>0.95860000000000001</v>
      </c>
      <c r="E1307" s="55">
        <v>9.1000000000000004E-3</v>
      </c>
      <c r="F1307" s="53">
        <v>0.95</v>
      </c>
      <c r="G1307" s="53">
        <v>0.95</v>
      </c>
    </row>
    <row r="1308" spans="1:7" x14ac:dyDescent="0.15">
      <c r="A1308" s="53">
        <v>368</v>
      </c>
      <c r="B1308" s="11" t="s">
        <v>7616</v>
      </c>
      <c r="C1308" s="53">
        <v>1.55</v>
      </c>
      <c r="D1308" s="53">
        <v>1.55</v>
      </c>
      <c r="E1308" s="55">
        <v>8.9999999999999993E-3</v>
      </c>
      <c r="F1308" s="53">
        <v>1.5361</v>
      </c>
      <c r="G1308" s="53">
        <v>1.5361</v>
      </c>
    </row>
    <row r="1309" spans="1:7" x14ac:dyDescent="0.15">
      <c r="A1309" s="53">
        <v>4876</v>
      </c>
      <c r="B1309" s="11" t="s">
        <v>6277</v>
      </c>
      <c r="C1309" s="53">
        <v>1.2270000000000001</v>
      </c>
      <c r="D1309" s="53">
        <v>1.4470000000000001</v>
      </c>
      <c r="E1309" s="55">
        <v>8.9999999999999993E-3</v>
      </c>
      <c r="F1309" s="53">
        <v>1.216</v>
      </c>
      <c r="G1309" s="53">
        <v>1.4359999999999999</v>
      </c>
    </row>
    <row r="1310" spans="1:7" x14ac:dyDescent="0.15">
      <c r="A1310" s="53">
        <v>1825</v>
      </c>
      <c r="B1310" s="11" t="s">
        <v>10593</v>
      </c>
      <c r="C1310" s="53">
        <v>0.94889999999999997</v>
      </c>
      <c r="D1310" s="53">
        <v>0.94889999999999997</v>
      </c>
      <c r="E1310" s="55">
        <v>8.9999999999999993E-3</v>
      </c>
      <c r="F1310" s="53">
        <v>0.94040000000000001</v>
      </c>
      <c r="G1310" s="53">
        <v>0.94040000000000001</v>
      </c>
    </row>
    <row r="1311" spans="1:7" x14ac:dyDescent="0.15">
      <c r="A1311" s="53">
        <v>656</v>
      </c>
      <c r="B1311" s="11" t="s">
        <v>7933</v>
      </c>
      <c r="C1311" s="53">
        <v>1.228</v>
      </c>
      <c r="D1311" s="53">
        <v>1.478</v>
      </c>
      <c r="E1311" s="55">
        <v>8.9999999999999993E-3</v>
      </c>
      <c r="F1311" s="53">
        <v>1.2170000000000001</v>
      </c>
      <c r="G1311" s="53">
        <v>1.4670000000000001</v>
      </c>
    </row>
    <row r="1312" spans="1:7" x14ac:dyDescent="0.15">
      <c r="A1312" s="53">
        <v>960002</v>
      </c>
      <c r="B1312" s="11" t="s">
        <v>10385</v>
      </c>
      <c r="C1312" s="53">
        <v>1.452</v>
      </c>
      <c r="D1312" s="53">
        <v>4.4210000000000003</v>
      </c>
      <c r="E1312" s="55">
        <v>8.9999999999999993E-3</v>
      </c>
      <c r="F1312" s="53">
        <v>1.4390000000000001</v>
      </c>
      <c r="G1312" s="53">
        <v>4.4080000000000004</v>
      </c>
    </row>
    <row r="1313" spans="1:7" x14ac:dyDescent="0.15">
      <c r="A1313" s="53">
        <v>2001</v>
      </c>
      <c r="B1313" s="11" t="s">
        <v>9446</v>
      </c>
      <c r="C1313" s="53">
        <v>1.452</v>
      </c>
      <c r="D1313" s="53">
        <v>4.4210000000000003</v>
      </c>
      <c r="E1313" s="55">
        <v>8.9999999999999993E-3</v>
      </c>
      <c r="F1313" s="53">
        <v>1.4390000000000001</v>
      </c>
      <c r="G1313" s="53">
        <v>4.4080000000000004</v>
      </c>
    </row>
    <row r="1314" spans="1:7" x14ac:dyDescent="0.15">
      <c r="A1314" s="53">
        <v>42</v>
      </c>
      <c r="B1314" s="11" t="s">
        <v>6671</v>
      </c>
      <c r="C1314" s="53">
        <v>1.7205999999999999</v>
      </c>
      <c r="D1314" s="53">
        <v>1.7205999999999999</v>
      </c>
      <c r="E1314" s="55">
        <v>8.9999999999999993E-3</v>
      </c>
      <c r="F1314" s="53">
        <v>1.7052</v>
      </c>
      <c r="G1314" s="53">
        <v>1.7052</v>
      </c>
    </row>
    <row r="1315" spans="1:7" x14ac:dyDescent="0.15">
      <c r="A1315" s="53">
        <v>160916</v>
      </c>
      <c r="B1315" s="11" t="s">
        <v>5803</v>
      </c>
      <c r="C1315" s="53">
        <v>2.6840000000000002</v>
      </c>
      <c r="D1315" s="53">
        <v>2.101</v>
      </c>
      <c r="E1315" s="55">
        <v>8.9999999999999993E-3</v>
      </c>
      <c r="F1315" s="53">
        <v>2.66</v>
      </c>
      <c r="G1315" s="53">
        <v>2.0830000000000002</v>
      </c>
    </row>
    <row r="1316" spans="1:7" x14ac:dyDescent="0.15">
      <c r="A1316" s="53">
        <v>160607</v>
      </c>
      <c r="B1316" s="11" t="s">
        <v>6243</v>
      </c>
      <c r="C1316" s="53">
        <v>0.78300000000000003</v>
      </c>
      <c r="D1316" s="53">
        <v>4.1890000000000001</v>
      </c>
      <c r="E1316" s="55">
        <v>8.9999999999999993E-3</v>
      </c>
      <c r="F1316" s="53">
        <v>0.77600000000000002</v>
      </c>
      <c r="G1316" s="53">
        <v>4.1689999999999996</v>
      </c>
    </row>
    <row r="1317" spans="1:7" x14ac:dyDescent="0.15">
      <c r="A1317" s="53">
        <v>1480</v>
      </c>
      <c r="B1317" s="11" t="s">
        <v>6320</v>
      </c>
      <c r="C1317" s="53">
        <v>0.89500000000000002</v>
      </c>
      <c r="D1317" s="53">
        <v>0.89500000000000002</v>
      </c>
      <c r="E1317" s="55">
        <v>8.9999999999999993E-3</v>
      </c>
      <c r="F1317" s="53">
        <v>0.88700000000000001</v>
      </c>
      <c r="G1317" s="53">
        <v>0.88700000000000001</v>
      </c>
    </row>
    <row r="1318" spans="1:7" x14ac:dyDescent="0.15">
      <c r="A1318" s="53">
        <v>2833</v>
      </c>
      <c r="B1318" s="11" t="s">
        <v>9632</v>
      </c>
      <c r="C1318" s="53">
        <v>1.0298</v>
      </c>
      <c r="D1318" s="53">
        <v>1.0298</v>
      </c>
      <c r="E1318" s="55">
        <v>8.9999999999999993E-3</v>
      </c>
      <c r="F1318" s="53">
        <v>1.0206</v>
      </c>
      <c r="G1318" s="53">
        <v>1.0206</v>
      </c>
    </row>
    <row r="1319" spans="1:7" x14ac:dyDescent="0.15">
      <c r="A1319" s="53">
        <v>630010</v>
      </c>
      <c r="B1319" s="11" t="s">
        <v>294</v>
      </c>
      <c r="C1319" s="53">
        <v>1.2330000000000001</v>
      </c>
      <c r="D1319" s="53">
        <v>2.1429999999999998</v>
      </c>
      <c r="E1319" s="55">
        <v>8.9999999999999993E-3</v>
      </c>
      <c r="F1319" s="53">
        <v>1.222</v>
      </c>
      <c r="G1319" s="53">
        <v>2.1320000000000001</v>
      </c>
    </row>
    <row r="1320" spans="1:7" x14ac:dyDescent="0.15">
      <c r="A1320" s="53">
        <v>2056</v>
      </c>
      <c r="B1320" s="11" t="s">
        <v>6721</v>
      </c>
      <c r="C1320" s="53">
        <v>1.0089999999999999</v>
      </c>
      <c r="D1320" s="53">
        <v>1.105</v>
      </c>
      <c r="E1320" s="55">
        <v>8.9999999999999993E-3</v>
      </c>
      <c r="F1320" s="53">
        <v>1</v>
      </c>
      <c r="G1320" s="53">
        <v>1.0960000000000001</v>
      </c>
    </row>
    <row r="1321" spans="1:7" x14ac:dyDescent="0.15">
      <c r="A1321" s="53">
        <v>1320</v>
      </c>
      <c r="B1321" s="11" t="s">
        <v>6637</v>
      </c>
      <c r="C1321" s="53">
        <v>1.1220000000000001</v>
      </c>
      <c r="D1321" s="53">
        <v>1.1220000000000001</v>
      </c>
      <c r="E1321" s="55">
        <v>8.9999999999999993E-3</v>
      </c>
      <c r="F1321" s="53">
        <v>1.1120000000000001</v>
      </c>
      <c r="G1321" s="53">
        <v>1.1120000000000001</v>
      </c>
    </row>
    <row r="1322" spans="1:7" x14ac:dyDescent="0.15">
      <c r="A1322" s="53">
        <v>519116</v>
      </c>
      <c r="B1322" s="11" t="s">
        <v>7921</v>
      </c>
      <c r="C1322" s="53">
        <v>1.46</v>
      </c>
      <c r="D1322" s="53">
        <v>1.46</v>
      </c>
      <c r="E1322" s="55">
        <v>8.9999999999999993E-3</v>
      </c>
      <c r="F1322" s="53">
        <v>1.4470000000000001</v>
      </c>
      <c r="G1322" s="53">
        <v>1.4470000000000001</v>
      </c>
    </row>
    <row r="1323" spans="1:7" x14ac:dyDescent="0.15">
      <c r="A1323" s="53">
        <v>519039</v>
      </c>
      <c r="B1323" s="11" t="s">
        <v>7810</v>
      </c>
      <c r="C1323" s="53">
        <v>1.4826999999999999</v>
      </c>
      <c r="D1323" s="53">
        <v>4.2487000000000004</v>
      </c>
      <c r="E1323" s="55">
        <v>8.9999999999999993E-3</v>
      </c>
      <c r="F1323" s="53">
        <v>1.4695</v>
      </c>
      <c r="G1323" s="53">
        <v>4.2108999999999996</v>
      </c>
    </row>
    <row r="1324" spans="1:7" x14ac:dyDescent="0.15">
      <c r="A1324" s="53">
        <v>1744</v>
      </c>
      <c r="B1324" s="11" t="s">
        <v>8033</v>
      </c>
      <c r="C1324" s="53">
        <v>1.0109999999999999</v>
      </c>
      <c r="D1324" s="53">
        <v>1.0389999999999999</v>
      </c>
      <c r="E1324" s="55">
        <v>8.9999999999999993E-3</v>
      </c>
      <c r="F1324" s="53">
        <v>1.002</v>
      </c>
      <c r="G1324" s="53">
        <v>1.03</v>
      </c>
    </row>
    <row r="1325" spans="1:7" x14ac:dyDescent="0.15">
      <c r="A1325" s="53">
        <v>2547</v>
      </c>
      <c r="B1325" s="11" t="s">
        <v>7470</v>
      </c>
      <c r="C1325" s="53">
        <v>1.1259999999999999</v>
      </c>
      <c r="D1325" s="53">
        <v>1.1259999999999999</v>
      </c>
      <c r="E1325" s="55">
        <v>8.9999999999999993E-3</v>
      </c>
      <c r="F1325" s="53">
        <v>1.1160000000000001</v>
      </c>
      <c r="G1325" s="53">
        <v>1.1160000000000001</v>
      </c>
    </row>
    <row r="1326" spans="1:7" x14ac:dyDescent="0.15">
      <c r="A1326" s="53">
        <v>880</v>
      </c>
      <c r="B1326" s="11" t="s">
        <v>10290</v>
      </c>
      <c r="C1326" s="53">
        <v>1.464</v>
      </c>
      <c r="D1326" s="53">
        <v>1.464</v>
      </c>
      <c r="E1326" s="55">
        <v>8.9999999999999993E-3</v>
      </c>
      <c r="F1326" s="53">
        <v>1.4510000000000001</v>
      </c>
      <c r="G1326" s="53">
        <v>1.4510000000000001</v>
      </c>
    </row>
    <row r="1327" spans="1:7" x14ac:dyDescent="0.15">
      <c r="A1327" s="53">
        <v>5052</v>
      </c>
      <c r="B1327" s="11" t="s">
        <v>8215</v>
      </c>
      <c r="C1327" s="53">
        <v>0.95820000000000005</v>
      </c>
      <c r="D1327" s="53">
        <v>0.95820000000000005</v>
      </c>
      <c r="E1327" s="55">
        <v>8.9999999999999993E-3</v>
      </c>
      <c r="F1327" s="53">
        <v>0.94969999999999999</v>
      </c>
      <c r="G1327" s="53">
        <v>0.94969999999999999</v>
      </c>
    </row>
    <row r="1328" spans="1:7" x14ac:dyDescent="0.15">
      <c r="A1328" s="53">
        <v>360006</v>
      </c>
      <c r="B1328" s="11" t="s">
        <v>9332</v>
      </c>
      <c r="C1328" s="53">
        <v>1.1613</v>
      </c>
      <c r="D1328" s="53">
        <v>3.0228000000000002</v>
      </c>
      <c r="E1328" s="55">
        <v>8.8999999999999999E-3</v>
      </c>
      <c r="F1328" s="53">
        <v>1.151</v>
      </c>
      <c r="G1328" s="53">
        <v>3.0125000000000002</v>
      </c>
    </row>
    <row r="1329" spans="1:7" x14ac:dyDescent="0.15">
      <c r="A1329" s="53">
        <v>1927</v>
      </c>
      <c r="B1329" s="11" t="s">
        <v>9518</v>
      </c>
      <c r="C1329" s="53">
        <v>1.579</v>
      </c>
      <c r="D1329" s="53">
        <v>1.579</v>
      </c>
      <c r="E1329" s="55">
        <v>8.8999999999999999E-3</v>
      </c>
      <c r="F1329" s="53">
        <v>1.5649999999999999</v>
      </c>
      <c r="G1329" s="53">
        <v>1.5649999999999999</v>
      </c>
    </row>
    <row r="1330" spans="1:7" x14ac:dyDescent="0.15">
      <c r="A1330" s="53">
        <v>1029</v>
      </c>
      <c r="B1330" s="11" t="s">
        <v>8164</v>
      </c>
      <c r="C1330" s="53">
        <v>1.1279999999999999</v>
      </c>
      <c r="D1330" s="53">
        <v>1.2370000000000001</v>
      </c>
      <c r="E1330" s="55">
        <v>8.8999999999999999E-3</v>
      </c>
      <c r="F1330" s="53">
        <v>1.1180000000000001</v>
      </c>
      <c r="G1330" s="53">
        <v>1.2270000000000001</v>
      </c>
    </row>
    <row r="1331" spans="1:7" x14ac:dyDescent="0.15">
      <c r="A1331" s="53">
        <v>2054</v>
      </c>
      <c r="B1331" s="11" t="s">
        <v>6723</v>
      </c>
      <c r="C1331" s="53">
        <v>1.016</v>
      </c>
      <c r="D1331" s="53">
        <v>1.1120000000000001</v>
      </c>
      <c r="E1331" s="55">
        <v>8.8999999999999999E-3</v>
      </c>
      <c r="F1331" s="53">
        <v>1.0069999999999999</v>
      </c>
      <c r="G1331" s="53">
        <v>1.103</v>
      </c>
    </row>
    <row r="1332" spans="1:7" x14ac:dyDescent="0.15">
      <c r="A1332" s="53">
        <v>2731</v>
      </c>
      <c r="B1332" s="11" t="s">
        <v>6533</v>
      </c>
      <c r="C1332" s="53">
        <v>1.016</v>
      </c>
      <c r="D1332" s="53">
        <v>1.036</v>
      </c>
      <c r="E1332" s="55">
        <v>8.8999999999999999E-3</v>
      </c>
      <c r="F1332" s="53">
        <v>1.0069999999999999</v>
      </c>
      <c r="G1332" s="53">
        <v>1.0269999999999999</v>
      </c>
    </row>
    <row r="1333" spans="1:7" x14ac:dyDescent="0.15">
      <c r="A1333" s="53">
        <v>151001</v>
      </c>
      <c r="B1333" s="11" t="s">
        <v>7644</v>
      </c>
      <c r="C1333" s="53">
        <v>1.4453</v>
      </c>
      <c r="D1333" s="53">
        <v>4.5286</v>
      </c>
      <c r="E1333" s="55">
        <v>8.8999999999999999E-3</v>
      </c>
      <c r="F1333" s="53">
        <v>1.4325000000000001</v>
      </c>
      <c r="G1333" s="53">
        <v>4.5110000000000001</v>
      </c>
    </row>
    <row r="1334" spans="1:7" x14ac:dyDescent="0.15">
      <c r="A1334" s="53">
        <v>995</v>
      </c>
      <c r="B1334" s="11" t="s">
        <v>10645</v>
      </c>
      <c r="C1334" s="53">
        <v>1.0169999999999999</v>
      </c>
      <c r="D1334" s="53">
        <v>1.0169999999999999</v>
      </c>
      <c r="E1334" s="55">
        <v>8.8999999999999999E-3</v>
      </c>
      <c r="F1334" s="53">
        <v>1.008</v>
      </c>
      <c r="G1334" s="53">
        <v>1.008</v>
      </c>
    </row>
    <row r="1335" spans="1:7" x14ac:dyDescent="0.15">
      <c r="A1335" s="53">
        <v>845</v>
      </c>
      <c r="B1335" s="11" t="s">
        <v>8627</v>
      </c>
      <c r="C1335" s="53">
        <v>1.1299999999999999</v>
      </c>
      <c r="D1335" s="53">
        <v>1.718</v>
      </c>
      <c r="E1335" s="55">
        <v>8.8999999999999999E-3</v>
      </c>
      <c r="F1335" s="53">
        <v>1.1200000000000001</v>
      </c>
      <c r="G1335" s="53">
        <v>1.708</v>
      </c>
    </row>
    <row r="1336" spans="1:7" x14ac:dyDescent="0.15">
      <c r="A1336" s="53">
        <v>308</v>
      </c>
      <c r="B1336" s="11" t="s">
        <v>10670</v>
      </c>
      <c r="C1336" s="53">
        <v>2.379</v>
      </c>
      <c r="D1336" s="53">
        <v>2.379</v>
      </c>
      <c r="E1336" s="55">
        <v>8.8999999999999999E-3</v>
      </c>
      <c r="F1336" s="53">
        <v>2.3580000000000001</v>
      </c>
      <c r="G1336" s="53">
        <v>2.3580000000000001</v>
      </c>
    </row>
    <row r="1337" spans="1:7" x14ac:dyDescent="0.15">
      <c r="A1337" s="53">
        <v>2305</v>
      </c>
      <c r="B1337" s="11" t="s">
        <v>9170</v>
      </c>
      <c r="C1337" s="53">
        <v>0.79300000000000004</v>
      </c>
      <c r="D1337" s="53">
        <v>0.79300000000000004</v>
      </c>
      <c r="E1337" s="55">
        <v>8.8999999999999999E-3</v>
      </c>
      <c r="F1337" s="53">
        <v>0.78600000000000003</v>
      </c>
      <c r="G1337" s="53">
        <v>0.78600000000000003</v>
      </c>
    </row>
    <row r="1338" spans="1:7" x14ac:dyDescent="0.15">
      <c r="A1338" s="53">
        <v>854</v>
      </c>
      <c r="B1338" s="11" t="s">
        <v>6230</v>
      </c>
      <c r="C1338" s="53">
        <v>1.7</v>
      </c>
      <c r="D1338" s="53">
        <v>1.7</v>
      </c>
      <c r="E1338" s="55">
        <v>8.8999999999999999E-3</v>
      </c>
      <c r="F1338" s="53">
        <v>1.6850000000000001</v>
      </c>
      <c r="G1338" s="53">
        <v>1.6850000000000001</v>
      </c>
    </row>
    <row r="1339" spans="1:7" x14ac:dyDescent="0.15">
      <c r="A1339" s="53">
        <v>586</v>
      </c>
      <c r="B1339" s="11" t="s">
        <v>7638</v>
      </c>
      <c r="C1339" s="53">
        <v>1.361</v>
      </c>
      <c r="D1339" s="53">
        <v>1.361</v>
      </c>
      <c r="E1339" s="55">
        <v>8.8999999999999999E-3</v>
      </c>
      <c r="F1339" s="53">
        <v>1.349</v>
      </c>
      <c r="G1339" s="53">
        <v>1.349</v>
      </c>
    </row>
    <row r="1340" spans="1:7" x14ac:dyDescent="0.15">
      <c r="A1340" s="53">
        <v>5187</v>
      </c>
      <c r="B1340" s="11" t="s">
        <v>9025</v>
      </c>
      <c r="C1340" s="53">
        <v>0.98740000000000006</v>
      </c>
      <c r="D1340" s="53">
        <v>0.98740000000000006</v>
      </c>
      <c r="E1340" s="55">
        <v>8.8999999999999999E-3</v>
      </c>
      <c r="F1340" s="53">
        <v>0.97870000000000001</v>
      </c>
      <c r="G1340" s="53">
        <v>0.97870000000000001</v>
      </c>
    </row>
    <row r="1341" spans="1:7" x14ac:dyDescent="0.15">
      <c r="A1341" s="53">
        <v>519700</v>
      </c>
      <c r="B1341" s="11" t="s">
        <v>10598</v>
      </c>
      <c r="C1341" s="53">
        <v>1.135</v>
      </c>
      <c r="D1341" s="53">
        <v>2.0619999999999998</v>
      </c>
      <c r="E1341" s="55">
        <v>8.8999999999999999E-3</v>
      </c>
      <c r="F1341" s="53">
        <v>1.125</v>
      </c>
      <c r="G1341" s="53">
        <v>2.052</v>
      </c>
    </row>
    <row r="1342" spans="1:7" x14ac:dyDescent="0.15">
      <c r="A1342" s="53">
        <v>1983</v>
      </c>
      <c r="B1342" s="11" t="s">
        <v>6441</v>
      </c>
      <c r="C1342" s="53">
        <v>0.68100000000000005</v>
      </c>
      <c r="D1342" s="53">
        <v>0.68100000000000005</v>
      </c>
      <c r="E1342" s="55">
        <v>8.8999999999999999E-3</v>
      </c>
      <c r="F1342" s="53">
        <v>0.67500000000000004</v>
      </c>
      <c r="G1342" s="53">
        <v>0.67500000000000004</v>
      </c>
    </row>
    <row r="1343" spans="1:7" x14ac:dyDescent="0.15">
      <c r="A1343" s="53">
        <v>5186</v>
      </c>
      <c r="B1343" s="11" t="s">
        <v>9026</v>
      </c>
      <c r="C1343" s="53">
        <v>0.98770000000000002</v>
      </c>
      <c r="D1343" s="53">
        <v>0.98770000000000002</v>
      </c>
      <c r="E1343" s="55">
        <v>8.8999999999999999E-3</v>
      </c>
      <c r="F1343" s="53">
        <v>0.97899999999999998</v>
      </c>
      <c r="G1343" s="53">
        <v>0.97899999999999998</v>
      </c>
    </row>
    <row r="1344" spans="1:7" x14ac:dyDescent="0.15">
      <c r="A1344" s="53">
        <v>2021</v>
      </c>
      <c r="B1344" s="11" t="s">
        <v>9443</v>
      </c>
      <c r="C1344" s="53">
        <v>1.2490000000000001</v>
      </c>
      <c r="D1344" s="53">
        <v>3.3090000000000002</v>
      </c>
      <c r="E1344" s="55">
        <v>8.8999999999999999E-3</v>
      </c>
      <c r="F1344" s="53">
        <v>1.238</v>
      </c>
      <c r="G1344" s="53">
        <v>3.298</v>
      </c>
    </row>
    <row r="1345" spans="1:7" x14ac:dyDescent="0.15">
      <c r="A1345" s="53">
        <v>519003</v>
      </c>
      <c r="B1345" s="11" t="s">
        <v>7821</v>
      </c>
      <c r="C1345" s="53">
        <v>1.022</v>
      </c>
      <c r="D1345" s="53">
        <v>2.637</v>
      </c>
      <c r="E1345" s="55">
        <v>8.8999999999999999E-3</v>
      </c>
      <c r="F1345" s="53">
        <v>1.0129999999999999</v>
      </c>
      <c r="G1345" s="53">
        <v>2.6280000000000001</v>
      </c>
    </row>
    <row r="1346" spans="1:7" x14ac:dyDescent="0.15">
      <c r="A1346" s="53">
        <v>1473</v>
      </c>
      <c r="B1346" s="11" t="s">
        <v>10806</v>
      </c>
      <c r="C1346" s="53">
        <v>1.3406</v>
      </c>
      <c r="D1346" s="53">
        <v>1.3406</v>
      </c>
      <c r="E1346" s="55">
        <v>8.8999999999999999E-3</v>
      </c>
      <c r="F1346" s="53">
        <v>1.3288</v>
      </c>
      <c r="G1346" s="53">
        <v>1.3288</v>
      </c>
    </row>
    <row r="1347" spans="1:7" x14ac:dyDescent="0.15">
      <c r="A1347" s="53">
        <v>1416</v>
      </c>
      <c r="B1347" s="11" t="s">
        <v>9779</v>
      </c>
      <c r="C1347" s="53">
        <v>0.79600000000000004</v>
      </c>
      <c r="D1347" s="53">
        <v>0.79600000000000004</v>
      </c>
      <c r="E1347" s="55">
        <v>8.8999999999999999E-3</v>
      </c>
      <c r="F1347" s="53">
        <v>0.78900000000000003</v>
      </c>
      <c r="G1347" s="53">
        <v>0.78900000000000003</v>
      </c>
    </row>
    <row r="1348" spans="1:7" x14ac:dyDescent="0.15">
      <c r="A1348" s="53">
        <v>1596</v>
      </c>
      <c r="B1348" s="11" t="s">
        <v>6385</v>
      </c>
      <c r="C1348" s="53">
        <v>1.1379999999999999</v>
      </c>
      <c r="D1348" s="53">
        <v>1.1379999999999999</v>
      </c>
      <c r="E1348" s="55">
        <v>8.8999999999999999E-3</v>
      </c>
      <c r="F1348" s="53">
        <v>1.1279999999999999</v>
      </c>
      <c r="G1348" s="53">
        <v>1.1279999999999999</v>
      </c>
    </row>
    <row r="1349" spans="1:7" x14ac:dyDescent="0.15">
      <c r="A1349" s="53">
        <v>150185</v>
      </c>
      <c r="B1349" s="11" t="s">
        <v>10363</v>
      </c>
      <c r="C1349" s="53">
        <v>0.60319999999999996</v>
      </c>
      <c r="D1349" s="53">
        <v>0</v>
      </c>
      <c r="E1349" s="55">
        <v>8.8999999999999999E-3</v>
      </c>
      <c r="F1349" s="53">
        <v>0.59789999999999999</v>
      </c>
      <c r="G1349" s="53">
        <v>0</v>
      </c>
    </row>
    <row r="1350" spans="1:7" x14ac:dyDescent="0.15">
      <c r="A1350" s="53">
        <v>580002</v>
      </c>
      <c r="B1350" s="11" t="s">
        <v>7604</v>
      </c>
      <c r="C1350" s="53">
        <v>0.71730000000000005</v>
      </c>
      <c r="D1350" s="53">
        <v>1.7801</v>
      </c>
      <c r="E1350" s="55">
        <v>8.8999999999999999E-3</v>
      </c>
      <c r="F1350" s="53">
        <v>0.71099999999999997</v>
      </c>
      <c r="G1350" s="53">
        <v>1.7738</v>
      </c>
    </row>
    <row r="1351" spans="1:7" x14ac:dyDescent="0.15">
      <c r="A1351" s="53">
        <v>531020</v>
      </c>
      <c r="B1351" s="11" t="s">
        <v>10590</v>
      </c>
      <c r="C1351" s="53">
        <v>2.278</v>
      </c>
      <c r="D1351" s="53">
        <v>2.278</v>
      </c>
      <c r="E1351" s="55">
        <v>8.8999999999999999E-3</v>
      </c>
      <c r="F1351" s="53">
        <v>2.258</v>
      </c>
      <c r="G1351" s="53">
        <v>2.258</v>
      </c>
    </row>
    <row r="1352" spans="1:7" x14ac:dyDescent="0.15">
      <c r="A1352" s="53">
        <v>2098</v>
      </c>
      <c r="B1352" s="11" t="s">
        <v>5879</v>
      </c>
      <c r="C1352" s="53">
        <v>1.0486</v>
      </c>
      <c r="D1352" s="53">
        <v>1.1509</v>
      </c>
      <c r="E1352" s="55">
        <v>8.8999999999999999E-3</v>
      </c>
      <c r="F1352" s="53">
        <v>1.0394000000000001</v>
      </c>
      <c r="G1352" s="53">
        <v>1.1416999999999999</v>
      </c>
    </row>
    <row r="1353" spans="1:7" x14ac:dyDescent="0.15">
      <c r="A1353" s="53">
        <v>161812</v>
      </c>
      <c r="B1353" s="11" t="s">
        <v>7542</v>
      </c>
      <c r="C1353" s="53">
        <v>1.026</v>
      </c>
      <c r="D1353" s="53">
        <v>1.24</v>
      </c>
      <c r="E1353" s="55">
        <v>8.8000000000000005E-3</v>
      </c>
      <c r="F1353" s="53">
        <v>1.0169999999999999</v>
      </c>
      <c r="G1353" s="53">
        <v>1.2310000000000001</v>
      </c>
    </row>
    <row r="1354" spans="1:7" x14ac:dyDescent="0.15">
      <c r="A1354" s="53">
        <v>1398</v>
      </c>
      <c r="B1354" s="11" t="s">
        <v>7579</v>
      </c>
      <c r="C1354" s="53">
        <v>0.79800000000000004</v>
      </c>
      <c r="D1354" s="53">
        <v>0.79800000000000004</v>
      </c>
      <c r="E1354" s="55">
        <v>8.8000000000000005E-3</v>
      </c>
      <c r="F1354" s="53">
        <v>0.79100000000000004</v>
      </c>
      <c r="G1354" s="53">
        <v>0.79100000000000004</v>
      </c>
    </row>
    <row r="1355" spans="1:7" x14ac:dyDescent="0.15">
      <c r="A1355" s="53">
        <v>2097</v>
      </c>
      <c r="B1355" s="11" t="s">
        <v>5878</v>
      </c>
      <c r="C1355" s="53">
        <v>1.0496000000000001</v>
      </c>
      <c r="D1355" s="53">
        <v>1.1606000000000001</v>
      </c>
      <c r="E1355" s="55">
        <v>8.8000000000000005E-3</v>
      </c>
      <c r="F1355" s="53">
        <v>1.0404</v>
      </c>
      <c r="G1355" s="53">
        <v>1.1514</v>
      </c>
    </row>
    <row r="1356" spans="1:7" x14ac:dyDescent="0.15">
      <c r="A1356" s="53">
        <v>165309</v>
      </c>
      <c r="B1356" s="11" t="s">
        <v>10617</v>
      </c>
      <c r="C1356" s="53">
        <v>1.2105999999999999</v>
      </c>
      <c r="D1356" s="53">
        <v>1.2105999999999999</v>
      </c>
      <c r="E1356" s="55">
        <v>8.8000000000000005E-3</v>
      </c>
      <c r="F1356" s="53">
        <v>1.2</v>
      </c>
      <c r="G1356" s="53">
        <v>1.2</v>
      </c>
    </row>
    <row r="1357" spans="1:7" x14ac:dyDescent="0.15">
      <c r="A1357" s="53">
        <v>310388</v>
      </c>
      <c r="B1357" s="11" t="s">
        <v>8960</v>
      </c>
      <c r="C1357" s="53">
        <v>1.371</v>
      </c>
      <c r="D1357" s="53">
        <v>1.762</v>
      </c>
      <c r="E1357" s="55">
        <v>8.8000000000000005E-3</v>
      </c>
      <c r="F1357" s="53">
        <v>1.359</v>
      </c>
      <c r="G1357" s="53">
        <v>1.75</v>
      </c>
    </row>
    <row r="1358" spans="1:7" x14ac:dyDescent="0.15">
      <c r="A1358" s="53">
        <v>40002</v>
      </c>
      <c r="B1358" s="11" t="s">
        <v>5887</v>
      </c>
      <c r="C1358" s="53">
        <v>0.8</v>
      </c>
      <c r="D1358" s="53">
        <v>3.8260000000000001</v>
      </c>
      <c r="E1358" s="55">
        <v>8.8000000000000005E-3</v>
      </c>
      <c r="F1358" s="53">
        <v>0.79300000000000004</v>
      </c>
      <c r="G1358" s="53">
        <v>3.8029999999999999</v>
      </c>
    </row>
    <row r="1359" spans="1:7" x14ac:dyDescent="0.15">
      <c r="A1359" s="53">
        <v>160635</v>
      </c>
      <c r="B1359" s="11" t="s">
        <v>6575</v>
      </c>
      <c r="C1359" s="53">
        <v>1.03</v>
      </c>
      <c r="D1359" s="53">
        <v>0.93400000000000005</v>
      </c>
      <c r="E1359" s="55">
        <v>8.8000000000000005E-3</v>
      </c>
      <c r="F1359" s="53">
        <v>1.0209999999999999</v>
      </c>
      <c r="G1359" s="53">
        <v>0.92600000000000005</v>
      </c>
    </row>
    <row r="1360" spans="1:7" x14ac:dyDescent="0.15">
      <c r="A1360" s="53">
        <v>1359</v>
      </c>
      <c r="B1360" s="11" t="s">
        <v>7016</v>
      </c>
      <c r="C1360" s="53">
        <v>1.1216999999999999</v>
      </c>
      <c r="D1360" s="53">
        <v>1.1516999999999999</v>
      </c>
      <c r="E1360" s="55">
        <v>8.8000000000000005E-3</v>
      </c>
      <c r="F1360" s="53">
        <v>1.1119000000000001</v>
      </c>
      <c r="G1360" s="53">
        <v>1.1418999999999999</v>
      </c>
    </row>
    <row r="1361" spans="1:7" x14ac:dyDescent="0.15">
      <c r="A1361" s="53">
        <v>70011</v>
      </c>
      <c r="B1361" s="11" t="s">
        <v>9564</v>
      </c>
      <c r="C1361" s="53">
        <v>1.145</v>
      </c>
      <c r="D1361" s="53">
        <v>2.1120000000000001</v>
      </c>
      <c r="E1361" s="55">
        <v>8.8000000000000005E-3</v>
      </c>
      <c r="F1361" s="53">
        <v>1.135</v>
      </c>
      <c r="G1361" s="53">
        <v>2.1019999999999999</v>
      </c>
    </row>
    <row r="1362" spans="1:7" x14ac:dyDescent="0.15">
      <c r="A1362" s="53">
        <v>4666</v>
      </c>
      <c r="B1362" s="11" t="s">
        <v>186</v>
      </c>
      <c r="C1362" s="53">
        <v>1.0079</v>
      </c>
      <c r="D1362" s="53">
        <v>1.0079</v>
      </c>
      <c r="E1362" s="55">
        <v>8.8000000000000005E-3</v>
      </c>
      <c r="F1362" s="53">
        <v>0.99909999999999999</v>
      </c>
      <c r="G1362" s="53">
        <v>0.99909999999999999</v>
      </c>
    </row>
    <row r="1363" spans="1:7" x14ac:dyDescent="0.15">
      <c r="A1363" s="53">
        <v>1120</v>
      </c>
      <c r="B1363" s="11" t="s">
        <v>52</v>
      </c>
      <c r="C1363" s="53">
        <v>0.67589999999999995</v>
      </c>
      <c r="D1363" s="53">
        <v>0.67589999999999995</v>
      </c>
      <c r="E1363" s="55">
        <v>8.8000000000000005E-3</v>
      </c>
      <c r="F1363" s="53">
        <v>0.67</v>
      </c>
      <c r="G1363" s="53">
        <v>0.67</v>
      </c>
    </row>
    <row r="1364" spans="1:7" x14ac:dyDescent="0.15">
      <c r="A1364" s="53">
        <v>620006</v>
      </c>
      <c r="B1364" s="11" t="s">
        <v>6267</v>
      </c>
      <c r="C1364" s="53">
        <v>1.1459999999999999</v>
      </c>
      <c r="D1364" s="53">
        <v>1.1459999999999999</v>
      </c>
      <c r="E1364" s="55">
        <v>8.8000000000000005E-3</v>
      </c>
      <c r="F1364" s="53">
        <v>1.1359999999999999</v>
      </c>
      <c r="G1364" s="53">
        <v>1.1359999999999999</v>
      </c>
    </row>
    <row r="1365" spans="1:7" x14ac:dyDescent="0.15">
      <c r="A1365" s="53">
        <v>590001</v>
      </c>
      <c r="B1365" s="11" t="s">
        <v>6360</v>
      </c>
      <c r="C1365" s="53">
        <v>1.2492000000000001</v>
      </c>
      <c r="D1365" s="53">
        <v>2.4691999999999998</v>
      </c>
      <c r="E1365" s="55">
        <v>8.8000000000000005E-3</v>
      </c>
      <c r="F1365" s="53">
        <v>1.2383</v>
      </c>
      <c r="G1365" s="53">
        <v>2.4582999999999999</v>
      </c>
    </row>
    <row r="1366" spans="1:7" x14ac:dyDescent="0.15">
      <c r="A1366" s="53">
        <v>730002</v>
      </c>
      <c r="B1366" s="11" t="s">
        <v>5729</v>
      </c>
      <c r="C1366" s="53">
        <v>1.2609999999999999</v>
      </c>
      <c r="D1366" s="53">
        <v>1.5309999999999999</v>
      </c>
      <c r="E1366" s="55">
        <v>8.8000000000000005E-3</v>
      </c>
      <c r="F1366" s="53">
        <v>1.25</v>
      </c>
      <c r="G1366" s="53">
        <v>1.52</v>
      </c>
    </row>
    <row r="1367" spans="1:7" x14ac:dyDescent="0.15">
      <c r="A1367" s="53">
        <v>878</v>
      </c>
      <c r="B1367" s="11" t="s">
        <v>6287</v>
      </c>
      <c r="C1367" s="53">
        <v>1.3759999999999999</v>
      </c>
      <c r="D1367" s="53">
        <v>1.3759999999999999</v>
      </c>
      <c r="E1367" s="55">
        <v>8.8000000000000005E-3</v>
      </c>
      <c r="F1367" s="53">
        <v>1.3640000000000001</v>
      </c>
      <c r="G1367" s="53">
        <v>1.3640000000000001</v>
      </c>
    </row>
    <row r="1368" spans="1:7" x14ac:dyDescent="0.15">
      <c r="A1368" s="53">
        <v>1239</v>
      </c>
      <c r="B1368" s="11" t="s">
        <v>7919</v>
      </c>
      <c r="C1368" s="53">
        <v>0.45900000000000002</v>
      </c>
      <c r="D1368" s="53">
        <v>0.45900000000000002</v>
      </c>
      <c r="E1368" s="55">
        <v>8.8000000000000005E-3</v>
      </c>
      <c r="F1368" s="53">
        <v>0.45500000000000002</v>
      </c>
      <c r="G1368" s="53">
        <v>0.45500000000000002</v>
      </c>
    </row>
    <row r="1369" spans="1:7" x14ac:dyDescent="0.15">
      <c r="A1369" s="53">
        <v>4742</v>
      </c>
      <c r="B1369" s="11" t="s">
        <v>9897</v>
      </c>
      <c r="C1369" s="53">
        <v>1.1837</v>
      </c>
      <c r="D1369" s="53">
        <v>1.1837</v>
      </c>
      <c r="E1369" s="55">
        <v>8.8000000000000005E-3</v>
      </c>
      <c r="F1369" s="53">
        <v>1.1734</v>
      </c>
      <c r="G1369" s="53">
        <v>1.1734</v>
      </c>
    </row>
    <row r="1370" spans="1:7" x14ac:dyDescent="0.15">
      <c r="A1370" s="53">
        <v>1654</v>
      </c>
      <c r="B1370" s="11" t="s">
        <v>7019</v>
      </c>
      <c r="C1370" s="53">
        <v>1.0920000000000001</v>
      </c>
      <c r="D1370" s="53">
        <v>1.1419999999999999</v>
      </c>
      <c r="E1370" s="55">
        <v>8.8000000000000005E-3</v>
      </c>
      <c r="F1370" s="53">
        <v>1.0825</v>
      </c>
      <c r="G1370" s="53">
        <v>1.1325000000000001</v>
      </c>
    </row>
    <row r="1371" spans="1:7" x14ac:dyDescent="0.15">
      <c r="A1371" s="53">
        <v>400025</v>
      </c>
      <c r="B1371" s="11" t="s">
        <v>208</v>
      </c>
      <c r="C1371" s="53">
        <v>1.5290999999999999</v>
      </c>
      <c r="D1371" s="53">
        <v>1.5290999999999999</v>
      </c>
      <c r="E1371" s="55">
        <v>8.8000000000000005E-3</v>
      </c>
      <c r="F1371" s="53">
        <v>1.5158</v>
      </c>
      <c r="G1371" s="53">
        <v>1.5158</v>
      </c>
    </row>
    <row r="1372" spans="1:7" x14ac:dyDescent="0.15">
      <c r="A1372" s="53">
        <v>916</v>
      </c>
      <c r="B1372" s="11" t="s">
        <v>7949</v>
      </c>
      <c r="C1372" s="53">
        <v>1.2649999999999999</v>
      </c>
      <c r="D1372" s="53">
        <v>1.4650000000000001</v>
      </c>
      <c r="E1372" s="55">
        <v>8.8000000000000005E-3</v>
      </c>
      <c r="F1372" s="53">
        <v>1.254</v>
      </c>
      <c r="G1372" s="53">
        <v>1.454</v>
      </c>
    </row>
    <row r="1373" spans="1:7" x14ac:dyDescent="0.15">
      <c r="A1373" s="53">
        <v>3397</v>
      </c>
      <c r="B1373" s="11" t="s">
        <v>7494</v>
      </c>
      <c r="C1373" s="53">
        <v>1.036</v>
      </c>
      <c r="D1373" s="53">
        <v>1.036</v>
      </c>
      <c r="E1373" s="55">
        <v>8.8000000000000005E-3</v>
      </c>
      <c r="F1373" s="53">
        <v>1.0269999999999999</v>
      </c>
      <c r="G1373" s="53">
        <v>1.0269999999999999</v>
      </c>
    </row>
    <row r="1374" spans="1:7" x14ac:dyDescent="0.15">
      <c r="A1374" s="53">
        <v>161826</v>
      </c>
      <c r="B1374" s="11" t="s">
        <v>7865</v>
      </c>
      <c r="C1374" s="53">
        <v>1.036</v>
      </c>
      <c r="D1374" s="53">
        <v>1.113</v>
      </c>
      <c r="E1374" s="55">
        <v>8.8000000000000005E-3</v>
      </c>
      <c r="F1374" s="53">
        <v>1.0269999999999999</v>
      </c>
      <c r="G1374" s="53">
        <v>1.109</v>
      </c>
    </row>
    <row r="1375" spans="1:7" x14ac:dyDescent="0.15">
      <c r="A1375" s="53">
        <v>519979</v>
      </c>
      <c r="B1375" s="11" t="s">
        <v>7459</v>
      </c>
      <c r="C1375" s="53">
        <v>1.4970000000000001</v>
      </c>
      <c r="D1375" s="53">
        <v>2.1920000000000002</v>
      </c>
      <c r="E1375" s="55">
        <v>8.8000000000000005E-3</v>
      </c>
      <c r="F1375" s="53">
        <v>1.484</v>
      </c>
      <c r="G1375" s="53">
        <v>2.1789999999999998</v>
      </c>
    </row>
    <row r="1376" spans="1:7" x14ac:dyDescent="0.15">
      <c r="A1376" s="53">
        <v>1121</v>
      </c>
      <c r="B1376" s="11" t="s">
        <v>50</v>
      </c>
      <c r="C1376" s="53">
        <v>0.65639999999999998</v>
      </c>
      <c r="D1376" s="53">
        <v>0.65639999999999998</v>
      </c>
      <c r="E1376" s="55">
        <v>8.8000000000000005E-3</v>
      </c>
      <c r="F1376" s="53">
        <v>0.65069999999999995</v>
      </c>
      <c r="G1376" s="53">
        <v>0.65069999999999995</v>
      </c>
    </row>
    <row r="1377" spans="1:7" x14ac:dyDescent="0.15">
      <c r="A1377" s="53">
        <v>4423</v>
      </c>
      <c r="B1377" s="11" t="s">
        <v>284</v>
      </c>
      <c r="C1377" s="53">
        <v>1.038</v>
      </c>
      <c r="D1377" s="53">
        <v>1.038</v>
      </c>
      <c r="E1377" s="55">
        <v>8.6999999999999994E-3</v>
      </c>
      <c r="F1377" s="53">
        <v>1.0289999999999999</v>
      </c>
      <c r="G1377" s="53">
        <v>1.0289999999999999</v>
      </c>
    </row>
    <row r="1378" spans="1:7" x14ac:dyDescent="0.15">
      <c r="A1378" s="53">
        <v>4221</v>
      </c>
      <c r="B1378" s="11" t="s">
        <v>7714</v>
      </c>
      <c r="C1378" s="53">
        <v>1.3859999999999999</v>
      </c>
      <c r="D1378" s="53">
        <v>1.6859999999999999</v>
      </c>
      <c r="E1378" s="55">
        <v>8.6999999999999994E-3</v>
      </c>
      <c r="F1378" s="53">
        <v>1.3740000000000001</v>
      </c>
      <c r="G1378" s="53">
        <v>1.6739999999999999</v>
      </c>
    </row>
    <row r="1379" spans="1:7" x14ac:dyDescent="0.15">
      <c r="A1379" s="53">
        <v>409</v>
      </c>
      <c r="B1379" s="11" t="s">
        <v>6567</v>
      </c>
      <c r="C1379" s="53">
        <v>1.62</v>
      </c>
      <c r="D1379" s="53">
        <v>1.62</v>
      </c>
      <c r="E1379" s="55">
        <v>8.6999999999999994E-3</v>
      </c>
      <c r="F1379" s="53">
        <v>1.6060000000000001</v>
      </c>
      <c r="G1379" s="53">
        <v>1.6060000000000001</v>
      </c>
    </row>
    <row r="1380" spans="1:7" x14ac:dyDescent="0.15">
      <c r="A1380" s="53">
        <v>2376</v>
      </c>
      <c r="B1380" s="11" t="s">
        <v>5758</v>
      </c>
      <c r="C1380" s="53">
        <v>1.042</v>
      </c>
      <c r="D1380" s="53">
        <v>1.1419999999999999</v>
      </c>
      <c r="E1380" s="55">
        <v>8.6999999999999994E-3</v>
      </c>
      <c r="F1380" s="53">
        <v>1.0329999999999999</v>
      </c>
      <c r="G1380" s="53">
        <v>1.133</v>
      </c>
    </row>
    <row r="1381" spans="1:7" x14ac:dyDescent="0.15">
      <c r="A1381" s="53">
        <v>159928</v>
      </c>
      <c r="B1381" s="11" t="s">
        <v>7451</v>
      </c>
      <c r="C1381" s="53">
        <v>2.2698</v>
      </c>
      <c r="D1381" s="53">
        <v>2.2698</v>
      </c>
      <c r="E1381" s="55">
        <v>8.6999999999999994E-3</v>
      </c>
      <c r="F1381" s="53">
        <v>2.2502</v>
      </c>
      <c r="G1381" s="53">
        <v>2.2502</v>
      </c>
    </row>
    <row r="1382" spans="1:7" x14ac:dyDescent="0.15">
      <c r="A1382" s="53">
        <v>110019</v>
      </c>
      <c r="B1382" s="11" t="s">
        <v>9918</v>
      </c>
      <c r="C1382" s="53">
        <v>1.1818</v>
      </c>
      <c r="D1382" s="53">
        <v>1.1818</v>
      </c>
      <c r="E1382" s="55">
        <v>8.6999999999999994E-3</v>
      </c>
      <c r="F1382" s="53">
        <v>1.1716</v>
      </c>
      <c r="G1382" s="53">
        <v>1.1716</v>
      </c>
    </row>
    <row r="1383" spans="1:7" x14ac:dyDescent="0.15">
      <c r="A1383" s="53">
        <v>161715</v>
      </c>
      <c r="B1383" s="11" t="s">
        <v>10331</v>
      </c>
      <c r="C1383" s="53">
        <v>1.0429999999999999</v>
      </c>
      <c r="D1383" s="53">
        <v>1.181</v>
      </c>
      <c r="E1383" s="55">
        <v>8.6999999999999994E-3</v>
      </c>
      <c r="F1383" s="53">
        <v>1.034</v>
      </c>
      <c r="G1383" s="53">
        <v>1.1719999999999999</v>
      </c>
    </row>
    <row r="1384" spans="1:7" x14ac:dyDescent="0.15">
      <c r="A1384" s="53">
        <v>270025</v>
      </c>
      <c r="B1384" s="11" t="s">
        <v>9351</v>
      </c>
      <c r="C1384" s="53">
        <v>1.391</v>
      </c>
      <c r="D1384" s="53">
        <v>2.0430000000000001</v>
      </c>
      <c r="E1384" s="55">
        <v>8.6999999999999994E-3</v>
      </c>
      <c r="F1384" s="53">
        <v>1.379</v>
      </c>
      <c r="G1384" s="53">
        <v>2.0310000000000001</v>
      </c>
    </row>
    <row r="1385" spans="1:7" x14ac:dyDescent="0.15">
      <c r="A1385" s="53">
        <v>711</v>
      </c>
      <c r="B1385" s="11" t="s">
        <v>9693</v>
      </c>
      <c r="C1385" s="53">
        <v>1.393</v>
      </c>
      <c r="D1385" s="53">
        <v>1.393</v>
      </c>
      <c r="E1385" s="55">
        <v>8.6999999999999994E-3</v>
      </c>
      <c r="F1385" s="53">
        <v>1.381</v>
      </c>
      <c r="G1385" s="53">
        <v>1.381</v>
      </c>
    </row>
    <row r="1386" spans="1:7" x14ac:dyDescent="0.15">
      <c r="A1386" s="53">
        <v>2191</v>
      </c>
      <c r="B1386" s="11" t="s">
        <v>296</v>
      </c>
      <c r="C1386" s="53">
        <v>1.161</v>
      </c>
      <c r="D1386" s="53">
        <v>1.161</v>
      </c>
      <c r="E1386" s="55">
        <v>8.6999999999999994E-3</v>
      </c>
      <c r="F1386" s="53">
        <v>1.151</v>
      </c>
      <c r="G1386" s="53">
        <v>1.151</v>
      </c>
    </row>
    <row r="1387" spans="1:7" x14ac:dyDescent="0.15">
      <c r="A1387" s="53">
        <v>580007</v>
      </c>
      <c r="B1387" s="11" t="s">
        <v>7976</v>
      </c>
      <c r="C1387" s="53">
        <v>1.0449999999999999</v>
      </c>
      <c r="D1387" s="53">
        <v>1.625</v>
      </c>
      <c r="E1387" s="55">
        <v>8.6999999999999994E-3</v>
      </c>
      <c r="F1387" s="53">
        <v>1.036</v>
      </c>
      <c r="G1387" s="53">
        <v>1.6160000000000001</v>
      </c>
    </row>
    <row r="1388" spans="1:7" x14ac:dyDescent="0.15">
      <c r="A1388" s="53">
        <v>512600</v>
      </c>
      <c r="B1388" s="11" t="s">
        <v>9471</v>
      </c>
      <c r="C1388" s="53">
        <v>2.3008000000000002</v>
      </c>
      <c r="D1388" s="53">
        <v>2.3008000000000002</v>
      </c>
      <c r="E1388" s="55">
        <v>8.6999999999999994E-3</v>
      </c>
      <c r="F1388" s="53">
        <v>2.2810000000000001</v>
      </c>
      <c r="G1388" s="53">
        <v>2.2810000000000001</v>
      </c>
    </row>
    <row r="1389" spans="1:7" x14ac:dyDescent="0.15">
      <c r="A1389" s="53">
        <v>530020</v>
      </c>
      <c r="B1389" s="11" t="s">
        <v>10592</v>
      </c>
      <c r="C1389" s="53">
        <v>2.3260000000000001</v>
      </c>
      <c r="D1389" s="53">
        <v>2.3260000000000001</v>
      </c>
      <c r="E1389" s="55">
        <v>8.6999999999999994E-3</v>
      </c>
      <c r="F1389" s="53">
        <v>2.306</v>
      </c>
      <c r="G1389" s="53">
        <v>2.306</v>
      </c>
    </row>
    <row r="1390" spans="1:7" x14ac:dyDescent="0.15">
      <c r="A1390" s="53">
        <v>100051</v>
      </c>
      <c r="B1390" s="11" t="s">
        <v>9663</v>
      </c>
      <c r="C1390" s="53">
        <v>1.512</v>
      </c>
      <c r="D1390" s="53">
        <v>1.512</v>
      </c>
      <c r="E1390" s="55">
        <v>8.6999999999999994E-3</v>
      </c>
      <c r="F1390" s="53">
        <v>1.4990000000000001</v>
      </c>
      <c r="G1390" s="53">
        <v>1.4990000000000001</v>
      </c>
    </row>
    <row r="1391" spans="1:7" x14ac:dyDescent="0.15">
      <c r="A1391" s="53">
        <v>630015</v>
      </c>
      <c r="B1391" s="11" t="s">
        <v>333</v>
      </c>
      <c r="C1391" s="53">
        <v>1.3959999999999999</v>
      </c>
      <c r="D1391" s="53">
        <v>2.0760000000000001</v>
      </c>
      <c r="E1391" s="55">
        <v>8.6999999999999994E-3</v>
      </c>
      <c r="F1391" s="53">
        <v>1.3839999999999999</v>
      </c>
      <c r="G1391" s="53">
        <v>2.0640000000000001</v>
      </c>
    </row>
    <row r="1392" spans="1:7" x14ac:dyDescent="0.15">
      <c r="A1392" s="53">
        <v>260111</v>
      </c>
      <c r="B1392" s="11" t="s">
        <v>7737</v>
      </c>
      <c r="C1392" s="53">
        <v>1.1639999999999999</v>
      </c>
      <c r="D1392" s="53">
        <v>1.9419999999999999</v>
      </c>
      <c r="E1392" s="55">
        <v>8.6999999999999994E-3</v>
      </c>
      <c r="F1392" s="53">
        <v>1.1539999999999999</v>
      </c>
      <c r="G1392" s="53">
        <v>1.9319999999999999</v>
      </c>
    </row>
    <row r="1393" spans="1:7" x14ac:dyDescent="0.15">
      <c r="A1393" s="53">
        <v>994</v>
      </c>
      <c r="B1393" s="11" t="s">
        <v>10647</v>
      </c>
      <c r="C1393" s="53">
        <v>1.0489999999999999</v>
      </c>
      <c r="D1393" s="53">
        <v>1.0489999999999999</v>
      </c>
      <c r="E1393" s="55">
        <v>8.6999999999999994E-3</v>
      </c>
      <c r="F1393" s="53">
        <v>1.04</v>
      </c>
      <c r="G1393" s="53">
        <v>1.04</v>
      </c>
    </row>
    <row r="1394" spans="1:7" x14ac:dyDescent="0.15">
      <c r="A1394" s="53">
        <v>510120</v>
      </c>
      <c r="B1394" s="11" t="s">
        <v>7622</v>
      </c>
      <c r="C1394" s="53">
        <v>2.9220000000000002</v>
      </c>
      <c r="D1394" s="53">
        <v>1.2310000000000001</v>
      </c>
      <c r="E1394" s="55">
        <v>8.6E-3</v>
      </c>
      <c r="F1394" s="53">
        <v>2.8969999999999998</v>
      </c>
      <c r="G1394" s="53">
        <v>1.22</v>
      </c>
    </row>
    <row r="1395" spans="1:7" x14ac:dyDescent="0.15">
      <c r="A1395" s="53">
        <v>164811</v>
      </c>
      <c r="B1395" s="11" t="s">
        <v>6286</v>
      </c>
      <c r="C1395" s="53">
        <v>1.3680000000000001</v>
      </c>
      <c r="D1395" s="53">
        <v>1.5077</v>
      </c>
      <c r="E1395" s="55">
        <v>8.6E-3</v>
      </c>
      <c r="F1395" s="53">
        <v>1.3563000000000001</v>
      </c>
      <c r="G1395" s="53">
        <v>1.496</v>
      </c>
    </row>
    <row r="1396" spans="1:7" x14ac:dyDescent="0.15">
      <c r="A1396" s="53">
        <v>110011</v>
      </c>
      <c r="B1396" s="11" t="s">
        <v>9509</v>
      </c>
      <c r="C1396" s="53">
        <v>3.7427999999999999</v>
      </c>
      <c r="D1396" s="53">
        <v>4.1327999999999996</v>
      </c>
      <c r="E1396" s="55">
        <v>8.6E-3</v>
      </c>
      <c r="F1396" s="53">
        <v>3.7107999999999999</v>
      </c>
      <c r="G1396" s="53">
        <v>4.1007999999999996</v>
      </c>
    </row>
    <row r="1397" spans="1:7" x14ac:dyDescent="0.15">
      <c r="A1397" s="53">
        <v>1236</v>
      </c>
      <c r="B1397" s="11" t="s">
        <v>9432</v>
      </c>
      <c r="C1397" s="53">
        <v>0.93600000000000005</v>
      </c>
      <c r="D1397" s="53">
        <v>0.93600000000000005</v>
      </c>
      <c r="E1397" s="55">
        <v>8.6E-3</v>
      </c>
      <c r="F1397" s="53">
        <v>0.92800000000000005</v>
      </c>
      <c r="G1397" s="53">
        <v>0.92800000000000005</v>
      </c>
    </row>
    <row r="1398" spans="1:7" x14ac:dyDescent="0.15">
      <c r="A1398" s="53">
        <v>1339</v>
      </c>
      <c r="B1398" s="11" t="s">
        <v>9330</v>
      </c>
      <c r="C1398" s="53">
        <v>1.0529999999999999</v>
      </c>
      <c r="D1398" s="53">
        <v>1.1100000000000001</v>
      </c>
      <c r="E1398" s="55">
        <v>8.6E-3</v>
      </c>
      <c r="F1398" s="53">
        <v>1.044</v>
      </c>
      <c r="G1398" s="53">
        <v>1.101</v>
      </c>
    </row>
    <row r="1399" spans="1:7" x14ac:dyDescent="0.15">
      <c r="A1399" s="53">
        <v>1294</v>
      </c>
      <c r="B1399" s="11" t="s">
        <v>6497</v>
      </c>
      <c r="C1399" s="53">
        <v>0.70199999999999996</v>
      </c>
      <c r="D1399" s="53">
        <v>0.70199999999999996</v>
      </c>
      <c r="E1399" s="55">
        <v>8.6E-3</v>
      </c>
      <c r="F1399" s="53">
        <v>0.69599999999999995</v>
      </c>
      <c r="G1399" s="53">
        <v>0.69599999999999995</v>
      </c>
    </row>
    <row r="1400" spans="1:7" x14ac:dyDescent="0.15">
      <c r="A1400" s="53">
        <v>2556</v>
      </c>
      <c r="B1400" s="11" t="s">
        <v>9423</v>
      </c>
      <c r="C1400" s="53">
        <v>0.93700000000000006</v>
      </c>
      <c r="D1400" s="53">
        <v>0.93700000000000006</v>
      </c>
      <c r="E1400" s="55">
        <v>8.6E-3</v>
      </c>
      <c r="F1400" s="53">
        <v>0.92900000000000005</v>
      </c>
      <c r="G1400" s="53">
        <v>0.92900000000000005</v>
      </c>
    </row>
    <row r="1401" spans="1:7" x14ac:dyDescent="0.15">
      <c r="A1401" s="53">
        <v>1276</v>
      </c>
      <c r="B1401" s="11" t="s">
        <v>10631</v>
      </c>
      <c r="C1401" s="53">
        <v>0.82</v>
      </c>
      <c r="D1401" s="53">
        <v>0.82</v>
      </c>
      <c r="E1401" s="55">
        <v>8.6E-3</v>
      </c>
      <c r="F1401" s="53">
        <v>0.81299999999999994</v>
      </c>
      <c r="G1401" s="53">
        <v>0.81299999999999994</v>
      </c>
    </row>
    <row r="1402" spans="1:7" x14ac:dyDescent="0.15">
      <c r="A1402" s="53">
        <v>1679</v>
      </c>
      <c r="B1402" s="11" t="s">
        <v>8090</v>
      </c>
      <c r="C1402" s="53">
        <v>0.70299999999999996</v>
      </c>
      <c r="D1402" s="53">
        <v>0.70299999999999996</v>
      </c>
      <c r="E1402" s="55">
        <v>8.6E-3</v>
      </c>
      <c r="F1402" s="53">
        <v>0.69699999999999995</v>
      </c>
      <c r="G1402" s="53">
        <v>0.69699999999999995</v>
      </c>
    </row>
    <row r="1403" spans="1:7" x14ac:dyDescent="0.15">
      <c r="A1403" s="53">
        <v>590003</v>
      </c>
      <c r="B1403" s="11" t="s">
        <v>6405</v>
      </c>
      <c r="C1403" s="53">
        <v>1.2889999999999999</v>
      </c>
      <c r="D1403" s="53">
        <v>1.4690000000000001</v>
      </c>
      <c r="E1403" s="55">
        <v>8.6E-3</v>
      </c>
      <c r="F1403" s="53">
        <v>1.278</v>
      </c>
      <c r="G1403" s="53">
        <v>1.458</v>
      </c>
    </row>
    <row r="1404" spans="1:7" x14ac:dyDescent="0.15">
      <c r="A1404" s="53">
        <v>162006</v>
      </c>
      <c r="B1404" s="11" t="s">
        <v>173</v>
      </c>
      <c r="C1404" s="53">
        <v>1.1617999999999999</v>
      </c>
      <c r="D1404" s="53">
        <v>3.8915999999999999</v>
      </c>
      <c r="E1404" s="55">
        <v>8.6E-3</v>
      </c>
      <c r="F1404" s="53">
        <v>1.1518999999999999</v>
      </c>
      <c r="G1404" s="53">
        <v>3.8816999999999999</v>
      </c>
    </row>
    <row r="1405" spans="1:7" x14ac:dyDescent="0.15">
      <c r="A1405" s="53">
        <v>4041</v>
      </c>
      <c r="B1405" s="11" t="s">
        <v>8360</v>
      </c>
      <c r="C1405" s="53">
        <v>1.0571999999999999</v>
      </c>
      <c r="D1405" s="53">
        <v>1.0571999999999999</v>
      </c>
      <c r="E1405" s="55">
        <v>8.6E-3</v>
      </c>
      <c r="F1405" s="53">
        <v>1.0482</v>
      </c>
      <c r="G1405" s="53">
        <v>1.0482</v>
      </c>
    </row>
    <row r="1406" spans="1:7" x14ac:dyDescent="0.15">
      <c r="A1406" s="53">
        <v>1938</v>
      </c>
      <c r="B1406" s="11" t="s">
        <v>9029</v>
      </c>
      <c r="C1406" s="53">
        <v>1.1515</v>
      </c>
      <c r="D1406" s="53">
        <v>1.5674999999999999</v>
      </c>
      <c r="E1406" s="55">
        <v>8.6E-3</v>
      </c>
      <c r="F1406" s="53">
        <v>1.1416999999999999</v>
      </c>
      <c r="G1406" s="53">
        <v>1.5577000000000001</v>
      </c>
    </row>
    <row r="1407" spans="1:7" x14ac:dyDescent="0.15">
      <c r="A1407" s="53">
        <v>684</v>
      </c>
      <c r="B1407" s="11" t="s">
        <v>8224</v>
      </c>
      <c r="C1407" s="53">
        <v>1.2929999999999999</v>
      </c>
      <c r="D1407" s="53">
        <v>1.2929999999999999</v>
      </c>
      <c r="E1407" s="55">
        <v>8.6E-3</v>
      </c>
      <c r="F1407" s="53">
        <v>1.282</v>
      </c>
      <c r="G1407" s="53">
        <v>1.282</v>
      </c>
    </row>
    <row r="1408" spans="1:7" x14ac:dyDescent="0.15">
      <c r="A1408" s="53">
        <v>512230</v>
      </c>
      <c r="B1408" s="11" t="s">
        <v>6398</v>
      </c>
      <c r="C1408" s="53">
        <v>1.3525</v>
      </c>
      <c r="D1408" s="53">
        <v>1.3525</v>
      </c>
      <c r="E1408" s="55">
        <v>8.6E-3</v>
      </c>
      <c r="F1408" s="53">
        <v>1.341</v>
      </c>
      <c r="G1408" s="53">
        <v>1.341</v>
      </c>
    </row>
    <row r="1409" spans="1:7" x14ac:dyDescent="0.15">
      <c r="A1409" s="53">
        <v>4241</v>
      </c>
      <c r="B1409" s="11" t="s">
        <v>9031</v>
      </c>
      <c r="C1409" s="53">
        <v>1.1411</v>
      </c>
      <c r="D1409" s="53">
        <v>1.3451</v>
      </c>
      <c r="E1409" s="55">
        <v>8.6E-3</v>
      </c>
      <c r="F1409" s="53">
        <v>1.1314</v>
      </c>
      <c r="G1409" s="53">
        <v>1.3353999999999999</v>
      </c>
    </row>
    <row r="1410" spans="1:7" x14ac:dyDescent="0.15">
      <c r="A1410" s="53">
        <v>510210</v>
      </c>
      <c r="B1410" s="11" t="s">
        <v>9590</v>
      </c>
      <c r="C1410" s="53">
        <v>3.6480000000000001</v>
      </c>
      <c r="D1410" s="53">
        <v>1.248</v>
      </c>
      <c r="E1410" s="55">
        <v>8.6E-3</v>
      </c>
      <c r="F1410" s="53">
        <v>3.617</v>
      </c>
      <c r="G1410" s="53">
        <v>1.238</v>
      </c>
    </row>
    <row r="1411" spans="1:7" x14ac:dyDescent="0.15">
      <c r="A1411" s="53">
        <v>70022</v>
      </c>
      <c r="B1411" s="11" t="s">
        <v>9852</v>
      </c>
      <c r="C1411" s="53">
        <v>2.0059999999999998</v>
      </c>
      <c r="D1411" s="53">
        <v>2.4510000000000001</v>
      </c>
      <c r="E1411" s="55">
        <v>8.5000000000000006E-3</v>
      </c>
      <c r="F1411" s="53">
        <v>1.9890000000000001</v>
      </c>
      <c r="G1411" s="53">
        <v>2.4340000000000002</v>
      </c>
    </row>
    <row r="1412" spans="1:7" x14ac:dyDescent="0.15">
      <c r="A1412" s="53">
        <v>202009</v>
      </c>
      <c r="B1412" s="11" t="s">
        <v>7678</v>
      </c>
      <c r="C1412" s="53">
        <v>0.82699999999999996</v>
      </c>
      <c r="D1412" s="53">
        <v>1.397</v>
      </c>
      <c r="E1412" s="55">
        <v>8.5000000000000006E-3</v>
      </c>
      <c r="F1412" s="53">
        <v>0.82</v>
      </c>
      <c r="G1412" s="53">
        <v>1.39</v>
      </c>
    </row>
    <row r="1413" spans="1:7" x14ac:dyDescent="0.15">
      <c r="A1413" s="53">
        <v>519089</v>
      </c>
      <c r="B1413" s="11" t="s">
        <v>6647</v>
      </c>
      <c r="C1413" s="53">
        <v>1.2645999999999999</v>
      </c>
      <c r="D1413" s="53">
        <v>2.3246000000000002</v>
      </c>
      <c r="E1413" s="55">
        <v>8.5000000000000006E-3</v>
      </c>
      <c r="F1413" s="53">
        <v>1.2539</v>
      </c>
      <c r="G1413" s="53">
        <v>2.3138999999999998</v>
      </c>
    </row>
    <row r="1414" spans="1:7" x14ac:dyDescent="0.15">
      <c r="A1414" s="53">
        <v>150054</v>
      </c>
      <c r="B1414" s="11" t="s">
        <v>6257</v>
      </c>
      <c r="C1414" s="53">
        <v>0.93489999999999995</v>
      </c>
      <c r="D1414" s="53">
        <v>2.6234999999999999</v>
      </c>
      <c r="E1414" s="55">
        <v>8.5000000000000006E-3</v>
      </c>
      <c r="F1414" s="53">
        <v>0.92700000000000005</v>
      </c>
      <c r="G1414" s="53">
        <v>2.6156000000000001</v>
      </c>
    </row>
    <row r="1415" spans="1:7" x14ac:dyDescent="0.15">
      <c r="A1415" s="53">
        <v>202212</v>
      </c>
      <c r="B1415" s="11" t="s">
        <v>8001</v>
      </c>
      <c r="C1415" s="53">
        <v>1.4323999999999999</v>
      </c>
      <c r="D1415" s="53">
        <v>1.5483</v>
      </c>
      <c r="E1415" s="55">
        <v>8.5000000000000006E-3</v>
      </c>
      <c r="F1415" s="53">
        <v>1.4202999999999999</v>
      </c>
      <c r="G1415" s="53">
        <v>1.5362</v>
      </c>
    </row>
    <row r="1416" spans="1:7" x14ac:dyDescent="0.15">
      <c r="A1416" s="53">
        <v>1256</v>
      </c>
      <c r="B1416" s="11" t="s">
        <v>6654</v>
      </c>
      <c r="C1416" s="53">
        <v>1.0660000000000001</v>
      </c>
      <c r="D1416" s="53">
        <v>1.1659999999999999</v>
      </c>
      <c r="E1416" s="55">
        <v>8.5000000000000006E-3</v>
      </c>
      <c r="F1416" s="53">
        <v>1.0569999999999999</v>
      </c>
      <c r="G1416" s="53">
        <v>1.157</v>
      </c>
    </row>
    <row r="1417" spans="1:7" x14ac:dyDescent="0.15">
      <c r="A1417" s="53">
        <v>519997</v>
      </c>
      <c r="B1417" s="11" t="s">
        <v>7552</v>
      </c>
      <c r="C1417" s="53">
        <v>0.98309999999999997</v>
      </c>
      <c r="D1417" s="53">
        <v>3.0230999999999999</v>
      </c>
      <c r="E1417" s="55">
        <v>8.5000000000000006E-3</v>
      </c>
      <c r="F1417" s="53">
        <v>0.9748</v>
      </c>
      <c r="G1417" s="53">
        <v>3.0148000000000001</v>
      </c>
    </row>
    <row r="1418" spans="1:7" x14ac:dyDescent="0.15">
      <c r="A1418" s="53">
        <v>200012</v>
      </c>
      <c r="B1418" s="11" t="s">
        <v>180</v>
      </c>
      <c r="C1418" s="53">
        <v>1.4219999999999999</v>
      </c>
      <c r="D1418" s="53">
        <v>1.4219999999999999</v>
      </c>
      <c r="E1418" s="55">
        <v>8.5000000000000006E-3</v>
      </c>
      <c r="F1418" s="53">
        <v>1.41</v>
      </c>
      <c r="G1418" s="53">
        <v>1.41</v>
      </c>
    </row>
    <row r="1419" spans="1:7" x14ac:dyDescent="0.15">
      <c r="A1419" s="53">
        <v>690001</v>
      </c>
      <c r="B1419" s="11" t="s">
        <v>7508</v>
      </c>
      <c r="C1419" s="53">
        <v>2.0169999999999999</v>
      </c>
      <c r="D1419" s="53">
        <v>2.0470000000000002</v>
      </c>
      <c r="E1419" s="55">
        <v>8.5000000000000006E-3</v>
      </c>
      <c r="F1419" s="53">
        <v>2</v>
      </c>
      <c r="G1419" s="53">
        <v>2.0299999999999998</v>
      </c>
    </row>
    <row r="1420" spans="1:7" x14ac:dyDescent="0.15">
      <c r="A1420" s="53">
        <v>519656</v>
      </c>
      <c r="B1420" s="11" t="s">
        <v>7660</v>
      </c>
      <c r="C1420" s="53">
        <v>2.0169999999999999</v>
      </c>
      <c r="D1420" s="53">
        <v>2.0169999999999999</v>
      </c>
      <c r="E1420" s="55">
        <v>8.5000000000000006E-3</v>
      </c>
      <c r="F1420" s="53">
        <v>2</v>
      </c>
      <c r="G1420" s="53">
        <v>2</v>
      </c>
    </row>
    <row r="1421" spans="1:7" x14ac:dyDescent="0.15">
      <c r="A1421" s="53">
        <v>2041</v>
      </c>
      <c r="B1421" s="11" t="s">
        <v>8126</v>
      </c>
      <c r="C1421" s="53">
        <v>1.1870000000000001</v>
      </c>
      <c r="D1421" s="53">
        <v>1.2090000000000001</v>
      </c>
      <c r="E1421" s="55">
        <v>8.5000000000000006E-3</v>
      </c>
      <c r="F1421" s="53">
        <v>1.177</v>
      </c>
      <c r="G1421" s="53">
        <v>1.1990000000000001</v>
      </c>
    </row>
    <row r="1422" spans="1:7" x14ac:dyDescent="0.15">
      <c r="A1422" s="53">
        <v>501028</v>
      </c>
      <c r="B1422" s="11" t="s">
        <v>6683</v>
      </c>
      <c r="C1422" s="53">
        <v>0.9022</v>
      </c>
      <c r="D1422" s="53">
        <v>0.9022</v>
      </c>
      <c r="E1422" s="55">
        <v>8.5000000000000006E-3</v>
      </c>
      <c r="F1422" s="53">
        <v>0.89459999999999995</v>
      </c>
      <c r="G1422" s="53">
        <v>0.89459999999999995</v>
      </c>
    </row>
    <row r="1423" spans="1:7" x14ac:dyDescent="0.15">
      <c r="A1423" s="53">
        <v>159929</v>
      </c>
      <c r="B1423" s="11" t="s">
        <v>7655</v>
      </c>
      <c r="C1423" s="53">
        <v>1.4968999999999999</v>
      </c>
      <c r="D1423" s="53">
        <v>1.4968999999999999</v>
      </c>
      <c r="E1423" s="55">
        <v>8.5000000000000006E-3</v>
      </c>
      <c r="F1423" s="53">
        <v>1.4843</v>
      </c>
      <c r="G1423" s="53">
        <v>1.4843</v>
      </c>
    </row>
    <row r="1424" spans="1:7" x14ac:dyDescent="0.15">
      <c r="A1424" s="53">
        <v>1563</v>
      </c>
      <c r="B1424" s="11" t="s">
        <v>6538</v>
      </c>
      <c r="C1424" s="53">
        <v>0.95099999999999996</v>
      </c>
      <c r="D1424" s="53">
        <v>0.95099999999999996</v>
      </c>
      <c r="E1424" s="55">
        <v>8.5000000000000006E-3</v>
      </c>
      <c r="F1424" s="53">
        <v>0.94299999999999995</v>
      </c>
      <c r="G1424" s="53">
        <v>0.94299999999999995</v>
      </c>
    </row>
    <row r="1425" spans="1:7" x14ac:dyDescent="0.15">
      <c r="A1425" s="53">
        <v>202003</v>
      </c>
      <c r="B1425" s="11" t="s">
        <v>7576</v>
      </c>
      <c r="C1425" s="53">
        <v>1.0819000000000001</v>
      </c>
      <c r="D1425" s="53">
        <v>3.0615999999999999</v>
      </c>
      <c r="E1425" s="55">
        <v>8.5000000000000006E-3</v>
      </c>
      <c r="F1425" s="53">
        <v>1.0728</v>
      </c>
      <c r="G1425" s="53">
        <v>3.0525000000000002</v>
      </c>
    </row>
    <row r="1426" spans="1:7" x14ac:dyDescent="0.15">
      <c r="A1426" s="53">
        <v>162605</v>
      </c>
      <c r="B1426" s="11" t="s">
        <v>7446</v>
      </c>
      <c r="C1426" s="53">
        <v>1.3080000000000001</v>
      </c>
      <c r="D1426" s="53">
        <v>4.0359999999999996</v>
      </c>
      <c r="E1426" s="55">
        <v>8.5000000000000006E-3</v>
      </c>
      <c r="F1426" s="53">
        <v>1.2969999999999999</v>
      </c>
      <c r="G1426" s="53">
        <v>4.0250000000000004</v>
      </c>
    </row>
    <row r="1427" spans="1:7" x14ac:dyDescent="0.15">
      <c r="A1427" s="53">
        <v>110023</v>
      </c>
      <c r="B1427" s="11" t="s">
        <v>10198</v>
      </c>
      <c r="C1427" s="53">
        <v>1.5469999999999999</v>
      </c>
      <c r="D1427" s="53">
        <v>1.5469999999999999</v>
      </c>
      <c r="E1427" s="55">
        <v>8.5000000000000006E-3</v>
      </c>
      <c r="F1427" s="53">
        <v>1.534</v>
      </c>
      <c r="G1427" s="53">
        <v>1.534</v>
      </c>
    </row>
    <row r="1428" spans="1:7" x14ac:dyDescent="0.15">
      <c r="A1428" s="53">
        <v>580009</v>
      </c>
      <c r="B1428" s="11" t="s">
        <v>7962</v>
      </c>
      <c r="C1428" s="53">
        <v>0.96409999999999996</v>
      </c>
      <c r="D1428" s="53">
        <v>1.7271000000000001</v>
      </c>
      <c r="E1428" s="55">
        <v>8.5000000000000006E-3</v>
      </c>
      <c r="F1428" s="53">
        <v>0.95599999999999996</v>
      </c>
      <c r="G1428" s="53">
        <v>1.7190000000000001</v>
      </c>
    </row>
    <row r="1429" spans="1:7" x14ac:dyDescent="0.15">
      <c r="A1429" s="53">
        <v>150312</v>
      </c>
      <c r="B1429" s="11" t="s">
        <v>10327</v>
      </c>
      <c r="C1429" s="53">
        <v>0.47699999999999998</v>
      </c>
      <c r="D1429" s="53">
        <v>0</v>
      </c>
      <c r="E1429" s="55">
        <v>8.5000000000000006E-3</v>
      </c>
      <c r="F1429" s="53">
        <v>0.47299999999999998</v>
      </c>
      <c r="G1429" s="53">
        <v>0</v>
      </c>
    </row>
    <row r="1430" spans="1:7" x14ac:dyDescent="0.15">
      <c r="A1430" s="53">
        <v>1382</v>
      </c>
      <c r="B1430" s="11" t="s">
        <v>9414</v>
      </c>
      <c r="C1430" s="53">
        <v>1.075</v>
      </c>
      <c r="D1430" s="53">
        <v>1.075</v>
      </c>
      <c r="E1430" s="55">
        <v>8.3999999999999995E-3</v>
      </c>
      <c r="F1430" s="53">
        <v>1.0660000000000001</v>
      </c>
      <c r="G1430" s="53">
        <v>1.0660000000000001</v>
      </c>
    </row>
    <row r="1431" spans="1:7" x14ac:dyDescent="0.15">
      <c r="A1431" s="53">
        <v>3401</v>
      </c>
      <c r="B1431" s="11" t="s">
        <v>6496</v>
      </c>
      <c r="C1431" s="53">
        <v>1.0277000000000001</v>
      </c>
      <c r="D1431" s="53">
        <v>1.0277000000000001</v>
      </c>
      <c r="E1431" s="55">
        <v>8.3999999999999995E-3</v>
      </c>
      <c r="F1431" s="53">
        <v>1.0190999999999999</v>
      </c>
      <c r="G1431" s="53">
        <v>1.0190999999999999</v>
      </c>
    </row>
    <row r="1432" spans="1:7" x14ac:dyDescent="0.15">
      <c r="A1432" s="53">
        <v>1296</v>
      </c>
      <c r="B1432" s="11" t="s">
        <v>93</v>
      </c>
      <c r="C1432" s="53">
        <v>1.0760000000000001</v>
      </c>
      <c r="D1432" s="53">
        <v>1.0760000000000001</v>
      </c>
      <c r="E1432" s="55">
        <v>8.3999999999999995E-3</v>
      </c>
      <c r="F1432" s="53">
        <v>1.0669999999999999</v>
      </c>
      <c r="G1432" s="53">
        <v>1.0669999999999999</v>
      </c>
    </row>
    <row r="1433" spans="1:7" x14ac:dyDescent="0.15">
      <c r="A1433" s="53">
        <v>160421</v>
      </c>
      <c r="B1433" s="11" t="s">
        <v>5894</v>
      </c>
      <c r="C1433" s="53">
        <v>0.92100000000000004</v>
      </c>
      <c r="D1433" s="53">
        <v>0.92100000000000004</v>
      </c>
      <c r="E1433" s="55">
        <v>8.3999999999999995E-3</v>
      </c>
      <c r="F1433" s="53">
        <v>0.9133</v>
      </c>
      <c r="G1433" s="53">
        <v>0.9133</v>
      </c>
    </row>
    <row r="1434" spans="1:7" x14ac:dyDescent="0.15">
      <c r="A1434" s="53">
        <v>4000</v>
      </c>
      <c r="B1434" s="11" t="s">
        <v>6648</v>
      </c>
      <c r="C1434" s="53">
        <v>0.99280000000000002</v>
      </c>
      <c r="D1434" s="53">
        <v>0.99280000000000002</v>
      </c>
      <c r="E1434" s="55">
        <v>8.3999999999999995E-3</v>
      </c>
      <c r="F1434" s="53">
        <v>0.98450000000000004</v>
      </c>
      <c r="G1434" s="53">
        <v>0.98450000000000004</v>
      </c>
    </row>
    <row r="1435" spans="1:7" x14ac:dyDescent="0.15">
      <c r="A1435" s="53">
        <v>398051</v>
      </c>
      <c r="B1435" s="11" t="s">
        <v>6613</v>
      </c>
      <c r="C1435" s="53">
        <v>0.95799999999999996</v>
      </c>
      <c r="D1435" s="53">
        <v>0.95799999999999996</v>
      </c>
      <c r="E1435" s="55">
        <v>8.3999999999999995E-3</v>
      </c>
      <c r="F1435" s="53">
        <v>0.95</v>
      </c>
      <c r="G1435" s="53">
        <v>0.95</v>
      </c>
    </row>
    <row r="1436" spans="1:7" x14ac:dyDescent="0.15">
      <c r="A1436" s="53">
        <v>2802</v>
      </c>
      <c r="B1436" s="11" t="s">
        <v>9171</v>
      </c>
      <c r="C1436" s="53">
        <v>0.9466</v>
      </c>
      <c r="D1436" s="53">
        <v>0.9466</v>
      </c>
      <c r="E1436" s="55">
        <v>8.3999999999999995E-3</v>
      </c>
      <c r="F1436" s="53">
        <v>0.93869999999999998</v>
      </c>
      <c r="G1436" s="53">
        <v>0.93869999999999998</v>
      </c>
    </row>
    <row r="1437" spans="1:7" x14ac:dyDescent="0.15">
      <c r="A1437" s="53">
        <v>1438</v>
      </c>
      <c r="B1437" s="11" t="s">
        <v>9508</v>
      </c>
      <c r="C1437" s="53">
        <v>1.079</v>
      </c>
      <c r="D1437" s="53">
        <v>1.079</v>
      </c>
      <c r="E1437" s="55">
        <v>8.3999999999999995E-3</v>
      </c>
      <c r="F1437" s="53">
        <v>1.07</v>
      </c>
      <c r="G1437" s="53">
        <v>1.07</v>
      </c>
    </row>
    <row r="1438" spans="1:7" x14ac:dyDescent="0.15">
      <c r="A1438" s="53">
        <v>4561</v>
      </c>
      <c r="B1438" s="11" t="s">
        <v>44</v>
      </c>
      <c r="C1438" s="53">
        <v>0.95930000000000004</v>
      </c>
      <c r="D1438" s="53">
        <v>0.95930000000000004</v>
      </c>
      <c r="E1438" s="55">
        <v>8.3999999999999995E-3</v>
      </c>
      <c r="F1438" s="53">
        <v>0.95130000000000003</v>
      </c>
      <c r="G1438" s="53">
        <v>0.95130000000000003</v>
      </c>
    </row>
    <row r="1439" spans="1:7" x14ac:dyDescent="0.15">
      <c r="A1439" s="53">
        <v>512610</v>
      </c>
      <c r="B1439" s="11" t="s">
        <v>9909</v>
      </c>
      <c r="C1439" s="53">
        <v>1.4877</v>
      </c>
      <c r="D1439" s="53">
        <v>1.4877</v>
      </c>
      <c r="E1439" s="55">
        <v>8.3999999999999995E-3</v>
      </c>
      <c r="F1439" s="53">
        <v>1.4753000000000001</v>
      </c>
      <c r="G1439" s="53">
        <v>1.4753000000000001</v>
      </c>
    </row>
    <row r="1440" spans="1:7" x14ac:dyDescent="0.15">
      <c r="A1440" s="53">
        <v>202007</v>
      </c>
      <c r="B1440" s="11" t="s">
        <v>7596</v>
      </c>
      <c r="C1440" s="53">
        <v>0.84</v>
      </c>
      <c r="D1440" s="53">
        <v>0.84</v>
      </c>
      <c r="E1440" s="55">
        <v>8.3999999999999995E-3</v>
      </c>
      <c r="F1440" s="53">
        <v>0.83299999999999996</v>
      </c>
      <c r="G1440" s="53">
        <v>0.83299999999999996</v>
      </c>
    </row>
    <row r="1441" spans="1:7" x14ac:dyDescent="0.15">
      <c r="A1441" s="53">
        <v>320018</v>
      </c>
      <c r="B1441" s="11" t="s">
        <v>7966</v>
      </c>
      <c r="C1441" s="53">
        <v>1.68</v>
      </c>
      <c r="D1441" s="53">
        <v>1.8</v>
      </c>
      <c r="E1441" s="55">
        <v>8.3999999999999995E-3</v>
      </c>
      <c r="F1441" s="53">
        <v>1.6659999999999999</v>
      </c>
      <c r="G1441" s="53">
        <v>1.786</v>
      </c>
    </row>
    <row r="1442" spans="1:7" x14ac:dyDescent="0.15">
      <c r="A1442" s="53">
        <v>2216</v>
      </c>
      <c r="B1442" s="11" t="s">
        <v>9792</v>
      </c>
      <c r="C1442" s="53">
        <v>0.96</v>
      </c>
      <c r="D1442" s="53">
        <v>0.96</v>
      </c>
      <c r="E1442" s="55">
        <v>8.3999999999999995E-3</v>
      </c>
      <c r="F1442" s="53">
        <v>0.95199999999999996</v>
      </c>
      <c r="G1442" s="53">
        <v>0.95199999999999996</v>
      </c>
    </row>
    <row r="1443" spans="1:7" x14ac:dyDescent="0.15">
      <c r="A1443" s="53">
        <v>1984</v>
      </c>
      <c r="B1443" s="11" t="s">
        <v>7621</v>
      </c>
      <c r="C1443" s="53">
        <v>1.081</v>
      </c>
      <c r="D1443" s="53">
        <v>1.081</v>
      </c>
      <c r="E1443" s="55">
        <v>8.3999999999999995E-3</v>
      </c>
      <c r="F1443" s="53">
        <v>1.0720000000000001</v>
      </c>
      <c r="G1443" s="53">
        <v>1.0720000000000001</v>
      </c>
    </row>
    <row r="1444" spans="1:7" x14ac:dyDescent="0.15">
      <c r="A1444" s="53">
        <v>4341</v>
      </c>
      <c r="B1444" s="11" t="s">
        <v>295</v>
      </c>
      <c r="C1444" s="53">
        <v>1.0941000000000001</v>
      </c>
      <c r="D1444" s="53">
        <v>1.0941000000000001</v>
      </c>
      <c r="E1444" s="55">
        <v>8.3999999999999995E-3</v>
      </c>
      <c r="F1444" s="53">
        <v>1.085</v>
      </c>
      <c r="G1444" s="53">
        <v>1.085</v>
      </c>
    </row>
    <row r="1445" spans="1:7" x14ac:dyDescent="0.15">
      <c r="A1445" s="53">
        <v>1928</v>
      </c>
      <c r="B1445" s="11" t="s">
        <v>9548</v>
      </c>
      <c r="C1445" s="53">
        <v>1.5629999999999999</v>
      </c>
      <c r="D1445" s="53">
        <v>1.5629999999999999</v>
      </c>
      <c r="E1445" s="55">
        <v>8.3999999999999995E-3</v>
      </c>
      <c r="F1445" s="53">
        <v>1.55</v>
      </c>
      <c r="G1445" s="53">
        <v>1.55</v>
      </c>
    </row>
    <row r="1446" spans="1:7" x14ac:dyDescent="0.15">
      <c r="A1446" s="53">
        <v>519167</v>
      </c>
      <c r="B1446" s="11" t="s">
        <v>10843</v>
      </c>
      <c r="C1446" s="53">
        <v>1.0226</v>
      </c>
      <c r="D1446" s="53">
        <v>1.2765</v>
      </c>
      <c r="E1446" s="55">
        <v>8.3999999999999995E-3</v>
      </c>
      <c r="F1446" s="53">
        <v>1.0141</v>
      </c>
      <c r="G1446" s="53">
        <v>1.2659</v>
      </c>
    </row>
    <row r="1447" spans="1:7" x14ac:dyDescent="0.15">
      <c r="A1447" s="53">
        <v>400018</v>
      </c>
      <c r="B1447" s="11" t="s">
        <v>127</v>
      </c>
      <c r="C1447" s="53">
        <v>1.4559</v>
      </c>
      <c r="D1447" s="53">
        <v>1.4559</v>
      </c>
      <c r="E1447" s="55">
        <v>8.3999999999999995E-3</v>
      </c>
      <c r="F1447" s="53">
        <v>1.4438</v>
      </c>
      <c r="G1447" s="53">
        <v>1.4438</v>
      </c>
    </row>
    <row r="1448" spans="1:7" x14ac:dyDescent="0.15">
      <c r="A1448" s="53">
        <v>160627</v>
      </c>
      <c r="B1448" s="11" t="s">
        <v>6550</v>
      </c>
      <c r="C1448" s="53">
        <v>1.5669999999999999</v>
      </c>
      <c r="D1448" s="53">
        <v>1.2729999999999999</v>
      </c>
      <c r="E1448" s="55">
        <v>8.3999999999999995E-3</v>
      </c>
      <c r="F1448" s="53">
        <v>1.554</v>
      </c>
      <c r="G1448" s="53">
        <v>1.262</v>
      </c>
    </row>
    <row r="1449" spans="1:7" x14ac:dyDescent="0.15">
      <c r="A1449" s="53">
        <v>248</v>
      </c>
      <c r="B1449" s="11" t="s">
        <v>7458</v>
      </c>
      <c r="C1449" s="53">
        <v>1.5216000000000001</v>
      </c>
      <c r="D1449" s="53">
        <v>1.5216000000000001</v>
      </c>
      <c r="E1449" s="55">
        <v>8.3000000000000001E-3</v>
      </c>
      <c r="F1449" s="53">
        <v>1.5089999999999999</v>
      </c>
      <c r="G1449" s="53">
        <v>1.5089999999999999</v>
      </c>
    </row>
    <row r="1450" spans="1:7" x14ac:dyDescent="0.15">
      <c r="A1450" s="53">
        <v>260112</v>
      </c>
      <c r="B1450" s="11" t="s">
        <v>8144</v>
      </c>
      <c r="C1450" s="53">
        <v>1.57</v>
      </c>
      <c r="D1450" s="53">
        <v>2.2749999999999999</v>
      </c>
      <c r="E1450" s="55">
        <v>8.3000000000000001E-3</v>
      </c>
      <c r="F1450" s="53">
        <v>1.5569999999999999</v>
      </c>
      <c r="G1450" s="53">
        <v>2.262</v>
      </c>
    </row>
    <row r="1451" spans="1:7" x14ac:dyDescent="0.15">
      <c r="A1451" s="53">
        <v>206007</v>
      </c>
      <c r="B1451" s="11" t="s">
        <v>6242</v>
      </c>
      <c r="C1451" s="53">
        <v>2.2949999999999999</v>
      </c>
      <c r="D1451" s="53">
        <v>2.2949999999999999</v>
      </c>
      <c r="E1451" s="55">
        <v>8.3000000000000001E-3</v>
      </c>
      <c r="F1451" s="53">
        <v>2.2759999999999998</v>
      </c>
      <c r="G1451" s="53">
        <v>2.2759999999999998</v>
      </c>
    </row>
    <row r="1452" spans="1:7" x14ac:dyDescent="0.15">
      <c r="A1452" s="53">
        <v>1420</v>
      </c>
      <c r="B1452" s="11" t="s">
        <v>7939</v>
      </c>
      <c r="C1452" s="53">
        <v>1.0995999999999999</v>
      </c>
      <c r="D1452" s="53">
        <v>1.0995999999999999</v>
      </c>
      <c r="E1452" s="55">
        <v>8.3000000000000001E-3</v>
      </c>
      <c r="F1452" s="53">
        <v>1.0905</v>
      </c>
      <c r="G1452" s="53">
        <v>1.0905</v>
      </c>
    </row>
    <row r="1453" spans="1:7" x14ac:dyDescent="0.15">
      <c r="A1453" s="53">
        <v>1181</v>
      </c>
      <c r="B1453" s="11" t="s">
        <v>7991</v>
      </c>
      <c r="C1453" s="53">
        <v>0.84599999999999997</v>
      </c>
      <c r="D1453" s="53">
        <v>0.84599999999999997</v>
      </c>
      <c r="E1453" s="55">
        <v>8.3000000000000001E-3</v>
      </c>
      <c r="F1453" s="53">
        <v>0.83899999999999997</v>
      </c>
      <c r="G1453" s="53">
        <v>0.83899999999999997</v>
      </c>
    </row>
    <row r="1454" spans="1:7" x14ac:dyDescent="0.15">
      <c r="A1454" s="53">
        <v>4560</v>
      </c>
      <c r="B1454" s="11" t="s">
        <v>43</v>
      </c>
      <c r="C1454" s="53">
        <v>1.0153000000000001</v>
      </c>
      <c r="D1454" s="53">
        <v>1.0153000000000001</v>
      </c>
      <c r="E1454" s="55">
        <v>8.3000000000000001E-3</v>
      </c>
      <c r="F1454" s="53">
        <v>1.0068999999999999</v>
      </c>
      <c r="G1454" s="53">
        <v>1.0068999999999999</v>
      </c>
    </row>
    <row r="1455" spans="1:7" x14ac:dyDescent="0.15">
      <c r="A1455" s="53">
        <v>217002</v>
      </c>
      <c r="B1455" s="11" t="s">
        <v>9891</v>
      </c>
      <c r="C1455" s="53">
        <v>1.0043</v>
      </c>
      <c r="D1455" s="53">
        <v>2.931</v>
      </c>
      <c r="E1455" s="55">
        <v>8.3000000000000001E-3</v>
      </c>
      <c r="F1455" s="53">
        <v>0.996</v>
      </c>
      <c r="G1455" s="53">
        <v>2.9226999999999999</v>
      </c>
    </row>
    <row r="1456" spans="1:7" x14ac:dyDescent="0.15">
      <c r="A1456" s="53">
        <v>162607</v>
      </c>
      <c r="B1456" s="11" t="s">
        <v>7923</v>
      </c>
      <c r="C1456" s="53">
        <v>0.48399999999999999</v>
      </c>
      <c r="D1456" s="53">
        <v>3.03</v>
      </c>
      <c r="E1456" s="55">
        <v>8.3000000000000001E-3</v>
      </c>
      <c r="F1456" s="53">
        <v>0.48</v>
      </c>
      <c r="G1456" s="53">
        <v>3.0259999999999998</v>
      </c>
    </row>
    <row r="1457" spans="1:7" x14ac:dyDescent="0.15">
      <c r="A1457" s="53">
        <v>4764</v>
      </c>
      <c r="B1457" s="11" t="s">
        <v>161</v>
      </c>
      <c r="C1457" s="53">
        <v>0.94389999999999996</v>
      </c>
      <c r="D1457" s="53">
        <v>0.94389999999999996</v>
      </c>
      <c r="E1457" s="55">
        <v>8.3000000000000001E-3</v>
      </c>
      <c r="F1457" s="53">
        <v>0.93610000000000004</v>
      </c>
      <c r="G1457" s="53">
        <v>0.93610000000000004</v>
      </c>
    </row>
    <row r="1458" spans="1:7" x14ac:dyDescent="0.15">
      <c r="A1458" s="53">
        <v>4763</v>
      </c>
      <c r="B1458" s="11" t="s">
        <v>160</v>
      </c>
      <c r="C1458" s="53">
        <v>0.9446</v>
      </c>
      <c r="D1458" s="53">
        <v>0.9446</v>
      </c>
      <c r="E1458" s="55">
        <v>8.3000000000000001E-3</v>
      </c>
      <c r="F1458" s="53">
        <v>0.93679999999999997</v>
      </c>
      <c r="G1458" s="53">
        <v>0.93679999999999997</v>
      </c>
    </row>
    <row r="1459" spans="1:7" x14ac:dyDescent="0.15">
      <c r="A1459" s="53">
        <v>161903</v>
      </c>
      <c r="B1459" s="11" t="s">
        <v>7910</v>
      </c>
      <c r="C1459" s="53">
        <v>0.83579999999999999</v>
      </c>
      <c r="D1459" s="53">
        <v>2.6101999999999999</v>
      </c>
      <c r="E1459" s="55">
        <v>8.3000000000000001E-3</v>
      </c>
      <c r="F1459" s="53">
        <v>0.82889999999999997</v>
      </c>
      <c r="G1459" s="53">
        <v>2.5979999999999999</v>
      </c>
    </row>
    <row r="1460" spans="1:7" x14ac:dyDescent="0.15">
      <c r="A1460" s="53">
        <v>1426</v>
      </c>
      <c r="B1460" s="11" t="s">
        <v>7940</v>
      </c>
      <c r="C1460" s="53">
        <v>1.0905</v>
      </c>
      <c r="D1460" s="53">
        <v>1.0905</v>
      </c>
      <c r="E1460" s="55">
        <v>8.3000000000000001E-3</v>
      </c>
      <c r="F1460" s="53">
        <v>1.0814999999999999</v>
      </c>
      <c r="G1460" s="53">
        <v>1.0814999999999999</v>
      </c>
    </row>
    <row r="1461" spans="1:7" x14ac:dyDescent="0.15">
      <c r="A1461" s="53">
        <v>519704</v>
      </c>
      <c r="B1461" s="11" t="s">
        <v>10565</v>
      </c>
      <c r="C1461" s="53">
        <v>2.06</v>
      </c>
      <c r="D1461" s="53">
        <v>2.9209999999999998</v>
      </c>
      <c r="E1461" s="55">
        <v>8.3000000000000001E-3</v>
      </c>
      <c r="F1461" s="53">
        <v>2.0430000000000001</v>
      </c>
      <c r="G1461" s="53">
        <v>2.9039999999999999</v>
      </c>
    </row>
    <row r="1462" spans="1:7" x14ac:dyDescent="0.15">
      <c r="A1462" s="53">
        <v>50007</v>
      </c>
      <c r="B1462" s="11" t="s">
        <v>10275</v>
      </c>
      <c r="C1462" s="53">
        <v>0.97099999999999997</v>
      </c>
      <c r="D1462" s="53">
        <v>2.4279999999999999</v>
      </c>
      <c r="E1462" s="55">
        <v>8.3000000000000001E-3</v>
      </c>
      <c r="F1462" s="53">
        <v>0.96299999999999997</v>
      </c>
      <c r="G1462" s="53">
        <v>2.42</v>
      </c>
    </row>
    <row r="1463" spans="1:7" x14ac:dyDescent="0.15">
      <c r="A1463" s="53">
        <v>5238</v>
      </c>
      <c r="B1463" s="11" t="s">
        <v>7747</v>
      </c>
      <c r="C1463" s="53">
        <v>0.95930000000000004</v>
      </c>
      <c r="D1463" s="53">
        <v>0.95930000000000004</v>
      </c>
      <c r="E1463" s="55">
        <v>8.3000000000000001E-3</v>
      </c>
      <c r="F1463" s="53">
        <v>0.95140000000000002</v>
      </c>
      <c r="G1463" s="53">
        <v>0.95140000000000002</v>
      </c>
    </row>
    <row r="1464" spans="1:7" x14ac:dyDescent="0.15">
      <c r="A1464" s="53">
        <v>2123</v>
      </c>
      <c r="B1464" s="11" t="s">
        <v>9242</v>
      </c>
      <c r="C1464" s="53">
        <v>0.97199999999999998</v>
      </c>
      <c r="D1464" s="53">
        <v>0.97199999999999998</v>
      </c>
      <c r="E1464" s="55">
        <v>8.3000000000000001E-3</v>
      </c>
      <c r="F1464" s="53">
        <v>0.96399999999999997</v>
      </c>
      <c r="G1464" s="53">
        <v>0.96399999999999997</v>
      </c>
    </row>
    <row r="1465" spans="1:7" x14ac:dyDescent="0.15">
      <c r="A1465" s="53">
        <v>1667</v>
      </c>
      <c r="B1465" s="11" t="s">
        <v>7930</v>
      </c>
      <c r="C1465" s="53">
        <v>0.85199999999999998</v>
      </c>
      <c r="D1465" s="53">
        <v>0.85199999999999998</v>
      </c>
      <c r="E1465" s="55">
        <v>8.3000000000000001E-3</v>
      </c>
      <c r="F1465" s="53">
        <v>0.84499999999999997</v>
      </c>
      <c r="G1465" s="53">
        <v>0.84499999999999997</v>
      </c>
    </row>
    <row r="1466" spans="1:7" x14ac:dyDescent="0.15">
      <c r="A1466" s="53">
        <v>660004</v>
      </c>
      <c r="B1466" s="11" t="s">
        <v>304</v>
      </c>
      <c r="C1466" s="53">
        <v>1.9742</v>
      </c>
      <c r="D1466" s="53">
        <v>1.9742</v>
      </c>
      <c r="E1466" s="55">
        <v>8.3000000000000001E-3</v>
      </c>
      <c r="F1466" s="53">
        <v>1.958</v>
      </c>
      <c r="G1466" s="53">
        <v>1.958</v>
      </c>
    </row>
    <row r="1467" spans="1:7" x14ac:dyDescent="0.15">
      <c r="A1467" s="53">
        <v>5075</v>
      </c>
      <c r="B1467" s="11" t="s">
        <v>9565</v>
      </c>
      <c r="C1467" s="53">
        <v>0.95150000000000001</v>
      </c>
      <c r="D1467" s="53">
        <v>0.95150000000000001</v>
      </c>
      <c r="E1467" s="55">
        <v>8.3000000000000001E-3</v>
      </c>
      <c r="F1467" s="53">
        <v>0.94369999999999998</v>
      </c>
      <c r="G1467" s="53">
        <v>0.94369999999999998</v>
      </c>
    </row>
    <row r="1468" spans="1:7" x14ac:dyDescent="0.15">
      <c r="A1468" s="53">
        <v>663</v>
      </c>
      <c r="B1468" s="11" t="s">
        <v>8027</v>
      </c>
      <c r="C1468" s="53">
        <v>1.343</v>
      </c>
      <c r="D1468" s="53">
        <v>1.7290000000000001</v>
      </c>
      <c r="E1468" s="55">
        <v>8.3000000000000001E-3</v>
      </c>
      <c r="F1468" s="53">
        <v>1.3320000000000001</v>
      </c>
      <c r="G1468" s="53">
        <v>1.718</v>
      </c>
    </row>
    <row r="1469" spans="1:7" x14ac:dyDescent="0.15">
      <c r="A1469" s="53">
        <v>1606</v>
      </c>
      <c r="B1469" s="11" t="s">
        <v>276</v>
      </c>
      <c r="C1469" s="53">
        <v>1.4289000000000001</v>
      </c>
      <c r="D1469" s="53">
        <v>1.4289000000000001</v>
      </c>
      <c r="E1469" s="55">
        <v>8.3000000000000001E-3</v>
      </c>
      <c r="F1469" s="53">
        <v>1.4172</v>
      </c>
      <c r="G1469" s="53">
        <v>1.4172</v>
      </c>
    </row>
    <row r="1470" spans="1:7" x14ac:dyDescent="0.15">
      <c r="A1470" s="53">
        <v>160221</v>
      </c>
      <c r="B1470" s="11" t="s">
        <v>5806</v>
      </c>
      <c r="C1470" s="53">
        <v>1.0381</v>
      </c>
      <c r="D1470" s="53">
        <v>0.73280000000000001</v>
      </c>
      <c r="E1470" s="55">
        <v>8.3000000000000001E-3</v>
      </c>
      <c r="F1470" s="53">
        <v>1.0296000000000001</v>
      </c>
      <c r="G1470" s="53">
        <v>0.72709999999999997</v>
      </c>
    </row>
    <row r="1471" spans="1:7" x14ac:dyDescent="0.15">
      <c r="A1471" s="53">
        <v>180018</v>
      </c>
      <c r="B1471" s="11" t="s">
        <v>7467</v>
      </c>
      <c r="C1471" s="53">
        <v>2.2010000000000001</v>
      </c>
      <c r="D1471" s="53">
        <v>2.2810000000000001</v>
      </c>
      <c r="E1471" s="55">
        <v>8.2000000000000007E-3</v>
      </c>
      <c r="F1471" s="53">
        <v>2.1829999999999998</v>
      </c>
      <c r="G1471" s="53">
        <v>2.2629999999999999</v>
      </c>
    </row>
    <row r="1472" spans="1:7" x14ac:dyDescent="0.15">
      <c r="A1472" s="53">
        <v>5176</v>
      </c>
      <c r="B1472" s="11" t="s">
        <v>9488</v>
      </c>
      <c r="C1472" s="53">
        <v>0.97960000000000003</v>
      </c>
      <c r="D1472" s="53">
        <v>0.97960000000000003</v>
      </c>
      <c r="E1472" s="55">
        <v>8.2000000000000007E-3</v>
      </c>
      <c r="F1472" s="53">
        <v>0.97160000000000002</v>
      </c>
      <c r="G1472" s="53">
        <v>0.97160000000000002</v>
      </c>
    </row>
    <row r="1473" spans="1:7" x14ac:dyDescent="0.15">
      <c r="A1473" s="53">
        <v>519056</v>
      </c>
      <c r="B1473" s="11" t="s">
        <v>7903</v>
      </c>
      <c r="C1473" s="53">
        <v>1.226</v>
      </c>
      <c r="D1473" s="53">
        <v>1.226</v>
      </c>
      <c r="E1473" s="55">
        <v>8.2000000000000007E-3</v>
      </c>
      <c r="F1473" s="53">
        <v>1.216</v>
      </c>
      <c r="G1473" s="53">
        <v>1.216</v>
      </c>
    </row>
    <row r="1474" spans="1:7" x14ac:dyDescent="0.15">
      <c r="A1474" s="53">
        <v>1758</v>
      </c>
      <c r="B1474" s="11" t="s">
        <v>10260</v>
      </c>
      <c r="C1474" s="53">
        <v>1.105</v>
      </c>
      <c r="D1474" s="53">
        <v>1.105</v>
      </c>
      <c r="E1474" s="55">
        <v>8.2000000000000007E-3</v>
      </c>
      <c r="F1474" s="53">
        <v>1.0960000000000001</v>
      </c>
      <c r="G1474" s="53">
        <v>1.0960000000000001</v>
      </c>
    </row>
    <row r="1475" spans="1:7" x14ac:dyDescent="0.15">
      <c r="A1475" s="53">
        <v>2157</v>
      </c>
      <c r="B1475" s="11" t="s">
        <v>8196</v>
      </c>
      <c r="C1475" s="53">
        <v>0.98299999999999998</v>
      </c>
      <c r="D1475" s="53">
        <v>1.0740000000000001</v>
      </c>
      <c r="E1475" s="55">
        <v>8.2000000000000007E-3</v>
      </c>
      <c r="F1475" s="53">
        <v>0.97499999999999998</v>
      </c>
      <c r="G1475" s="53">
        <v>1.0660000000000001</v>
      </c>
    </row>
    <row r="1476" spans="1:7" x14ac:dyDescent="0.15">
      <c r="A1476" s="53">
        <v>547</v>
      </c>
      <c r="B1476" s="11" t="s">
        <v>10558</v>
      </c>
      <c r="C1476" s="53">
        <v>2.2120000000000002</v>
      </c>
      <c r="D1476" s="53">
        <v>2.2120000000000002</v>
      </c>
      <c r="E1476" s="55">
        <v>8.2000000000000007E-3</v>
      </c>
      <c r="F1476" s="53">
        <v>2.194</v>
      </c>
      <c r="G1476" s="53">
        <v>2.194</v>
      </c>
    </row>
    <row r="1477" spans="1:7" x14ac:dyDescent="0.15">
      <c r="A1477" s="53">
        <v>2594</v>
      </c>
      <c r="B1477" s="11" t="s">
        <v>6528</v>
      </c>
      <c r="C1477" s="53">
        <v>1.1060000000000001</v>
      </c>
      <c r="D1477" s="53">
        <v>1.1060000000000001</v>
      </c>
      <c r="E1477" s="55">
        <v>8.2000000000000007E-3</v>
      </c>
      <c r="F1477" s="53">
        <v>1.097</v>
      </c>
      <c r="G1477" s="53">
        <v>1.097</v>
      </c>
    </row>
    <row r="1478" spans="1:7" x14ac:dyDescent="0.15">
      <c r="A1478" s="53">
        <v>161604</v>
      </c>
      <c r="B1478" s="11" t="s">
        <v>6296</v>
      </c>
      <c r="C1478" s="53">
        <v>1.23</v>
      </c>
      <c r="D1478" s="53">
        <v>2.8279999999999998</v>
      </c>
      <c r="E1478" s="55">
        <v>8.2000000000000007E-3</v>
      </c>
      <c r="F1478" s="53">
        <v>1.22</v>
      </c>
      <c r="G1478" s="53">
        <v>2.8180000000000001</v>
      </c>
    </row>
    <row r="1479" spans="1:7" x14ac:dyDescent="0.15">
      <c r="A1479" s="53">
        <v>519007</v>
      </c>
      <c r="B1479" s="11" t="s">
        <v>8165</v>
      </c>
      <c r="C1479" s="53">
        <v>0.73799999999999999</v>
      </c>
      <c r="D1479" s="53">
        <v>2.234</v>
      </c>
      <c r="E1479" s="55">
        <v>8.2000000000000007E-3</v>
      </c>
      <c r="F1479" s="53">
        <v>0.73199999999999998</v>
      </c>
      <c r="G1479" s="53">
        <v>2.2280000000000002</v>
      </c>
    </row>
    <row r="1480" spans="1:7" x14ac:dyDescent="0.15">
      <c r="A1480" s="53">
        <v>5237</v>
      </c>
      <c r="B1480" s="11" t="s">
        <v>7741</v>
      </c>
      <c r="C1480" s="53">
        <v>0.96</v>
      </c>
      <c r="D1480" s="53">
        <v>0.96</v>
      </c>
      <c r="E1480" s="55">
        <v>8.2000000000000007E-3</v>
      </c>
      <c r="F1480" s="53">
        <v>0.95220000000000005</v>
      </c>
      <c r="G1480" s="53">
        <v>0.95220000000000005</v>
      </c>
    </row>
    <row r="1481" spans="1:7" x14ac:dyDescent="0.15">
      <c r="A1481" s="53">
        <v>50012</v>
      </c>
      <c r="B1481" s="11" t="s">
        <v>9884</v>
      </c>
      <c r="C1481" s="53">
        <v>1.3540000000000001</v>
      </c>
      <c r="D1481" s="53">
        <v>1.3779999999999999</v>
      </c>
      <c r="E1481" s="55">
        <v>8.2000000000000007E-3</v>
      </c>
      <c r="F1481" s="53">
        <v>1.343</v>
      </c>
      <c r="G1481" s="53">
        <v>1.367</v>
      </c>
    </row>
    <row r="1482" spans="1:7" x14ac:dyDescent="0.15">
      <c r="A1482" s="53">
        <v>81</v>
      </c>
      <c r="B1482" s="11" t="s">
        <v>27</v>
      </c>
      <c r="C1482" s="53">
        <v>1.1080000000000001</v>
      </c>
      <c r="D1482" s="53">
        <v>1.1080000000000001</v>
      </c>
      <c r="E1482" s="55">
        <v>8.2000000000000007E-3</v>
      </c>
      <c r="F1482" s="53">
        <v>1.099</v>
      </c>
      <c r="G1482" s="53">
        <v>1.099</v>
      </c>
    </row>
    <row r="1483" spans="1:7" x14ac:dyDescent="0.15">
      <c r="A1483" s="53">
        <v>2417</v>
      </c>
      <c r="B1483" s="11" t="s">
        <v>9743</v>
      </c>
      <c r="C1483" s="53">
        <v>1.2330000000000001</v>
      </c>
      <c r="D1483" s="53">
        <v>1.2330000000000001</v>
      </c>
      <c r="E1483" s="55">
        <v>8.2000000000000007E-3</v>
      </c>
      <c r="F1483" s="53">
        <v>1.2230000000000001</v>
      </c>
      <c r="G1483" s="53">
        <v>1.2230000000000001</v>
      </c>
    </row>
    <row r="1484" spans="1:7" x14ac:dyDescent="0.15">
      <c r="A1484" s="53">
        <v>90009</v>
      </c>
      <c r="B1484" s="11" t="s">
        <v>5745</v>
      </c>
      <c r="C1484" s="53">
        <v>1.603</v>
      </c>
      <c r="D1484" s="53">
        <v>1.603</v>
      </c>
      <c r="E1484" s="55">
        <v>8.2000000000000007E-3</v>
      </c>
      <c r="F1484" s="53">
        <v>1.59</v>
      </c>
      <c r="G1484" s="53">
        <v>1.59</v>
      </c>
    </row>
    <row r="1485" spans="1:7" x14ac:dyDescent="0.15">
      <c r="A1485" s="53">
        <v>2156</v>
      </c>
      <c r="B1485" s="11" t="s">
        <v>8199</v>
      </c>
      <c r="C1485" s="53">
        <v>0.98699999999999999</v>
      </c>
      <c r="D1485" s="53">
        <v>1.1339999999999999</v>
      </c>
      <c r="E1485" s="55">
        <v>8.2000000000000007E-3</v>
      </c>
      <c r="F1485" s="53">
        <v>0.97899999999999998</v>
      </c>
      <c r="G1485" s="53">
        <v>1.1259999999999999</v>
      </c>
    </row>
    <row r="1486" spans="1:7" x14ac:dyDescent="0.15">
      <c r="A1486" s="53">
        <v>350002</v>
      </c>
      <c r="B1486" s="11" t="s">
        <v>178</v>
      </c>
      <c r="C1486" s="53">
        <v>0.83919999999999995</v>
      </c>
      <c r="D1486" s="53">
        <v>3.3641999999999999</v>
      </c>
      <c r="E1486" s="55">
        <v>8.2000000000000007E-3</v>
      </c>
      <c r="F1486" s="53">
        <v>0.83240000000000003</v>
      </c>
      <c r="G1486" s="53">
        <v>3.3574000000000002</v>
      </c>
    </row>
    <row r="1487" spans="1:7" x14ac:dyDescent="0.15">
      <c r="A1487" s="53">
        <v>4606</v>
      </c>
      <c r="B1487" s="11" t="s">
        <v>7554</v>
      </c>
      <c r="C1487" s="53">
        <v>1.0133000000000001</v>
      </c>
      <c r="D1487" s="53">
        <v>1.0133000000000001</v>
      </c>
      <c r="E1487" s="55">
        <v>8.2000000000000007E-3</v>
      </c>
      <c r="F1487" s="53">
        <v>1.0051000000000001</v>
      </c>
      <c r="G1487" s="53">
        <v>1.0051000000000001</v>
      </c>
    </row>
    <row r="1488" spans="1:7" x14ac:dyDescent="0.15">
      <c r="A1488" s="53">
        <v>2837</v>
      </c>
      <c r="B1488" s="11" t="s">
        <v>9836</v>
      </c>
      <c r="C1488" s="53">
        <v>0.98899999999999999</v>
      </c>
      <c r="D1488" s="53">
        <v>0.98899999999999999</v>
      </c>
      <c r="E1488" s="55">
        <v>8.2000000000000007E-3</v>
      </c>
      <c r="F1488" s="53">
        <v>0.98099999999999998</v>
      </c>
      <c r="G1488" s="53">
        <v>0.98099999999999998</v>
      </c>
    </row>
    <row r="1489" spans="1:7" x14ac:dyDescent="0.15">
      <c r="A1489" s="53">
        <v>519657</v>
      </c>
      <c r="B1489" s="11" t="s">
        <v>7664</v>
      </c>
      <c r="C1489" s="53">
        <v>1.9790000000000001</v>
      </c>
      <c r="D1489" s="53">
        <v>1.9790000000000001</v>
      </c>
      <c r="E1489" s="55">
        <v>8.2000000000000007E-3</v>
      </c>
      <c r="F1489" s="53">
        <v>1.9630000000000001</v>
      </c>
      <c r="G1489" s="53">
        <v>1.9630000000000001</v>
      </c>
    </row>
    <row r="1490" spans="1:7" x14ac:dyDescent="0.15">
      <c r="A1490" s="53">
        <v>163001</v>
      </c>
      <c r="B1490" s="11" t="s">
        <v>7690</v>
      </c>
      <c r="C1490" s="53">
        <v>0.86599999999999999</v>
      </c>
      <c r="D1490" s="53">
        <v>1.4059999999999999</v>
      </c>
      <c r="E1490" s="55">
        <v>8.0999999999999996E-3</v>
      </c>
      <c r="F1490" s="53">
        <v>0.85899999999999999</v>
      </c>
      <c r="G1490" s="53">
        <v>1.399</v>
      </c>
    </row>
    <row r="1491" spans="1:7" x14ac:dyDescent="0.15">
      <c r="A1491" s="53">
        <v>40190</v>
      </c>
      <c r="B1491" s="11" t="s">
        <v>5801</v>
      </c>
      <c r="C1491" s="53">
        <v>1.3620000000000001</v>
      </c>
      <c r="D1491" s="53">
        <v>1.3620000000000001</v>
      </c>
      <c r="E1491" s="55">
        <v>8.0999999999999996E-3</v>
      </c>
      <c r="F1491" s="53">
        <v>1.351</v>
      </c>
      <c r="G1491" s="53">
        <v>1.351</v>
      </c>
    </row>
    <row r="1492" spans="1:7" x14ac:dyDescent="0.15">
      <c r="A1492" s="53">
        <v>162714</v>
      </c>
      <c r="B1492" s="11" t="s">
        <v>9262</v>
      </c>
      <c r="C1492" s="53">
        <v>1.1775</v>
      </c>
      <c r="D1492" s="53">
        <v>1.3467</v>
      </c>
      <c r="E1492" s="55">
        <v>8.0999999999999996E-3</v>
      </c>
      <c r="F1492" s="53">
        <v>1.1679999999999999</v>
      </c>
      <c r="G1492" s="53">
        <v>1.3371999999999999</v>
      </c>
    </row>
    <row r="1493" spans="1:7" x14ac:dyDescent="0.15">
      <c r="A1493" s="53">
        <v>1811</v>
      </c>
      <c r="B1493" s="11" t="s">
        <v>9036</v>
      </c>
      <c r="C1493" s="53">
        <v>1.117</v>
      </c>
      <c r="D1493" s="53">
        <v>1.1870000000000001</v>
      </c>
      <c r="E1493" s="55">
        <v>8.0999999999999996E-3</v>
      </c>
      <c r="F1493" s="53">
        <v>1.1080000000000001</v>
      </c>
      <c r="G1493" s="53">
        <v>1.1779999999999999</v>
      </c>
    </row>
    <row r="1494" spans="1:7" x14ac:dyDescent="0.15">
      <c r="A1494" s="53">
        <v>3986</v>
      </c>
      <c r="B1494" s="11" t="s">
        <v>8974</v>
      </c>
      <c r="C1494" s="53">
        <v>1.1422000000000001</v>
      </c>
      <c r="D1494" s="53">
        <v>1.1801999999999999</v>
      </c>
      <c r="E1494" s="55">
        <v>8.0999999999999996E-3</v>
      </c>
      <c r="F1494" s="53">
        <v>1.133</v>
      </c>
      <c r="G1494" s="53">
        <v>1.171</v>
      </c>
    </row>
    <row r="1495" spans="1:7" x14ac:dyDescent="0.15">
      <c r="A1495" s="53">
        <v>1759</v>
      </c>
      <c r="B1495" s="11" t="s">
        <v>9869</v>
      </c>
      <c r="C1495" s="53">
        <v>1.1180000000000001</v>
      </c>
      <c r="D1495" s="53">
        <v>1.1180000000000001</v>
      </c>
      <c r="E1495" s="55">
        <v>8.0999999999999996E-3</v>
      </c>
      <c r="F1495" s="53">
        <v>1.109</v>
      </c>
      <c r="G1495" s="53">
        <v>1.109</v>
      </c>
    </row>
    <row r="1496" spans="1:7" x14ac:dyDescent="0.15">
      <c r="A1496" s="53">
        <v>530018</v>
      </c>
      <c r="B1496" s="11" t="s">
        <v>10622</v>
      </c>
      <c r="C1496" s="53">
        <v>1.7415</v>
      </c>
      <c r="D1496" s="53">
        <v>1.7415</v>
      </c>
      <c r="E1496" s="55">
        <v>8.0999999999999996E-3</v>
      </c>
      <c r="F1496" s="53">
        <v>1.7275</v>
      </c>
      <c r="G1496" s="53">
        <v>1.7275</v>
      </c>
    </row>
    <row r="1497" spans="1:7" x14ac:dyDescent="0.15">
      <c r="A1497" s="53">
        <v>690009</v>
      </c>
      <c r="B1497" s="11" t="s">
        <v>7624</v>
      </c>
      <c r="C1497" s="53">
        <v>1.8660000000000001</v>
      </c>
      <c r="D1497" s="53">
        <v>2.1640000000000001</v>
      </c>
      <c r="E1497" s="55">
        <v>8.0999999999999996E-3</v>
      </c>
      <c r="F1497" s="53">
        <v>1.851</v>
      </c>
      <c r="G1497" s="53">
        <v>2.149</v>
      </c>
    </row>
    <row r="1498" spans="1:7" x14ac:dyDescent="0.15">
      <c r="A1498" s="53">
        <v>164402</v>
      </c>
      <c r="B1498" s="11" t="s">
        <v>6696</v>
      </c>
      <c r="C1498" s="53">
        <v>0.996</v>
      </c>
      <c r="D1498" s="53">
        <v>0.68100000000000005</v>
      </c>
      <c r="E1498" s="55">
        <v>8.0999999999999996E-3</v>
      </c>
      <c r="F1498" s="53">
        <v>0.98799999999999999</v>
      </c>
      <c r="G1498" s="53">
        <v>0.67600000000000005</v>
      </c>
    </row>
    <row r="1499" spans="1:7" x14ac:dyDescent="0.15">
      <c r="A1499" s="53">
        <v>5183</v>
      </c>
      <c r="B1499" s="11" t="s">
        <v>9681</v>
      </c>
      <c r="C1499" s="53">
        <v>0.94620000000000004</v>
      </c>
      <c r="D1499" s="53">
        <v>0.94620000000000004</v>
      </c>
      <c r="E1499" s="55">
        <v>8.0999999999999996E-3</v>
      </c>
      <c r="F1499" s="53">
        <v>0.93859999999999999</v>
      </c>
      <c r="G1499" s="53">
        <v>0.93859999999999999</v>
      </c>
    </row>
    <row r="1500" spans="1:7" x14ac:dyDescent="0.15">
      <c r="A1500" s="53">
        <v>501032</v>
      </c>
      <c r="B1500" s="11" t="s">
        <v>6678</v>
      </c>
      <c r="C1500" s="53">
        <v>0.90920000000000001</v>
      </c>
      <c r="D1500" s="53">
        <v>0.90920000000000001</v>
      </c>
      <c r="E1500" s="55">
        <v>8.0999999999999996E-3</v>
      </c>
      <c r="F1500" s="53">
        <v>0.90190000000000003</v>
      </c>
      <c r="G1500" s="53">
        <v>0.90190000000000003</v>
      </c>
    </row>
    <row r="1501" spans="1:7" x14ac:dyDescent="0.15">
      <c r="A1501" s="53">
        <v>217005</v>
      </c>
      <c r="B1501" s="11" t="s">
        <v>9496</v>
      </c>
      <c r="C1501" s="53">
        <v>0.98519999999999996</v>
      </c>
      <c r="D1501" s="53">
        <v>2.9407000000000001</v>
      </c>
      <c r="E1501" s="55">
        <v>8.0999999999999996E-3</v>
      </c>
      <c r="F1501" s="53">
        <v>0.97729999999999995</v>
      </c>
      <c r="G1501" s="53">
        <v>2.9327999999999999</v>
      </c>
    </row>
    <row r="1502" spans="1:7" x14ac:dyDescent="0.15">
      <c r="A1502" s="53">
        <v>233008</v>
      </c>
      <c r="B1502" s="11" t="s">
        <v>9675</v>
      </c>
      <c r="C1502" s="53">
        <v>0.8609</v>
      </c>
      <c r="D1502" s="53">
        <v>0.8609</v>
      </c>
      <c r="E1502" s="55">
        <v>8.0999999999999996E-3</v>
      </c>
      <c r="F1502" s="53">
        <v>0.85399999999999998</v>
      </c>
      <c r="G1502" s="53">
        <v>0.85399999999999998</v>
      </c>
    </row>
    <row r="1503" spans="1:7" x14ac:dyDescent="0.15">
      <c r="A1503" s="53">
        <v>165527</v>
      </c>
      <c r="B1503" s="11" t="s">
        <v>6660</v>
      </c>
      <c r="C1503" s="53">
        <v>1.1240000000000001</v>
      </c>
      <c r="D1503" s="53">
        <v>1.1240000000000001</v>
      </c>
      <c r="E1503" s="55">
        <v>8.0999999999999996E-3</v>
      </c>
      <c r="F1503" s="53">
        <v>1.115</v>
      </c>
      <c r="G1503" s="53">
        <v>1.115</v>
      </c>
    </row>
    <row r="1504" spans="1:7" x14ac:dyDescent="0.15">
      <c r="A1504" s="53">
        <v>4408</v>
      </c>
      <c r="B1504" s="11" t="s">
        <v>10058</v>
      </c>
      <c r="C1504" s="53">
        <v>1.3740000000000001</v>
      </c>
      <c r="D1504" s="53">
        <v>1.3740000000000001</v>
      </c>
      <c r="E1504" s="55">
        <v>8.0999999999999996E-3</v>
      </c>
      <c r="F1504" s="53">
        <v>1.363</v>
      </c>
      <c r="G1504" s="53">
        <v>1.363</v>
      </c>
    </row>
    <row r="1505" spans="1:7" x14ac:dyDescent="0.15">
      <c r="A1505" s="53">
        <v>165313</v>
      </c>
      <c r="B1505" s="11" t="s">
        <v>10560</v>
      </c>
      <c r="C1505" s="53">
        <v>1.3740000000000001</v>
      </c>
      <c r="D1505" s="53">
        <v>1.3740000000000001</v>
      </c>
      <c r="E1505" s="55">
        <v>8.0999999999999996E-3</v>
      </c>
      <c r="F1505" s="53">
        <v>1.363</v>
      </c>
      <c r="G1505" s="53">
        <v>1.363</v>
      </c>
    </row>
    <row r="1506" spans="1:7" x14ac:dyDescent="0.15">
      <c r="A1506" s="53">
        <v>1608</v>
      </c>
      <c r="B1506" s="11" t="s">
        <v>57</v>
      </c>
      <c r="C1506" s="53">
        <v>0.98699999999999999</v>
      </c>
      <c r="D1506" s="53">
        <v>0.98699999999999999</v>
      </c>
      <c r="E1506" s="55">
        <v>8.0999999999999996E-3</v>
      </c>
      <c r="F1506" s="53">
        <v>0.97909999999999997</v>
      </c>
      <c r="G1506" s="53">
        <v>0.97909999999999997</v>
      </c>
    </row>
    <row r="1507" spans="1:7" x14ac:dyDescent="0.15">
      <c r="A1507" s="53">
        <v>1672</v>
      </c>
      <c r="B1507" s="11" t="s">
        <v>5805</v>
      </c>
      <c r="C1507" s="53">
        <v>1.125</v>
      </c>
      <c r="D1507" s="53">
        <v>1.2749999999999999</v>
      </c>
      <c r="E1507" s="55">
        <v>8.0999999999999996E-3</v>
      </c>
      <c r="F1507" s="53">
        <v>1.1160000000000001</v>
      </c>
      <c r="G1507" s="53">
        <v>1.266</v>
      </c>
    </row>
    <row r="1508" spans="1:7" x14ac:dyDescent="0.15">
      <c r="A1508" s="53">
        <v>1409</v>
      </c>
      <c r="B1508" s="11" t="s">
        <v>6274</v>
      </c>
      <c r="C1508" s="53">
        <v>0.375</v>
      </c>
      <c r="D1508" s="53">
        <v>0.375</v>
      </c>
      <c r="E1508" s="55">
        <v>8.0999999999999996E-3</v>
      </c>
      <c r="F1508" s="53">
        <v>0.372</v>
      </c>
      <c r="G1508" s="53">
        <v>0.372</v>
      </c>
    </row>
    <row r="1509" spans="1:7" x14ac:dyDescent="0.15">
      <c r="A1509" s="53">
        <v>320007</v>
      </c>
      <c r="B1509" s="11" t="s">
        <v>7634</v>
      </c>
      <c r="C1509" s="53">
        <v>0.875</v>
      </c>
      <c r="D1509" s="53">
        <v>1.32</v>
      </c>
      <c r="E1509" s="55">
        <v>8.0999999999999996E-3</v>
      </c>
      <c r="F1509" s="53">
        <v>0.86799999999999999</v>
      </c>
      <c r="G1509" s="53">
        <v>1.3129999999999999</v>
      </c>
    </row>
    <row r="1510" spans="1:7" x14ac:dyDescent="0.15">
      <c r="A1510" s="53">
        <v>180020</v>
      </c>
      <c r="B1510" s="11" t="s">
        <v>7760</v>
      </c>
      <c r="C1510" s="53">
        <v>1</v>
      </c>
      <c r="D1510" s="53">
        <v>1.0249999999999999</v>
      </c>
      <c r="E1510" s="55">
        <v>8.0999999999999996E-3</v>
      </c>
      <c r="F1510" s="53">
        <v>0.99199999999999999</v>
      </c>
      <c r="G1510" s="53">
        <v>1.0169999999999999</v>
      </c>
    </row>
    <row r="1511" spans="1:7" x14ac:dyDescent="0.15">
      <c r="A1511" s="53">
        <v>217016</v>
      </c>
      <c r="B1511" s="11" t="s">
        <v>10137</v>
      </c>
      <c r="C1511" s="53">
        <v>1.3759999999999999</v>
      </c>
      <c r="D1511" s="53">
        <v>1.3759999999999999</v>
      </c>
      <c r="E1511" s="55">
        <v>8.0999999999999996E-3</v>
      </c>
      <c r="F1511" s="53">
        <v>1.365</v>
      </c>
      <c r="G1511" s="53">
        <v>1.365</v>
      </c>
    </row>
    <row r="1512" spans="1:7" x14ac:dyDescent="0.15">
      <c r="A1512" s="53">
        <v>80</v>
      </c>
      <c r="B1512" s="11" t="s">
        <v>26</v>
      </c>
      <c r="C1512" s="53">
        <v>1.1259999999999999</v>
      </c>
      <c r="D1512" s="53">
        <v>1.1259999999999999</v>
      </c>
      <c r="E1512" s="55">
        <v>8.0999999999999996E-3</v>
      </c>
      <c r="F1512" s="53">
        <v>1.117</v>
      </c>
      <c r="G1512" s="53">
        <v>1.117</v>
      </c>
    </row>
    <row r="1513" spans="1:7" x14ac:dyDescent="0.15">
      <c r="A1513" s="53">
        <v>794</v>
      </c>
      <c r="B1513" s="11" t="s">
        <v>6433</v>
      </c>
      <c r="C1513" s="53">
        <v>1.1259999999999999</v>
      </c>
      <c r="D1513" s="53">
        <v>1.1259999999999999</v>
      </c>
      <c r="E1513" s="55">
        <v>8.0999999999999996E-3</v>
      </c>
      <c r="F1513" s="53">
        <v>1.117</v>
      </c>
      <c r="G1513" s="53">
        <v>1.117</v>
      </c>
    </row>
    <row r="1514" spans="1:7" x14ac:dyDescent="0.15">
      <c r="A1514" s="53">
        <v>160219</v>
      </c>
      <c r="B1514" s="11" t="s">
        <v>5779</v>
      </c>
      <c r="C1514" s="53">
        <v>0.78839999999999999</v>
      </c>
      <c r="D1514" s="53">
        <v>1.4704999999999999</v>
      </c>
      <c r="E1514" s="55">
        <v>8.0999999999999996E-3</v>
      </c>
      <c r="F1514" s="53">
        <v>0.78210000000000002</v>
      </c>
      <c r="G1514" s="53">
        <v>1.4641999999999999</v>
      </c>
    </row>
    <row r="1515" spans="1:7" x14ac:dyDescent="0.15">
      <c r="A1515" s="53">
        <v>1475</v>
      </c>
      <c r="B1515" s="11" t="s">
        <v>10067</v>
      </c>
      <c r="C1515" s="53">
        <v>0.751</v>
      </c>
      <c r="D1515" s="53">
        <v>0.751</v>
      </c>
      <c r="E1515" s="55">
        <v>8.0999999999999996E-3</v>
      </c>
      <c r="F1515" s="53">
        <v>0.745</v>
      </c>
      <c r="G1515" s="53">
        <v>0.745</v>
      </c>
    </row>
    <row r="1516" spans="1:7" x14ac:dyDescent="0.15">
      <c r="A1516" s="53">
        <v>4139</v>
      </c>
      <c r="B1516" s="11" t="s">
        <v>6601</v>
      </c>
      <c r="C1516" s="53">
        <v>0.86370000000000002</v>
      </c>
      <c r="D1516" s="53">
        <v>0.86370000000000002</v>
      </c>
      <c r="E1516" s="55">
        <v>8.0999999999999996E-3</v>
      </c>
      <c r="F1516" s="53">
        <v>0.85680000000000001</v>
      </c>
      <c r="G1516" s="53">
        <v>0.85680000000000001</v>
      </c>
    </row>
    <row r="1517" spans="1:7" x14ac:dyDescent="0.15">
      <c r="A1517" s="53">
        <v>960004</v>
      </c>
      <c r="B1517" s="11" t="s">
        <v>10382</v>
      </c>
      <c r="C1517" s="53">
        <v>1.6279999999999999</v>
      </c>
      <c r="D1517" s="53">
        <v>6.0469999999999997</v>
      </c>
      <c r="E1517" s="55">
        <v>8.0000000000000002E-3</v>
      </c>
      <c r="F1517" s="53">
        <v>1.615</v>
      </c>
      <c r="G1517" s="53">
        <v>6.0339999999999998</v>
      </c>
    </row>
    <row r="1518" spans="1:7" x14ac:dyDescent="0.15">
      <c r="A1518" s="53">
        <v>519908</v>
      </c>
      <c r="B1518" s="11" t="s">
        <v>9410</v>
      </c>
      <c r="C1518" s="53">
        <v>1.6279999999999999</v>
      </c>
      <c r="D1518" s="53">
        <v>6.0469999999999997</v>
      </c>
      <c r="E1518" s="55">
        <v>8.0000000000000002E-3</v>
      </c>
      <c r="F1518" s="53">
        <v>1.615</v>
      </c>
      <c r="G1518" s="53">
        <v>6.0339999999999998</v>
      </c>
    </row>
    <row r="1519" spans="1:7" x14ac:dyDescent="0.15">
      <c r="A1519" s="53">
        <v>660012</v>
      </c>
      <c r="B1519" s="11" t="s">
        <v>285</v>
      </c>
      <c r="C1519" s="53">
        <v>2.4197000000000002</v>
      </c>
      <c r="D1519" s="53">
        <v>2.4996999999999998</v>
      </c>
      <c r="E1519" s="55">
        <v>8.0000000000000002E-3</v>
      </c>
      <c r="F1519" s="53">
        <v>2.4003999999999999</v>
      </c>
      <c r="G1519" s="53">
        <v>2.4803999999999999</v>
      </c>
    </row>
    <row r="1520" spans="1:7" x14ac:dyDescent="0.15">
      <c r="A1520" s="53">
        <v>370023</v>
      </c>
      <c r="B1520" s="11" t="s">
        <v>7625</v>
      </c>
      <c r="C1520" s="53">
        <v>1.5049999999999999</v>
      </c>
      <c r="D1520" s="53">
        <v>1.6850000000000001</v>
      </c>
      <c r="E1520" s="55">
        <v>8.0000000000000002E-3</v>
      </c>
      <c r="F1520" s="53">
        <v>1.4930000000000001</v>
      </c>
      <c r="G1520" s="53">
        <v>1.673</v>
      </c>
    </row>
    <row r="1521" spans="1:7" x14ac:dyDescent="0.15">
      <c r="A1521" s="53">
        <v>377150</v>
      </c>
      <c r="B1521" s="11" t="s">
        <v>7543</v>
      </c>
      <c r="C1521" s="53">
        <v>2.1339999999999999</v>
      </c>
      <c r="D1521" s="53">
        <v>2.1339999999999999</v>
      </c>
      <c r="E1521" s="55">
        <v>8.0000000000000002E-3</v>
      </c>
      <c r="F1521" s="53">
        <v>2.117</v>
      </c>
      <c r="G1521" s="53">
        <v>2.117</v>
      </c>
    </row>
    <row r="1522" spans="1:7" x14ac:dyDescent="0.15">
      <c r="A1522" s="53">
        <v>159930</v>
      </c>
      <c r="B1522" s="11" t="s">
        <v>8237</v>
      </c>
      <c r="C1522" s="53">
        <v>0.82889999999999997</v>
      </c>
      <c r="D1522" s="53">
        <v>0.82889999999999997</v>
      </c>
      <c r="E1522" s="55">
        <v>8.0000000000000002E-3</v>
      </c>
      <c r="F1522" s="53">
        <v>0.82230000000000003</v>
      </c>
      <c r="G1522" s="53">
        <v>0.82230000000000003</v>
      </c>
    </row>
    <row r="1523" spans="1:7" x14ac:dyDescent="0.15">
      <c r="A1523" s="53">
        <v>1607</v>
      </c>
      <c r="B1523" s="11" t="s">
        <v>54</v>
      </c>
      <c r="C1523" s="53">
        <v>1.1431</v>
      </c>
      <c r="D1523" s="53">
        <v>1.1431</v>
      </c>
      <c r="E1523" s="55">
        <v>8.0000000000000002E-3</v>
      </c>
      <c r="F1523" s="53">
        <v>1.1339999999999999</v>
      </c>
      <c r="G1523" s="53">
        <v>1.1339999999999999</v>
      </c>
    </row>
    <row r="1524" spans="1:7" x14ac:dyDescent="0.15">
      <c r="A1524" s="53">
        <v>2862</v>
      </c>
      <c r="B1524" s="11" t="s">
        <v>6766</v>
      </c>
      <c r="C1524" s="53">
        <v>0.88</v>
      </c>
      <c r="D1524" s="53">
        <v>0.88</v>
      </c>
      <c r="E1524" s="55">
        <v>8.0000000000000002E-3</v>
      </c>
      <c r="F1524" s="53">
        <v>0.873</v>
      </c>
      <c r="G1524" s="53">
        <v>0.873</v>
      </c>
    </row>
    <row r="1525" spans="1:7" x14ac:dyDescent="0.15">
      <c r="A1525" s="53">
        <v>163816</v>
      </c>
      <c r="B1525" s="11" t="s">
        <v>6559</v>
      </c>
      <c r="C1525" s="53">
        <v>1.8859999999999999</v>
      </c>
      <c r="D1525" s="53">
        <v>1.8859999999999999</v>
      </c>
      <c r="E1525" s="55">
        <v>8.0000000000000002E-3</v>
      </c>
      <c r="F1525" s="53">
        <v>1.871</v>
      </c>
      <c r="G1525" s="53">
        <v>1.871</v>
      </c>
    </row>
    <row r="1526" spans="1:7" x14ac:dyDescent="0.15">
      <c r="A1526" s="53">
        <v>530005</v>
      </c>
      <c r="B1526" s="11" t="s">
        <v>10575</v>
      </c>
      <c r="C1526" s="53">
        <v>1.3079000000000001</v>
      </c>
      <c r="D1526" s="53">
        <v>1.9067000000000001</v>
      </c>
      <c r="E1526" s="55">
        <v>8.0000000000000002E-3</v>
      </c>
      <c r="F1526" s="53">
        <v>1.2975000000000001</v>
      </c>
      <c r="G1526" s="53">
        <v>1.8963000000000001</v>
      </c>
    </row>
    <row r="1527" spans="1:7" x14ac:dyDescent="0.15">
      <c r="A1527" s="53">
        <v>40007</v>
      </c>
      <c r="B1527" s="11" t="s">
        <v>5869</v>
      </c>
      <c r="C1527" s="53">
        <v>1.4212</v>
      </c>
      <c r="D1527" s="53">
        <v>2.7361</v>
      </c>
      <c r="E1527" s="55">
        <v>8.0000000000000002E-3</v>
      </c>
      <c r="F1527" s="53">
        <v>1.4098999999999999</v>
      </c>
      <c r="G1527" s="53">
        <v>2.7248000000000001</v>
      </c>
    </row>
    <row r="1528" spans="1:7" x14ac:dyDescent="0.15">
      <c r="A1528" s="53">
        <v>1707</v>
      </c>
      <c r="B1528" s="11" t="s">
        <v>7719</v>
      </c>
      <c r="C1528" s="53">
        <v>0.88100000000000001</v>
      </c>
      <c r="D1528" s="53">
        <v>0.88100000000000001</v>
      </c>
      <c r="E1528" s="55">
        <v>8.0000000000000002E-3</v>
      </c>
      <c r="F1528" s="53">
        <v>0.874</v>
      </c>
      <c r="G1528" s="53">
        <v>0.874</v>
      </c>
    </row>
    <row r="1529" spans="1:7" x14ac:dyDescent="0.15">
      <c r="A1529" s="53">
        <v>2340</v>
      </c>
      <c r="B1529" s="11" t="s">
        <v>9688</v>
      </c>
      <c r="C1529" s="53">
        <v>1.3859999999999999</v>
      </c>
      <c r="D1529" s="53">
        <v>1.3859999999999999</v>
      </c>
      <c r="E1529" s="55">
        <v>8.0000000000000002E-3</v>
      </c>
      <c r="F1529" s="53">
        <v>1.375</v>
      </c>
      <c r="G1529" s="53">
        <v>1.375</v>
      </c>
    </row>
    <row r="1530" spans="1:7" x14ac:dyDescent="0.15">
      <c r="A1530" s="53">
        <v>4769</v>
      </c>
      <c r="B1530" s="11" t="s">
        <v>8994</v>
      </c>
      <c r="C1530" s="53">
        <v>0.97030000000000005</v>
      </c>
      <c r="D1530" s="53">
        <v>0.97030000000000005</v>
      </c>
      <c r="E1530" s="55">
        <v>8.0000000000000002E-3</v>
      </c>
      <c r="F1530" s="53">
        <v>0.96260000000000001</v>
      </c>
      <c r="G1530" s="53">
        <v>0.96260000000000001</v>
      </c>
    </row>
    <row r="1531" spans="1:7" x14ac:dyDescent="0.15">
      <c r="A1531" s="53">
        <v>3032</v>
      </c>
      <c r="B1531" s="11" t="s">
        <v>10820</v>
      </c>
      <c r="C1531" s="53">
        <v>0.97050000000000003</v>
      </c>
      <c r="D1531" s="53">
        <v>0.97050000000000003</v>
      </c>
      <c r="E1531" s="55">
        <v>8.0000000000000002E-3</v>
      </c>
      <c r="F1531" s="53">
        <v>0.96279999999999999</v>
      </c>
      <c r="G1531" s="53">
        <v>0.96279999999999999</v>
      </c>
    </row>
    <row r="1532" spans="1:7" x14ac:dyDescent="0.15">
      <c r="A1532" s="53">
        <v>2011</v>
      </c>
      <c r="B1532" s="11" t="s">
        <v>9771</v>
      </c>
      <c r="C1532" s="53">
        <v>2.2690000000000001</v>
      </c>
      <c r="D1532" s="53">
        <v>4.742</v>
      </c>
      <c r="E1532" s="55">
        <v>8.0000000000000002E-3</v>
      </c>
      <c r="F1532" s="53">
        <v>2.2509999999999999</v>
      </c>
      <c r="G1532" s="53">
        <v>4.7240000000000002</v>
      </c>
    </row>
    <row r="1533" spans="1:7" x14ac:dyDescent="0.15">
      <c r="A1533" s="53">
        <v>974</v>
      </c>
      <c r="B1533" s="11" t="s">
        <v>7584</v>
      </c>
      <c r="C1533" s="53">
        <v>1.5129999999999999</v>
      </c>
      <c r="D1533" s="53">
        <v>1.5129999999999999</v>
      </c>
      <c r="E1533" s="55">
        <v>8.0000000000000002E-3</v>
      </c>
      <c r="F1533" s="53">
        <v>1.5009999999999999</v>
      </c>
      <c r="G1533" s="53">
        <v>1.5009999999999999</v>
      </c>
    </row>
    <row r="1534" spans="1:7" x14ac:dyDescent="0.15">
      <c r="A1534" s="53">
        <v>2028</v>
      </c>
      <c r="B1534" s="11" t="s">
        <v>6726</v>
      </c>
      <c r="C1534" s="53">
        <v>1.135</v>
      </c>
      <c r="D1534" s="53">
        <v>1.2709999999999999</v>
      </c>
      <c r="E1534" s="55">
        <v>8.0000000000000002E-3</v>
      </c>
      <c r="F1534" s="53">
        <v>1.1259999999999999</v>
      </c>
      <c r="G1534" s="53">
        <v>1.262</v>
      </c>
    </row>
    <row r="1535" spans="1:7" x14ac:dyDescent="0.15">
      <c r="A1535" s="53">
        <v>377020</v>
      </c>
      <c r="B1535" s="11" t="s">
        <v>7532</v>
      </c>
      <c r="C1535" s="53">
        <v>0.90839999999999999</v>
      </c>
      <c r="D1535" s="53">
        <v>1.6600999999999999</v>
      </c>
      <c r="E1535" s="55">
        <v>8.0000000000000002E-3</v>
      </c>
      <c r="F1535" s="53">
        <v>0.9012</v>
      </c>
      <c r="G1535" s="53">
        <v>1.6529</v>
      </c>
    </row>
    <row r="1536" spans="1:7" x14ac:dyDescent="0.15">
      <c r="A1536" s="53">
        <v>1510</v>
      </c>
      <c r="B1536" s="11" t="s">
        <v>9494</v>
      </c>
      <c r="C1536" s="53">
        <v>1.262</v>
      </c>
      <c r="D1536" s="53">
        <v>1.262</v>
      </c>
      <c r="E1536" s="55">
        <v>8.0000000000000002E-3</v>
      </c>
      <c r="F1536" s="53">
        <v>1.252</v>
      </c>
      <c r="G1536" s="53">
        <v>1.252</v>
      </c>
    </row>
    <row r="1537" spans="1:7" x14ac:dyDescent="0.15">
      <c r="A1537" s="53">
        <v>1700</v>
      </c>
      <c r="B1537" s="11" t="s">
        <v>10655</v>
      </c>
      <c r="C1537" s="53">
        <v>1.1486000000000001</v>
      </c>
      <c r="D1537" s="53">
        <v>1.1486000000000001</v>
      </c>
      <c r="E1537" s="55">
        <v>8.0000000000000002E-3</v>
      </c>
      <c r="F1537" s="53">
        <v>1.1395</v>
      </c>
      <c r="G1537" s="53">
        <v>1.1395</v>
      </c>
    </row>
    <row r="1538" spans="1:7" x14ac:dyDescent="0.15">
      <c r="A1538" s="53">
        <v>163402</v>
      </c>
      <c r="B1538" s="11" t="s">
        <v>7553</v>
      </c>
      <c r="C1538" s="53">
        <v>0.91020000000000001</v>
      </c>
      <c r="D1538" s="53">
        <v>9.4006000000000007</v>
      </c>
      <c r="E1538" s="55">
        <v>8.0000000000000002E-3</v>
      </c>
      <c r="F1538" s="53">
        <v>0.90300000000000002</v>
      </c>
      <c r="G1538" s="53">
        <v>9.3718000000000004</v>
      </c>
    </row>
    <row r="1539" spans="1:7" x14ac:dyDescent="0.15">
      <c r="A1539" s="53">
        <v>2300</v>
      </c>
      <c r="B1539" s="11" t="s">
        <v>7709</v>
      </c>
      <c r="C1539" s="53">
        <v>1.0129999999999999</v>
      </c>
      <c r="D1539" s="53">
        <v>1.0129999999999999</v>
      </c>
      <c r="E1539" s="55">
        <v>8.0000000000000002E-3</v>
      </c>
      <c r="F1539" s="53">
        <v>1.0049999999999999</v>
      </c>
      <c r="G1539" s="53">
        <v>1.0049999999999999</v>
      </c>
    </row>
    <row r="1540" spans="1:7" x14ac:dyDescent="0.15">
      <c r="A1540" s="53">
        <v>161227</v>
      </c>
      <c r="B1540" s="11" t="s">
        <v>7538</v>
      </c>
      <c r="C1540" s="53">
        <v>1.0129999999999999</v>
      </c>
      <c r="D1540" s="53">
        <v>1.9159999999999999</v>
      </c>
      <c r="E1540" s="55">
        <v>8.0000000000000002E-3</v>
      </c>
      <c r="F1540" s="53">
        <v>1.0049999999999999</v>
      </c>
      <c r="G1540" s="53">
        <v>1.901</v>
      </c>
    </row>
    <row r="1541" spans="1:7" x14ac:dyDescent="0.15">
      <c r="A1541" s="53">
        <v>1463</v>
      </c>
      <c r="B1541" s="11" t="s">
        <v>9149</v>
      </c>
      <c r="C1541" s="53">
        <v>0.88700000000000001</v>
      </c>
      <c r="D1541" s="53">
        <v>0.88700000000000001</v>
      </c>
      <c r="E1541" s="55">
        <v>8.0000000000000002E-3</v>
      </c>
      <c r="F1541" s="53">
        <v>0.88</v>
      </c>
      <c r="G1541" s="53">
        <v>0.88</v>
      </c>
    </row>
    <row r="1542" spans="1:7" x14ac:dyDescent="0.15">
      <c r="A1542" s="53">
        <v>5062</v>
      </c>
      <c r="B1542" s="11" t="s">
        <v>9684</v>
      </c>
      <c r="C1542" s="53">
        <v>0.93840000000000001</v>
      </c>
      <c r="D1542" s="53">
        <v>0.93840000000000001</v>
      </c>
      <c r="E1542" s="55">
        <v>7.9000000000000008E-3</v>
      </c>
      <c r="F1542" s="53">
        <v>0.93100000000000005</v>
      </c>
      <c r="G1542" s="53">
        <v>0.93100000000000005</v>
      </c>
    </row>
    <row r="1543" spans="1:7" x14ac:dyDescent="0.15">
      <c r="A1543" s="53">
        <v>3582</v>
      </c>
      <c r="B1543" s="11" t="s">
        <v>6602</v>
      </c>
      <c r="C1543" s="53">
        <v>1.0149999999999999</v>
      </c>
      <c r="D1543" s="53">
        <v>1.0149999999999999</v>
      </c>
      <c r="E1543" s="55">
        <v>7.9000000000000008E-3</v>
      </c>
      <c r="F1543" s="53">
        <v>1.0069999999999999</v>
      </c>
      <c r="G1543" s="53">
        <v>1.0069999999999999</v>
      </c>
    </row>
    <row r="1544" spans="1:7" x14ac:dyDescent="0.15">
      <c r="A1544" s="53">
        <v>110025</v>
      </c>
      <c r="B1544" s="11" t="s">
        <v>10336</v>
      </c>
      <c r="C1544" s="53">
        <v>1.1419999999999999</v>
      </c>
      <c r="D1544" s="53">
        <v>1.1419999999999999</v>
      </c>
      <c r="E1544" s="55">
        <v>7.9000000000000008E-3</v>
      </c>
      <c r="F1544" s="53">
        <v>1.133</v>
      </c>
      <c r="G1544" s="53">
        <v>1.133</v>
      </c>
    </row>
    <row r="1545" spans="1:7" x14ac:dyDescent="0.15">
      <c r="A1545" s="53">
        <v>233010</v>
      </c>
      <c r="B1545" s="11" t="s">
        <v>9773</v>
      </c>
      <c r="C1545" s="53">
        <v>1.5229999999999999</v>
      </c>
      <c r="D1545" s="53">
        <v>1.5229999999999999</v>
      </c>
      <c r="E1545" s="55">
        <v>7.9000000000000008E-3</v>
      </c>
      <c r="F1545" s="53">
        <v>1.5109999999999999</v>
      </c>
      <c r="G1545" s="53">
        <v>1.5109999999999999</v>
      </c>
    </row>
    <row r="1546" spans="1:7" x14ac:dyDescent="0.15">
      <c r="A1546" s="53">
        <v>150232</v>
      </c>
      <c r="B1546" s="11" t="s">
        <v>10377</v>
      </c>
      <c r="C1546" s="53">
        <v>1.1314</v>
      </c>
      <c r="D1546" s="53">
        <v>0</v>
      </c>
      <c r="E1546" s="55">
        <v>7.9000000000000008E-3</v>
      </c>
      <c r="F1546" s="53">
        <v>1.1225000000000001</v>
      </c>
      <c r="G1546" s="53">
        <v>0</v>
      </c>
    </row>
    <row r="1547" spans="1:7" x14ac:dyDescent="0.15">
      <c r="A1547" s="53">
        <v>4641</v>
      </c>
      <c r="B1547" s="11" t="s">
        <v>7942</v>
      </c>
      <c r="C1547" s="53">
        <v>1.0049999999999999</v>
      </c>
      <c r="D1547" s="53">
        <v>1.0049999999999999</v>
      </c>
      <c r="E1547" s="55">
        <v>7.9000000000000008E-3</v>
      </c>
      <c r="F1547" s="53">
        <v>0.99709999999999999</v>
      </c>
      <c r="G1547" s="53">
        <v>0.99709999999999999</v>
      </c>
    </row>
    <row r="1548" spans="1:7" x14ac:dyDescent="0.15">
      <c r="A1548" s="53">
        <v>1508</v>
      </c>
      <c r="B1548" s="11" t="s">
        <v>9498</v>
      </c>
      <c r="C1548" s="53">
        <v>1.2729999999999999</v>
      </c>
      <c r="D1548" s="53">
        <v>1.2729999999999999</v>
      </c>
      <c r="E1548" s="55">
        <v>7.9000000000000008E-3</v>
      </c>
      <c r="F1548" s="53">
        <v>1.2629999999999999</v>
      </c>
      <c r="G1548" s="53">
        <v>1.2629999999999999</v>
      </c>
    </row>
    <row r="1549" spans="1:7" x14ac:dyDescent="0.15">
      <c r="A1549" s="53">
        <v>519697</v>
      </c>
      <c r="B1549" s="11" t="s">
        <v>10643</v>
      </c>
      <c r="C1549" s="53">
        <v>2.802</v>
      </c>
      <c r="D1549" s="53">
        <v>3.2080000000000002</v>
      </c>
      <c r="E1549" s="55">
        <v>7.9000000000000008E-3</v>
      </c>
      <c r="F1549" s="53">
        <v>2.78</v>
      </c>
      <c r="G1549" s="53">
        <v>3.1859999999999999</v>
      </c>
    </row>
    <row r="1550" spans="1:7" x14ac:dyDescent="0.15">
      <c r="A1550" s="53">
        <v>217012</v>
      </c>
      <c r="B1550" s="11" t="s">
        <v>9429</v>
      </c>
      <c r="C1550" s="53">
        <v>1.403</v>
      </c>
      <c r="D1550" s="53">
        <v>1.7030000000000001</v>
      </c>
      <c r="E1550" s="55">
        <v>7.9000000000000008E-3</v>
      </c>
      <c r="F1550" s="53">
        <v>1.3919999999999999</v>
      </c>
      <c r="G1550" s="53">
        <v>1.6919999999999999</v>
      </c>
    </row>
    <row r="1551" spans="1:7" x14ac:dyDescent="0.15">
      <c r="A1551" s="53">
        <v>260108</v>
      </c>
      <c r="B1551" s="11" t="s">
        <v>7449</v>
      </c>
      <c r="C1551" s="53">
        <v>1.276</v>
      </c>
      <c r="D1551" s="53">
        <v>2.8130000000000002</v>
      </c>
      <c r="E1551" s="55">
        <v>7.9000000000000008E-3</v>
      </c>
      <c r="F1551" s="53">
        <v>1.266</v>
      </c>
      <c r="G1551" s="53">
        <v>2.8029999999999999</v>
      </c>
    </row>
    <row r="1552" spans="1:7" x14ac:dyDescent="0.15">
      <c r="A1552" s="53">
        <v>4390</v>
      </c>
      <c r="B1552" s="11" t="s">
        <v>10390</v>
      </c>
      <c r="C1552" s="53">
        <v>1.0226999999999999</v>
      </c>
      <c r="D1552" s="53">
        <v>1.1127</v>
      </c>
      <c r="E1552" s="55">
        <v>7.9000000000000008E-3</v>
      </c>
      <c r="F1552" s="53">
        <v>1.0146999999999999</v>
      </c>
      <c r="G1552" s="53">
        <v>1.1047</v>
      </c>
    </row>
    <row r="1553" spans="1:7" x14ac:dyDescent="0.15">
      <c r="A1553" s="53">
        <v>3001</v>
      </c>
      <c r="B1553" s="11" t="s">
        <v>9437</v>
      </c>
      <c r="C1553" s="53">
        <v>1.0108999999999999</v>
      </c>
      <c r="D1553" s="53">
        <v>1.0108999999999999</v>
      </c>
      <c r="E1553" s="55">
        <v>7.9000000000000008E-3</v>
      </c>
      <c r="F1553" s="53">
        <v>1.0029999999999999</v>
      </c>
      <c r="G1553" s="53">
        <v>1.0029999999999999</v>
      </c>
    </row>
    <row r="1554" spans="1:7" x14ac:dyDescent="0.15">
      <c r="A1554" s="53">
        <v>3000</v>
      </c>
      <c r="B1554" s="11" t="s">
        <v>9438</v>
      </c>
      <c r="C1554" s="53">
        <v>1.0250999999999999</v>
      </c>
      <c r="D1554" s="53">
        <v>1.0250999999999999</v>
      </c>
      <c r="E1554" s="55">
        <v>7.9000000000000008E-3</v>
      </c>
      <c r="F1554" s="53">
        <v>1.0170999999999999</v>
      </c>
      <c r="G1554" s="53">
        <v>1.0170999999999999</v>
      </c>
    </row>
    <row r="1555" spans="1:7" x14ac:dyDescent="0.15">
      <c r="A1555" s="53">
        <v>3713</v>
      </c>
      <c r="B1555" s="11" t="s">
        <v>140</v>
      </c>
      <c r="C1555" s="53">
        <v>0.97399999999999998</v>
      </c>
      <c r="D1555" s="53">
        <v>1.054</v>
      </c>
      <c r="E1555" s="55">
        <v>7.9000000000000008E-3</v>
      </c>
      <c r="F1555" s="53">
        <v>0.96640000000000004</v>
      </c>
      <c r="G1555" s="53">
        <v>1.0464</v>
      </c>
    </row>
    <row r="1556" spans="1:7" x14ac:dyDescent="0.15">
      <c r="A1556" s="53">
        <v>200001</v>
      </c>
      <c r="B1556" s="11" t="s">
        <v>169</v>
      </c>
      <c r="C1556" s="53">
        <v>1.284</v>
      </c>
      <c r="D1556" s="53">
        <v>2.726</v>
      </c>
      <c r="E1556" s="55">
        <v>7.7999999999999996E-3</v>
      </c>
      <c r="F1556" s="53">
        <v>1.274</v>
      </c>
      <c r="G1556" s="53">
        <v>2.7160000000000002</v>
      </c>
    </row>
    <row r="1557" spans="1:7" x14ac:dyDescent="0.15">
      <c r="A1557" s="53">
        <v>161819</v>
      </c>
      <c r="B1557" s="11" t="s">
        <v>7977</v>
      </c>
      <c r="C1557" s="53">
        <v>1.1559999999999999</v>
      </c>
      <c r="D1557" s="53">
        <v>0.74299999999999999</v>
      </c>
      <c r="E1557" s="55">
        <v>7.7999999999999996E-3</v>
      </c>
      <c r="F1557" s="53">
        <v>1.147</v>
      </c>
      <c r="G1557" s="53">
        <v>0.73799999999999999</v>
      </c>
    </row>
    <row r="1558" spans="1:7" x14ac:dyDescent="0.15">
      <c r="A1558" s="53">
        <v>1456</v>
      </c>
      <c r="B1558" s="11" t="s">
        <v>7612</v>
      </c>
      <c r="C1558" s="53">
        <v>1.028</v>
      </c>
      <c r="D1558" s="53">
        <v>1.028</v>
      </c>
      <c r="E1558" s="55">
        <v>7.7999999999999996E-3</v>
      </c>
      <c r="F1558" s="53">
        <v>1.02</v>
      </c>
      <c r="G1558" s="53">
        <v>1.02</v>
      </c>
    </row>
    <row r="1559" spans="1:7" x14ac:dyDescent="0.15">
      <c r="A1559" s="53">
        <v>2094</v>
      </c>
      <c r="B1559" s="11" t="s">
        <v>7615</v>
      </c>
      <c r="C1559" s="53">
        <v>1.0289999999999999</v>
      </c>
      <c r="D1559" s="53">
        <v>1.0289999999999999</v>
      </c>
      <c r="E1559" s="55">
        <v>7.7999999999999996E-3</v>
      </c>
      <c r="F1559" s="53">
        <v>1.0209999999999999</v>
      </c>
      <c r="G1559" s="53">
        <v>1.0209999999999999</v>
      </c>
    </row>
    <row r="1560" spans="1:7" x14ac:dyDescent="0.15">
      <c r="A1560" s="53">
        <v>620002</v>
      </c>
      <c r="B1560" s="11" t="s">
        <v>7334</v>
      </c>
      <c r="C1560" s="53">
        <v>1.03</v>
      </c>
      <c r="D1560" s="53">
        <v>1.25</v>
      </c>
      <c r="E1560" s="55">
        <v>7.7999999999999996E-3</v>
      </c>
      <c r="F1560" s="53">
        <v>1.022</v>
      </c>
      <c r="G1560" s="53">
        <v>1.242</v>
      </c>
    </row>
    <row r="1561" spans="1:7" x14ac:dyDescent="0.15">
      <c r="A1561" s="53">
        <v>3312</v>
      </c>
      <c r="B1561" s="11" t="s">
        <v>10239</v>
      </c>
      <c r="C1561" s="53">
        <v>0.92749999999999999</v>
      </c>
      <c r="D1561" s="53">
        <v>0.92749999999999999</v>
      </c>
      <c r="E1561" s="55">
        <v>7.7999999999999996E-3</v>
      </c>
      <c r="F1561" s="53">
        <v>0.92030000000000001</v>
      </c>
      <c r="G1561" s="53">
        <v>0.92030000000000001</v>
      </c>
    </row>
    <row r="1562" spans="1:7" x14ac:dyDescent="0.15">
      <c r="A1562" s="53">
        <v>4890</v>
      </c>
      <c r="B1562" s="11" t="s">
        <v>6526</v>
      </c>
      <c r="C1562" s="53">
        <v>0.90200000000000002</v>
      </c>
      <c r="D1562" s="53">
        <v>0.90200000000000002</v>
      </c>
      <c r="E1562" s="55">
        <v>7.7999999999999996E-3</v>
      </c>
      <c r="F1562" s="53">
        <v>0.89500000000000002</v>
      </c>
      <c r="G1562" s="53">
        <v>0.89500000000000002</v>
      </c>
    </row>
    <row r="1563" spans="1:7" x14ac:dyDescent="0.15">
      <c r="A1563" s="53">
        <v>796</v>
      </c>
      <c r="B1563" s="11" t="s">
        <v>6442</v>
      </c>
      <c r="C1563" s="53">
        <v>1.0309999999999999</v>
      </c>
      <c r="D1563" s="53">
        <v>1.0309999999999999</v>
      </c>
      <c r="E1563" s="55">
        <v>7.7999999999999996E-3</v>
      </c>
      <c r="F1563" s="53">
        <v>1.0229999999999999</v>
      </c>
      <c r="G1563" s="53">
        <v>1.0229999999999999</v>
      </c>
    </row>
    <row r="1564" spans="1:7" x14ac:dyDescent="0.15">
      <c r="A1564" s="53">
        <v>969</v>
      </c>
      <c r="B1564" s="11" t="s">
        <v>7733</v>
      </c>
      <c r="C1564" s="53">
        <v>1.0309999999999999</v>
      </c>
      <c r="D1564" s="53">
        <v>1.0309999999999999</v>
      </c>
      <c r="E1564" s="55">
        <v>7.7999999999999996E-3</v>
      </c>
      <c r="F1564" s="53">
        <v>1.0229999999999999</v>
      </c>
      <c r="G1564" s="53">
        <v>1.0229999999999999</v>
      </c>
    </row>
    <row r="1565" spans="1:7" x14ac:dyDescent="0.15">
      <c r="A1565" s="53">
        <v>4391</v>
      </c>
      <c r="B1565" s="11" t="s">
        <v>10391</v>
      </c>
      <c r="C1565" s="53">
        <v>1.0182</v>
      </c>
      <c r="D1565" s="53">
        <v>1.1032</v>
      </c>
      <c r="E1565" s="55">
        <v>7.7999999999999996E-3</v>
      </c>
      <c r="F1565" s="53">
        <v>1.0103</v>
      </c>
      <c r="G1565" s="53">
        <v>1.0952999999999999</v>
      </c>
    </row>
    <row r="1566" spans="1:7" x14ac:dyDescent="0.15">
      <c r="A1566" s="53">
        <v>501035</v>
      </c>
      <c r="B1566" s="11" t="s">
        <v>6770</v>
      </c>
      <c r="C1566" s="53">
        <v>1.0188999999999999</v>
      </c>
      <c r="D1566" s="53">
        <v>1.0188999999999999</v>
      </c>
      <c r="E1566" s="55">
        <v>7.7999999999999996E-3</v>
      </c>
      <c r="F1566" s="53">
        <v>1.0109999999999999</v>
      </c>
      <c r="G1566" s="53">
        <v>1.0109999999999999</v>
      </c>
    </row>
    <row r="1567" spans="1:7" x14ac:dyDescent="0.15">
      <c r="A1567" s="53">
        <v>2330</v>
      </c>
      <c r="B1567" s="11" t="s">
        <v>8204</v>
      </c>
      <c r="C1567" s="53">
        <v>1.032</v>
      </c>
      <c r="D1567" s="53">
        <v>1.032</v>
      </c>
      <c r="E1567" s="55">
        <v>7.7999999999999996E-3</v>
      </c>
      <c r="F1567" s="53">
        <v>1.024</v>
      </c>
      <c r="G1567" s="53">
        <v>1.024</v>
      </c>
    </row>
    <row r="1568" spans="1:7" x14ac:dyDescent="0.15">
      <c r="A1568" s="53">
        <v>161225</v>
      </c>
      <c r="B1568" s="11" t="s">
        <v>8089</v>
      </c>
      <c r="C1568" s="53">
        <v>1.161</v>
      </c>
      <c r="D1568" s="53">
        <v>1.1819999999999999</v>
      </c>
      <c r="E1568" s="55">
        <v>7.7999999999999996E-3</v>
      </c>
      <c r="F1568" s="53">
        <v>1.1519999999999999</v>
      </c>
      <c r="G1568" s="53">
        <v>1.173</v>
      </c>
    </row>
    <row r="1569" spans="1:7" x14ac:dyDescent="0.15">
      <c r="A1569" s="53">
        <v>20022</v>
      </c>
      <c r="B1569" s="11" t="s">
        <v>5862</v>
      </c>
      <c r="C1569" s="53">
        <v>1.421</v>
      </c>
      <c r="D1569" s="53">
        <v>1.421</v>
      </c>
      <c r="E1569" s="55">
        <v>7.7999999999999996E-3</v>
      </c>
      <c r="F1569" s="53">
        <v>1.41</v>
      </c>
      <c r="G1569" s="53">
        <v>1.41</v>
      </c>
    </row>
    <row r="1570" spans="1:7" x14ac:dyDescent="0.15">
      <c r="A1570" s="53">
        <v>512000</v>
      </c>
      <c r="B1570" s="11" t="s">
        <v>10811</v>
      </c>
      <c r="C1570" s="53">
        <v>0.8397</v>
      </c>
      <c r="D1570" s="53">
        <v>0.8397</v>
      </c>
      <c r="E1570" s="55">
        <v>7.7999999999999996E-3</v>
      </c>
      <c r="F1570" s="53">
        <v>0.83320000000000005</v>
      </c>
      <c r="G1570" s="53">
        <v>0.83320000000000005</v>
      </c>
    </row>
    <row r="1571" spans="1:7" x14ac:dyDescent="0.15">
      <c r="A1571" s="53">
        <v>960</v>
      </c>
      <c r="B1571" s="11" t="s">
        <v>10217</v>
      </c>
      <c r="C1571" s="53">
        <v>1.034</v>
      </c>
      <c r="D1571" s="53">
        <v>1.034</v>
      </c>
      <c r="E1571" s="55">
        <v>7.7999999999999996E-3</v>
      </c>
      <c r="F1571" s="53">
        <v>1.026</v>
      </c>
      <c r="G1571" s="53">
        <v>1.026</v>
      </c>
    </row>
    <row r="1572" spans="1:7" x14ac:dyDescent="0.15">
      <c r="A1572" s="53">
        <v>3714</v>
      </c>
      <c r="B1572" s="11" t="s">
        <v>141</v>
      </c>
      <c r="C1572" s="53">
        <v>0.97150000000000003</v>
      </c>
      <c r="D1572" s="53">
        <v>1.0515000000000001</v>
      </c>
      <c r="E1572" s="55">
        <v>7.7999999999999996E-3</v>
      </c>
      <c r="F1572" s="53">
        <v>0.96399999999999997</v>
      </c>
      <c r="G1572" s="53">
        <v>1.044</v>
      </c>
    </row>
    <row r="1573" spans="1:7" x14ac:dyDescent="0.15">
      <c r="A1573" s="53">
        <v>233015</v>
      </c>
      <c r="B1573" s="11" t="s">
        <v>9515</v>
      </c>
      <c r="C1573" s="53">
        <v>1.6839999999999999</v>
      </c>
      <c r="D1573" s="53">
        <v>2.0840000000000001</v>
      </c>
      <c r="E1573" s="55">
        <v>7.7999999999999996E-3</v>
      </c>
      <c r="F1573" s="53">
        <v>1.671</v>
      </c>
      <c r="G1573" s="53">
        <v>2.0710000000000002</v>
      </c>
    </row>
    <row r="1574" spans="1:7" x14ac:dyDescent="0.15">
      <c r="A1574" s="53">
        <v>519032</v>
      </c>
      <c r="B1574" s="11" t="s">
        <v>7639</v>
      </c>
      <c r="C1574" s="53">
        <v>1.1659999999999999</v>
      </c>
      <c r="D1574" s="53">
        <v>1.1659999999999999</v>
      </c>
      <c r="E1574" s="55">
        <v>7.7999999999999996E-3</v>
      </c>
      <c r="F1574" s="53">
        <v>1.157</v>
      </c>
      <c r="G1574" s="53">
        <v>1.157</v>
      </c>
    </row>
    <row r="1575" spans="1:7" x14ac:dyDescent="0.15">
      <c r="A1575" s="53">
        <v>2042</v>
      </c>
      <c r="B1575" s="11" t="s">
        <v>8176</v>
      </c>
      <c r="C1575" s="53">
        <v>1.169</v>
      </c>
      <c r="D1575" s="53">
        <v>1.19</v>
      </c>
      <c r="E1575" s="55">
        <v>7.7999999999999996E-3</v>
      </c>
      <c r="F1575" s="53">
        <v>1.1599999999999999</v>
      </c>
      <c r="G1575" s="53">
        <v>1.181</v>
      </c>
    </row>
    <row r="1576" spans="1:7" x14ac:dyDescent="0.15">
      <c r="A1576" s="53">
        <v>1998</v>
      </c>
      <c r="B1576" s="11" t="s">
        <v>6394</v>
      </c>
      <c r="C1576" s="53">
        <v>1.04</v>
      </c>
      <c r="D1576" s="53">
        <v>1.04</v>
      </c>
      <c r="E1576" s="55">
        <v>7.7999999999999996E-3</v>
      </c>
      <c r="F1576" s="53">
        <v>1.032</v>
      </c>
      <c r="G1576" s="53">
        <v>1.032</v>
      </c>
    </row>
    <row r="1577" spans="1:7" x14ac:dyDescent="0.15">
      <c r="A1577" s="53">
        <v>5258</v>
      </c>
      <c r="B1577" s="11" t="s">
        <v>10844</v>
      </c>
      <c r="C1577" s="53">
        <v>0.9889</v>
      </c>
      <c r="D1577" s="53">
        <v>0.9889</v>
      </c>
      <c r="E1577" s="55">
        <v>7.7000000000000002E-3</v>
      </c>
      <c r="F1577" s="53">
        <v>0.98129999999999995</v>
      </c>
      <c r="G1577" s="53">
        <v>0.98129999999999995</v>
      </c>
    </row>
    <row r="1578" spans="1:7" x14ac:dyDescent="0.15">
      <c r="A1578" s="53">
        <v>519765</v>
      </c>
      <c r="B1578" s="11" t="s">
        <v>10797</v>
      </c>
      <c r="C1578" s="53">
        <v>1.0409999999999999</v>
      </c>
      <c r="D1578" s="53">
        <v>1.0409999999999999</v>
      </c>
      <c r="E1578" s="55">
        <v>7.7000000000000002E-3</v>
      </c>
      <c r="F1578" s="53">
        <v>1.0329999999999999</v>
      </c>
      <c r="G1578" s="53">
        <v>1.0329999999999999</v>
      </c>
    </row>
    <row r="1579" spans="1:7" x14ac:dyDescent="0.15">
      <c r="A1579" s="53">
        <v>100020</v>
      </c>
      <c r="B1579" s="11" t="s">
        <v>9668</v>
      </c>
      <c r="C1579" s="53">
        <v>1.5361</v>
      </c>
      <c r="D1579" s="53">
        <v>4.6574</v>
      </c>
      <c r="E1579" s="55">
        <v>7.7000000000000002E-3</v>
      </c>
      <c r="F1579" s="53">
        <v>1.5243</v>
      </c>
      <c r="G1579" s="53">
        <v>4.6456</v>
      </c>
    </row>
    <row r="1580" spans="1:7" x14ac:dyDescent="0.15">
      <c r="A1580" s="53">
        <v>590007</v>
      </c>
      <c r="B1580" s="11" t="s">
        <v>6556</v>
      </c>
      <c r="C1580" s="53">
        <v>1.042</v>
      </c>
      <c r="D1580" s="53">
        <v>1.552</v>
      </c>
      <c r="E1580" s="55">
        <v>7.7000000000000002E-3</v>
      </c>
      <c r="F1580" s="53">
        <v>1.034</v>
      </c>
      <c r="G1580" s="53">
        <v>1.544</v>
      </c>
    </row>
    <row r="1581" spans="1:7" x14ac:dyDescent="0.15">
      <c r="A1581" s="53">
        <v>165526</v>
      </c>
      <c r="B1581" s="11" t="s">
        <v>6645</v>
      </c>
      <c r="C1581" s="53">
        <v>1.173</v>
      </c>
      <c r="D1581" s="53">
        <v>1.173</v>
      </c>
      <c r="E1581" s="55">
        <v>7.7000000000000002E-3</v>
      </c>
      <c r="F1581" s="53">
        <v>1.1639999999999999</v>
      </c>
      <c r="G1581" s="53">
        <v>1.1639999999999999</v>
      </c>
    </row>
    <row r="1582" spans="1:7" x14ac:dyDescent="0.15">
      <c r="A1582" s="53">
        <v>512900</v>
      </c>
      <c r="B1582" s="11" t="s">
        <v>8947</v>
      </c>
      <c r="C1582" s="53">
        <v>0.84730000000000005</v>
      </c>
      <c r="D1582" s="53">
        <v>0.84730000000000005</v>
      </c>
      <c r="E1582" s="55">
        <v>7.7000000000000002E-3</v>
      </c>
      <c r="F1582" s="53">
        <v>0.84079999999999999</v>
      </c>
      <c r="G1582" s="53">
        <v>0.84079999999999999</v>
      </c>
    </row>
    <row r="1583" spans="1:7" x14ac:dyDescent="0.15">
      <c r="A1583" s="53">
        <v>1616</v>
      </c>
      <c r="B1583" s="11" t="s">
        <v>9619</v>
      </c>
      <c r="C1583" s="53">
        <v>1.4339999999999999</v>
      </c>
      <c r="D1583" s="53">
        <v>1.4339999999999999</v>
      </c>
      <c r="E1583" s="55">
        <v>7.7000000000000002E-3</v>
      </c>
      <c r="F1583" s="53">
        <v>1.423</v>
      </c>
      <c r="G1583" s="53">
        <v>1.423</v>
      </c>
    </row>
    <row r="1584" spans="1:7" x14ac:dyDescent="0.15">
      <c r="A1584" s="53">
        <v>519764</v>
      </c>
      <c r="B1584" s="11" t="s">
        <v>10796</v>
      </c>
      <c r="C1584" s="53">
        <v>1.044</v>
      </c>
      <c r="D1584" s="53">
        <v>1.0640000000000001</v>
      </c>
      <c r="E1584" s="55">
        <v>7.7000000000000002E-3</v>
      </c>
      <c r="F1584" s="53">
        <v>1.036</v>
      </c>
      <c r="G1584" s="53">
        <v>1.056</v>
      </c>
    </row>
    <row r="1585" spans="1:7" x14ac:dyDescent="0.15">
      <c r="A1585" s="53">
        <v>5415</v>
      </c>
      <c r="B1585" s="11" t="s">
        <v>10676</v>
      </c>
      <c r="C1585" s="53">
        <v>0.93959999999999999</v>
      </c>
      <c r="D1585" s="53">
        <v>0.93959999999999999</v>
      </c>
      <c r="E1585" s="55">
        <v>7.7000000000000002E-3</v>
      </c>
      <c r="F1585" s="53">
        <v>0.93240000000000001</v>
      </c>
      <c r="G1585" s="53">
        <v>0.93240000000000001</v>
      </c>
    </row>
    <row r="1586" spans="1:7" x14ac:dyDescent="0.15">
      <c r="A1586" s="53">
        <v>5414</v>
      </c>
      <c r="B1586" s="11" t="s">
        <v>10673</v>
      </c>
      <c r="C1586" s="53">
        <v>0.93989999999999996</v>
      </c>
      <c r="D1586" s="53">
        <v>0.93989999999999996</v>
      </c>
      <c r="E1586" s="55">
        <v>7.7000000000000002E-3</v>
      </c>
      <c r="F1586" s="53">
        <v>0.93269999999999997</v>
      </c>
      <c r="G1586" s="53">
        <v>0.93269999999999997</v>
      </c>
    </row>
    <row r="1587" spans="1:7" x14ac:dyDescent="0.15">
      <c r="A1587" s="53">
        <v>1097</v>
      </c>
      <c r="B1587" s="11" t="s">
        <v>7769</v>
      </c>
      <c r="C1587" s="53">
        <v>0.65300000000000002</v>
      </c>
      <c r="D1587" s="53">
        <v>0.65300000000000002</v>
      </c>
      <c r="E1587" s="55">
        <v>7.7000000000000002E-3</v>
      </c>
      <c r="F1587" s="53">
        <v>0.64800000000000002</v>
      </c>
      <c r="G1587" s="53">
        <v>0.64800000000000002</v>
      </c>
    </row>
    <row r="1588" spans="1:7" x14ac:dyDescent="0.15">
      <c r="A1588" s="53">
        <v>2559</v>
      </c>
      <c r="B1588" s="11" t="s">
        <v>9577</v>
      </c>
      <c r="C1588" s="53">
        <v>1.0449999999999999</v>
      </c>
      <c r="D1588" s="53">
        <v>1.0449999999999999</v>
      </c>
      <c r="E1588" s="55">
        <v>7.7000000000000002E-3</v>
      </c>
      <c r="F1588" s="53">
        <v>1.0369999999999999</v>
      </c>
      <c r="G1588" s="53">
        <v>1.0369999999999999</v>
      </c>
    </row>
    <row r="1589" spans="1:7" x14ac:dyDescent="0.15">
      <c r="A1589" s="53">
        <v>1742</v>
      </c>
      <c r="B1589" s="11" t="s">
        <v>9374</v>
      </c>
      <c r="C1589" s="53">
        <v>1.0469999999999999</v>
      </c>
      <c r="D1589" s="53">
        <v>1.0469999999999999</v>
      </c>
      <c r="E1589" s="55">
        <v>7.7000000000000002E-3</v>
      </c>
      <c r="F1589" s="53">
        <v>1.0389999999999999</v>
      </c>
      <c r="G1589" s="53">
        <v>1.0389999999999999</v>
      </c>
    </row>
    <row r="1590" spans="1:7" x14ac:dyDescent="0.15">
      <c r="A1590" s="53">
        <v>1741</v>
      </c>
      <c r="B1590" s="11" t="s">
        <v>9373</v>
      </c>
      <c r="C1590" s="53">
        <v>1.0469999999999999</v>
      </c>
      <c r="D1590" s="53">
        <v>1.0469999999999999</v>
      </c>
      <c r="E1590" s="55">
        <v>7.7000000000000002E-3</v>
      </c>
      <c r="F1590" s="53">
        <v>1.0389999999999999</v>
      </c>
      <c r="G1590" s="53">
        <v>1.0389999999999999</v>
      </c>
    </row>
    <row r="1591" spans="1:7" x14ac:dyDescent="0.15">
      <c r="A1591" s="53">
        <v>398041</v>
      </c>
      <c r="B1591" s="11" t="s">
        <v>6238</v>
      </c>
      <c r="C1591" s="53">
        <v>0.78600000000000003</v>
      </c>
      <c r="D1591" s="53">
        <v>1.323</v>
      </c>
      <c r="E1591" s="55">
        <v>7.7000000000000002E-3</v>
      </c>
      <c r="F1591" s="53">
        <v>0.78</v>
      </c>
      <c r="G1591" s="53">
        <v>1.3169999999999999</v>
      </c>
    </row>
    <row r="1592" spans="1:7" x14ac:dyDescent="0.15">
      <c r="A1592" s="53">
        <v>690008</v>
      </c>
      <c r="B1592" s="11" t="s">
        <v>7958</v>
      </c>
      <c r="C1592" s="53">
        <v>0.78600000000000003</v>
      </c>
      <c r="D1592" s="53">
        <v>0.78600000000000003</v>
      </c>
      <c r="E1592" s="55">
        <v>7.7000000000000002E-3</v>
      </c>
      <c r="F1592" s="53">
        <v>0.78</v>
      </c>
      <c r="G1592" s="53">
        <v>0.78</v>
      </c>
    </row>
    <row r="1593" spans="1:7" x14ac:dyDescent="0.15">
      <c r="A1593" s="53">
        <v>1119</v>
      </c>
      <c r="B1593" s="11" t="s">
        <v>7971</v>
      </c>
      <c r="C1593" s="53">
        <v>1.0489999999999999</v>
      </c>
      <c r="D1593" s="53">
        <v>1.0669999999999999</v>
      </c>
      <c r="E1593" s="55">
        <v>7.7000000000000002E-3</v>
      </c>
      <c r="F1593" s="53">
        <v>1.0409999999999999</v>
      </c>
      <c r="G1593" s="53">
        <v>1.0589999999999999</v>
      </c>
    </row>
    <row r="1594" spans="1:7" x14ac:dyDescent="0.15">
      <c r="A1594" s="53">
        <v>2558</v>
      </c>
      <c r="B1594" s="11" t="s">
        <v>9578</v>
      </c>
      <c r="C1594" s="53">
        <v>1.0489999999999999</v>
      </c>
      <c r="D1594" s="53">
        <v>1.0489999999999999</v>
      </c>
      <c r="E1594" s="55">
        <v>7.7000000000000002E-3</v>
      </c>
      <c r="F1594" s="53">
        <v>1.0409999999999999</v>
      </c>
      <c r="G1594" s="53">
        <v>1.0409999999999999</v>
      </c>
    </row>
    <row r="1595" spans="1:7" x14ac:dyDescent="0.15">
      <c r="A1595" s="53">
        <v>160633</v>
      </c>
      <c r="B1595" s="11" t="s">
        <v>7432</v>
      </c>
      <c r="C1595" s="53">
        <v>0.78700000000000003</v>
      </c>
      <c r="D1595" s="53">
        <v>0.52</v>
      </c>
      <c r="E1595" s="55">
        <v>7.7000000000000002E-3</v>
      </c>
      <c r="F1595" s="53">
        <v>0.78100000000000003</v>
      </c>
      <c r="G1595" s="53">
        <v>0.51600000000000001</v>
      </c>
    </row>
    <row r="1596" spans="1:7" x14ac:dyDescent="0.15">
      <c r="A1596" s="53">
        <v>150328</v>
      </c>
      <c r="B1596" s="11" t="s">
        <v>6262</v>
      </c>
      <c r="C1596" s="53">
        <v>1.0892999999999999</v>
      </c>
      <c r="D1596" s="53">
        <v>0.30249999999999999</v>
      </c>
      <c r="E1596" s="55">
        <v>7.7000000000000002E-3</v>
      </c>
      <c r="F1596" s="53">
        <v>1.081</v>
      </c>
      <c r="G1596" s="53">
        <v>0.30020000000000002</v>
      </c>
    </row>
    <row r="1597" spans="1:7" x14ac:dyDescent="0.15">
      <c r="A1597" s="53">
        <v>1715</v>
      </c>
      <c r="B1597" s="11" t="s">
        <v>6399</v>
      </c>
      <c r="C1597" s="53">
        <v>1.05</v>
      </c>
      <c r="D1597" s="53">
        <v>1.05</v>
      </c>
      <c r="E1597" s="55">
        <v>7.7000000000000002E-3</v>
      </c>
      <c r="F1597" s="53">
        <v>1.042</v>
      </c>
      <c r="G1597" s="53">
        <v>1.042</v>
      </c>
    </row>
    <row r="1598" spans="1:7" x14ac:dyDescent="0.15">
      <c r="A1598" s="53">
        <v>161213</v>
      </c>
      <c r="B1598" s="11" t="s">
        <v>7475</v>
      </c>
      <c r="C1598" s="53">
        <v>1.575</v>
      </c>
      <c r="D1598" s="53">
        <v>1.575</v>
      </c>
      <c r="E1598" s="55">
        <v>7.7000000000000002E-3</v>
      </c>
      <c r="F1598" s="53">
        <v>1.5629999999999999</v>
      </c>
      <c r="G1598" s="53">
        <v>1.5629999999999999</v>
      </c>
    </row>
    <row r="1599" spans="1:7" x14ac:dyDescent="0.15">
      <c r="A1599" s="53">
        <v>163817</v>
      </c>
      <c r="B1599" s="11" t="s">
        <v>6568</v>
      </c>
      <c r="C1599" s="53">
        <v>1.8380000000000001</v>
      </c>
      <c r="D1599" s="53">
        <v>1.8380000000000001</v>
      </c>
      <c r="E1599" s="55">
        <v>7.7000000000000002E-3</v>
      </c>
      <c r="F1599" s="53">
        <v>1.8240000000000001</v>
      </c>
      <c r="G1599" s="53">
        <v>1.8240000000000001</v>
      </c>
    </row>
    <row r="1600" spans="1:7" x14ac:dyDescent="0.15">
      <c r="A1600" s="53">
        <v>1437</v>
      </c>
      <c r="B1600" s="11" t="s">
        <v>9513</v>
      </c>
      <c r="C1600" s="53">
        <v>1.3129999999999999</v>
      </c>
      <c r="D1600" s="53">
        <v>1.3129999999999999</v>
      </c>
      <c r="E1600" s="55">
        <v>7.7000000000000002E-3</v>
      </c>
      <c r="F1600" s="53">
        <v>1.3029999999999999</v>
      </c>
      <c r="G1600" s="53">
        <v>1.3029999999999999</v>
      </c>
    </row>
    <row r="1601" spans="1:7" x14ac:dyDescent="0.15">
      <c r="A1601" s="53">
        <v>350008</v>
      </c>
      <c r="B1601" s="11" t="s">
        <v>206</v>
      </c>
      <c r="C1601" s="53">
        <v>1.7070000000000001</v>
      </c>
      <c r="D1601" s="53">
        <v>1.7070000000000001</v>
      </c>
      <c r="E1601" s="55">
        <v>7.7000000000000002E-3</v>
      </c>
      <c r="F1601" s="53">
        <v>1.694</v>
      </c>
      <c r="G1601" s="53">
        <v>1.694</v>
      </c>
    </row>
    <row r="1602" spans="1:7" x14ac:dyDescent="0.15">
      <c r="A1602" s="53">
        <v>5211</v>
      </c>
      <c r="B1602" s="11" t="s">
        <v>8383</v>
      </c>
      <c r="C1602" s="53">
        <v>0.94550000000000001</v>
      </c>
      <c r="D1602" s="53">
        <v>0.94550000000000001</v>
      </c>
      <c r="E1602" s="55">
        <v>7.7000000000000002E-3</v>
      </c>
      <c r="F1602" s="53">
        <v>0.93830000000000002</v>
      </c>
      <c r="G1602" s="53">
        <v>0.93830000000000002</v>
      </c>
    </row>
    <row r="1603" spans="1:7" x14ac:dyDescent="0.15">
      <c r="A1603" s="53">
        <v>3855</v>
      </c>
      <c r="B1603" s="11" t="s">
        <v>261</v>
      </c>
      <c r="C1603" s="53">
        <v>1.1433</v>
      </c>
      <c r="D1603" s="53">
        <v>1.1433</v>
      </c>
      <c r="E1603" s="55">
        <v>7.7000000000000002E-3</v>
      </c>
      <c r="F1603" s="53">
        <v>1.1346000000000001</v>
      </c>
      <c r="G1603" s="53">
        <v>1.1346000000000001</v>
      </c>
    </row>
    <row r="1604" spans="1:7" x14ac:dyDescent="0.15">
      <c r="A1604" s="53">
        <v>510160</v>
      </c>
      <c r="B1604" s="11" t="s">
        <v>8015</v>
      </c>
      <c r="C1604" s="53">
        <v>0.6048</v>
      </c>
      <c r="D1604" s="53">
        <v>1.5046999999999999</v>
      </c>
      <c r="E1604" s="55">
        <v>7.7000000000000002E-3</v>
      </c>
      <c r="F1604" s="53">
        <v>0.60019999999999996</v>
      </c>
      <c r="G1604" s="53">
        <v>1.4932000000000001</v>
      </c>
    </row>
    <row r="1605" spans="1:7" x14ac:dyDescent="0.15">
      <c r="A1605" s="53">
        <v>4729</v>
      </c>
      <c r="B1605" s="11" t="s">
        <v>9081</v>
      </c>
      <c r="C1605" s="53">
        <v>1.0005999999999999</v>
      </c>
      <c r="D1605" s="53">
        <v>1.0005999999999999</v>
      </c>
      <c r="E1605" s="55">
        <v>7.7000000000000002E-3</v>
      </c>
      <c r="F1605" s="53">
        <v>0.99299999999999999</v>
      </c>
      <c r="G1605" s="53">
        <v>0.99299999999999999</v>
      </c>
    </row>
    <row r="1606" spans="1:7" x14ac:dyDescent="0.15">
      <c r="A1606" s="53">
        <v>167601</v>
      </c>
      <c r="B1606" s="11" t="s">
        <v>5830</v>
      </c>
      <c r="C1606" s="53">
        <v>1.0415000000000001</v>
      </c>
      <c r="D1606" s="53">
        <v>1.0415000000000001</v>
      </c>
      <c r="E1606" s="55">
        <v>7.6E-3</v>
      </c>
      <c r="F1606" s="53">
        <v>1.0336000000000001</v>
      </c>
      <c r="G1606" s="53">
        <v>1.0336000000000001</v>
      </c>
    </row>
    <row r="1607" spans="1:7" x14ac:dyDescent="0.15">
      <c r="A1607" s="53">
        <v>360001</v>
      </c>
      <c r="B1607" s="11" t="s">
        <v>9197</v>
      </c>
      <c r="C1607" s="53">
        <v>1.2396</v>
      </c>
      <c r="D1607" s="53">
        <v>3.2833000000000001</v>
      </c>
      <c r="E1607" s="55">
        <v>7.6E-3</v>
      </c>
      <c r="F1607" s="53">
        <v>1.2302</v>
      </c>
      <c r="G1607" s="53">
        <v>3.2738999999999998</v>
      </c>
    </row>
    <row r="1608" spans="1:7" x14ac:dyDescent="0.15">
      <c r="A1608" s="53">
        <v>3854</v>
      </c>
      <c r="B1608" s="11" t="s">
        <v>260</v>
      </c>
      <c r="C1608" s="53">
        <v>1.7277</v>
      </c>
      <c r="D1608" s="53">
        <v>1.7277</v>
      </c>
      <c r="E1608" s="55">
        <v>7.6E-3</v>
      </c>
      <c r="F1608" s="53">
        <v>1.7145999999999999</v>
      </c>
      <c r="G1608" s="53">
        <v>1.7145999999999999</v>
      </c>
    </row>
    <row r="1609" spans="1:7" x14ac:dyDescent="0.15">
      <c r="A1609" s="53">
        <v>1622</v>
      </c>
      <c r="B1609" s="11" t="s">
        <v>6662</v>
      </c>
      <c r="C1609" s="53">
        <v>1.1345000000000001</v>
      </c>
      <c r="D1609" s="53">
        <v>1.1345000000000001</v>
      </c>
      <c r="E1609" s="55">
        <v>7.6E-3</v>
      </c>
      <c r="F1609" s="53">
        <v>1.1258999999999999</v>
      </c>
      <c r="G1609" s="53">
        <v>1.1258999999999999</v>
      </c>
    </row>
    <row r="1610" spans="1:7" x14ac:dyDescent="0.15">
      <c r="A1610" s="53">
        <v>519193</v>
      </c>
      <c r="B1610" s="11" t="s">
        <v>7845</v>
      </c>
      <c r="C1610" s="53">
        <v>1.2403999999999999</v>
      </c>
      <c r="D1610" s="53">
        <v>1.2403999999999999</v>
      </c>
      <c r="E1610" s="55">
        <v>7.6E-3</v>
      </c>
      <c r="F1610" s="53">
        <v>1.2310000000000001</v>
      </c>
      <c r="G1610" s="53">
        <v>1.2310000000000001</v>
      </c>
    </row>
    <row r="1611" spans="1:7" x14ac:dyDescent="0.15">
      <c r="A1611" s="53">
        <v>150288</v>
      </c>
      <c r="B1611" s="11" t="s">
        <v>6224</v>
      </c>
      <c r="C1611" s="53">
        <v>0.79200000000000004</v>
      </c>
      <c r="D1611" s="53">
        <v>0.13500000000000001</v>
      </c>
      <c r="E1611" s="55">
        <v>7.6E-3</v>
      </c>
      <c r="F1611" s="53">
        <v>0.78600000000000003</v>
      </c>
      <c r="G1611" s="53">
        <v>0.13400000000000001</v>
      </c>
    </row>
    <row r="1612" spans="1:7" x14ac:dyDescent="0.15">
      <c r="A1612" s="53">
        <v>159912</v>
      </c>
      <c r="B1612" s="11" t="s">
        <v>7563</v>
      </c>
      <c r="C1612" s="53">
        <v>1.3476999999999999</v>
      </c>
      <c r="D1612" s="53">
        <v>1.3476999999999999</v>
      </c>
      <c r="E1612" s="55">
        <v>7.6E-3</v>
      </c>
      <c r="F1612" s="53">
        <v>1.3374999999999999</v>
      </c>
      <c r="G1612" s="53">
        <v>1.3374999999999999</v>
      </c>
    </row>
    <row r="1613" spans="1:7" x14ac:dyDescent="0.15">
      <c r="A1613" s="53">
        <v>4858</v>
      </c>
      <c r="B1613" s="11" t="s">
        <v>7765</v>
      </c>
      <c r="C1613" s="53">
        <v>1.19</v>
      </c>
      <c r="D1613" s="53">
        <v>1.19</v>
      </c>
      <c r="E1613" s="55">
        <v>7.6E-3</v>
      </c>
      <c r="F1613" s="53">
        <v>1.181</v>
      </c>
      <c r="G1613" s="53">
        <v>1.181</v>
      </c>
    </row>
    <row r="1614" spans="1:7" x14ac:dyDescent="0.15">
      <c r="A1614" s="53">
        <v>4728</v>
      </c>
      <c r="B1614" s="11" t="s">
        <v>9080</v>
      </c>
      <c r="C1614" s="53">
        <v>1.0051000000000001</v>
      </c>
      <c r="D1614" s="53">
        <v>1.0051000000000001</v>
      </c>
      <c r="E1614" s="55">
        <v>7.6E-3</v>
      </c>
      <c r="F1614" s="53">
        <v>0.99750000000000005</v>
      </c>
      <c r="G1614" s="53">
        <v>0.99750000000000005</v>
      </c>
    </row>
    <row r="1615" spans="1:7" x14ac:dyDescent="0.15">
      <c r="A1615" s="53">
        <v>2162</v>
      </c>
      <c r="B1615" s="11" t="s">
        <v>162</v>
      </c>
      <c r="C1615" s="53">
        <v>1.0982000000000001</v>
      </c>
      <c r="D1615" s="53">
        <v>1.0982000000000001</v>
      </c>
      <c r="E1615" s="55">
        <v>7.6E-3</v>
      </c>
      <c r="F1615" s="53">
        <v>1.0899000000000001</v>
      </c>
      <c r="G1615" s="53">
        <v>1.0899000000000001</v>
      </c>
    </row>
    <row r="1616" spans="1:7" x14ac:dyDescent="0.15">
      <c r="A1616" s="53">
        <v>202019</v>
      </c>
      <c r="B1616" s="11" t="s">
        <v>7881</v>
      </c>
      <c r="C1616" s="53">
        <v>1.456</v>
      </c>
      <c r="D1616" s="53">
        <v>1.476</v>
      </c>
      <c r="E1616" s="55">
        <v>7.6E-3</v>
      </c>
      <c r="F1616" s="53">
        <v>1.4450000000000001</v>
      </c>
      <c r="G1616" s="53">
        <v>1.4650000000000001</v>
      </c>
    </row>
    <row r="1617" spans="1:7" x14ac:dyDescent="0.15">
      <c r="A1617" s="53">
        <v>4888</v>
      </c>
      <c r="B1617" s="11" t="s">
        <v>8064</v>
      </c>
      <c r="C1617" s="53">
        <v>0.97950000000000004</v>
      </c>
      <c r="D1617" s="53">
        <v>0.97950000000000004</v>
      </c>
      <c r="E1617" s="55">
        <v>7.6E-3</v>
      </c>
      <c r="F1617" s="53">
        <v>0.97209999999999996</v>
      </c>
      <c r="G1617" s="53">
        <v>0.97209999999999996</v>
      </c>
    </row>
    <row r="1618" spans="1:7" x14ac:dyDescent="0.15">
      <c r="A1618" s="53">
        <v>1495</v>
      </c>
      <c r="B1618" s="11" t="s">
        <v>163</v>
      </c>
      <c r="C1618" s="53">
        <v>1.2179</v>
      </c>
      <c r="D1618" s="53">
        <v>1.2179</v>
      </c>
      <c r="E1618" s="55">
        <v>7.6E-3</v>
      </c>
      <c r="F1618" s="53">
        <v>1.2087000000000001</v>
      </c>
      <c r="G1618" s="53">
        <v>1.2087000000000001</v>
      </c>
    </row>
    <row r="1619" spans="1:7" x14ac:dyDescent="0.15">
      <c r="A1619" s="53">
        <v>3501</v>
      </c>
      <c r="B1619" s="11" t="s">
        <v>6669</v>
      </c>
      <c r="C1619" s="53">
        <v>0.92720000000000002</v>
      </c>
      <c r="D1619" s="53">
        <v>0.92720000000000002</v>
      </c>
      <c r="E1619" s="55">
        <v>7.6E-3</v>
      </c>
      <c r="F1619" s="53">
        <v>0.92020000000000002</v>
      </c>
      <c r="G1619" s="53">
        <v>0.92020000000000002</v>
      </c>
    </row>
    <row r="1620" spans="1:7" x14ac:dyDescent="0.15">
      <c r="A1620" s="53">
        <v>4514</v>
      </c>
      <c r="B1620" s="11" t="s">
        <v>6279</v>
      </c>
      <c r="C1620" s="53">
        <v>0.96709999999999996</v>
      </c>
      <c r="D1620" s="53">
        <v>0.96709999999999996</v>
      </c>
      <c r="E1620" s="55">
        <v>7.6E-3</v>
      </c>
      <c r="F1620" s="53">
        <v>0.95979999999999999</v>
      </c>
      <c r="G1620" s="53">
        <v>0.95979999999999999</v>
      </c>
    </row>
    <row r="1621" spans="1:7" x14ac:dyDescent="0.15">
      <c r="A1621" s="53">
        <v>162201</v>
      </c>
      <c r="B1621" s="11" t="s">
        <v>6252</v>
      </c>
      <c r="C1621" s="53">
        <v>1.1672</v>
      </c>
      <c r="D1621" s="53">
        <v>3.3622000000000001</v>
      </c>
      <c r="E1621" s="55">
        <v>7.6E-3</v>
      </c>
      <c r="F1621" s="53">
        <v>1.1584000000000001</v>
      </c>
      <c r="G1621" s="53">
        <v>3.3534000000000002</v>
      </c>
    </row>
    <row r="1622" spans="1:7" x14ac:dyDescent="0.15">
      <c r="A1622" s="53">
        <v>519965</v>
      </c>
      <c r="B1622" s="11" t="s">
        <v>7766</v>
      </c>
      <c r="C1622" s="53">
        <v>1.194</v>
      </c>
      <c r="D1622" s="53">
        <v>1.194</v>
      </c>
      <c r="E1622" s="55">
        <v>7.6E-3</v>
      </c>
      <c r="F1622" s="53">
        <v>1.1850000000000001</v>
      </c>
      <c r="G1622" s="53">
        <v>1.1850000000000001</v>
      </c>
    </row>
    <row r="1623" spans="1:7" x14ac:dyDescent="0.15">
      <c r="A1623" s="53">
        <v>1610</v>
      </c>
      <c r="B1623" s="11" t="s">
        <v>10402</v>
      </c>
      <c r="C1623" s="53">
        <v>1.194</v>
      </c>
      <c r="D1623" s="53">
        <v>1.194</v>
      </c>
      <c r="E1623" s="55">
        <v>7.6E-3</v>
      </c>
      <c r="F1623" s="53">
        <v>1.1850000000000001</v>
      </c>
      <c r="G1623" s="53">
        <v>1.1850000000000001</v>
      </c>
    </row>
    <row r="1624" spans="1:7" x14ac:dyDescent="0.15">
      <c r="A1624" s="53">
        <v>1220</v>
      </c>
      <c r="B1624" s="11" t="s">
        <v>7558</v>
      </c>
      <c r="C1624" s="53">
        <v>0.79600000000000004</v>
      </c>
      <c r="D1624" s="53">
        <v>0.79600000000000004</v>
      </c>
      <c r="E1624" s="55">
        <v>7.6E-3</v>
      </c>
      <c r="F1624" s="53">
        <v>0.79</v>
      </c>
      <c r="G1624" s="53">
        <v>0.79</v>
      </c>
    </row>
    <row r="1625" spans="1:7" x14ac:dyDescent="0.15">
      <c r="A1625" s="53">
        <v>5111</v>
      </c>
      <c r="B1625" s="11" t="s">
        <v>9035</v>
      </c>
      <c r="C1625" s="53">
        <v>0.95640000000000003</v>
      </c>
      <c r="D1625" s="53">
        <v>0.95640000000000003</v>
      </c>
      <c r="E1625" s="55">
        <v>7.6E-3</v>
      </c>
      <c r="F1625" s="53">
        <v>0.94920000000000004</v>
      </c>
      <c r="G1625" s="53">
        <v>0.94920000000000004</v>
      </c>
    </row>
    <row r="1626" spans="1:7" x14ac:dyDescent="0.15">
      <c r="A1626" s="53">
        <v>161616</v>
      </c>
      <c r="B1626" s="11" t="s">
        <v>6530</v>
      </c>
      <c r="C1626" s="53">
        <v>0.93</v>
      </c>
      <c r="D1626" s="53">
        <v>1.294</v>
      </c>
      <c r="E1626" s="55">
        <v>7.6E-3</v>
      </c>
      <c r="F1626" s="53">
        <v>0.92300000000000004</v>
      </c>
      <c r="G1626" s="53">
        <v>1.2869999999999999</v>
      </c>
    </row>
    <row r="1627" spans="1:7" x14ac:dyDescent="0.15">
      <c r="A1627" s="53">
        <v>5000</v>
      </c>
      <c r="B1627" s="11" t="s">
        <v>9034</v>
      </c>
      <c r="C1627" s="53">
        <v>0.95660000000000001</v>
      </c>
      <c r="D1627" s="53">
        <v>0.95660000000000001</v>
      </c>
      <c r="E1627" s="55">
        <v>7.6E-3</v>
      </c>
      <c r="F1627" s="53">
        <v>0.94940000000000002</v>
      </c>
      <c r="G1627" s="53">
        <v>0.94940000000000002</v>
      </c>
    </row>
    <row r="1628" spans="1:7" x14ac:dyDescent="0.15">
      <c r="A1628" s="53">
        <v>163302</v>
      </c>
      <c r="B1628" s="11" t="s">
        <v>10252</v>
      </c>
      <c r="C1628" s="53">
        <v>1.2898000000000001</v>
      </c>
      <c r="D1628" s="53">
        <v>4.1163999999999996</v>
      </c>
      <c r="E1628" s="55">
        <v>7.6E-3</v>
      </c>
      <c r="F1628" s="53">
        <v>1.2801</v>
      </c>
      <c r="G1628" s="53">
        <v>4.1067</v>
      </c>
    </row>
    <row r="1629" spans="1:7" x14ac:dyDescent="0.15">
      <c r="A1629" s="53">
        <v>161035</v>
      </c>
      <c r="B1629" s="11" t="s">
        <v>9691</v>
      </c>
      <c r="C1629" s="53">
        <v>0.93100000000000005</v>
      </c>
      <c r="D1629" s="53">
        <v>0.93100000000000005</v>
      </c>
      <c r="E1629" s="55">
        <v>7.6E-3</v>
      </c>
      <c r="F1629" s="53">
        <v>0.92400000000000004</v>
      </c>
      <c r="G1629" s="53">
        <v>0.92400000000000004</v>
      </c>
    </row>
    <row r="1630" spans="1:7" x14ac:dyDescent="0.15">
      <c r="A1630" s="53">
        <v>4677</v>
      </c>
      <c r="B1630" s="11" t="s">
        <v>9860</v>
      </c>
      <c r="C1630" s="53">
        <v>1.0640000000000001</v>
      </c>
      <c r="D1630" s="53">
        <v>1.0640000000000001</v>
      </c>
      <c r="E1630" s="55">
        <v>7.6E-3</v>
      </c>
      <c r="F1630" s="53">
        <v>1.056</v>
      </c>
      <c r="G1630" s="53">
        <v>1.056</v>
      </c>
    </row>
    <row r="1631" spans="1:7" x14ac:dyDescent="0.15">
      <c r="A1631" s="53">
        <v>1815</v>
      </c>
      <c r="B1631" s="11" t="s">
        <v>7592</v>
      </c>
      <c r="C1631" s="53">
        <v>1.198</v>
      </c>
      <c r="D1631" s="53">
        <v>1.198</v>
      </c>
      <c r="E1631" s="55">
        <v>7.6E-3</v>
      </c>
      <c r="F1631" s="53">
        <v>1.1890000000000001</v>
      </c>
      <c r="G1631" s="53">
        <v>1.1890000000000001</v>
      </c>
    </row>
    <row r="1632" spans="1:7" x14ac:dyDescent="0.15">
      <c r="A1632" s="53">
        <v>4070</v>
      </c>
      <c r="B1632" s="11" t="s">
        <v>8949</v>
      </c>
      <c r="C1632" s="53">
        <v>0.86699999999999999</v>
      </c>
      <c r="D1632" s="53">
        <v>0.86699999999999999</v>
      </c>
      <c r="E1632" s="55">
        <v>7.6E-3</v>
      </c>
      <c r="F1632" s="53">
        <v>0.86050000000000004</v>
      </c>
      <c r="G1632" s="53">
        <v>0.86050000000000004</v>
      </c>
    </row>
    <row r="1633" spans="1:7" x14ac:dyDescent="0.15">
      <c r="A1633" s="53">
        <v>512570</v>
      </c>
      <c r="B1633" s="11" t="s">
        <v>10282</v>
      </c>
      <c r="C1633" s="53">
        <v>0.84099999999999997</v>
      </c>
      <c r="D1633" s="53">
        <v>0.84099999999999997</v>
      </c>
      <c r="E1633" s="55">
        <v>7.4999999999999997E-3</v>
      </c>
      <c r="F1633" s="53">
        <v>0.8347</v>
      </c>
      <c r="G1633" s="53">
        <v>0.8347</v>
      </c>
    </row>
    <row r="1634" spans="1:7" x14ac:dyDescent="0.15">
      <c r="A1634" s="53">
        <v>1482</v>
      </c>
      <c r="B1634" s="11" t="s">
        <v>7628</v>
      </c>
      <c r="C1634" s="53">
        <v>1.0680000000000001</v>
      </c>
      <c r="D1634" s="53">
        <v>1.0680000000000001</v>
      </c>
      <c r="E1634" s="55">
        <v>7.4999999999999997E-3</v>
      </c>
      <c r="F1634" s="53">
        <v>1.06</v>
      </c>
      <c r="G1634" s="53">
        <v>1.06</v>
      </c>
    </row>
    <row r="1635" spans="1:7" x14ac:dyDescent="0.15">
      <c r="A1635" s="53">
        <v>1786</v>
      </c>
      <c r="B1635" s="11" t="s">
        <v>5892</v>
      </c>
      <c r="C1635" s="53">
        <v>1.2306999999999999</v>
      </c>
      <c r="D1635" s="53">
        <v>1.2306999999999999</v>
      </c>
      <c r="E1635" s="55">
        <v>7.4999999999999997E-3</v>
      </c>
      <c r="F1635" s="53">
        <v>1.2215</v>
      </c>
      <c r="G1635" s="53">
        <v>1.2215</v>
      </c>
    </row>
    <row r="1636" spans="1:7" x14ac:dyDescent="0.15">
      <c r="A1636" s="53">
        <v>1511</v>
      </c>
      <c r="B1636" s="11" t="s">
        <v>7681</v>
      </c>
      <c r="C1636" s="53">
        <v>1.204</v>
      </c>
      <c r="D1636" s="53">
        <v>1.264</v>
      </c>
      <c r="E1636" s="55">
        <v>7.4999999999999997E-3</v>
      </c>
      <c r="F1636" s="53">
        <v>1.1950000000000001</v>
      </c>
      <c r="G1636" s="53">
        <v>1.2549999999999999</v>
      </c>
    </row>
    <row r="1637" spans="1:7" x14ac:dyDescent="0.15">
      <c r="A1637" s="53">
        <v>40025</v>
      </c>
      <c r="B1637" s="11" t="s">
        <v>5793</v>
      </c>
      <c r="C1637" s="53">
        <v>3.2109999999999999</v>
      </c>
      <c r="D1637" s="53">
        <v>3.766</v>
      </c>
      <c r="E1637" s="55">
        <v>7.4999999999999997E-3</v>
      </c>
      <c r="F1637" s="53">
        <v>3.1869999999999998</v>
      </c>
      <c r="G1637" s="53">
        <v>3.742</v>
      </c>
    </row>
    <row r="1638" spans="1:7" x14ac:dyDescent="0.15">
      <c r="A1638" s="53">
        <v>3913</v>
      </c>
      <c r="B1638" s="11" t="s">
        <v>6693</v>
      </c>
      <c r="C1638" s="53">
        <v>1.0439000000000001</v>
      </c>
      <c r="D1638" s="53">
        <v>1.0439000000000001</v>
      </c>
      <c r="E1638" s="55">
        <v>7.4999999999999997E-3</v>
      </c>
      <c r="F1638" s="53">
        <v>1.0361</v>
      </c>
      <c r="G1638" s="53">
        <v>1.0361</v>
      </c>
    </row>
    <row r="1639" spans="1:7" x14ac:dyDescent="0.15">
      <c r="A1639" s="53">
        <v>2082</v>
      </c>
      <c r="B1639" s="11" t="s">
        <v>7589</v>
      </c>
      <c r="C1639" s="53">
        <v>1.339</v>
      </c>
      <c r="D1639" s="53">
        <v>1.339</v>
      </c>
      <c r="E1639" s="55">
        <v>7.4999999999999997E-3</v>
      </c>
      <c r="F1639" s="53">
        <v>1.329</v>
      </c>
      <c r="G1639" s="53">
        <v>1.329</v>
      </c>
    </row>
    <row r="1640" spans="1:7" x14ac:dyDescent="0.15">
      <c r="A1640" s="53">
        <v>4069</v>
      </c>
      <c r="B1640" s="11" t="s">
        <v>8951</v>
      </c>
      <c r="C1640" s="53">
        <v>0.87039999999999995</v>
      </c>
      <c r="D1640" s="53">
        <v>0.87039999999999995</v>
      </c>
      <c r="E1640" s="55">
        <v>7.4999999999999997E-3</v>
      </c>
      <c r="F1640" s="53">
        <v>0.8639</v>
      </c>
      <c r="G1640" s="53">
        <v>0.8639</v>
      </c>
    </row>
    <row r="1641" spans="1:7" x14ac:dyDescent="0.15">
      <c r="A1641" s="53">
        <v>4889</v>
      </c>
      <c r="B1641" s="11" t="s">
        <v>8068</v>
      </c>
      <c r="C1641" s="53">
        <v>0.97799999999999998</v>
      </c>
      <c r="D1641" s="53">
        <v>0.97799999999999998</v>
      </c>
      <c r="E1641" s="55">
        <v>7.4999999999999997E-3</v>
      </c>
      <c r="F1641" s="53">
        <v>0.97070000000000001</v>
      </c>
      <c r="G1641" s="53">
        <v>0.97070000000000001</v>
      </c>
    </row>
    <row r="1642" spans="1:7" x14ac:dyDescent="0.15">
      <c r="A1642" s="53">
        <v>762001</v>
      </c>
      <c r="B1642" s="11" t="s">
        <v>5825</v>
      </c>
      <c r="C1642" s="53">
        <v>1.9159999999999999</v>
      </c>
      <c r="D1642" s="53">
        <v>2.5459999999999998</v>
      </c>
      <c r="E1642" s="55">
        <v>7.4999999999999997E-3</v>
      </c>
      <c r="F1642" s="53">
        <v>1.9016999999999999</v>
      </c>
      <c r="G1642" s="53">
        <v>2.5316999999999998</v>
      </c>
    </row>
    <row r="1643" spans="1:7" x14ac:dyDescent="0.15">
      <c r="A1643" s="53">
        <v>4649</v>
      </c>
      <c r="B1643" s="11" t="s">
        <v>6576</v>
      </c>
      <c r="C1643" s="53">
        <v>0.99180000000000001</v>
      </c>
      <c r="D1643" s="53">
        <v>0.99180000000000001</v>
      </c>
      <c r="E1643" s="55">
        <v>7.4999999999999997E-3</v>
      </c>
      <c r="F1643" s="53">
        <v>0.98440000000000005</v>
      </c>
      <c r="G1643" s="53">
        <v>0.98440000000000005</v>
      </c>
    </row>
    <row r="1644" spans="1:7" x14ac:dyDescent="0.15">
      <c r="A1644" s="53">
        <v>161609</v>
      </c>
      <c r="B1644" s="11" t="s">
        <v>6756</v>
      </c>
      <c r="C1644" s="53">
        <v>1.609</v>
      </c>
      <c r="D1644" s="53">
        <v>2.1539999999999999</v>
      </c>
      <c r="E1644" s="55">
        <v>7.4999999999999997E-3</v>
      </c>
      <c r="F1644" s="53">
        <v>1.597</v>
      </c>
      <c r="G1644" s="53">
        <v>2.1419999999999999</v>
      </c>
    </row>
    <row r="1645" spans="1:7" x14ac:dyDescent="0.15">
      <c r="A1645" s="53">
        <v>50022</v>
      </c>
      <c r="B1645" s="11" t="s">
        <v>9557</v>
      </c>
      <c r="C1645" s="53">
        <v>0.93899999999999995</v>
      </c>
      <c r="D1645" s="53">
        <v>1.74</v>
      </c>
      <c r="E1645" s="55">
        <v>7.4999999999999997E-3</v>
      </c>
      <c r="F1645" s="53">
        <v>0.93200000000000005</v>
      </c>
      <c r="G1645" s="53">
        <v>1.7330000000000001</v>
      </c>
    </row>
    <row r="1646" spans="1:7" x14ac:dyDescent="0.15">
      <c r="A1646" s="53">
        <v>1528</v>
      </c>
      <c r="B1646" s="11" t="s">
        <v>7852</v>
      </c>
      <c r="C1646" s="53">
        <v>1.476</v>
      </c>
      <c r="D1646" s="53">
        <v>1.476</v>
      </c>
      <c r="E1646" s="55">
        <v>7.4999999999999997E-3</v>
      </c>
      <c r="F1646" s="53">
        <v>1.4650000000000001</v>
      </c>
      <c r="G1646" s="53">
        <v>1.4650000000000001</v>
      </c>
    </row>
    <row r="1647" spans="1:7" x14ac:dyDescent="0.15">
      <c r="A1647" s="53">
        <v>3715</v>
      </c>
      <c r="B1647" s="11" t="s">
        <v>6646</v>
      </c>
      <c r="C1647" s="53">
        <v>1.0343</v>
      </c>
      <c r="D1647" s="53">
        <v>1.0343</v>
      </c>
      <c r="E1647" s="55">
        <v>7.4999999999999997E-3</v>
      </c>
      <c r="F1647" s="53">
        <v>1.0266</v>
      </c>
      <c r="G1647" s="53">
        <v>1.0266</v>
      </c>
    </row>
    <row r="1648" spans="1:7" x14ac:dyDescent="0.15">
      <c r="A1648" s="53">
        <v>4224</v>
      </c>
      <c r="B1648" s="11" t="s">
        <v>8047</v>
      </c>
      <c r="C1648" s="53">
        <v>0.72629999999999995</v>
      </c>
      <c r="D1648" s="53">
        <v>0.72629999999999995</v>
      </c>
      <c r="E1648" s="55">
        <v>7.4999999999999997E-3</v>
      </c>
      <c r="F1648" s="53">
        <v>0.72089999999999999</v>
      </c>
      <c r="G1648" s="53">
        <v>0.72089999999999999</v>
      </c>
    </row>
    <row r="1649" spans="1:7" x14ac:dyDescent="0.15">
      <c r="A1649" s="53">
        <v>62</v>
      </c>
      <c r="B1649" s="11" t="s">
        <v>7752</v>
      </c>
      <c r="C1649" s="53">
        <v>1.2130000000000001</v>
      </c>
      <c r="D1649" s="53">
        <v>1.2130000000000001</v>
      </c>
      <c r="E1649" s="55">
        <v>7.4999999999999997E-3</v>
      </c>
      <c r="F1649" s="53">
        <v>1.204</v>
      </c>
      <c r="G1649" s="53">
        <v>1.204</v>
      </c>
    </row>
    <row r="1650" spans="1:7" x14ac:dyDescent="0.15">
      <c r="A1650" s="53">
        <v>100053</v>
      </c>
      <c r="B1650" s="11" t="s">
        <v>9627</v>
      </c>
      <c r="C1650" s="53">
        <v>1.2130000000000001</v>
      </c>
      <c r="D1650" s="53">
        <v>1.2130000000000001</v>
      </c>
      <c r="E1650" s="55">
        <v>7.4999999999999997E-3</v>
      </c>
      <c r="F1650" s="53">
        <v>1.204</v>
      </c>
      <c r="G1650" s="53">
        <v>1.204</v>
      </c>
    </row>
    <row r="1651" spans="1:7" x14ac:dyDescent="0.15">
      <c r="A1651" s="53">
        <v>2083</v>
      </c>
      <c r="B1651" s="11" t="s">
        <v>6505</v>
      </c>
      <c r="C1651" s="53">
        <v>0.94399999999999995</v>
      </c>
      <c r="D1651" s="53">
        <v>0.94399999999999995</v>
      </c>
      <c r="E1651" s="55">
        <v>7.4999999999999997E-3</v>
      </c>
      <c r="F1651" s="53">
        <v>0.93700000000000006</v>
      </c>
      <c r="G1651" s="53">
        <v>0.93700000000000006</v>
      </c>
    </row>
    <row r="1652" spans="1:7" x14ac:dyDescent="0.15">
      <c r="A1652" s="53">
        <v>202005</v>
      </c>
      <c r="B1652" s="11" t="s">
        <v>7793</v>
      </c>
      <c r="C1652" s="53">
        <v>0.95750000000000002</v>
      </c>
      <c r="D1652" s="53">
        <v>1.8431999999999999</v>
      </c>
      <c r="E1652" s="55">
        <v>7.4999999999999997E-3</v>
      </c>
      <c r="F1652" s="53">
        <v>0.95040000000000002</v>
      </c>
      <c r="G1652" s="53">
        <v>1.8361000000000001</v>
      </c>
    </row>
    <row r="1653" spans="1:7" x14ac:dyDescent="0.15">
      <c r="A1653" s="53">
        <v>960024</v>
      </c>
      <c r="B1653" s="11" t="s">
        <v>9762</v>
      </c>
      <c r="C1653" s="53">
        <v>1.0799000000000001</v>
      </c>
      <c r="D1653" s="53">
        <v>1.0828</v>
      </c>
      <c r="E1653" s="55">
        <v>7.4999999999999997E-3</v>
      </c>
      <c r="F1653" s="53">
        <v>1.0719000000000001</v>
      </c>
      <c r="G1653" s="53">
        <v>1.0748</v>
      </c>
    </row>
    <row r="1654" spans="1:7" x14ac:dyDescent="0.15">
      <c r="A1654" s="53">
        <v>502053</v>
      </c>
      <c r="B1654" s="11" t="s">
        <v>8946</v>
      </c>
      <c r="C1654" s="53">
        <v>0.81</v>
      </c>
      <c r="D1654" s="53">
        <v>0</v>
      </c>
      <c r="E1654" s="55">
        <v>7.4999999999999997E-3</v>
      </c>
      <c r="F1654" s="53">
        <v>0.80400000000000005</v>
      </c>
      <c r="G1654" s="53">
        <v>0</v>
      </c>
    </row>
    <row r="1655" spans="1:7" x14ac:dyDescent="0.15">
      <c r="A1655" s="53">
        <v>202011</v>
      </c>
      <c r="B1655" s="11" t="s">
        <v>7539</v>
      </c>
      <c r="C1655" s="53">
        <v>1.08</v>
      </c>
      <c r="D1655" s="53">
        <v>2.8610000000000002</v>
      </c>
      <c r="E1655" s="55">
        <v>7.4999999999999997E-3</v>
      </c>
      <c r="F1655" s="53">
        <v>1.0720000000000001</v>
      </c>
      <c r="G1655" s="53">
        <v>2.8530000000000002</v>
      </c>
    </row>
    <row r="1656" spans="1:7" x14ac:dyDescent="0.15">
      <c r="A1656" s="53">
        <v>163809</v>
      </c>
      <c r="B1656" s="11" t="s">
        <v>6264</v>
      </c>
      <c r="C1656" s="53">
        <v>1.35</v>
      </c>
      <c r="D1656" s="53">
        <v>1.37</v>
      </c>
      <c r="E1656" s="55">
        <v>7.4999999999999997E-3</v>
      </c>
      <c r="F1656" s="53">
        <v>1.34</v>
      </c>
      <c r="G1656" s="53">
        <v>1.36</v>
      </c>
    </row>
    <row r="1657" spans="1:7" x14ac:dyDescent="0.15">
      <c r="A1657" s="53">
        <v>960020</v>
      </c>
      <c r="B1657" s="11" t="s">
        <v>10322</v>
      </c>
      <c r="C1657" s="53">
        <v>1.081</v>
      </c>
      <c r="D1657" s="53">
        <v>1.536</v>
      </c>
      <c r="E1657" s="55">
        <v>7.4999999999999997E-3</v>
      </c>
      <c r="F1657" s="53">
        <v>1.073</v>
      </c>
      <c r="G1657" s="53">
        <v>1.528</v>
      </c>
    </row>
    <row r="1658" spans="1:7" x14ac:dyDescent="0.15">
      <c r="A1658" s="53">
        <v>512210</v>
      </c>
      <c r="B1658" s="11" t="s">
        <v>6219</v>
      </c>
      <c r="C1658" s="53">
        <v>2.1373000000000002</v>
      </c>
      <c r="D1658" s="53">
        <v>2.1373000000000002</v>
      </c>
      <c r="E1658" s="55">
        <v>7.4000000000000003E-3</v>
      </c>
      <c r="F1658" s="53">
        <v>2.1215000000000002</v>
      </c>
      <c r="G1658" s="53">
        <v>2.1215000000000002</v>
      </c>
    </row>
    <row r="1659" spans="1:7" x14ac:dyDescent="0.15">
      <c r="A1659" s="53">
        <v>460007</v>
      </c>
      <c r="B1659" s="11" t="s">
        <v>7505</v>
      </c>
      <c r="C1659" s="53">
        <v>1.488</v>
      </c>
      <c r="D1659" s="53">
        <v>1.488</v>
      </c>
      <c r="E1659" s="55">
        <v>7.4000000000000003E-3</v>
      </c>
      <c r="F1659" s="53">
        <v>1.4770000000000001</v>
      </c>
      <c r="G1659" s="53">
        <v>1.4770000000000001</v>
      </c>
    </row>
    <row r="1660" spans="1:7" x14ac:dyDescent="0.15">
      <c r="A1660" s="53">
        <v>410009</v>
      </c>
      <c r="B1660" s="11" t="s">
        <v>6585</v>
      </c>
      <c r="C1660" s="53">
        <v>1.0689</v>
      </c>
      <c r="D1660" s="53">
        <v>1.0689</v>
      </c>
      <c r="E1660" s="55">
        <v>7.4000000000000003E-3</v>
      </c>
      <c r="F1660" s="53">
        <v>1.0609999999999999</v>
      </c>
      <c r="G1660" s="53">
        <v>1.0609999999999999</v>
      </c>
    </row>
    <row r="1661" spans="1:7" x14ac:dyDescent="0.15">
      <c r="A1661" s="53">
        <v>530</v>
      </c>
      <c r="B1661" s="11" t="s">
        <v>9671</v>
      </c>
      <c r="C1661" s="53">
        <v>1.218</v>
      </c>
      <c r="D1661" s="53">
        <v>1.218</v>
      </c>
      <c r="E1661" s="55">
        <v>7.4000000000000003E-3</v>
      </c>
      <c r="F1661" s="53">
        <v>1.2090000000000001</v>
      </c>
      <c r="G1661" s="53">
        <v>1.2090000000000001</v>
      </c>
    </row>
    <row r="1662" spans="1:7" x14ac:dyDescent="0.15">
      <c r="A1662" s="53">
        <v>502010</v>
      </c>
      <c r="B1662" s="11" t="s">
        <v>10285</v>
      </c>
      <c r="C1662" s="53">
        <v>0.98819999999999997</v>
      </c>
      <c r="D1662" s="53">
        <v>0</v>
      </c>
      <c r="E1662" s="55">
        <v>7.4000000000000003E-3</v>
      </c>
      <c r="F1662" s="53">
        <v>0.98089999999999999</v>
      </c>
      <c r="G1662" s="53">
        <v>0</v>
      </c>
    </row>
    <row r="1663" spans="1:7" x14ac:dyDescent="0.15">
      <c r="A1663" s="53">
        <v>161226</v>
      </c>
      <c r="B1663" s="11" t="s">
        <v>8839</v>
      </c>
      <c r="C1663" s="53">
        <v>0.81299999999999994</v>
      </c>
      <c r="D1663" s="53">
        <v>0.81299999999999994</v>
      </c>
      <c r="E1663" s="55">
        <v>7.4000000000000003E-3</v>
      </c>
      <c r="F1663" s="53">
        <v>0.80700000000000005</v>
      </c>
      <c r="G1663" s="53">
        <v>0.80700000000000005</v>
      </c>
    </row>
    <row r="1664" spans="1:7" x14ac:dyDescent="0.15">
      <c r="A1664" s="53">
        <v>90003</v>
      </c>
      <c r="B1664" s="11" t="s">
        <v>5851</v>
      </c>
      <c r="C1664" s="53">
        <v>0.90820000000000001</v>
      </c>
      <c r="D1664" s="53">
        <v>3.4782000000000002</v>
      </c>
      <c r="E1664" s="55">
        <v>7.4000000000000003E-3</v>
      </c>
      <c r="F1664" s="53">
        <v>0.90149999999999997</v>
      </c>
      <c r="G1664" s="53">
        <v>3.4714999999999998</v>
      </c>
    </row>
    <row r="1665" spans="1:7" x14ac:dyDescent="0.15">
      <c r="A1665" s="53">
        <v>70001</v>
      </c>
      <c r="B1665" s="11" t="s">
        <v>9758</v>
      </c>
      <c r="C1665" s="53">
        <v>1.2759</v>
      </c>
      <c r="D1665" s="53">
        <v>4.4233000000000002</v>
      </c>
      <c r="E1665" s="55">
        <v>7.4000000000000003E-3</v>
      </c>
      <c r="F1665" s="53">
        <v>1.2665</v>
      </c>
      <c r="G1665" s="53">
        <v>4.4074</v>
      </c>
    </row>
    <row r="1666" spans="1:7" x14ac:dyDescent="0.15">
      <c r="A1666" s="53">
        <v>229002</v>
      </c>
      <c r="B1666" s="11" t="s">
        <v>6447</v>
      </c>
      <c r="C1666" s="53">
        <v>1.629</v>
      </c>
      <c r="D1666" s="53">
        <v>2.4889999999999999</v>
      </c>
      <c r="E1666" s="55">
        <v>7.4000000000000003E-3</v>
      </c>
      <c r="F1666" s="53">
        <v>1.617</v>
      </c>
      <c r="G1666" s="53">
        <v>2.4769999999999999</v>
      </c>
    </row>
    <row r="1667" spans="1:7" x14ac:dyDescent="0.15">
      <c r="A1667" s="53">
        <v>1</v>
      </c>
      <c r="B1667" s="11" t="s">
        <v>9593</v>
      </c>
      <c r="C1667" s="53">
        <v>1.087</v>
      </c>
      <c r="D1667" s="53">
        <v>3.4980000000000002</v>
      </c>
      <c r="E1667" s="55">
        <v>7.4000000000000003E-3</v>
      </c>
      <c r="F1667" s="53">
        <v>1.079</v>
      </c>
      <c r="G1667" s="53">
        <v>3.49</v>
      </c>
    </row>
    <row r="1668" spans="1:7" x14ac:dyDescent="0.15">
      <c r="A1668" s="53">
        <v>3912</v>
      </c>
      <c r="B1668" s="11" t="s">
        <v>6694</v>
      </c>
      <c r="C1668" s="53">
        <v>1.0472999999999999</v>
      </c>
      <c r="D1668" s="53">
        <v>1.0472999999999999</v>
      </c>
      <c r="E1668" s="55">
        <v>7.4000000000000003E-3</v>
      </c>
      <c r="F1668" s="53">
        <v>1.0396000000000001</v>
      </c>
      <c r="G1668" s="53">
        <v>1.0396000000000001</v>
      </c>
    </row>
    <row r="1669" spans="1:7" x14ac:dyDescent="0.15">
      <c r="A1669" s="53">
        <v>162907</v>
      </c>
      <c r="B1669" s="11" t="s">
        <v>5826</v>
      </c>
      <c r="C1669" s="53">
        <v>0.68400000000000005</v>
      </c>
      <c r="D1669" s="53">
        <v>1.607</v>
      </c>
      <c r="E1669" s="55">
        <v>7.4000000000000003E-3</v>
      </c>
      <c r="F1669" s="53">
        <v>0.67900000000000005</v>
      </c>
      <c r="G1669" s="53">
        <v>1.597</v>
      </c>
    </row>
    <row r="1670" spans="1:7" x14ac:dyDescent="0.15">
      <c r="A1670" s="53">
        <v>1421</v>
      </c>
      <c r="B1670" s="11" t="s">
        <v>7794</v>
      </c>
      <c r="C1670" s="53">
        <v>1.095</v>
      </c>
      <c r="D1670" s="53">
        <v>1.095</v>
      </c>
      <c r="E1670" s="55">
        <v>7.4000000000000003E-3</v>
      </c>
      <c r="F1670" s="53">
        <v>1.087</v>
      </c>
      <c r="G1670" s="53">
        <v>1.087</v>
      </c>
    </row>
    <row r="1671" spans="1:7" x14ac:dyDescent="0.15">
      <c r="A1671" s="53">
        <v>1259</v>
      </c>
      <c r="B1671" s="11" t="s">
        <v>6936</v>
      </c>
      <c r="C1671" s="53">
        <v>1.0409999999999999</v>
      </c>
      <c r="D1671" s="53">
        <v>1.0409999999999999</v>
      </c>
      <c r="E1671" s="55">
        <v>7.4000000000000003E-3</v>
      </c>
      <c r="F1671" s="53">
        <v>1.0334000000000001</v>
      </c>
      <c r="G1671" s="53">
        <v>1.0334000000000001</v>
      </c>
    </row>
    <row r="1672" spans="1:7" x14ac:dyDescent="0.15">
      <c r="A1672" s="53">
        <v>164403</v>
      </c>
      <c r="B1672" s="11" t="s">
        <v>7583</v>
      </c>
      <c r="C1672" s="53">
        <v>0.95899999999999996</v>
      </c>
      <c r="D1672" s="53">
        <v>0.97899999999999998</v>
      </c>
      <c r="E1672" s="55">
        <v>7.4000000000000003E-3</v>
      </c>
      <c r="F1672" s="53">
        <v>0.95199999999999996</v>
      </c>
      <c r="G1672" s="53">
        <v>0.97199999999999998</v>
      </c>
    </row>
    <row r="1673" spans="1:7" x14ac:dyDescent="0.15">
      <c r="A1673" s="53">
        <v>2217</v>
      </c>
      <c r="B1673" s="11" t="s">
        <v>9791</v>
      </c>
      <c r="C1673" s="53">
        <v>0.95899999999999996</v>
      </c>
      <c r="D1673" s="53">
        <v>0.95899999999999996</v>
      </c>
      <c r="E1673" s="55">
        <v>7.4000000000000003E-3</v>
      </c>
      <c r="F1673" s="53">
        <v>0.95199999999999996</v>
      </c>
      <c r="G1673" s="53">
        <v>0.95199999999999996</v>
      </c>
    </row>
    <row r="1674" spans="1:7" x14ac:dyDescent="0.15">
      <c r="A1674" s="53">
        <v>530012</v>
      </c>
      <c r="B1674" s="11" t="s">
        <v>10559</v>
      </c>
      <c r="C1674" s="53">
        <v>2.0579999999999998</v>
      </c>
      <c r="D1674" s="53">
        <v>2.1259999999999999</v>
      </c>
      <c r="E1674" s="55">
        <v>7.3000000000000001E-3</v>
      </c>
      <c r="F1674" s="53">
        <v>2.0430000000000001</v>
      </c>
      <c r="G1674" s="53">
        <v>2.1110000000000002</v>
      </c>
    </row>
    <row r="1675" spans="1:7" x14ac:dyDescent="0.15">
      <c r="A1675" s="53">
        <v>1579</v>
      </c>
      <c r="B1675" s="11" t="s">
        <v>5798</v>
      </c>
      <c r="C1675" s="53">
        <v>1.0980000000000001</v>
      </c>
      <c r="D1675" s="53">
        <v>1.0980000000000001</v>
      </c>
      <c r="E1675" s="55">
        <v>7.3000000000000001E-3</v>
      </c>
      <c r="F1675" s="53">
        <v>1.0900000000000001</v>
      </c>
      <c r="G1675" s="53">
        <v>1.0900000000000001</v>
      </c>
    </row>
    <row r="1676" spans="1:7" x14ac:dyDescent="0.15">
      <c r="A1676" s="53">
        <v>1692</v>
      </c>
      <c r="B1676" s="11" t="s">
        <v>7860</v>
      </c>
      <c r="C1676" s="53">
        <v>0.96099999999999997</v>
      </c>
      <c r="D1676" s="53">
        <v>0.99099999999999999</v>
      </c>
      <c r="E1676" s="55">
        <v>7.3000000000000001E-3</v>
      </c>
      <c r="F1676" s="53">
        <v>0.95399999999999996</v>
      </c>
      <c r="G1676" s="53">
        <v>0.98399999999999999</v>
      </c>
    </row>
    <row r="1677" spans="1:7" x14ac:dyDescent="0.15">
      <c r="A1677" s="53">
        <v>160522</v>
      </c>
      <c r="B1677" s="11" t="s">
        <v>10278</v>
      </c>
      <c r="C1677" s="53">
        <v>0.96299999999999997</v>
      </c>
      <c r="D1677" s="53">
        <v>0.96299999999999997</v>
      </c>
      <c r="E1677" s="55">
        <v>7.3000000000000001E-3</v>
      </c>
      <c r="F1677" s="53">
        <v>0.95599999999999996</v>
      </c>
      <c r="G1677" s="53">
        <v>0.95599999999999996</v>
      </c>
    </row>
    <row r="1678" spans="1:7" x14ac:dyDescent="0.15">
      <c r="A1678" s="53">
        <v>2561</v>
      </c>
      <c r="B1678" s="11" t="s">
        <v>7677</v>
      </c>
      <c r="C1678" s="53">
        <v>0.96399999999999997</v>
      </c>
      <c r="D1678" s="53">
        <v>1.083</v>
      </c>
      <c r="E1678" s="55">
        <v>7.3000000000000001E-3</v>
      </c>
      <c r="F1678" s="53">
        <v>0.95699999999999996</v>
      </c>
      <c r="G1678" s="53">
        <v>1.0760000000000001</v>
      </c>
    </row>
    <row r="1679" spans="1:7" x14ac:dyDescent="0.15">
      <c r="A1679" s="53">
        <v>3292</v>
      </c>
      <c r="B1679" s="11" t="s">
        <v>9637</v>
      </c>
      <c r="C1679" s="53">
        <v>0.96499999999999997</v>
      </c>
      <c r="D1679" s="53">
        <v>0.96499999999999997</v>
      </c>
      <c r="E1679" s="55">
        <v>7.3000000000000001E-3</v>
      </c>
      <c r="F1679" s="53">
        <v>0.95799999999999996</v>
      </c>
      <c r="G1679" s="53">
        <v>0.95799999999999996</v>
      </c>
    </row>
    <row r="1680" spans="1:7" x14ac:dyDescent="0.15">
      <c r="A1680" s="53">
        <v>161027</v>
      </c>
      <c r="B1680" s="11" t="s">
        <v>10280</v>
      </c>
      <c r="C1680" s="53">
        <v>0.82899999999999996</v>
      </c>
      <c r="D1680" s="53">
        <v>0.51200000000000001</v>
      </c>
      <c r="E1680" s="55">
        <v>7.3000000000000001E-3</v>
      </c>
      <c r="F1680" s="53">
        <v>0.82299999999999995</v>
      </c>
      <c r="G1680" s="53">
        <v>0.50900000000000001</v>
      </c>
    </row>
    <row r="1681" spans="1:7" x14ac:dyDescent="0.15">
      <c r="A1681" s="53">
        <v>40015</v>
      </c>
      <c r="B1681" s="11" t="s">
        <v>5751</v>
      </c>
      <c r="C1681" s="53">
        <v>1.52</v>
      </c>
      <c r="D1681" s="53">
        <v>2.133</v>
      </c>
      <c r="E1681" s="55">
        <v>7.3000000000000001E-3</v>
      </c>
      <c r="F1681" s="53">
        <v>1.5089999999999999</v>
      </c>
      <c r="G1681" s="53">
        <v>2.1219999999999999</v>
      </c>
    </row>
    <row r="1682" spans="1:7" x14ac:dyDescent="0.15">
      <c r="A1682" s="53">
        <v>519019</v>
      </c>
      <c r="B1682" s="11" t="s">
        <v>5872</v>
      </c>
      <c r="C1682" s="53">
        <v>0.83</v>
      </c>
      <c r="D1682" s="53">
        <v>4.2889999999999997</v>
      </c>
      <c r="E1682" s="55">
        <v>7.3000000000000001E-3</v>
      </c>
      <c r="F1682" s="53">
        <v>0.82399999999999995</v>
      </c>
      <c r="G1682" s="53">
        <v>4.2830000000000004</v>
      </c>
    </row>
    <row r="1683" spans="1:7" x14ac:dyDescent="0.15">
      <c r="A1683" s="53">
        <v>2510</v>
      </c>
      <c r="B1683" s="11" t="s">
        <v>8967</v>
      </c>
      <c r="C1683" s="53">
        <v>1.0237000000000001</v>
      </c>
      <c r="D1683" s="53">
        <v>1.0237000000000001</v>
      </c>
      <c r="E1683" s="55">
        <v>7.3000000000000001E-3</v>
      </c>
      <c r="F1683" s="53">
        <v>1.0163</v>
      </c>
      <c r="G1683" s="53">
        <v>1.0163</v>
      </c>
    </row>
    <row r="1684" spans="1:7" x14ac:dyDescent="0.15">
      <c r="A1684" s="53">
        <v>519117</v>
      </c>
      <c r="B1684" s="11" t="s">
        <v>7789</v>
      </c>
      <c r="C1684" s="53">
        <v>1.5229999999999999</v>
      </c>
      <c r="D1684" s="53">
        <v>1.5229999999999999</v>
      </c>
      <c r="E1684" s="55">
        <v>7.3000000000000001E-3</v>
      </c>
      <c r="F1684" s="53">
        <v>1.512</v>
      </c>
      <c r="G1684" s="53">
        <v>1.512</v>
      </c>
    </row>
    <row r="1685" spans="1:7" x14ac:dyDescent="0.15">
      <c r="A1685" s="53">
        <v>160419</v>
      </c>
      <c r="B1685" s="11" t="s">
        <v>6194</v>
      </c>
      <c r="C1685" s="53">
        <v>0.85850000000000004</v>
      </c>
      <c r="D1685" s="53">
        <v>0.55120000000000002</v>
      </c>
      <c r="E1685" s="55">
        <v>7.3000000000000001E-3</v>
      </c>
      <c r="F1685" s="53">
        <v>0.85229999999999995</v>
      </c>
      <c r="G1685" s="53">
        <v>0.54730000000000001</v>
      </c>
    </row>
    <row r="1686" spans="1:7" x14ac:dyDescent="0.15">
      <c r="A1686" s="53">
        <v>590002</v>
      </c>
      <c r="B1686" s="11" t="s">
        <v>6339</v>
      </c>
      <c r="C1686" s="53">
        <v>0.65090000000000003</v>
      </c>
      <c r="D1686" s="53">
        <v>0.65090000000000003</v>
      </c>
      <c r="E1686" s="55">
        <v>7.3000000000000001E-3</v>
      </c>
      <c r="F1686" s="53">
        <v>0.6462</v>
      </c>
      <c r="G1686" s="53">
        <v>0.6462</v>
      </c>
    </row>
    <row r="1687" spans="1:7" x14ac:dyDescent="0.15">
      <c r="A1687" s="53">
        <v>2100</v>
      </c>
      <c r="B1687" s="11" t="s">
        <v>5920</v>
      </c>
      <c r="C1687" s="53">
        <v>1.0387999999999999</v>
      </c>
      <c r="D1687" s="53">
        <v>1.0387999999999999</v>
      </c>
      <c r="E1687" s="55">
        <v>7.3000000000000001E-3</v>
      </c>
      <c r="F1687" s="53">
        <v>1.0313000000000001</v>
      </c>
      <c r="G1687" s="53">
        <v>1.0313000000000001</v>
      </c>
    </row>
    <row r="1688" spans="1:7" x14ac:dyDescent="0.15">
      <c r="A1688" s="53">
        <v>2472</v>
      </c>
      <c r="B1688" s="11" t="s">
        <v>9581</v>
      </c>
      <c r="C1688" s="53">
        <v>0.9698</v>
      </c>
      <c r="D1688" s="53">
        <v>0.9698</v>
      </c>
      <c r="E1688" s="55">
        <v>7.3000000000000001E-3</v>
      </c>
      <c r="F1688" s="53">
        <v>0.96279999999999999</v>
      </c>
      <c r="G1688" s="53">
        <v>0.96279999999999999</v>
      </c>
    </row>
    <row r="1689" spans="1:7" x14ac:dyDescent="0.15">
      <c r="A1689" s="53">
        <v>512880</v>
      </c>
      <c r="B1689" s="11" t="s">
        <v>6193</v>
      </c>
      <c r="C1689" s="53">
        <v>0.88670000000000004</v>
      </c>
      <c r="D1689" s="53">
        <v>0.88670000000000004</v>
      </c>
      <c r="E1689" s="55">
        <v>7.3000000000000001E-3</v>
      </c>
      <c r="F1689" s="53">
        <v>0.88029999999999997</v>
      </c>
      <c r="G1689" s="53">
        <v>0.88029999999999997</v>
      </c>
    </row>
    <row r="1690" spans="1:7" x14ac:dyDescent="0.15">
      <c r="A1690" s="53">
        <v>4346</v>
      </c>
      <c r="B1690" s="11" t="s">
        <v>8028</v>
      </c>
      <c r="C1690" s="53">
        <v>1.3167</v>
      </c>
      <c r="D1690" s="53">
        <v>1.3367</v>
      </c>
      <c r="E1690" s="55">
        <v>7.3000000000000001E-3</v>
      </c>
      <c r="F1690" s="53">
        <v>1.3071999999999999</v>
      </c>
      <c r="G1690" s="53">
        <v>1.3271999999999999</v>
      </c>
    </row>
    <row r="1691" spans="1:7" x14ac:dyDescent="0.15">
      <c r="A1691" s="53">
        <v>660003</v>
      </c>
      <c r="B1691" s="11" t="s">
        <v>303</v>
      </c>
      <c r="C1691" s="53">
        <v>1.4705999999999999</v>
      </c>
      <c r="D1691" s="53">
        <v>2.0853000000000002</v>
      </c>
      <c r="E1691" s="55">
        <v>7.3000000000000001E-3</v>
      </c>
      <c r="F1691" s="53">
        <v>1.46</v>
      </c>
      <c r="G1691" s="53">
        <v>2.0747</v>
      </c>
    </row>
    <row r="1692" spans="1:7" x14ac:dyDescent="0.15">
      <c r="A1692" s="53">
        <v>550001</v>
      </c>
      <c r="B1692" s="11" t="s">
        <v>6283</v>
      </c>
      <c r="C1692" s="53">
        <v>1.0130999999999999</v>
      </c>
      <c r="D1692" s="53">
        <v>2.6375000000000002</v>
      </c>
      <c r="E1692" s="55">
        <v>7.3000000000000001E-3</v>
      </c>
      <c r="F1692" s="53">
        <v>1.0058</v>
      </c>
      <c r="G1692" s="53">
        <v>2.6301999999999999</v>
      </c>
    </row>
    <row r="1693" spans="1:7" x14ac:dyDescent="0.15">
      <c r="A1693" s="53">
        <v>2099</v>
      </c>
      <c r="B1693" s="11" t="s">
        <v>5921</v>
      </c>
      <c r="C1693" s="53">
        <v>1.0692999999999999</v>
      </c>
      <c r="D1693" s="53">
        <v>1.0692999999999999</v>
      </c>
      <c r="E1693" s="55">
        <v>7.3000000000000001E-3</v>
      </c>
      <c r="F1693" s="53">
        <v>1.0616000000000001</v>
      </c>
      <c r="G1693" s="53">
        <v>1.0616000000000001</v>
      </c>
    </row>
    <row r="1694" spans="1:7" x14ac:dyDescent="0.15">
      <c r="A1694" s="53">
        <v>884</v>
      </c>
      <c r="B1694" s="11" t="s">
        <v>7551</v>
      </c>
      <c r="C1694" s="53">
        <v>1.2509999999999999</v>
      </c>
      <c r="D1694" s="53">
        <v>1.2509999999999999</v>
      </c>
      <c r="E1694" s="55">
        <v>7.1999999999999998E-3</v>
      </c>
      <c r="F1694" s="53">
        <v>1.242</v>
      </c>
      <c r="G1694" s="53">
        <v>1.242</v>
      </c>
    </row>
    <row r="1695" spans="1:7" x14ac:dyDescent="0.15">
      <c r="A1695" s="53">
        <v>202021</v>
      </c>
      <c r="B1695" s="11" t="s">
        <v>8029</v>
      </c>
      <c r="C1695" s="53">
        <v>1.3207</v>
      </c>
      <c r="D1695" s="53">
        <v>1.3407</v>
      </c>
      <c r="E1695" s="55">
        <v>7.1999999999999998E-3</v>
      </c>
      <c r="F1695" s="53">
        <v>1.3111999999999999</v>
      </c>
      <c r="G1695" s="53">
        <v>1.3311999999999999</v>
      </c>
    </row>
    <row r="1696" spans="1:7" x14ac:dyDescent="0.15">
      <c r="A1696" s="53">
        <v>259</v>
      </c>
      <c r="B1696" s="11" t="s">
        <v>314</v>
      </c>
      <c r="C1696" s="53">
        <v>2.294</v>
      </c>
      <c r="D1696" s="53">
        <v>2.294</v>
      </c>
      <c r="E1696" s="55">
        <v>7.1999999999999998E-3</v>
      </c>
      <c r="F1696" s="53">
        <v>2.2774999999999999</v>
      </c>
      <c r="G1696" s="53">
        <v>2.2774999999999999</v>
      </c>
    </row>
    <row r="1697" spans="1:7" x14ac:dyDescent="0.15">
      <c r="A1697" s="53">
        <v>582003</v>
      </c>
      <c r="B1697" s="11" t="s">
        <v>7863</v>
      </c>
      <c r="C1697" s="53">
        <v>1.1264000000000001</v>
      </c>
      <c r="D1697" s="53">
        <v>1.3504</v>
      </c>
      <c r="E1697" s="55">
        <v>7.1999999999999998E-3</v>
      </c>
      <c r="F1697" s="53">
        <v>1.1183000000000001</v>
      </c>
      <c r="G1697" s="53">
        <v>1.3423</v>
      </c>
    </row>
    <row r="1698" spans="1:7" x14ac:dyDescent="0.15">
      <c r="A1698" s="53">
        <v>165707</v>
      </c>
      <c r="B1698" s="11" t="s">
        <v>6354</v>
      </c>
      <c r="C1698" s="53">
        <v>0.97499999999999998</v>
      </c>
      <c r="D1698" s="53">
        <v>1.794</v>
      </c>
      <c r="E1698" s="55">
        <v>7.1999999999999998E-3</v>
      </c>
      <c r="F1698" s="53">
        <v>0.96799999999999997</v>
      </c>
      <c r="G1698" s="53">
        <v>1.7869999999999999</v>
      </c>
    </row>
    <row r="1699" spans="1:7" x14ac:dyDescent="0.15">
      <c r="A1699" s="53">
        <v>530006</v>
      </c>
      <c r="B1699" s="11" t="s">
        <v>10776</v>
      </c>
      <c r="C1699" s="53">
        <v>1.5329999999999999</v>
      </c>
      <c r="D1699" s="53">
        <v>2.4369999999999998</v>
      </c>
      <c r="E1699" s="55">
        <v>7.1999999999999998E-3</v>
      </c>
      <c r="F1699" s="53">
        <v>1.522</v>
      </c>
      <c r="G1699" s="53">
        <v>2.4260000000000002</v>
      </c>
    </row>
    <row r="1700" spans="1:7" x14ac:dyDescent="0.15">
      <c r="A1700" s="53">
        <v>1028</v>
      </c>
      <c r="B1700" s="11" t="s">
        <v>5790</v>
      </c>
      <c r="C1700" s="53">
        <v>0.69699999999999995</v>
      </c>
      <c r="D1700" s="53">
        <v>0.69699999999999995</v>
      </c>
      <c r="E1700" s="55">
        <v>7.1999999999999998E-3</v>
      </c>
      <c r="F1700" s="53">
        <v>0.69199999999999995</v>
      </c>
      <c r="G1700" s="53">
        <v>0.69199999999999995</v>
      </c>
    </row>
    <row r="1701" spans="1:7" x14ac:dyDescent="0.15">
      <c r="A1701" s="53">
        <v>610002</v>
      </c>
      <c r="B1701" s="11" t="s">
        <v>46</v>
      </c>
      <c r="C1701" s="53">
        <v>1.2549999999999999</v>
      </c>
      <c r="D1701" s="53">
        <v>2.1349999999999998</v>
      </c>
      <c r="E1701" s="55">
        <v>7.1999999999999998E-3</v>
      </c>
      <c r="F1701" s="53">
        <v>1.246</v>
      </c>
      <c r="G1701" s="53">
        <v>2.1259999999999999</v>
      </c>
    </row>
    <row r="1702" spans="1:7" x14ac:dyDescent="0.15">
      <c r="A1702" s="53">
        <v>610001</v>
      </c>
      <c r="B1702" s="11" t="s">
        <v>158</v>
      </c>
      <c r="C1702" s="53">
        <v>1.3811</v>
      </c>
      <c r="D1702" s="53">
        <v>1.7111000000000001</v>
      </c>
      <c r="E1702" s="55">
        <v>7.1999999999999998E-3</v>
      </c>
      <c r="F1702" s="53">
        <v>1.3712</v>
      </c>
      <c r="G1702" s="53">
        <v>1.7012</v>
      </c>
    </row>
    <row r="1703" spans="1:7" x14ac:dyDescent="0.15">
      <c r="A1703" s="53">
        <v>50004</v>
      </c>
      <c r="B1703" s="11" t="s">
        <v>9459</v>
      </c>
      <c r="C1703" s="53">
        <v>1.8140000000000001</v>
      </c>
      <c r="D1703" s="53">
        <v>3.4605000000000001</v>
      </c>
      <c r="E1703" s="55">
        <v>7.1999999999999998E-3</v>
      </c>
      <c r="F1703" s="53">
        <v>1.8009999999999999</v>
      </c>
      <c r="G1703" s="53">
        <v>3.4474999999999998</v>
      </c>
    </row>
    <row r="1704" spans="1:7" x14ac:dyDescent="0.15">
      <c r="A1704" s="53">
        <v>4819</v>
      </c>
      <c r="B1704" s="11" t="s">
        <v>5968</v>
      </c>
      <c r="C1704" s="53">
        <v>0.94930000000000003</v>
      </c>
      <c r="D1704" s="53">
        <v>0.94930000000000003</v>
      </c>
      <c r="E1704" s="55">
        <v>7.1999999999999998E-3</v>
      </c>
      <c r="F1704" s="53">
        <v>0.9425</v>
      </c>
      <c r="G1704" s="53">
        <v>0.9425</v>
      </c>
    </row>
    <row r="1705" spans="1:7" x14ac:dyDescent="0.15">
      <c r="A1705" s="53">
        <v>2693</v>
      </c>
      <c r="B1705" s="11" t="s">
        <v>6898</v>
      </c>
      <c r="C1705" s="53">
        <v>0.98</v>
      </c>
      <c r="D1705" s="53">
        <v>0.98</v>
      </c>
      <c r="E1705" s="55">
        <v>7.1999999999999998E-3</v>
      </c>
      <c r="F1705" s="53">
        <v>0.97299999999999998</v>
      </c>
      <c r="G1705" s="53">
        <v>0.97299999999999998</v>
      </c>
    </row>
    <row r="1706" spans="1:7" x14ac:dyDescent="0.15">
      <c r="A1706" s="53">
        <v>524</v>
      </c>
      <c r="B1706" s="11" t="s">
        <v>7896</v>
      </c>
      <c r="C1706" s="53">
        <v>1.54</v>
      </c>
      <c r="D1706" s="53">
        <v>1.9790000000000001</v>
      </c>
      <c r="E1706" s="55">
        <v>7.1999999999999998E-3</v>
      </c>
      <c r="F1706" s="53">
        <v>1.5289999999999999</v>
      </c>
      <c r="G1706" s="53">
        <v>1.968</v>
      </c>
    </row>
    <row r="1707" spans="1:7" x14ac:dyDescent="0.15">
      <c r="A1707" s="53">
        <v>3513</v>
      </c>
      <c r="B1707" s="11" t="s">
        <v>6468</v>
      </c>
      <c r="C1707" s="53">
        <v>0.98</v>
      </c>
      <c r="D1707" s="53">
        <v>0.98</v>
      </c>
      <c r="E1707" s="55">
        <v>7.1999999999999998E-3</v>
      </c>
      <c r="F1707" s="53">
        <v>0.97299999999999998</v>
      </c>
      <c r="G1707" s="53">
        <v>0.97299999999999998</v>
      </c>
    </row>
    <row r="1708" spans="1:7" x14ac:dyDescent="0.15">
      <c r="A1708" s="53">
        <v>5125</v>
      </c>
      <c r="B1708" s="11" t="s">
        <v>10661</v>
      </c>
      <c r="C1708" s="53">
        <v>1.0659000000000001</v>
      </c>
      <c r="D1708" s="53">
        <v>1.0659000000000001</v>
      </c>
      <c r="E1708" s="55">
        <v>7.1999999999999998E-3</v>
      </c>
      <c r="F1708" s="53">
        <v>1.0583</v>
      </c>
      <c r="G1708" s="53">
        <v>1.0583</v>
      </c>
    </row>
    <row r="1709" spans="1:7" x14ac:dyDescent="0.15">
      <c r="A1709" s="53">
        <v>510440</v>
      </c>
      <c r="B1709" s="11" t="s">
        <v>5828</v>
      </c>
      <c r="C1709" s="53">
        <v>1.6830000000000001</v>
      </c>
      <c r="D1709" s="53">
        <v>1.6830000000000001</v>
      </c>
      <c r="E1709" s="55">
        <v>7.1999999999999998E-3</v>
      </c>
      <c r="F1709" s="53">
        <v>1.671</v>
      </c>
      <c r="G1709" s="53">
        <v>1.671</v>
      </c>
    </row>
    <row r="1710" spans="1:7" x14ac:dyDescent="0.15">
      <c r="A1710" s="53">
        <v>4774</v>
      </c>
      <c r="B1710" s="11" t="s">
        <v>7768</v>
      </c>
      <c r="C1710" s="53">
        <v>1.0802</v>
      </c>
      <c r="D1710" s="53">
        <v>1.0802</v>
      </c>
      <c r="E1710" s="55">
        <v>7.1999999999999998E-3</v>
      </c>
      <c r="F1710" s="53">
        <v>1.0725</v>
      </c>
      <c r="G1710" s="53">
        <v>1.0725</v>
      </c>
    </row>
    <row r="1711" spans="1:7" x14ac:dyDescent="0.15">
      <c r="A1711" s="53">
        <v>536</v>
      </c>
      <c r="B1711" s="11" t="s">
        <v>7912</v>
      </c>
      <c r="C1711" s="53">
        <v>0.84199999999999997</v>
      </c>
      <c r="D1711" s="53">
        <v>1.212</v>
      </c>
      <c r="E1711" s="55">
        <v>7.1999999999999998E-3</v>
      </c>
      <c r="F1711" s="53">
        <v>0.83599999999999997</v>
      </c>
      <c r="G1711" s="53">
        <v>1.206</v>
      </c>
    </row>
    <row r="1712" spans="1:7" x14ac:dyDescent="0.15">
      <c r="A1712" s="53">
        <v>5233</v>
      </c>
      <c r="B1712" s="11" t="s">
        <v>8292</v>
      </c>
      <c r="C1712" s="53">
        <v>1.0247999999999999</v>
      </c>
      <c r="D1712" s="53">
        <v>1.0247999999999999</v>
      </c>
      <c r="E1712" s="55">
        <v>7.1999999999999998E-3</v>
      </c>
      <c r="F1712" s="53">
        <v>1.0175000000000001</v>
      </c>
      <c r="G1712" s="53">
        <v>1.0175000000000001</v>
      </c>
    </row>
    <row r="1713" spans="1:7" x14ac:dyDescent="0.15">
      <c r="A1713" s="53">
        <v>418</v>
      </c>
      <c r="B1713" s="11" t="s">
        <v>7591</v>
      </c>
      <c r="C1713" s="53">
        <v>1.6850000000000001</v>
      </c>
      <c r="D1713" s="53">
        <v>1.6850000000000001</v>
      </c>
      <c r="E1713" s="55">
        <v>7.1999999999999998E-3</v>
      </c>
      <c r="F1713" s="53">
        <v>1.673</v>
      </c>
      <c r="G1713" s="53">
        <v>1.673</v>
      </c>
    </row>
    <row r="1714" spans="1:7" x14ac:dyDescent="0.15">
      <c r="A1714" s="53">
        <v>501029</v>
      </c>
      <c r="B1714" s="11" t="s">
        <v>10659</v>
      </c>
      <c r="C1714" s="53">
        <v>1.0680000000000001</v>
      </c>
      <c r="D1714" s="53">
        <v>1.0680000000000001</v>
      </c>
      <c r="E1714" s="55">
        <v>7.1999999999999998E-3</v>
      </c>
      <c r="F1714" s="53">
        <v>1.0604</v>
      </c>
      <c r="G1714" s="53">
        <v>1.0604</v>
      </c>
    </row>
    <row r="1715" spans="1:7" x14ac:dyDescent="0.15">
      <c r="A1715" s="53">
        <v>70002</v>
      </c>
      <c r="B1715" s="11" t="s">
        <v>9634</v>
      </c>
      <c r="C1715" s="53">
        <v>9.1479999999999997</v>
      </c>
      <c r="D1715" s="53">
        <v>9.7989999999999995</v>
      </c>
      <c r="E1715" s="55">
        <v>7.1999999999999998E-3</v>
      </c>
      <c r="F1715" s="53">
        <v>9.0830000000000002</v>
      </c>
      <c r="G1715" s="53">
        <v>9.734</v>
      </c>
    </row>
    <row r="1716" spans="1:7" x14ac:dyDescent="0.15">
      <c r="A1716" s="53">
        <v>510660</v>
      </c>
      <c r="B1716" s="11" t="s">
        <v>9766</v>
      </c>
      <c r="C1716" s="53">
        <v>1.774</v>
      </c>
      <c r="D1716" s="53">
        <v>1.774</v>
      </c>
      <c r="E1716" s="55">
        <v>7.1999999999999998E-3</v>
      </c>
      <c r="F1716" s="53">
        <v>1.7614000000000001</v>
      </c>
      <c r="G1716" s="53">
        <v>1.7614000000000001</v>
      </c>
    </row>
    <row r="1717" spans="1:7" x14ac:dyDescent="0.15">
      <c r="A1717" s="53">
        <v>519995</v>
      </c>
      <c r="B1717" s="11" t="s">
        <v>7637</v>
      </c>
      <c r="C1717" s="53">
        <v>0.52180000000000004</v>
      </c>
      <c r="D1717" s="53">
        <v>2.7149000000000001</v>
      </c>
      <c r="E1717" s="55">
        <v>7.1000000000000004E-3</v>
      </c>
      <c r="F1717" s="53">
        <v>0.5181</v>
      </c>
      <c r="G1717" s="53">
        <v>2.7059000000000002</v>
      </c>
    </row>
    <row r="1718" spans="1:7" x14ac:dyDescent="0.15">
      <c r="A1718" s="53">
        <v>470068</v>
      </c>
      <c r="B1718" s="11" t="s">
        <v>7590</v>
      </c>
      <c r="C1718" s="53">
        <v>1.3829</v>
      </c>
      <c r="D1718" s="53">
        <v>1.3829</v>
      </c>
      <c r="E1718" s="55">
        <v>7.1000000000000004E-3</v>
      </c>
      <c r="F1718" s="53">
        <v>1.3731</v>
      </c>
      <c r="G1718" s="53">
        <v>1.3731</v>
      </c>
    </row>
    <row r="1719" spans="1:7" x14ac:dyDescent="0.15">
      <c r="A1719" s="53">
        <v>1705</v>
      </c>
      <c r="B1719" s="11" t="s">
        <v>6634</v>
      </c>
      <c r="C1719" s="53">
        <v>0.98899999999999999</v>
      </c>
      <c r="D1719" s="53">
        <v>1.1890000000000001</v>
      </c>
      <c r="E1719" s="55">
        <v>7.1000000000000004E-3</v>
      </c>
      <c r="F1719" s="53">
        <v>0.98199999999999998</v>
      </c>
      <c r="G1719" s="53">
        <v>1.1819999999999999</v>
      </c>
    </row>
    <row r="1720" spans="1:7" x14ac:dyDescent="0.15">
      <c r="A1720" s="53">
        <v>729</v>
      </c>
      <c r="B1720" s="11" t="s">
        <v>10610</v>
      </c>
      <c r="C1720" s="53">
        <v>1.4139999999999999</v>
      </c>
      <c r="D1720" s="53">
        <v>1.4139999999999999</v>
      </c>
      <c r="E1720" s="55">
        <v>7.1000000000000004E-3</v>
      </c>
      <c r="F1720" s="53">
        <v>1.4039999999999999</v>
      </c>
      <c r="G1720" s="53">
        <v>1.4039999999999999</v>
      </c>
    </row>
    <row r="1721" spans="1:7" x14ac:dyDescent="0.15">
      <c r="A1721" s="53">
        <v>50119</v>
      </c>
      <c r="B1721" s="11" t="s">
        <v>9756</v>
      </c>
      <c r="C1721" s="53">
        <v>1.276</v>
      </c>
      <c r="D1721" s="53">
        <v>1.28</v>
      </c>
      <c r="E1721" s="55">
        <v>7.1000000000000004E-3</v>
      </c>
      <c r="F1721" s="53">
        <v>1.2669999999999999</v>
      </c>
      <c r="G1721" s="53">
        <v>1.2709999999999999</v>
      </c>
    </row>
    <row r="1722" spans="1:7" x14ac:dyDescent="0.15">
      <c r="A1722" s="53">
        <v>4905</v>
      </c>
      <c r="B1722" s="11" t="s">
        <v>7619</v>
      </c>
      <c r="C1722" s="53">
        <v>0.97829999999999995</v>
      </c>
      <c r="D1722" s="53">
        <v>0.97829999999999995</v>
      </c>
      <c r="E1722" s="55">
        <v>7.1000000000000004E-3</v>
      </c>
      <c r="F1722" s="53">
        <v>0.97140000000000004</v>
      </c>
      <c r="G1722" s="53">
        <v>0.97140000000000004</v>
      </c>
    </row>
    <row r="1723" spans="1:7" x14ac:dyDescent="0.15">
      <c r="A1723" s="53">
        <v>4818</v>
      </c>
      <c r="B1723" s="11" t="s">
        <v>5969</v>
      </c>
      <c r="C1723" s="53">
        <v>0.95009999999999994</v>
      </c>
      <c r="D1723" s="53">
        <v>0.95009999999999994</v>
      </c>
      <c r="E1723" s="55">
        <v>7.1000000000000004E-3</v>
      </c>
      <c r="F1723" s="53">
        <v>0.94340000000000002</v>
      </c>
      <c r="G1723" s="53">
        <v>0.94340000000000002</v>
      </c>
    </row>
    <row r="1724" spans="1:7" x14ac:dyDescent="0.15">
      <c r="A1724" s="53">
        <v>4175</v>
      </c>
      <c r="B1724" s="11" t="s">
        <v>9550</v>
      </c>
      <c r="C1724" s="53">
        <v>1.1912</v>
      </c>
      <c r="D1724" s="53">
        <v>1.1912</v>
      </c>
      <c r="E1724" s="55">
        <v>7.1000000000000004E-3</v>
      </c>
      <c r="F1724" s="53">
        <v>1.1828000000000001</v>
      </c>
      <c r="G1724" s="53">
        <v>1.1828000000000001</v>
      </c>
    </row>
    <row r="1725" spans="1:7" x14ac:dyDescent="0.15">
      <c r="A1725" s="53">
        <v>710301</v>
      </c>
      <c r="B1725" s="11" t="s">
        <v>5859</v>
      </c>
      <c r="C1725" s="53">
        <v>1.0920000000000001</v>
      </c>
      <c r="D1725" s="53">
        <v>1.1120000000000001</v>
      </c>
      <c r="E1725" s="55">
        <v>7.1000000000000004E-3</v>
      </c>
      <c r="F1725" s="53">
        <v>1.0843</v>
      </c>
      <c r="G1725" s="53">
        <v>1.1043000000000001</v>
      </c>
    </row>
    <row r="1726" spans="1:7" x14ac:dyDescent="0.15">
      <c r="A1726" s="53">
        <v>4182</v>
      </c>
      <c r="B1726" s="11" t="s">
        <v>10587</v>
      </c>
      <c r="C1726" s="53">
        <v>0.97889999999999999</v>
      </c>
      <c r="D1726" s="53">
        <v>0.97889999999999999</v>
      </c>
      <c r="E1726" s="55">
        <v>7.1000000000000004E-3</v>
      </c>
      <c r="F1726" s="53">
        <v>0.97199999999999998</v>
      </c>
      <c r="G1726" s="53">
        <v>0.97199999999999998</v>
      </c>
    </row>
    <row r="1727" spans="1:7" x14ac:dyDescent="0.15">
      <c r="A1727" s="53">
        <v>2063</v>
      </c>
      <c r="B1727" s="11" t="s">
        <v>5877</v>
      </c>
      <c r="C1727" s="53">
        <v>1.9870000000000001</v>
      </c>
      <c r="D1727" s="53">
        <v>1.9870000000000001</v>
      </c>
      <c r="E1727" s="55">
        <v>7.1000000000000004E-3</v>
      </c>
      <c r="F1727" s="53">
        <v>1.9730000000000001</v>
      </c>
      <c r="G1727" s="53">
        <v>1.9730000000000001</v>
      </c>
    </row>
    <row r="1728" spans="1:7" x14ac:dyDescent="0.15">
      <c r="A1728" s="53">
        <v>2577</v>
      </c>
      <c r="B1728" s="11" t="s">
        <v>7676</v>
      </c>
      <c r="C1728" s="53">
        <v>0.71</v>
      </c>
      <c r="D1728" s="53">
        <v>0.71</v>
      </c>
      <c r="E1728" s="55">
        <v>7.1000000000000004E-3</v>
      </c>
      <c r="F1728" s="53">
        <v>0.70499999999999996</v>
      </c>
      <c r="G1728" s="53">
        <v>0.70499999999999996</v>
      </c>
    </row>
    <row r="1729" spans="1:7" x14ac:dyDescent="0.15">
      <c r="A1729" s="53">
        <v>160105</v>
      </c>
      <c r="B1729" s="11" t="s">
        <v>7776</v>
      </c>
      <c r="C1729" s="53">
        <v>1.0227999999999999</v>
      </c>
      <c r="D1729" s="53">
        <v>3.1484000000000001</v>
      </c>
      <c r="E1729" s="55">
        <v>7.1000000000000004E-3</v>
      </c>
      <c r="F1729" s="53">
        <v>1.0156000000000001</v>
      </c>
      <c r="G1729" s="53">
        <v>3.1412</v>
      </c>
    </row>
    <row r="1730" spans="1:7" x14ac:dyDescent="0.15">
      <c r="A1730" s="53">
        <v>710302</v>
      </c>
      <c r="B1730" s="11" t="s">
        <v>5860</v>
      </c>
      <c r="C1730" s="53">
        <v>1.0668</v>
      </c>
      <c r="D1730" s="53">
        <v>1.0868</v>
      </c>
      <c r="E1730" s="55">
        <v>7.1000000000000004E-3</v>
      </c>
      <c r="F1730" s="53">
        <v>1.0592999999999999</v>
      </c>
      <c r="G1730" s="53">
        <v>1.0792999999999999</v>
      </c>
    </row>
    <row r="1731" spans="1:7" x14ac:dyDescent="0.15">
      <c r="A1731" s="53">
        <v>1349</v>
      </c>
      <c r="B1731" s="11" t="s">
        <v>10296</v>
      </c>
      <c r="C1731" s="53">
        <v>0.56899999999999995</v>
      </c>
      <c r="D1731" s="53">
        <v>0.56899999999999995</v>
      </c>
      <c r="E1731" s="55">
        <v>7.1000000000000004E-3</v>
      </c>
      <c r="F1731" s="53">
        <v>0.56499999999999995</v>
      </c>
      <c r="G1731" s="53">
        <v>0.56499999999999995</v>
      </c>
    </row>
    <row r="1732" spans="1:7" x14ac:dyDescent="0.15">
      <c r="A1732" s="53">
        <v>150191</v>
      </c>
      <c r="B1732" s="11" t="s">
        <v>6384</v>
      </c>
      <c r="C1732" s="53">
        <v>0.85599999999999998</v>
      </c>
      <c r="D1732" s="53">
        <v>0.55800000000000005</v>
      </c>
      <c r="E1732" s="55">
        <v>7.1000000000000004E-3</v>
      </c>
      <c r="F1732" s="53">
        <v>0.85</v>
      </c>
      <c r="G1732" s="53">
        <v>0.55400000000000005</v>
      </c>
    </row>
    <row r="1733" spans="1:7" x14ac:dyDescent="0.15">
      <c r="A1733" s="53">
        <v>4468</v>
      </c>
      <c r="B1733" s="11" t="s">
        <v>10588</v>
      </c>
      <c r="C1733" s="53">
        <v>0.97040000000000004</v>
      </c>
      <c r="D1733" s="53">
        <v>0.97040000000000004</v>
      </c>
      <c r="E1733" s="55">
        <v>7.1000000000000004E-3</v>
      </c>
      <c r="F1733" s="53">
        <v>0.96360000000000001</v>
      </c>
      <c r="G1733" s="53">
        <v>0.96360000000000001</v>
      </c>
    </row>
    <row r="1734" spans="1:7" x14ac:dyDescent="0.15">
      <c r="A1734" s="53">
        <v>3581</v>
      </c>
      <c r="B1734" s="11" t="s">
        <v>6361</v>
      </c>
      <c r="C1734" s="53">
        <v>1</v>
      </c>
      <c r="D1734" s="53">
        <v>1</v>
      </c>
      <c r="E1734" s="55">
        <v>7.0000000000000001E-3</v>
      </c>
      <c r="F1734" s="53">
        <v>0.99299999999999999</v>
      </c>
      <c r="G1734" s="53">
        <v>0.99299999999999999</v>
      </c>
    </row>
    <row r="1735" spans="1:7" x14ac:dyDescent="0.15">
      <c r="A1735" s="53">
        <v>892</v>
      </c>
      <c r="B1735" s="11" t="s">
        <v>6757</v>
      </c>
      <c r="C1735" s="53">
        <v>1.143</v>
      </c>
      <c r="D1735" s="53">
        <v>1.28</v>
      </c>
      <c r="E1735" s="55">
        <v>7.0000000000000001E-3</v>
      </c>
      <c r="F1735" s="53">
        <v>1.135</v>
      </c>
      <c r="G1735" s="53">
        <v>1.272</v>
      </c>
    </row>
    <row r="1736" spans="1:7" x14ac:dyDescent="0.15">
      <c r="A1736" s="53">
        <v>150324</v>
      </c>
      <c r="B1736" s="11" t="s">
        <v>6222</v>
      </c>
      <c r="C1736" s="53">
        <v>1.0147999999999999</v>
      </c>
      <c r="D1736" s="53">
        <v>0.23710000000000001</v>
      </c>
      <c r="E1736" s="55">
        <v>7.0000000000000001E-3</v>
      </c>
      <c r="F1736" s="53">
        <v>1.0077</v>
      </c>
      <c r="G1736" s="53">
        <v>0.2354</v>
      </c>
    </row>
    <row r="1737" spans="1:7" x14ac:dyDescent="0.15">
      <c r="A1737" s="53">
        <v>4176</v>
      </c>
      <c r="B1737" s="11" t="s">
        <v>9544</v>
      </c>
      <c r="C1737" s="53">
        <v>1.0876999999999999</v>
      </c>
      <c r="D1737" s="53">
        <v>1.0876999999999999</v>
      </c>
      <c r="E1737" s="55">
        <v>7.0000000000000001E-3</v>
      </c>
      <c r="F1737" s="53">
        <v>1.0801000000000001</v>
      </c>
      <c r="G1737" s="53">
        <v>1.0801000000000001</v>
      </c>
    </row>
    <row r="1738" spans="1:7" x14ac:dyDescent="0.15">
      <c r="A1738" s="53">
        <v>1951</v>
      </c>
      <c r="B1738" s="11" t="s">
        <v>7599</v>
      </c>
      <c r="C1738" s="53">
        <v>1.145</v>
      </c>
      <c r="D1738" s="53">
        <v>1.145</v>
      </c>
      <c r="E1738" s="55">
        <v>7.0000000000000001E-3</v>
      </c>
      <c r="F1738" s="53">
        <v>1.137</v>
      </c>
      <c r="G1738" s="53">
        <v>1.137</v>
      </c>
    </row>
    <row r="1739" spans="1:7" x14ac:dyDescent="0.15">
      <c r="A1739" s="53">
        <v>4099</v>
      </c>
      <c r="B1739" s="11" t="s">
        <v>8653</v>
      </c>
      <c r="C1739" s="53">
        <v>1.0881000000000001</v>
      </c>
      <c r="D1739" s="53">
        <v>1.0881000000000001</v>
      </c>
      <c r="E1739" s="55">
        <v>7.0000000000000001E-3</v>
      </c>
      <c r="F1739" s="53">
        <v>1.0805</v>
      </c>
      <c r="G1739" s="53">
        <v>1.0805</v>
      </c>
    </row>
    <row r="1740" spans="1:7" x14ac:dyDescent="0.15">
      <c r="A1740" s="53">
        <v>160910</v>
      </c>
      <c r="B1740" s="11" t="s">
        <v>5794</v>
      </c>
      <c r="C1740" s="53">
        <v>1.0029999999999999</v>
      </c>
      <c r="D1740" s="53">
        <v>2.3879999999999999</v>
      </c>
      <c r="E1740" s="55">
        <v>7.0000000000000001E-3</v>
      </c>
      <c r="F1740" s="53">
        <v>0.996</v>
      </c>
      <c r="G1740" s="53">
        <v>2.3809999999999998</v>
      </c>
    </row>
    <row r="1741" spans="1:7" x14ac:dyDescent="0.15">
      <c r="A1741" s="53">
        <v>512</v>
      </c>
      <c r="B1741" s="11" t="s">
        <v>5880</v>
      </c>
      <c r="C1741" s="53">
        <v>2.0059999999999998</v>
      </c>
      <c r="D1741" s="53">
        <v>2.0059999999999998</v>
      </c>
      <c r="E1741" s="55">
        <v>7.0000000000000001E-3</v>
      </c>
      <c r="F1741" s="53">
        <v>1.992</v>
      </c>
      <c r="G1741" s="53">
        <v>1.992</v>
      </c>
    </row>
    <row r="1742" spans="1:7" x14ac:dyDescent="0.15">
      <c r="A1742" s="53">
        <v>1536</v>
      </c>
      <c r="B1742" s="11" t="s">
        <v>7771</v>
      </c>
      <c r="C1742" s="53">
        <v>1.1479999999999999</v>
      </c>
      <c r="D1742" s="53">
        <v>1.1919999999999999</v>
      </c>
      <c r="E1742" s="55">
        <v>7.0000000000000001E-3</v>
      </c>
      <c r="F1742" s="53">
        <v>1.1399999999999999</v>
      </c>
      <c r="G1742" s="53">
        <v>1.1839999999999999</v>
      </c>
    </row>
    <row r="1743" spans="1:7" x14ac:dyDescent="0.15">
      <c r="A1743" s="53">
        <v>510420</v>
      </c>
      <c r="B1743" s="11" t="s">
        <v>6760</v>
      </c>
      <c r="C1743" s="53">
        <v>1.4350000000000001</v>
      </c>
      <c r="D1743" s="53">
        <v>1.4350000000000001</v>
      </c>
      <c r="E1743" s="55">
        <v>7.0000000000000001E-3</v>
      </c>
      <c r="F1743" s="53">
        <v>1.425</v>
      </c>
      <c r="G1743" s="53">
        <v>1.425</v>
      </c>
    </row>
    <row r="1744" spans="1:7" x14ac:dyDescent="0.15">
      <c r="A1744" s="53">
        <v>161612</v>
      </c>
      <c r="B1744" s="11" t="s">
        <v>6349</v>
      </c>
      <c r="C1744" s="53">
        <v>0.86099999999999999</v>
      </c>
      <c r="D1744" s="53">
        <v>0.871</v>
      </c>
      <c r="E1744" s="55">
        <v>7.0000000000000001E-3</v>
      </c>
      <c r="F1744" s="53">
        <v>0.85499999999999998</v>
      </c>
      <c r="G1744" s="53">
        <v>0.86499999999999999</v>
      </c>
    </row>
    <row r="1745" spans="1:7" x14ac:dyDescent="0.15">
      <c r="A1745" s="53">
        <v>4875</v>
      </c>
      <c r="B1745" s="11" t="s">
        <v>6348</v>
      </c>
      <c r="C1745" s="53">
        <v>0.86099999999999999</v>
      </c>
      <c r="D1745" s="53">
        <v>0.86099999999999999</v>
      </c>
      <c r="E1745" s="55">
        <v>7.0000000000000001E-3</v>
      </c>
      <c r="F1745" s="53">
        <v>0.85499999999999998</v>
      </c>
      <c r="G1745" s="53">
        <v>0.85499999999999998</v>
      </c>
    </row>
    <row r="1746" spans="1:7" x14ac:dyDescent="0.15">
      <c r="A1746" s="53">
        <v>1858</v>
      </c>
      <c r="B1746" s="11" t="s">
        <v>10615</v>
      </c>
      <c r="C1746" s="53">
        <v>1.0046999999999999</v>
      </c>
      <c r="D1746" s="53">
        <v>1.0046999999999999</v>
      </c>
      <c r="E1746" s="55">
        <v>7.0000000000000001E-3</v>
      </c>
      <c r="F1746" s="53">
        <v>0.99770000000000003</v>
      </c>
      <c r="G1746" s="53">
        <v>0.99770000000000003</v>
      </c>
    </row>
    <row r="1747" spans="1:7" x14ac:dyDescent="0.15">
      <c r="A1747" s="53">
        <v>160512</v>
      </c>
      <c r="B1747" s="11" t="s">
        <v>10368</v>
      </c>
      <c r="C1747" s="53">
        <v>1.8660000000000001</v>
      </c>
      <c r="D1747" s="53">
        <v>2.0249999999999999</v>
      </c>
      <c r="E1747" s="55">
        <v>7.0000000000000001E-3</v>
      </c>
      <c r="F1747" s="53">
        <v>1.853</v>
      </c>
      <c r="G1747" s="53">
        <v>2.012</v>
      </c>
    </row>
    <row r="1748" spans="1:7" x14ac:dyDescent="0.15">
      <c r="A1748" s="53">
        <v>628</v>
      </c>
      <c r="B1748" s="11" t="s">
        <v>5837</v>
      </c>
      <c r="C1748" s="53">
        <v>1.58</v>
      </c>
      <c r="D1748" s="53">
        <v>1.58</v>
      </c>
      <c r="E1748" s="55">
        <v>7.0000000000000001E-3</v>
      </c>
      <c r="F1748" s="53">
        <v>1.569</v>
      </c>
      <c r="G1748" s="53">
        <v>1.569</v>
      </c>
    </row>
    <row r="1749" spans="1:7" x14ac:dyDescent="0.15">
      <c r="A1749" s="53">
        <v>501026</v>
      </c>
      <c r="B1749" s="11" t="s">
        <v>6649</v>
      </c>
      <c r="C1749" s="53">
        <v>0.8478</v>
      </c>
      <c r="D1749" s="53">
        <v>0.8478</v>
      </c>
      <c r="E1749" s="55">
        <v>7.0000000000000001E-3</v>
      </c>
      <c r="F1749" s="53">
        <v>0.84189999999999998</v>
      </c>
      <c r="G1749" s="53">
        <v>0.84189999999999998</v>
      </c>
    </row>
    <row r="1750" spans="1:7" x14ac:dyDescent="0.15">
      <c r="A1750" s="53">
        <v>512010</v>
      </c>
      <c r="B1750" s="11" t="s">
        <v>9642</v>
      </c>
      <c r="C1750" s="53">
        <v>1.5958000000000001</v>
      </c>
      <c r="D1750" s="53">
        <v>1.5958000000000001</v>
      </c>
      <c r="E1750" s="55">
        <v>7.0000000000000001E-3</v>
      </c>
      <c r="F1750" s="53">
        <v>1.5847</v>
      </c>
      <c r="G1750" s="53">
        <v>1.5847</v>
      </c>
    </row>
    <row r="1751" spans="1:7" x14ac:dyDescent="0.15">
      <c r="A1751" s="53">
        <v>540003</v>
      </c>
      <c r="B1751" s="11" t="s">
        <v>8321</v>
      </c>
      <c r="C1751" s="53">
        <v>1.8838999999999999</v>
      </c>
      <c r="D1751" s="53">
        <v>2.5238999999999998</v>
      </c>
      <c r="E1751" s="55">
        <v>7.0000000000000001E-3</v>
      </c>
      <c r="F1751" s="53">
        <v>1.8708</v>
      </c>
      <c r="G1751" s="53">
        <v>2.5108000000000001</v>
      </c>
    </row>
    <row r="1752" spans="1:7" x14ac:dyDescent="0.15">
      <c r="A1752" s="53">
        <v>161720</v>
      </c>
      <c r="B1752" s="11" t="s">
        <v>10293</v>
      </c>
      <c r="C1752" s="53">
        <v>1.0069999999999999</v>
      </c>
      <c r="D1752" s="53">
        <v>0.66900000000000004</v>
      </c>
      <c r="E1752" s="55">
        <v>7.0000000000000001E-3</v>
      </c>
      <c r="F1752" s="53">
        <v>1</v>
      </c>
      <c r="G1752" s="53">
        <v>0.66700000000000004</v>
      </c>
    </row>
    <row r="1753" spans="1:7" x14ac:dyDescent="0.15">
      <c r="A1753" s="53">
        <v>1479</v>
      </c>
      <c r="B1753" s="11" t="s">
        <v>6337</v>
      </c>
      <c r="C1753" s="53">
        <v>1.0069999999999999</v>
      </c>
      <c r="D1753" s="53">
        <v>1.1299999999999999</v>
      </c>
      <c r="E1753" s="55">
        <v>7.0000000000000001E-3</v>
      </c>
      <c r="F1753" s="53">
        <v>1</v>
      </c>
      <c r="G1753" s="53">
        <v>1.123</v>
      </c>
    </row>
    <row r="1754" spans="1:7" x14ac:dyDescent="0.15">
      <c r="A1754" s="53">
        <v>1499</v>
      </c>
      <c r="B1754" s="11" t="s">
        <v>8624</v>
      </c>
      <c r="C1754" s="53">
        <v>1.1519999999999999</v>
      </c>
      <c r="D1754" s="53">
        <v>1.1890000000000001</v>
      </c>
      <c r="E1754" s="55">
        <v>7.0000000000000001E-3</v>
      </c>
      <c r="F1754" s="53">
        <v>1.1439999999999999</v>
      </c>
      <c r="G1754" s="53">
        <v>1.181</v>
      </c>
    </row>
    <row r="1755" spans="1:7" x14ac:dyDescent="0.15">
      <c r="A1755" s="53">
        <v>960003</v>
      </c>
      <c r="B1755" s="11" t="s">
        <v>10440</v>
      </c>
      <c r="C1755" s="53">
        <v>1.1966000000000001</v>
      </c>
      <c r="D1755" s="53">
        <v>1.1966000000000001</v>
      </c>
      <c r="E1755" s="55">
        <v>7.0000000000000001E-3</v>
      </c>
      <c r="F1755" s="53">
        <v>1.1882999999999999</v>
      </c>
      <c r="G1755" s="53">
        <v>1.1882999999999999</v>
      </c>
    </row>
    <row r="1756" spans="1:7" x14ac:dyDescent="0.15">
      <c r="A1756" s="53">
        <v>163118</v>
      </c>
      <c r="B1756" s="11" t="s">
        <v>8971</v>
      </c>
      <c r="C1756" s="53">
        <v>0.89410000000000001</v>
      </c>
      <c r="D1756" s="53">
        <v>0.9466</v>
      </c>
      <c r="E1756" s="55">
        <v>7.0000000000000001E-3</v>
      </c>
      <c r="F1756" s="53">
        <v>0.88790000000000002</v>
      </c>
      <c r="G1756" s="53">
        <v>0.94010000000000005</v>
      </c>
    </row>
    <row r="1757" spans="1:7" x14ac:dyDescent="0.15">
      <c r="A1757" s="53">
        <v>5297</v>
      </c>
      <c r="B1757" s="11" t="s">
        <v>9116</v>
      </c>
      <c r="C1757" s="53">
        <v>0.99529999999999996</v>
      </c>
      <c r="D1757" s="53">
        <v>0.99529999999999996</v>
      </c>
      <c r="E1757" s="55">
        <v>7.0000000000000001E-3</v>
      </c>
      <c r="F1757" s="53">
        <v>0.98839999999999995</v>
      </c>
      <c r="G1757" s="53">
        <v>0.98839999999999995</v>
      </c>
    </row>
    <row r="1758" spans="1:7" x14ac:dyDescent="0.15">
      <c r="A1758" s="53">
        <v>4576</v>
      </c>
      <c r="B1758" s="11" t="s">
        <v>6466</v>
      </c>
      <c r="C1758" s="53">
        <v>0.95209999999999995</v>
      </c>
      <c r="D1758" s="53">
        <v>0.95209999999999995</v>
      </c>
      <c r="E1758" s="55">
        <v>7.0000000000000001E-3</v>
      </c>
      <c r="F1758" s="53">
        <v>0.94550000000000001</v>
      </c>
      <c r="G1758" s="53">
        <v>0.94550000000000001</v>
      </c>
    </row>
    <row r="1759" spans="1:7" x14ac:dyDescent="0.15">
      <c r="A1759" s="53">
        <v>161629</v>
      </c>
      <c r="B1759" s="11" t="s">
        <v>7431</v>
      </c>
      <c r="C1759" s="53">
        <v>0.86599999999999999</v>
      </c>
      <c r="D1759" s="53">
        <v>0.61199999999999999</v>
      </c>
      <c r="E1759" s="55">
        <v>7.0000000000000001E-3</v>
      </c>
      <c r="F1759" s="53">
        <v>0.86</v>
      </c>
      <c r="G1759" s="53">
        <v>0.60799999999999998</v>
      </c>
    </row>
    <row r="1760" spans="1:7" x14ac:dyDescent="0.15">
      <c r="A1760" s="53">
        <v>1030</v>
      </c>
      <c r="B1760" s="11" t="s">
        <v>5728</v>
      </c>
      <c r="C1760" s="53">
        <v>0.78110000000000002</v>
      </c>
      <c r="D1760" s="53">
        <v>0.78110000000000002</v>
      </c>
      <c r="E1760" s="55">
        <v>7.0000000000000001E-3</v>
      </c>
      <c r="F1760" s="53">
        <v>0.77569999999999995</v>
      </c>
      <c r="G1760" s="53">
        <v>0.77569999999999995</v>
      </c>
    </row>
    <row r="1761" spans="1:7" x14ac:dyDescent="0.15">
      <c r="A1761" s="53">
        <v>161624</v>
      </c>
      <c r="B1761" s="11" t="s">
        <v>6488</v>
      </c>
      <c r="C1761" s="53">
        <v>0.85360000000000003</v>
      </c>
      <c r="D1761" s="53">
        <v>0.96360000000000001</v>
      </c>
      <c r="E1761" s="55">
        <v>7.0000000000000001E-3</v>
      </c>
      <c r="F1761" s="53">
        <v>0.84770000000000001</v>
      </c>
      <c r="G1761" s="53">
        <v>0.9577</v>
      </c>
    </row>
    <row r="1762" spans="1:7" x14ac:dyDescent="0.15">
      <c r="A1762" s="53">
        <v>5207</v>
      </c>
      <c r="B1762" s="11" t="s">
        <v>7665</v>
      </c>
      <c r="C1762" s="53">
        <v>1.452</v>
      </c>
      <c r="D1762" s="53">
        <v>1.827</v>
      </c>
      <c r="E1762" s="55">
        <v>6.8999999999999999E-3</v>
      </c>
      <c r="F1762" s="53">
        <v>1.4419999999999999</v>
      </c>
      <c r="G1762" s="53">
        <v>1.8169999999999999</v>
      </c>
    </row>
    <row r="1763" spans="1:7" x14ac:dyDescent="0.15">
      <c r="A1763" s="53">
        <v>508</v>
      </c>
      <c r="B1763" s="11" t="s">
        <v>7418</v>
      </c>
      <c r="C1763" s="53">
        <v>1.1619999999999999</v>
      </c>
      <c r="D1763" s="53">
        <v>1.3520000000000001</v>
      </c>
      <c r="E1763" s="55">
        <v>6.8999999999999999E-3</v>
      </c>
      <c r="F1763" s="53">
        <v>1.1539999999999999</v>
      </c>
      <c r="G1763" s="53">
        <v>1.3440000000000001</v>
      </c>
    </row>
    <row r="1764" spans="1:7" x14ac:dyDescent="0.15">
      <c r="A1764" s="53">
        <v>161625</v>
      </c>
      <c r="B1764" s="11" t="s">
        <v>6494</v>
      </c>
      <c r="C1764" s="53">
        <v>0.84279999999999999</v>
      </c>
      <c r="D1764" s="53">
        <v>0.95279999999999998</v>
      </c>
      <c r="E1764" s="55">
        <v>6.8999999999999999E-3</v>
      </c>
      <c r="F1764" s="53">
        <v>0.83699999999999997</v>
      </c>
      <c r="G1764" s="53">
        <v>0.94699999999999995</v>
      </c>
    </row>
    <row r="1765" spans="1:7" x14ac:dyDescent="0.15">
      <c r="A1765" s="53">
        <v>202027</v>
      </c>
      <c r="B1765" s="11" t="s">
        <v>7666</v>
      </c>
      <c r="C1765" s="53">
        <v>1.454</v>
      </c>
      <c r="D1765" s="53">
        <v>1.829</v>
      </c>
      <c r="E1765" s="55">
        <v>6.8999999999999999E-3</v>
      </c>
      <c r="F1765" s="53">
        <v>1.444</v>
      </c>
      <c r="G1765" s="53">
        <v>1.819</v>
      </c>
    </row>
    <row r="1766" spans="1:7" x14ac:dyDescent="0.15">
      <c r="A1766" s="53">
        <v>5296</v>
      </c>
      <c r="B1766" s="11" t="s">
        <v>9117</v>
      </c>
      <c r="C1766" s="53">
        <v>1.0056</v>
      </c>
      <c r="D1766" s="53">
        <v>1.0056</v>
      </c>
      <c r="E1766" s="55">
        <v>6.8999999999999999E-3</v>
      </c>
      <c r="F1766" s="53">
        <v>0.99870000000000003</v>
      </c>
      <c r="G1766" s="53">
        <v>0.99870000000000003</v>
      </c>
    </row>
    <row r="1767" spans="1:7" x14ac:dyDescent="0.15">
      <c r="A1767" s="53">
        <v>161727</v>
      </c>
      <c r="B1767" s="11" t="s">
        <v>9636</v>
      </c>
      <c r="C1767" s="53">
        <v>1.0209999999999999</v>
      </c>
      <c r="D1767" s="53">
        <v>1.0209999999999999</v>
      </c>
      <c r="E1767" s="55">
        <v>6.8999999999999999E-3</v>
      </c>
      <c r="F1767" s="53">
        <v>1.014</v>
      </c>
      <c r="G1767" s="53">
        <v>1.014</v>
      </c>
    </row>
    <row r="1768" spans="1:7" x14ac:dyDescent="0.15">
      <c r="A1768" s="53">
        <v>159938</v>
      </c>
      <c r="B1768" s="11" t="s">
        <v>9284</v>
      </c>
      <c r="C1768" s="53">
        <v>1.2839</v>
      </c>
      <c r="D1768" s="53">
        <v>1.2839</v>
      </c>
      <c r="E1768" s="55">
        <v>6.8999999999999999E-3</v>
      </c>
      <c r="F1768" s="53">
        <v>1.2750999999999999</v>
      </c>
      <c r="G1768" s="53">
        <v>1.2750999999999999</v>
      </c>
    </row>
    <row r="1769" spans="1:7" x14ac:dyDescent="0.15">
      <c r="A1769" s="53">
        <v>501011</v>
      </c>
      <c r="B1769" s="11" t="s">
        <v>7697</v>
      </c>
      <c r="C1769" s="53">
        <v>0.94879999999999998</v>
      </c>
      <c r="D1769" s="53">
        <v>0.94879999999999998</v>
      </c>
      <c r="E1769" s="55">
        <v>6.8999999999999999E-3</v>
      </c>
      <c r="F1769" s="53">
        <v>0.94230000000000003</v>
      </c>
      <c r="G1769" s="53">
        <v>0.94230000000000003</v>
      </c>
    </row>
    <row r="1770" spans="1:7" x14ac:dyDescent="0.15">
      <c r="A1770" s="53">
        <v>59</v>
      </c>
      <c r="B1770" s="11" t="s">
        <v>6588</v>
      </c>
      <c r="C1770" s="53">
        <v>0.92010000000000003</v>
      </c>
      <c r="D1770" s="53">
        <v>1.4801</v>
      </c>
      <c r="E1770" s="55">
        <v>6.8999999999999999E-3</v>
      </c>
      <c r="F1770" s="53">
        <v>0.91379999999999995</v>
      </c>
      <c r="G1770" s="53">
        <v>1.4738</v>
      </c>
    </row>
    <row r="1771" spans="1:7" x14ac:dyDescent="0.15">
      <c r="A1771" s="53">
        <v>1301</v>
      </c>
      <c r="B1771" s="11" t="s">
        <v>5819</v>
      </c>
      <c r="C1771" s="53">
        <v>0.73399999999999999</v>
      </c>
      <c r="D1771" s="53">
        <v>0.73399999999999999</v>
      </c>
      <c r="E1771" s="55">
        <v>6.8999999999999999E-3</v>
      </c>
      <c r="F1771" s="53">
        <v>0.72899999999999998</v>
      </c>
      <c r="G1771" s="53">
        <v>0.72899999999999998</v>
      </c>
    </row>
    <row r="1772" spans="1:7" x14ac:dyDescent="0.15">
      <c r="A1772" s="53">
        <v>168001</v>
      </c>
      <c r="B1772" s="11" t="s">
        <v>5783</v>
      </c>
      <c r="C1772" s="53">
        <v>0.73399999999999999</v>
      </c>
      <c r="D1772" s="53">
        <v>0.78800000000000003</v>
      </c>
      <c r="E1772" s="55">
        <v>6.8999999999999999E-3</v>
      </c>
      <c r="F1772" s="53">
        <v>0.72899999999999998</v>
      </c>
      <c r="G1772" s="53">
        <v>0.78200000000000003</v>
      </c>
    </row>
    <row r="1773" spans="1:7" x14ac:dyDescent="0.15">
      <c r="A1773" s="53">
        <v>80007</v>
      </c>
      <c r="B1773" s="11" t="s">
        <v>7935</v>
      </c>
      <c r="C1773" s="53">
        <v>1.028</v>
      </c>
      <c r="D1773" s="53">
        <v>1.0589999999999999</v>
      </c>
      <c r="E1773" s="55">
        <v>6.8999999999999999E-3</v>
      </c>
      <c r="F1773" s="53">
        <v>1.0209999999999999</v>
      </c>
      <c r="G1773" s="53">
        <v>1.052</v>
      </c>
    </row>
    <row r="1774" spans="1:7" x14ac:dyDescent="0.15">
      <c r="A1774" s="53">
        <v>3946</v>
      </c>
      <c r="B1774" s="11" t="s">
        <v>5946</v>
      </c>
      <c r="C1774" s="53">
        <v>0.99880000000000002</v>
      </c>
      <c r="D1774" s="53">
        <v>1.0355000000000001</v>
      </c>
      <c r="E1774" s="55">
        <v>6.8999999999999999E-3</v>
      </c>
      <c r="F1774" s="53">
        <v>0.99199999999999999</v>
      </c>
      <c r="G1774" s="53">
        <v>1.0286999999999999</v>
      </c>
    </row>
    <row r="1775" spans="1:7" x14ac:dyDescent="0.15">
      <c r="A1775" s="53">
        <v>3945</v>
      </c>
      <c r="B1775" s="11" t="s">
        <v>5944</v>
      </c>
      <c r="C1775" s="53">
        <v>0.99950000000000006</v>
      </c>
      <c r="D1775" s="53">
        <v>1.0365</v>
      </c>
      <c r="E1775" s="55">
        <v>6.8999999999999999E-3</v>
      </c>
      <c r="F1775" s="53">
        <v>0.99270000000000003</v>
      </c>
      <c r="G1775" s="53">
        <v>1.0297000000000001</v>
      </c>
    </row>
    <row r="1776" spans="1:7" x14ac:dyDescent="0.15">
      <c r="A1776" s="53">
        <v>2317</v>
      </c>
      <c r="B1776" s="11" t="s">
        <v>9701</v>
      </c>
      <c r="C1776" s="53">
        <v>1.0289999999999999</v>
      </c>
      <c r="D1776" s="53">
        <v>1.0289999999999999</v>
      </c>
      <c r="E1776" s="55">
        <v>6.7999999999999996E-3</v>
      </c>
      <c r="F1776" s="53">
        <v>1.022</v>
      </c>
      <c r="G1776" s="53">
        <v>1.022</v>
      </c>
    </row>
    <row r="1777" spans="1:7" x14ac:dyDescent="0.15">
      <c r="A1777" s="53">
        <v>2808</v>
      </c>
      <c r="B1777" s="11" t="s">
        <v>6600</v>
      </c>
      <c r="C1777" s="53">
        <v>1.0289999999999999</v>
      </c>
      <c r="D1777" s="53">
        <v>1.0289999999999999</v>
      </c>
      <c r="E1777" s="55">
        <v>6.7999999999999996E-3</v>
      </c>
      <c r="F1777" s="53">
        <v>1.022</v>
      </c>
      <c r="G1777" s="53">
        <v>1.022</v>
      </c>
    </row>
    <row r="1778" spans="1:7" x14ac:dyDescent="0.15">
      <c r="A1778" s="53">
        <v>1388</v>
      </c>
      <c r="B1778" s="11" t="s">
        <v>6343</v>
      </c>
      <c r="C1778" s="53">
        <v>1.0289999999999999</v>
      </c>
      <c r="D1778" s="53">
        <v>1.0289999999999999</v>
      </c>
      <c r="E1778" s="55">
        <v>6.7999999999999996E-3</v>
      </c>
      <c r="F1778" s="53">
        <v>1.022</v>
      </c>
      <c r="G1778" s="53">
        <v>1.022</v>
      </c>
    </row>
    <row r="1779" spans="1:7" x14ac:dyDescent="0.15">
      <c r="A1779" s="53">
        <v>160222</v>
      </c>
      <c r="B1779" s="11" t="s">
        <v>5721</v>
      </c>
      <c r="C1779" s="53">
        <v>1.2795000000000001</v>
      </c>
      <c r="D1779" s="53">
        <v>1.9281999999999999</v>
      </c>
      <c r="E1779" s="55">
        <v>6.7999999999999996E-3</v>
      </c>
      <c r="F1779" s="53">
        <v>1.2707999999999999</v>
      </c>
      <c r="G1779" s="53">
        <v>1.9195</v>
      </c>
    </row>
    <row r="1780" spans="1:7" x14ac:dyDescent="0.15">
      <c r="A1780" s="53">
        <v>1182</v>
      </c>
      <c r="B1780" s="11" t="s">
        <v>9876</v>
      </c>
      <c r="C1780" s="53">
        <v>1.3280000000000001</v>
      </c>
      <c r="D1780" s="53">
        <v>1.3280000000000001</v>
      </c>
      <c r="E1780" s="55">
        <v>6.7999999999999996E-3</v>
      </c>
      <c r="F1780" s="53">
        <v>1.319</v>
      </c>
      <c r="G1780" s="53">
        <v>1.319</v>
      </c>
    </row>
    <row r="1781" spans="1:7" x14ac:dyDescent="0.15">
      <c r="A1781" s="53">
        <v>486002</v>
      </c>
      <c r="B1781" s="11" t="s">
        <v>10845</v>
      </c>
      <c r="C1781" s="53">
        <v>1.919</v>
      </c>
      <c r="D1781" s="53">
        <v>1.919</v>
      </c>
      <c r="E1781" s="55">
        <v>6.7999999999999996E-3</v>
      </c>
      <c r="F1781" s="53">
        <v>1.9059999999999999</v>
      </c>
      <c r="G1781" s="53">
        <v>1.9059999999999999</v>
      </c>
    </row>
    <row r="1782" spans="1:7" x14ac:dyDescent="0.15">
      <c r="A1782" s="53">
        <v>160106</v>
      </c>
      <c r="B1782" s="11" t="s">
        <v>8093</v>
      </c>
      <c r="C1782" s="53">
        <v>1.1816</v>
      </c>
      <c r="D1782" s="53">
        <v>3.7075999999999998</v>
      </c>
      <c r="E1782" s="55">
        <v>6.7999999999999996E-3</v>
      </c>
      <c r="F1782" s="53">
        <v>1.1736</v>
      </c>
      <c r="G1782" s="53">
        <v>3.6996000000000002</v>
      </c>
    </row>
    <row r="1783" spans="1:7" x14ac:dyDescent="0.15">
      <c r="A1783" s="53">
        <v>519694</v>
      </c>
      <c r="B1783" s="11" t="s">
        <v>10569</v>
      </c>
      <c r="C1783" s="53">
        <v>0.96040000000000003</v>
      </c>
      <c r="D1783" s="53">
        <v>1.1754</v>
      </c>
      <c r="E1783" s="55">
        <v>6.7999999999999996E-3</v>
      </c>
      <c r="F1783" s="53">
        <v>0.95389999999999997</v>
      </c>
      <c r="G1783" s="53">
        <v>1.1689000000000001</v>
      </c>
    </row>
    <row r="1784" spans="1:7" x14ac:dyDescent="0.15">
      <c r="A1784" s="53">
        <v>501012</v>
      </c>
      <c r="B1784" s="11" t="s">
        <v>7703</v>
      </c>
      <c r="C1784" s="53">
        <v>0.94630000000000003</v>
      </c>
      <c r="D1784" s="53">
        <v>0.94630000000000003</v>
      </c>
      <c r="E1784" s="55">
        <v>6.7999999999999996E-3</v>
      </c>
      <c r="F1784" s="53">
        <v>0.93989999999999996</v>
      </c>
      <c r="G1784" s="53">
        <v>0.93989999999999996</v>
      </c>
    </row>
    <row r="1785" spans="1:7" x14ac:dyDescent="0.15">
      <c r="A1785" s="53">
        <v>2416</v>
      </c>
      <c r="B1785" s="11" t="s">
        <v>9736</v>
      </c>
      <c r="C1785" s="53">
        <v>1.1830000000000001</v>
      </c>
      <c r="D1785" s="53">
        <v>1.1830000000000001</v>
      </c>
      <c r="E1785" s="55">
        <v>6.7999999999999996E-3</v>
      </c>
      <c r="F1785" s="53">
        <v>1.175</v>
      </c>
      <c r="G1785" s="53">
        <v>1.175</v>
      </c>
    </row>
    <row r="1786" spans="1:7" x14ac:dyDescent="0.15">
      <c r="A1786" s="53">
        <v>2983</v>
      </c>
      <c r="B1786" s="11" t="s">
        <v>8234</v>
      </c>
      <c r="C1786" s="53">
        <v>0.69530000000000003</v>
      </c>
      <c r="D1786" s="53">
        <v>0.69530000000000003</v>
      </c>
      <c r="E1786" s="55">
        <v>6.7999999999999996E-3</v>
      </c>
      <c r="F1786" s="53">
        <v>0.69059999999999999</v>
      </c>
      <c r="G1786" s="53">
        <v>0.69059999999999999</v>
      </c>
    </row>
    <row r="1787" spans="1:7" x14ac:dyDescent="0.15">
      <c r="A1787" s="53">
        <v>160225</v>
      </c>
      <c r="B1787" s="11" t="s">
        <v>5873</v>
      </c>
      <c r="C1787" s="53">
        <v>0.99119999999999997</v>
      </c>
      <c r="D1787" s="53">
        <v>0.99119999999999997</v>
      </c>
      <c r="E1787" s="55">
        <v>6.7999999999999996E-3</v>
      </c>
      <c r="F1787" s="53">
        <v>0.98450000000000004</v>
      </c>
      <c r="G1787" s="53">
        <v>0.98450000000000004</v>
      </c>
    </row>
    <row r="1788" spans="1:7" x14ac:dyDescent="0.15">
      <c r="A1788" s="53">
        <v>3247</v>
      </c>
      <c r="B1788" s="11" t="s">
        <v>6973</v>
      </c>
      <c r="C1788" s="53">
        <v>1.1394</v>
      </c>
      <c r="D1788" s="53">
        <v>1.1394</v>
      </c>
      <c r="E1788" s="55">
        <v>6.7999999999999996E-3</v>
      </c>
      <c r="F1788" s="53">
        <v>1.1316999999999999</v>
      </c>
      <c r="G1788" s="53">
        <v>1.1316999999999999</v>
      </c>
    </row>
    <row r="1789" spans="1:7" x14ac:dyDescent="0.15">
      <c r="A1789" s="53">
        <v>4948</v>
      </c>
      <c r="B1789" s="11" t="s">
        <v>9267</v>
      </c>
      <c r="C1789" s="53">
        <v>1.0365</v>
      </c>
      <c r="D1789" s="53">
        <v>1.0365</v>
      </c>
      <c r="E1789" s="55">
        <v>6.7999999999999996E-3</v>
      </c>
      <c r="F1789" s="53">
        <v>1.0295000000000001</v>
      </c>
      <c r="G1789" s="53">
        <v>1.0295000000000001</v>
      </c>
    </row>
    <row r="1790" spans="1:7" x14ac:dyDescent="0.15">
      <c r="A1790" s="53">
        <v>4128</v>
      </c>
      <c r="B1790" s="11" t="s">
        <v>6715</v>
      </c>
      <c r="C1790" s="53">
        <v>1.3334999999999999</v>
      </c>
      <c r="D1790" s="53">
        <v>1.3334999999999999</v>
      </c>
      <c r="E1790" s="55">
        <v>6.7999999999999996E-3</v>
      </c>
      <c r="F1790" s="53">
        <v>1.3245</v>
      </c>
      <c r="G1790" s="53">
        <v>1.3245</v>
      </c>
    </row>
    <row r="1791" spans="1:7" x14ac:dyDescent="0.15">
      <c r="A1791" s="53">
        <v>161217</v>
      </c>
      <c r="B1791" s="11" t="s">
        <v>7925</v>
      </c>
      <c r="C1791" s="53">
        <v>0.74099999999999999</v>
      </c>
      <c r="D1791" s="53">
        <v>0.74099999999999999</v>
      </c>
      <c r="E1791" s="55">
        <v>6.7999999999999996E-3</v>
      </c>
      <c r="F1791" s="53">
        <v>0.73599999999999999</v>
      </c>
      <c r="G1791" s="53">
        <v>0.73599999999999999</v>
      </c>
    </row>
    <row r="1792" spans="1:7" x14ac:dyDescent="0.15">
      <c r="A1792" s="53">
        <v>4006</v>
      </c>
      <c r="B1792" s="11" t="s">
        <v>175</v>
      </c>
      <c r="C1792" s="53">
        <v>1.0085</v>
      </c>
      <c r="D1792" s="53">
        <v>1.0215000000000001</v>
      </c>
      <c r="E1792" s="55">
        <v>6.7999999999999996E-3</v>
      </c>
      <c r="F1792" s="53">
        <v>1.0017</v>
      </c>
      <c r="G1792" s="53">
        <v>1.0146999999999999</v>
      </c>
    </row>
    <row r="1793" spans="1:7" x14ac:dyDescent="0.15">
      <c r="A1793" s="53">
        <v>255010</v>
      </c>
      <c r="B1793" s="11" t="s">
        <v>6957</v>
      </c>
      <c r="C1793" s="53">
        <v>1.1870000000000001</v>
      </c>
      <c r="D1793" s="53">
        <v>3.2829999999999999</v>
      </c>
      <c r="E1793" s="55">
        <v>6.7999999999999996E-3</v>
      </c>
      <c r="F1793" s="53">
        <v>1.179</v>
      </c>
      <c r="G1793" s="53">
        <v>3.2749999999999999</v>
      </c>
    </row>
    <row r="1794" spans="1:7" x14ac:dyDescent="0.15">
      <c r="A1794" s="53">
        <v>2142</v>
      </c>
      <c r="B1794" s="11" t="s">
        <v>9745</v>
      </c>
      <c r="C1794" s="53">
        <v>1.1870000000000001</v>
      </c>
      <c r="D1794" s="53">
        <v>1.4350000000000001</v>
      </c>
      <c r="E1794" s="55">
        <v>6.7999999999999996E-3</v>
      </c>
      <c r="F1794" s="53">
        <v>1.179</v>
      </c>
      <c r="G1794" s="53">
        <v>1.427</v>
      </c>
    </row>
    <row r="1795" spans="1:7" x14ac:dyDescent="0.15">
      <c r="A1795" s="53">
        <v>168204</v>
      </c>
      <c r="B1795" s="11" t="s">
        <v>6507</v>
      </c>
      <c r="C1795" s="53">
        <v>0.74199999999999999</v>
      </c>
      <c r="D1795" s="53">
        <v>0.81200000000000006</v>
      </c>
      <c r="E1795" s="55">
        <v>6.7999999999999996E-3</v>
      </c>
      <c r="F1795" s="53">
        <v>0.73699999999999999</v>
      </c>
      <c r="G1795" s="53">
        <v>0.80700000000000005</v>
      </c>
    </row>
    <row r="1796" spans="1:7" x14ac:dyDescent="0.15">
      <c r="A1796" s="53">
        <v>2093</v>
      </c>
      <c r="B1796" s="11" t="s">
        <v>5935</v>
      </c>
      <c r="C1796" s="53">
        <v>1.0688</v>
      </c>
      <c r="D1796" s="53">
        <v>1.1229</v>
      </c>
      <c r="E1796" s="55">
        <v>6.7999999999999996E-3</v>
      </c>
      <c r="F1796" s="53">
        <v>1.0616000000000001</v>
      </c>
      <c r="G1796" s="53">
        <v>1.1156999999999999</v>
      </c>
    </row>
    <row r="1797" spans="1:7" x14ac:dyDescent="0.15">
      <c r="A1797" s="53">
        <v>2311</v>
      </c>
      <c r="B1797" s="11" t="s">
        <v>6594</v>
      </c>
      <c r="C1797" s="53">
        <v>0.9798</v>
      </c>
      <c r="D1797" s="53">
        <v>0.9798</v>
      </c>
      <c r="E1797" s="55">
        <v>6.7999999999999996E-3</v>
      </c>
      <c r="F1797" s="53">
        <v>0.97319999999999995</v>
      </c>
      <c r="G1797" s="53">
        <v>0.97319999999999995</v>
      </c>
    </row>
    <row r="1798" spans="1:7" x14ac:dyDescent="0.15">
      <c r="A1798" s="53">
        <v>4005</v>
      </c>
      <c r="B1798" s="11" t="s">
        <v>174</v>
      </c>
      <c r="C1798" s="53">
        <v>1.0105999999999999</v>
      </c>
      <c r="D1798" s="53">
        <v>1.0250999999999999</v>
      </c>
      <c r="E1798" s="55">
        <v>6.7999999999999996E-3</v>
      </c>
      <c r="F1798" s="53">
        <v>1.0038</v>
      </c>
      <c r="G1798" s="53">
        <v>1.0183</v>
      </c>
    </row>
    <row r="1799" spans="1:7" x14ac:dyDescent="0.15">
      <c r="A1799" s="53">
        <v>679</v>
      </c>
      <c r="B1799" s="11" t="s">
        <v>9737</v>
      </c>
      <c r="C1799" s="53">
        <v>1.1890000000000001</v>
      </c>
      <c r="D1799" s="53">
        <v>1.1890000000000001</v>
      </c>
      <c r="E1799" s="55">
        <v>6.7999999999999996E-3</v>
      </c>
      <c r="F1799" s="53">
        <v>1.181</v>
      </c>
      <c r="G1799" s="53">
        <v>1.181</v>
      </c>
    </row>
    <row r="1800" spans="1:7" x14ac:dyDescent="0.15">
      <c r="A1800" s="53">
        <v>1609</v>
      </c>
      <c r="B1800" s="11" t="s">
        <v>10405</v>
      </c>
      <c r="C1800" s="53">
        <v>1.1890000000000001</v>
      </c>
      <c r="D1800" s="53">
        <v>1.1890000000000001</v>
      </c>
      <c r="E1800" s="55">
        <v>6.7999999999999996E-3</v>
      </c>
      <c r="F1800" s="53">
        <v>1.181</v>
      </c>
      <c r="G1800" s="53">
        <v>1.181</v>
      </c>
    </row>
    <row r="1801" spans="1:7" x14ac:dyDescent="0.15">
      <c r="A1801" s="53">
        <v>4944</v>
      </c>
      <c r="B1801" s="11" t="s">
        <v>9263</v>
      </c>
      <c r="C1801" s="53">
        <v>1.0411999999999999</v>
      </c>
      <c r="D1801" s="53">
        <v>1.0411999999999999</v>
      </c>
      <c r="E1801" s="55">
        <v>6.7999999999999996E-3</v>
      </c>
      <c r="F1801" s="53">
        <v>1.0342</v>
      </c>
      <c r="G1801" s="53">
        <v>1.0342</v>
      </c>
    </row>
    <row r="1802" spans="1:7" x14ac:dyDescent="0.15">
      <c r="A1802" s="53">
        <v>507</v>
      </c>
      <c r="B1802" s="11" t="s">
        <v>7417</v>
      </c>
      <c r="C1802" s="53">
        <v>1.1919999999999999</v>
      </c>
      <c r="D1802" s="53">
        <v>1.3819999999999999</v>
      </c>
      <c r="E1802" s="55">
        <v>6.7999999999999996E-3</v>
      </c>
      <c r="F1802" s="53">
        <v>1.1839999999999999</v>
      </c>
      <c r="G1802" s="53">
        <v>1.3740000000000001</v>
      </c>
    </row>
    <row r="1803" spans="1:7" x14ac:dyDescent="0.15">
      <c r="A1803" s="53">
        <v>501038</v>
      </c>
      <c r="B1803" s="11" t="s">
        <v>7478</v>
      </c>
      <c r="C1803" s="53">
        <v>1.1175999999999999</v>
      </c>
      <c r="D1803" s="53">
        <v>1.1175999999999999</v>
      </c>
      <c r="E1803" s="55">
        <v>6.7999999999999996E-3</v>
      </c>
      <c r="F1803" s="53">
        <v>1.1101000000000001</v>
      </c>
      <c r="G1803" s="53">
        <v>1.1101000000000001</v>
      </c>
    </row>
    <row r="1804" spans="1:7" x14ac:dyDescent="0.15">
      <c r="A1804" s="53">
        <v>40016</v>
      </c>
      <c r="B1804" s="11" t="s">
        <v>5784</v>
      </c>
      <c r="C1804" s="53">
        <v>1.2672000000000001</v>
      </c>
      <c r="D1804" s="53">
        <v>2.0032000000000001</v>
      </c>
      <c r="E1804" s="55">
        <v>6.7999999999999996E-3</v>
      </c>
      <c r="F1804" s="53">
        <v>1.2586999999999999</v>
      </c>
      <c r="G1804" s="53">
        <v>1.9946999999999999</v>
      </c>
    </row>
    <row r="1805" spans="1:7" x14ac:dyDescent="0.15">
      <c r="A1805" s="53">
        <v>2168</v>
      </c>
      <c r="B1805" s="11" t="s">
        <v>10335</v>
      </c>
      <c r="C1805" s="53">
        <v>1.343</v>
      </c>
      <c r="D1805" s="53">
        <v>1.343</v>
      </c>
      <c r="E1805" s="55">
        <v>6.7000000000000002E-3</v>
      </c>
      <c r="F1805" s="53">
        <v>1.3340000000000001</v>
      </c>
      <c r="G1805" s="53">
        <v>1.3340000000000001</v>
      </c>
    </row>
    <row r="1806" spans="1:7" x14ac:dyDescent="0.15">
      <c r="A1806" s="53">
        <v>2316</v>
      </c>
      <c r="B1806" s="11" t="s">
        <v>6598</v>
      </c>
      <c r="C1806" s="53">
        <v>0.9849</v>
      </c>
      <c r="D1806" s="53">
        <v>0.9849</v>
      </c>
      <c r="E1806" s="55">
        <v>6.7000000000000002E-3</v>
      </c>
      <c r="F1806" s="53">
        <v>0.97829999999999995</v>
      </c>
      <c r="G1806" s="53">
        <v>0.97829999999999995</v>
      </c>
    </row>
    <row r="1807" spans="1:7" x14ac:dyDescent="0.15">
      <c r="A1807" s="53">
        <v>1532</v>
      </c>
      <c r="B1807" s="11" t="s">
        <v>5875</v>
      </c>
      <c r="C1807" s="53">
        <v>1.0449999999999999</v>
      </c>
      <c r="D1807" s="53">
        <v>1.0449999999999999</v>
      </c>
      <c r="E1807" s="55">
        <v>6.7000000000000002E-3</v>
      </c>
      <c r="F1807" s="53">
        <v>1.038</v>
      </c>
      <c r="G1807" s="53">
        <v>1.038</v>
      </c>
    </row>
    <row r="1808" spans="1:7" x14ac:dyDescent="0.15">
      <c r="A1808" s="53">
        <v>159903</v>
      </c>
      <c r="B1808" s="11" t="s">
        <v>7577</v>
      </c>
      <c r="C1808" s="53">
        <v>1.1198999999999999</v>
      </c>
      <c r="D1808" s="53">
        <v>0.82630000000000003</v>
      </c>
      <c r="E1808" s="55">
        <v>6.7000000000000002E-3</v>
      </c>
      <c r="F1808" s="53">
        <v>1.1124000000000001</v>
      </c>
      <c r="G1808" s="53">
        <v>0.82079999999999997</v>
      </c>
    </row>
    <row r="1809" spans="1:7" x14ac:dyDescent="0.15">
      <c r="A1809" s="53">
        <v>210002</v>
      </c>
      <c r="B1809" s="11" t="s">
        <v>7716</v>
      </c>
      <c r="C1809" s="53">
        <v>1.2990999999999999</v>
      </c>
      <c r="D1809" s="53">
        <v>2.4971000000000001</v>
      </c>
      <c r="E1809" s="55">
        <v>6.7000000000000002E-3</v>
      </c>
      <c r="F1809" s="53">
        <v>1.2904</v>
      </c>
      <c r="G1809" s="53">
        <v>2.4883999999999999</v>
      </c>
    </row>
    <row r="1810" spans="1:7" x14ac:dyDescent="0.15">
      <c r="A1810" s="53">
        <v>3248</v>
      </c>
      <c r="B1810" s="11" t="s">
        <v>6972</v>
      </c>
      <c r="C1810" s="53">
        <v>1.1352</v>
      </c>
      <c r="D1810" s="53">
        <v>1.1352</v>
      </c>
      <c r="E1810" s="55">
        <v>6.7000000000000002E-3</v>
      </c>
      <c r="F1810" s="53">
        <v>1.1275999999999999</v>
      </c>
      <c r="G1810" s="53">
        <v>1.1275999999999999</v>
      </c>
    </row>
    <row r="1811" spans="1:7" x14ac:dyDescent="0.15">
      <c r="A1811" s="53">
        <v>161017</v>
      </c>
      <c r="B1811" s="11" t="s">
        <v>9724</v>
      </c>
      <c r="C1811" s="53">
        <v>2.0920000000000001</v>
      </c>
      <c r="D1811" s="53">
        <v>2.0920000000000001</v>
      </c>
      <c r="E1811" s="55">
        <v>6.7000000000000002E-3</v>
      </c>
      <c r="F1811" s="53">
        <v>2.0779999999999998</v>
      </c>
      <c r="G1811" s="53">
        <v>2.0779999999999998</v>
      </c>
    </row>
    <row r="1812" spans="1:7" x14ac:dyDescent="0.15">
      <c r="A1812" s="53">
        <v>519017</v>
      </c>
      <c r="B1812" s="11" t="s">
        <v>5738</v>
      </c>
      <c r="C1812" s="53">
        <v>1.046</v>
      </c>
      <c r="D1812" s="53">
        <v>2.8530000000000002</v>
      </c>
      <c r="E1812" s="55">
        <v>6.7000000000000002E-3</v>
      </c>
      <c r="F1812" s="53">
        <v>1.0389999999999999</v>
      </c>
      <c r="G1812" s="53">
        <v>2.8460000000000001</v>
      </c>
    </row>
    <row r="1813" spans="1:7" x14ac:dyDescent="0.15">
      <c r="A1813" s="53">
        <v>2967</v>
      </c>
      <c r="B1813" s="11" t="s">
        <v>7787</v>
      </c>
      <c r="C1813" s="53">
        <v>1.0469999999999999</v>
      </c>
      <c r="D1813" s="53">
        <v>1.0469999999999999</v>
      </c>
      <c r="E1813" s="55">
        <v>6.7000000000000002E-3</v>
      </c>
      <c r="F1813" s="53">
        <v>1.04</v>
      </c>
      <c r="G1813" s="53">
        <v>1.04</v>
      </c>
    </row>
    <row r="1814" spans="1:7" x14ac:dyDescent="0.15">
      <c r="A1814" s="53">
        <v>510290</v>
      </c>
      <c r="B1814" s="11" t="s">
        <v>7880</v>
      </c>
      <c r="C1814" s="53">
        <v>1.4811000000000001</v>
      </c>
      <c r="D1814" s="53">
        <v>1.4811000000000001</v>
      </c>
      <c r="E1814" s="55">
        <v>6.7000000000000002E-3</v>
      </c>
      <c r="F1814" s="53">
        <v>1.4712000000000001</v>
      </c>
      <c r="G1814" s="53">
        <v>1.4712000000000001</v>
      </c>
    </row>
    <row r="1815" spans="1:7" x14ac:dyDescent="0.15">
      <c r="A1815" s="53">
        <v>452</v>
      </c>
      <c r="B1815" s="11" t="s">
        <v>7785</v>
      </c>
      <c r="C1815" s="53">
        <v>1.4970000000000001</v>
      </c>
      <c r="D1815" s="53">
        <v>1.712</v>
      </c>
      <c r="E1815" s="55">
        <v>6.7000000000000002E-3</v>
      </c>
      <c r="F1815" s="53">
        <v>1.4870000000000001</v>
      </c>
      <c r="G1815" s="53">
        <v>1.702</v>
      </c>
    </row>
    <row r="1816" spans="1:7" x14ac:dyDescent="0.15">
      <c r="A1816" s="53">
        <v>1018</v>
      </c>
      <c r="B1816" s="11" t="s">
        <v>10289</v>
      </c>
      <c r="C1816" s="53">
        <v>1.4970000000000001</v>
      </c>
      <c r="D1816" s="53">
        <v>1.4970000000000001</v>
      </c>
      <c r="E1816" s="55">
        <v>6.7000000000000002E-3</v>
      </c>
      <c r="F1816" s="53">
        <v>1.4870000000000001</v>
      </c>
      <c r="G1816" s="53">
        <v>1.4870000000000001</v>
      </c>
    </row>
    <row r="1817" spans="1:7" x14ac:dyDescent="0.15">
      <c r="A1817" s="53">
        <v>80002</v>
      </c>
      <c r="B1817" s="11" t="s">
        <v>7734</v>
      </c>
      <c r="C1817" s="53">
        <v>1.018</v>
      </c>
      <c r="D1817" s="53">
        <v>2.2643</v>
      </c>
      <c r="E1817" s="55">
        <v>6.7000000000000002E-3</v>
      </c>
      <c r="F1817" s="53">
        <v>1.0112000000000001</v>
      </c>
      <c r="G1817" s="53">
        <v>2.2574999999999998</v>
      </c>
    </row>
    <row r="1818" spans="1:7" x14ac:dyDescent="0.15">
      <c r="A1818" s="53">
        <v>1555</v>
      </c>
      <c r="B1818" s="11" t="s">
        <v>6738</v>
      </c>
      <c r="C1818" s="53">
        <v>0.62890000000000001</v>
      </c>
      <c r="D1818" s="53">
        <v>0.62890000000000001</v>
      </c>
      <c r="E1818" s="55">
        <v>6.7000000000000002E-3</v>
      </c>
      <c r="F1818" s="53">
        <v>0.62470000000000003</v>
      </c>
      <c r="G1818" s="53">
        <v>0.62470000000000003</v>
      </c>
    </row>
    <row r="1819" spans="1:7" x14ac:dyDescent="0.15">
      <c r="A1819" s="53">
        <v>2092</v>
      </c>
      <c r="B1819" s="11" t="s">
        <v>5933</v>
      </c>
      <c r="C1819" s="53">
        <v>1.0787</v>
      </c>
      <c r="D1819" s="53">
        <v>1.133</v>
      </c>
      <c r="E1819" s="55">
        <v>6.7000000000000002E-3</v>
      </c>
      <c r="F1819" s="53">
        <v>1.0714999999999999</v>
      </c>
      <c r="G1819" s="53">
        <v>1.1257999999999999</v>
      </c>
    </row>
    <row r="1820" spans="1:7" ht="32" x14ac:dyDescent="0.15">
      <c r="A1820" s="53">
        <v>501047</v>
      </c>
      <c r="B1820" s="11" t="s">
        <v>8945</v>
      </c>
      <c r="C1820" s="53">
        <v>0.88460000000000005</v>
      </c>
      <c r="D1820" s="53">
        <v>0.88460000000000005</v>
      </c>
      <c r="E1820" s="55">
        <v>6.7000000000000002E-3</v>
      </c>
      <c r="F1820" s="53">
        <v>0.87870000000000004</v>
      </c>
      <c r="G1820" s="53">
        <v>0.87870000000000004</v>
      </c>
    </row>
    <row r="1821" spans="1:7" x14ac:dyDescent="0.15">
      <c r="A1821" s="53">
        <v>90018</v>
      </c>
      <c r="B1821" s="11" t="s">
        <v>5802</v>
      </c>
      <c r="C1821" s="53">
        <v>1.65</v>
      </c>
      <c r="D1821" s="53">
        <v>2.15</v>
      </c>
      <c r="E1821" s="55">
        <v>6.7000000000000002E-3</v>
      </c>
      <c r="F1821" s="53">
        <v>1.639</v>
      </c>
      <c r="G1821" s="53">
        <v>2.1389999999999998</v>
      </c>
    </row>
    <row r="1822" spans="1:7" ht="32" x14ac:dyDescent="0.15">
      <c r="A1822" s="53">
        <v>501048</v>
      </c>
      <c r="B1822" s="11" t="s">
        <v>8944</v>
      </c>
      <c r="C1822" s="53">
        <v>0.88500000000000001</v>
      </c>
      <c r="D1822" s="53">
        <v>0.88500000000000001</v>
      </c>
      <c r="E1822" s="55">
        <v>6.7000000000000002E-3</v>
      </c>
      <c r="F1822" s="53">
        <v>0.87909999999999999</v>
      </c>
      <c r="G1822" s="53">
        <v>0.87909999999999999</v>
      </c>
    </row>
    <row r="1823" spans="1:7" x14ac:dyDescent="0.15">
      <c r="A1823" s="53">
        <v>1300</v>
      </c>
      <c r="B1823" s="11" t="s">
        <v>5822</v>
      </c>
      <c r="C1823" s="53">
        <v>0.751</v>
      </c>
      <c r="D1823" s="53">
        <v>0.751</v>
      </c>
      <c r="E1823" s="55">
        <v>6.7000000000000002E-3</v>
      </c>
      <c r="F1823" s="53">
        <v>0.746</v>
      </c>
      <c r="G1823" s="53">
        <v>0.746</v>
      </c>
    </row>
    <row r="1824" spans="1:7" x14ac:dyDescent="0.15">
      <c r="A1824" s="53">
        <v>1550</v>
      </c>
      <c r="B1824" s="11" t="s">
        <v>6563</v>
      </c>
      <c r="C1824" s="53">
        <v>0.72109999999999996</v>
      </c>
      <c r="D1824" s="53">
        <v>0.72109999999999996</v>
      </c>
      <c r="E1824" s="55">
        <v>6.7000000000000002E-3</v>
      </c>
      <c r="F1824" s="53">
        <v>0.71630000000000005</v>
      </c>
      <c r="G1824" s="53">
        <v>0.71630000000000005</v>
      </c>
    </row>
    <row r="1825" spans="1:7" x14ac:dyDescent="0.15">
      <c r="A1825" s="53">
        <v>1291</v>
      </c>
      <c r="B1825" s="11" t="s">
        <v>9561</v>
      </c>
      <c r="C1825" s="53">
        <v>0.90200000000000002</v>
      </c>
      <c r="D1825" s="53">
        <v>0.90200000000000002</v>
      </c>
      <c r="E1825" s="55">
        <v>6.7000000000000002E-3</v>
      </c>
      <c r="F1825" s="53">
        <v>0.89600000000000002</v>
      </c>
      <c r="G1825" s="53">
        <v>0.89600000000000002</v>
      </c>
    </row>
    <row r="1826" spans="1:7" x14ac:dyDescent="0.15">
      <c r="A1826" s="53">
        <v>257040</v>
      </c>
      <c r="B1826" s="11" t="s">
        <v>6308</v>
      </c>
      <c r="C1826" s="53">
        <v>1.204</v>
      </c>
      <c r="D1826" s="53">
        <v>2.157</v>
      </c>
      <c r="E1826" s="55">
        <v>6.7000000000000002E-3</v>
      </c>
      <c r="F1826" s="53">
        <v>1.196</v>
      </c>
      <c r="G1826" s="53">
        <v>2.149</v>
      </c>
    </row>
    <row r="1827" spans="1:7" x14ac:dyDescent="0.15">
      <c r="A1827" s="53">
        <v>2383</v>
      </c>
      <c r="B1827" s="11" t="s">
        <v>5816</v>
      </c>
      <c r="C1827" s="53">
        <v>0.90300000000000002</v>
      </c>
      <c r="D1827" s="53">
        <v>0.90300000000000002</v>
      </c>
      <c r="E1827" s="55">
        <v>6.7000000000000002E-3</v>
      </c>
      <c r="F1827" s="53">
        <v>0.89700000000000002</v>
      </c>
      <c r="G1827" s="53">
        <v>0.89700000000000002</v>
      </c>
    </row>
    <row r="1828" spans="1:7" x14ac:dyDescent="0.15">
      <c r="A1828" s="53">
        <v>240018</v>
      </c>
      <c r="B1828" s="11" t="s">
        <v>10612</v>
      </c>
      <c r="C1828" s="53">
        <v>0.90300000000000002</v>
      </c>
      <c r="D1828" s="53">
        <v>0.90300000000000002</v>
      </c>
      <c r="E1828" s="55">
        <v>6.7000000000000002E-3</v>
      </c>
      <c r="F1828" s="53">
        <v>0.89700000000000002</v>
      </c>
      <c r="G1828" s="53">
        <v>0.89700000000000002</v>
      </c>
    </row>
    <row r="1829" spans="1:7" x14ac:dyDescent="0.15">
      <c r="A1829" s="53">
        <v>127</v>
      </c>
      <c r="B1829" s="11" t="s">
        <v>339</v>
      </c>
      <c r="C1829" s="53">
        <v>2.2881</v>
      </c>
      <c r="D1829" s="53">
        <v>2.2881</v>
      </c>
      <c r="E1829" s="55">
        <v>6.7000000000000002E-3</v>
      </c>
      <c r="F1829" s="53">
        <v>2.2728999999999999</v>
      </c>
      <c r="G1829" s="53">
        <v>2.2728999999999999</v>
      </c>
    </row>
    <row r="1830" spans="1:7" x14ac:dyDescent="0.15">
      <c r="A1830" s="53">
        <v>159950</v>
      </c>
      <c r="B1830" s="11" t="s">
        <v>9925</v>
      </c>
      <c r="C1830" s="53">
        <v>1.0538000000000001</v>
      </c>
      <c r="D1830" s="53">
        <v>1.0538000000000001</v>
      </c>
      <c r="E1830" s="55">
        <v>6.7000000000000002E-3</v>
      </c>
      <c r="F1830" s="53">
        <v>1.0468</v>
      </c>
      <c r="G1830" s="53">
        <v>1.0468</v>
      </c>
    </row>
    <row r="1831" spans="1:7" x14ac:dyDescent="0.15">
      <c r="A1831" s="53">
        <v>1554</v>
      </c>
      <c r="B1831" s="11" t="s">
        <v>6739</v>
      </c>
      <c r="C1831" s="53">
        <v>0.6331</v>
      </c>
      <c r="D1831" s="53">
        <v>0.6331</v>
      </c>
      <c r="E1831" s="55">
        <v>6.7000000000000002E-3</v>
      </c>
      <c r="F1831" s="53">
        <v>0.62890000000000001</v>
      </c>
      <c r="G1831" s="53">
        <v>0.62890000000000001</v>
      </c>
    </row>
    <row r="1832" spans="1:7" x14ac:dyDescent="0.15">
      <c r="A1832" s="53">
        <v>1538</v>
      </c>
      <c r="B1832" s="11" t="s">
        <v>7460</v>
      </c>
      <c r="C1832" s="53">
        <v>1.056</v>
      </c>
      <c r="D1832" s="53">
        <v>1.056</v>
      </c>
      <c r="E1832" s="55">
        <v>6.7000000000000002E-3</v>
      </c>
      <c r="F1832" s="53">
        <v>1.0489999999999999</v>
      </c>
      <c r="G1832" s="53">
        <v>1.0489999999999999</v>
      </c>
    </row>
    <row r="1833" spans="1:7" x14ac:dyDescent="0.15">
      <c r="A1833" s="53">
        <v>320001</v>
      </c>
      <c r="B1833" s="11" t="s">
        <v>8127</v>
      </c>
      <c r="C1833" s="53">
        <v>0.92090000000000005</v>
      </c>
      <c r="D1833" s="53">
        <v>3.1808999999999998</v>
      </c>
      <c r="E1833" s="55">
        <v>6.7000000000000002E-3</v>
      </c>
      <c r="F1833" s="53">
        <v>0.91479999999999995</v>
      </c>
      <c r="G1833" s="53">
        <v>3.1747999999999998</v>
      </c>
    </row>
    <row r="1834" spans="1:7" x14ac:dyDescent="0.15">
      <c r="A1834" s="53">
        <v>519022</v>
      </c>
      <c r="B1834" s="11" t="s">
        <v>5990</v>
      </c>
      <c r="C1834" s="53">
        <v>0.99650000000000005</v>
      </c>
      <c r="D1834" s="53">
        <v>1.0814999999999999</v>
      </c>
      <c r="E1834" s="55">
        <v>6.7000000000000002E-3</v>
      </c>
      <c r="F1834" s="53">
        <v>0.9899</v>
      </c>
      <c r="G1834" s="53">
        <v>1.0749</v>
      </c>
    </row>
    <row r="1835" spans="1:7" x14ac:dyDescent="0.15">
      <c r="A1835" s="53">
        <v>2207</v>
      </c>
      <c r="B1835" s="11" t="s">
        <v>8313</v>
      </c>
      <c r="C1835" s="53">
        <v>0.90600000000000003</v>
      </c>
      <c r="D1835" s="53">
        <v>0.90600000000000003</v>
      </c>
      <c r="E1835" s="55">
        <v>6.7000000000000002E-3</v>
      </c>
      <c r="F1835" s="53">
        <v>0.9</v>
      </c>
      <c r="G1835" s="53">
        <v>0.9</v>
      </c>
    </row>
    <row r="1836" spans="1:7" x14ac:dyDescent="0.15">
      <c r="A1836" s="53">
        <v>1576</v>
      </c>
      <c r="B1836" s="11" t="s">
        <v>6000</v>
      </c>
      <c r="C1836" s="53">
        <v>1.0580000000000001</v>
      </c>
      <c r="D1836" s="53">
        <v>1.0580000000000001</v>
      </c>
      <c r="E1836" s="55">
        <v>6.7000000000000002E-3</v>
      </c>
      <c r="F1836" s="53">
        <v>1.0509999999999999</v>
      </c>
      <c r="G1836" s="53">
        <v>1.0509999999999999</v>
      </c>
    </row>
    <row r="1837" spans="1:7" x14ac:dyDescent="0.15">
      <c r="A1837" s="53">
        <v>3757</v>
      </c>
      <c r="B1837" s="11" t="s">
        <v>5949</v>
      </c>
      <c r="C1837" s="53">
        <v>0.99909999999999999</v>
      </c>
      <c r="D1837" s="53">
        <v>1.0362</v>
      </c>
      <c r="E1837" s="55">
        <v>6.6E-3</v>
      </c>
      <c r="F1837" s="53">
        <v>0.99250000000000005</v>
      </c>
      <c r="G1837" s="53">
        <v>1.0296000000000001</v>
      </c>
    </row>
    <row r="1838" spans="1:7" x14ac:dyDescent="0.15">
      <c r="A1838" s="53">
        <v>1027</v>
      </c>
      <c r="B1838" s="11" t="s">
        <v>7640</v>
      </c>
      <c r="C1838" s="53">
        <v>0.75700000000000001</v>
      </c>
      <c r="D1838" s="53">
        <v>0.75700000000000001</v>
      </c>
      <c r="E1838" s="55">
        <v>6.6E-3</v>
      </c>
      <c r="F1838" s="53">
        <v>0.752</v>
      </c>
      <c r="G1838" s="53">
        <v>0.752</v>
      </c>
    </row>
    <row r="1839" spans="1:7" x14ac:dyDescent="0.15">
      <c r="A1839" s="53">
        <v>3756</v>
      </c>
      <c r="B1839" s="11" t="s">
        <v>5947</v>
      </c>
      <c r="C1839" s="53">
        <v>0.99970000000000003</v>
      </c>
      <c r="D1839" s="53">
        <v>1.0371999999999999</v>
      </c>
      <c r="E1839" s="55">
        <v>6.6E-3</v>
      </c>
      <c r="F1839" s="53">
        <v>0.99309999999999998</v>
      </c>
      <c r="G1839" s="53">
        <v>1.0306</v>
      </c>
    </row>
    <row r="1840" spans="1:7" x14ac:dyDescent="0.15">
      <c r="A1840" s="53">
        <v>257010</v>
      </c>
      <c r="B1840" s="11" t="s">
        <v>6418</v>
      </c>
      <c r="C1840" s="53">
        <v>1.0649999999999999</v>
      </c>
      <c r="D1840" s="53">
        <v>3.766</v>
      </c>
      <c r="E1840" s="55">
        <v>6.6E-3</v>
      </c>
      <c r="F1840" s="53">
        <v>1.0580000000000001</v>
      </c>
      <c r="G1840" s="53">
        <v>3.7589999999999999</v>
      </c>
    </row>
    <row r="1841" spans="1:7" x14ac:dyDescent="0.15">
      <c r="A1841" s="53">
        <v>1455</v>
      </c>
      <c r="B1841" s="11" t="s">
        <v>7888</v>
      </c>
      <c r="C1841" s="53">
        <v>0.76100000000000001</v>
      </c>
      <c r="D1841" s="53">
        <v>0.76100000000000001</v>
      </c>
      <c r="E1841" s="55">
        <v>6.6E-3</v>
      </c>
      <c r="F1841" s="53">
        <v>0.75600000000000001</v>
      </c>
      <c r="G1841" s="53">
        <v>0.75600000000000001</v>
      </c>
    </row>
    <row r="1842" spans="1:7" x14ac:dyDescent="0.15">
      <c r="A1842" s="53">
        <v>630016</v>
      </c>
      <c r="B1842" s="11" t="s">
        <v>307</v>
      </c>
      <c r="C1842" s="53">
        <v>1.9790000000000001</v>
      </c>
      <c r="D1842" s="53">
        <v>2.339</v>
      </c>
      <c r="E1842" s="55">
        <v>6.6E-3</v>
      </c>
      <c r="F1842" s="53">
        <v>1.966</v>
      </c>
      <c r="G1842" s="53">
        <v>2.3260000000000001</v>
      </c>
    </row>
    <row r="1843" spans="1:7" x14ac:dyDescent="0.15">
      <c r="A1843" s="53">
        <v>587</v>
      </c>
      <c r="B1843" s="11" t="s">
        <v>5737</v>
      </c>
      <c r="C1843" s="53">
        <v>1.827</v>
      </c>
      <c r="D1843" s="53">
        <v>2.2269999999999999</v>
      </c>
      <c r="E1843" s="55">
        <v>6.6E-3</v>
      </c>
      <c r="F1843" s="53">
        <v>1.8149999999999999</v>
      </c>
      <c r="G1843" s="53">
        <v>2.2149999999999999</v>
      </c>
    </row>
    <row r="1844" spans="1:7" x14ac:dyDescent="0.15">
      <c r="A1844" s="53">
        <v>1663</v>
      </c>
      <c r="B1844" s="11" t="s">
        <v>6240</v>
      </c>
      <c r="C1844" s="53">
        <v>1.0660000000000001</v>
      </c>
      <c r="D1844" s="53">
        <v>1.0660000000000001</v>
      </c>
      <c r="E1844" s="55">
        <v>6.6E-3</v>
      </c>
      <c r="F1844" s="53">
        <v>1.0589999999999999</v>
      </c>
      <c r="G1844" s="53">
        <v>1.0589999999999999</v>
      </c>
    </row>
    <row r="1845" spans="1:7" x14ac:dyDescent="0.15">
      <c r="A1845" s="53">
        <v>163110</v>
      </c>
      <c r="B1845" s="11" t="s">
        <v>8970</v>
      </c>
      <c r="C1845" s="53">
        <v>2.1787999999999998</v>
      </c>
      <c r="D1845" s="53">
        <v>2.7187999999999999</v>
      </c>
      <c r="E1845" s="55">
        <v>6.6E-3</v>
      </c>
      <c r="F1845" s="53">
        <v>2.1644999999999999</v>
      </c>
      <c r="G1845" s="53">
        <v>2.7044999999999999</v>
      </c>
    </row>
    <row r="1846" spans="1:7" x14ac:dyDescent="0.15">
      <c r="A1846" s="53">
        <v>1319</v>
      </c>
      <c r="B1846" s="11" t="s">
        <v>288</v>
      </c>
      <c r="C1846" s="53">
        <v>0.76190000000000002</v>
      </c>
      <c r="D1846" s="53">
        <v>0.76190000000000002</v>
      </c>
      <c r="E1846" s="55">
        <v>6.6E-3</v>
      </c>
      <c r="F1846" s="53">
        <v>0.75690000000000002</v>
      </c>
      <c r="G1846" s="53">
        <v>0.75690000000000002</v>
      </c>
    </row>
    <row r="1847" spans="1:7" x14ac:dyDescent="0.15">
      <c r="A1847" s="53">
        <v>90011</v>
      </c>
      <c r="B1847" s="11" t="s">
        <v>5809</v>
      </c>
      <c r="C1847" s="53">
        <v>1.0669999999999999</v>
      </c>
      <c r="D1847" s="53">
        <v>1.617</v>
      </c>
      <c r="E1847" s="55">
        <v>6.6E-3</v>
      </c>
      <c r="F1847" s="53">
        <v>1.06</v>
      </c>
      <c r="G1847" s="53">
        <v>1.61</v>
      </c>
    </row>
    <row r="1848" spans="1:7" x14ac:dyDescent="0.15">
      <c r="A1848" s="53">
        <v>1551</v>
      </c>
      <c r="B1848" s="11" t="s">
        <v>6561</v>
      </c>
      <c r="C1848" s="53">
        <v>0.71650000000000003</v>
      </c>
      <c r="D1848" s="53">
        <v>0.71650000000000003</v>
      </c>
      <c r="E1848" s="55">
        <v>6.6E-3</v>
      </c>
      <c r="F1848" s="53">
        <v>0.71179999999999999</v>
      </c>
      <c r="G1848" s="53">
        <v>0.71179999999999999</v>
      </c>
    </row>
    <row r="1849" spans="1:7" x14ac:dyDescent="0.15">
      <c r="A1849" s="53">
        <v>2060</v>
      </c>
      <c r="B1849" s="11" t="s">
        <v>41</v>
      </c>
      <c r="C1849" s="53">
        <v>1.0227999999999999</v>
      </c>
      <c r="D1849" s="53">
        <v>1.0227999999999999</v>
      </c>
      <c r="E1849" s="55">
        <v>6.6E-3</v>
      </c>
      <c r="F1849" s="53">
        <v>1.0161</v>
      </c>
      <c r="G1849" s="53">
        <v>1.0161</v>
      </c>
    </row>
    <row r="1850" spans="1:7" x14ac:dyDescent="0.15">
      <c r="A1850" s="53">
        <v>161123</v>
      </c>
      <c r="B1850" s="11" t="s">
        <v>9806</v>
      </c>
      <c r="C1850" s="53">
        <v>0.73329999999999995</v>
      </c>
      <c r="D1850" s="53">
        <v>0</v>
      </c>
      <c r="E1850" s="55">
        <v>6.6E-3</v>
      </c>
      <c r="F1850" s="53">
        <v>0.72850000000000004</v>
      </c>
      <c r="G1850" s="53">
        <v>0</v>
      </c>
    </row>
    <row r="1851" spans="1:7" x14ac:dyDescent="0.15">
      <c r="A1851" s="53">
        <v>5303</v>
      </c>
      <c r="B1851" s="11" t="s">
        <v>10825</v>
      </c>
      <c r="C1851" s="53">
        <v>0.96319999999999995</v>
      </c>
      <c r="D1851" s="53">
        <v>0.96319999999999995</v>
      </c>
      <c r="E1851" s="55">
        <v>6.6E-3</v>
      </c>
      <c r="F1851" s="53">
        <v>0.95689999999999997</v>
      </c>
      <c r="G1851" s="53">
        <v>0.95689999999999997</v>
      </c>
    </row>
    <row r="1852" spans="1:7" x14ac:dyDescent="0.15">
      <c r="A1852" s="53">
        <v>550009</v>
      </c>
      <c r="B1852" s="11" t="s">
        <v>6353</v>
      </c>
      <c r="C1852" s="53">
        <v>1.5289999999999999</v>
      </c>
      <c r="D1852" s="53">
        <v>1.659</v>
      </c>
      <c r="E1852" s="55">
        <v>6.6E-3</v>
      </c>
      <c r="F1852" s="53">
        <v>1.5189999999999999</v>
      </c>
      <c r="G1852" s="53">
        <v>1.649</v>
      </c>
    </row>
    <row r="1853" spans="1:7" x14ac:dyDescent="0.15">
      <c r="A1853" s="53">
        <v>993</v>
      </c>
      <c r="B1853" s="11" t="s">
        <v>10567</v>
      </c>
      <c r="C1853" s="53">
        <v>0.91800000000000004</v>
      </c>
      <c r="D1853" s="53">
        <v>0.91800000000000004</v>
      </c>
      <c r="E1853" s="55">
        <v>6.6E-3</v>
      </c>
      <c r="F1853" s="53">
        <v>0.91200000000000003</v>
      </c>
      <c r="G1853" s="53">
        <v>0.91200000000000003</v>
      </c>
    </row>
    <row r="1854" spans="1:7" x14ac:dyDescent="0.15">
      <c r="A1854" s="53">
        <v>2179</v>
      </c>
      <c r="B1854" s="11" t="s">
        <v>5812</v>
      </c>
      <c r="C1854" s="53">
        <v>0.91800000000000004</v>
      </c>
      <c r="D1854" s="53">
        <v>0.91800000000000004</v>
      </c>
      <c r="E1854" s="55">
        <v>6.6E-3</v>
      </c>
      <c r="F1854" s="53">
        <v>0.91200000000000003</v>
      </c>
      <c r="G1854" s="53">
        <v>0.91200000000000003</v>
      </c>
    </row>
    <row r="1855" spans="1:7" x14ac:dyDescent="0.15">
      <c r="A1855" s="53">
        <v>1302</v>
      </c>
      <c r="B1855" s="11" t="s">
        <v>8316</v>
      </c>
      <c r="C1855" s="53">
        <v>0.91900000000000004</v>
      </c>
      <c r="D1855" s="53">
        <v>0.91900000000000004</v>
      </c>
      <c r="E1855" s="55">
        <v>6.6E-3</v>
      </c>
      <c r="F1855" s="53">
        <v>0.91300000000000003</v>
      </c>
      <c r="G1855" s="53">
        <v>0.91300000000000003</v>
      </c>
    </row>
    <row r="1856" spans="1:7" x14ac:dyDescent="0.15">
      <c r="A1856" s="53">
        <v>3433</v>
      </c>
      <c r="B1856" s="11" t="s">
        <v>6819</v>
      </c>
      <c r="C1856" s="53">
        <v>1.0878000000000001</v>
      </c>
      <c r="D1856" s="53">
        <v>1.0878000000000001</v>
      </c>
      <c r="E1856" s="55">
        <v>6.6E-3</v>
      </c>
      <c r="F1856" s="53">
        <v>1.0807</v>
      </c>
      <c r="G1856" s="53">
        <v>1.0807</v>
      </c>
    </row>
    <row r="1857" spans="1:7" x14ac:dyDescent="0.15">
      <c r="A1857" s="53">
        <v>1344</v>
      </c>
      <c r="B1857" s="11" t="s">
        <v>9652</v>
      </c>
      <c r="C1857" s="53">
        <v>0.98160000000000003</v>
      </c>
      <c r="D1857" s="53">
        <v>0.98160000000000003</v>
      </c>
      <c r="E1857" s="55">
        <v>6.6E-3</v>
      </c>
      <c r="F1857" s="53">
        <v>0.97519999999999996</v>
      </c>
      <c r="G1857" s="53">
        <v>0.97519999999999996</v>
      </c>
    </row>
    <row r="1858" spans="1:7" x14ac:dyDescent="0.15">
      <c r="A1858" s="53">
        <v>510510</v>
      </c>
      <c r="B1858" s="11" t="s">
        <v>9285</v>
      </c>
      <c r="C1858" s="53">
        <v>1.5952999999999999</v>
      </c>
      <c r="D1858" s="53">
        <v>1.5952999999999999</v>
      </c>
      <c r="E1858" s="55">
        <v>6.6E-3</v>
      </c>
      <c r="F1858" s="53">
        <v>1.5849</v>
      </c>
      <c r="G1858" s="53">
        <v>1.5849</v>
      </c>
    </row>
    <row r="1859" spans="1:7" x14ac:dyDescent="0.15">
      <c r="A1859" s="53">
        <v>3432</v>
      </c>
      <c r="B1859" s="11" t="s">
        <v>6821</v>
      </c>
      <c r="C1859" s="53">
        <v>1.0893999999999999</v>
      </c>
      <c r="D1859" s="53">
        <v>1.0893999999999999</v>
      </c>
      <c r="E1859" s="55">
        <v>6.6E-3</v>
      </c>
      <c r="F1859" s="53">
        <v>1.0823</v>
      </c>
      <c r="G1859" s="53">
        <v>1.0823</v>
      </c>
    </row>
    <row r="1860" spans="1:7" x14ac:dyDescent="0.15">
      <c r="A1860" s="53">
        <v>4748</v>
      </c>
      <c r="B1860" s="11" t="s">
        <v>6407</v>
      </c>
      <c r="C1860" s="53">
        <v>0.96699999999999997</v>
      </c>
      <c r="D1860" s="53">
        <v>0.96699999999999997</v>
      </c>
      <c r="E1860" s="55">
        <v>6.6E-3</v>
      </c>
      <c r="F1860" s="53">
        <v>0.9607</v>
      </c>
      <c r="G1860" s="53">
        <v>0.9607</v>
      </c>
    </row>
    <row r="1861" spans="1:7" x14ac:dyDescent="0.15">
      <c r="A1861" s="53">
        <v>161028</v>
      </c>
      <c r="B1861" s="11" t="s">
        <v>10360</v>
      </c>
      <c r="C1861" s="53">
        <v>0.76800000000000002</v>
      </c>
      <c r="D1861" s="53">
        <v>0.83899999999999997</v>
      </c>
      <c r="E1861" s="55">
        <v>6.6E-3</v>
      </c>
      <c r="F1861" s="53">
        <v>0.76300000000000001</v>
      </c>
      <c r="G1861" s="53">
        <v>0.83399999999999996</v>
      </c>
    </row>
    <row r="1862" spans="1:7" x14ac:dyDescent="0.15">
      <c r="A1862" s="53">
        <v>1171</v>
      </c>
      <c r="B1862" s="11" t="s">
        <v>6301</v>
      </c>
      <c r="C1862" s="53">
        <v>0.76800000000000002</v>
      </c>
      <c r="D1862" s="53">
        <v>0.76800000000000002</v>
      </c>
      <c r="E1862" s="55">
        <v>6.6E-3</v>
      </c>
      <c r="F1862" s="53">
        <v>0.76300000000000001</v>
      </c>
      <c r="G1862" s="53">
        <v>0.76300000000000001</v>
      </c>
    </row>
    <row r="1863" spans="1:7" x14ac:dyDescent="0.15">
      <c r="A1863" s="53">
        <v>161825</v>
      </c>
      <c r="B1863" s="11" t="s">
        <v>7775</v>
      </c>
      <c r="C1863" s="53">
        <v>0.92200000000000004</v>
      </c>
      <c r="D1863" s="53">
        <v>1.68</v>
      </c>
      <c r="E1863" s="55">
        <v>6.6E-3</v>
      </c>
      <c r="F1863" s="53">
        <v>0.91600000000000004</v>
      </c>
      <c r="G1863" s="53">
        <v>1.677</v>
      </c>
    </row>
    <row r="1864" spans="1:7" x14ac:dyDescent="0.15">
      <c r="A1864" s="53">
        <v>554</v>
      </c>
      <c r="B1864" s="11" t="s">
        <v>7790</v>
      </c>
      <c r="C1864" s="53">
        <v>1.538</v>
      </c>
      <c r="D1864" s="53">
        <v>1.538</v>
      </c>
      <c r="E1864" s="55">
        <v>6.4999999999999997E-3</v>
      </c>
      <c r="F1864" s="53">
        <v>1.528</v>
      </c>
      <c r="G1864" s="53">
        <v>1.528</v>
      </c>
    </row>
    <row r="1865" spans="1:7" x14ac:dyDescent="0.15">
      <c r="A1865" s="53">
        <v>4225</v>
      </c>
      <c r="B1865" s="11" t="s">
        <v>6185</v>
      </c>
      <c r="C1865" s="53">
        <v>1.0152000000000001</v>
      </c>
      <c r="D1865" s="53">
        <v>1.0651999999999999</v>
      </c>
      <c r="E1865" s="55">
        <v>6.4999999999999997E-3</v>
      </c>
      <c r="F1865" s="53">
        <v>1.0085999999999999</v>
      </c>
      <c r="G1865" s="53">
        <v>1.0586</v>
      </c>
    </row>
    <row r="1866" spans="1:7" x14ac:dyDescent="0.15">
      <c r="A1866" s="53">
        <v>2055</v>
      </c>
      <c r="B1866" s="11" t="s">
        <v>5939</v>
      </c>
      <c r="C1866" s="53">
        <v>1.077</v>
      </c>
      <c r="D1866" s="53">
        <v>1.1679999999999999</v>
      </c>
      <c r="E1866" s="55">
        <v>6.4999999999999997E-3</v>
      </c>
      <c r="F1866" s="53">
        <v>1.07</v>
      </c>
      <c r="G1866" s="53">
        <v>1.161</v>
      </c>
    </row>
    <row r="1867" spans="1:7" x14ac:dyDescent="0.15">
      <c r="A1867" s="53">
        <v>1726</v>
      </c>
      <c r="B1867" s="11" t="s">
        <v>7482</v>
      </c>
      <c r="C1867" s="53">
        <v>1.077</v>
      </c>
      <c r="D1867" s="53">
        <v>1.077</v>
      </c>
      <c r="E1867" s="55">
        <v>6.4999999999999997E-3</v>
      </c>
      <c r="F1867" s="53">
        <v>1.07</v>
      </c>
      <c r="G1867" s="53">
        <v>1.07</v>
      </c>
    </row>
    <row r="1868" spans="1:7" x14ac:dyDescent="0.15">
      <c r="A1868" s="53">
        <v>173</v>
      </c>
      <c r="B1868" s="11" t="s">
        <v>7457</v>
      </c>
      <c r="C1868" s="53">
        <v>2.4620000000000002</v>
      </c>
      <c r="D1868" s="53">
        <v>2.4620000000000002</v>
      </c>
      <c r="E1868" s="55">
        <v>6.4999999999999997E-3</v>
      </c>
      <c r="F1868" s="53">
        <v>2.4460000000000002</v>
      </c>
      <c r="G1868" s="53">
        <v>2.4460000000000002</v>
      </c>
    </row>
    <row r="1869" spans="1:7" x14ac:dyDescent="0.15">
      <c r="A1869" s="53">
        <v>510500</v>
      </c>
      <c r="B1869" s="11" t="s">
        <v>7811</v>
      </c>
      <c r="C1869" s="53">
        <v>6.0369000000000002</v>
      </c>
      <c r="D1869" s="53">
        <v>1.6922999999999999</v>
      </c>
      <c r="E1869" s="55">
        <v>6.4999999999999997E-3</v>
      </c>
      <c r="F1869" s="53">
        <v>5.9977</v>
      </c>
      <c r="G1869" s="53">
        <v>1.6813</v>
      </c>
    </row>
    <row r="1870" spans="1:7" x14ac:dyDescent="0.15">
      <c r="A1870" s="53">
        <v>159924</v>
      </c>
      <c r="B1870" s="11" t="s">
        <v>6612</v>
      </c>
      <c r="C1870" s="53">
        <v>1.387</v>
      </c>
      <c r="D1870" s="53">
        <v>1.387</v>
      </c>
      <c r="E1870" s="55">
        <v>6.4999999999999997E-3</v>
      </c>
      <c r="F1870" s="53">
        <v>1.3779999999999999</v>
      </c>
      <c r="G1870" s="53">
        <v>1.3779999999999999</v>
      </c>
    </row>
    <row r="1871" spans="1:7" x14ac:dyDescent="0.15">
      <c r="A1871" s="53">
        <v>1298</v>
      </c>
      <c r="B1871" s="11" t="s">
        <v>7778</v>
      </c>
      <c r="C1871" s="53">
        <v>1.079</v>
      </c>
      <c r="D1871" s="53">
        <v>1.079</v>
      </c>
      <c r="E1871" s="55">
        <v>6.4999999999999997E-3</v>
      </c>
      <c r="F1871" s="53">
        <v>1.0720000000000001</v>
      </c>
      <c r="G1871" s="53">
        <v>1.0720000000000001</v>
      </c>
    </row>
    <row r="1872" spans="1:7" x14ac:dyDescent="0.15">
      <c r="A1872" s="53">
        <v>161031</v>
      </c>
      <c r="B1872" s="11" t="s">
        <v>10211</v>
      </c>
      <c r="C1872" s="53">
        <v>0.77100000000000002</v>
      </c>
      <c r="D1872" s="53">
        <v>0.47699999999999998</v>
      </c>
      <c r="E1872" s="55">
        <v>6.4999999999999997E-3</v>
      </c>
      <c r="F1872" s="53">
        <v>0.76600000000000001</v>
      </c>
      <c r="G1872" s="53">
        <v>0.47399999999999998</v>
      </c>
    </row>
    <row r="1873" spans="1:7" x14ac:dyDescent="0.15">
      <c r="A1873" s="53">
        <v>3971</v>
      </c>
      <c r="B1873" s="11" t="s">
        <v>8226</v>
      </c>
      <c r="C1873" s="53">
        <v>1.0653999999999999</v>
      </c>
      <c r="D1873" s="53">
        <v>1.1903999999999999</v>
      </c>
      <c r="E1873" s="55">
        <v>6.4999999999999997E-3</v>
      </c>
      <c r="F1873" s="53">
        <v>1.0585</v>
      </c>
      <c r="G1873" s="53">
        <v>1.1835</v>
      </c>
    </row>
    <row r="1874" spans="1:7" x14ac:dyDescent="0.15">
      <c r="A1874" s="53">
        <v>2654</v>
      </c>
      <c r="B1874" s="11" t="s">
        <v>7902</v>
      </c>
      <c r="C1874" s="53">
        <v>0.92700000000000005</v>
      </c>
      <c r="D1874" s="53">
        <v>0.92700000000000005</v>
      </c>
      <c r="E1874" s="55">
        <v>6.4999999999999997E-3</v>
      </c>
      <c r="F1874" s="53">
        <v>0.92100000000000004</v>
      </c>
      <c r="G1874" s="53">
        <v>0.92100000000000004</v>
      </c>
    </row>
    <row r="1875" spans="1:7" x14ac:dyDescent="0.15">
      <c r="A1875" s="53">
        <v>159943</v>
      </c>
      <c r="B1875" s="11" t="s">
        <v>5759</v>
      </c>
      <c r="C1875" s="53">
        <v>10.97</v>
      </c>
      <c r="D1875" s="53">
        <v>0.72</v>
      </c>
      <c r="E1875" s="55">
        <v>6.4999999999999997E-3</v>
      </c>
      <c r="F1875" s="53">
        <v>10.898999999999999</v>
      </c>
      <c r="G1875" s="53">
        <v>0.71599999999999997</v>
      </c>
    </row>
    <row r="1876" spans="1:7" x14ac:dyDescent="0.15">
      <c r="A1876" s="53">
        <v>501016</v>
      </c>
      <c r="B1876" s="11" t="s">
        <v>6195</v>
      </c>
      <c r="C1876" s="53">
        <v>0.8962</v>
      </c>
      <c r="D1876" s="53">
        <v>0.8962</v>
      </c>
      <c r="E1876" s="55">
        <v>6.4999999999999997E-3</v>
      </c>
      <c r="F1876" s="53">
        <v>0.89039999999999997</v>
      </c>
      <c r="G1876" s="53">
        <v>0.89039999999999997</v>
      </c>
    </row>
    <row r="1877" spans="1:7" x14ac:dyDescent="0.15">
      <c r="A1877" s="53">
        <v>160226</v>
      </c>
      <c r="B1877" s="11" t="s">
        <v>5960</v>
      </c>
      <c r="C1877" s="53">
        <v>1.3303</v>
      </c>
      <c r="D1877" s="53">
        <v>1.3303</v>
      </c>
      <c r="E1877" s="55">
        <v>6.4999999999999997E-3</v>
      </c>
      <c r="F1877" s="53">
        <v>1.3217000000000001</v>
      </c>
      <c r="G1877" s="53">
        <v>1.3217000000000001</v>
      </c>
    </row>
    <row r="1878" spans="1:7" x14ac:dyDescent="0.15">
      <c r="A1878" s="53">
        <v>320005</v>
      </c>
      <c r="B1878" s="11" t="s">
        <v>8158</v>
      </c>
      <c r="C1878" s="53">
        <v>1.0519000000000001</v>
      </c>
      <c r="D1878" s="53">
        <v>1.9968999999999999</v>
      </c>
      <c r="E1878" s="55">
        <v>6.4999999999999997E-3</v>
      </c>
      <c r="F1878" s="53">
        <v>1.0450999999999999</v>
      </c>
      <c r="G1878" s="53">
        <v>1.9901</v>
      </c>
    </row>
    <row r="1879" spans="1:7" x14ac:dyDescent="0.15">
      <c r="A1879" s="53">
        <v>4270</v>
      </c>
      <c r="B1879" s="11" t="s">
        <v>7952</v>
      </c>
      <c r="C1879" s="53">
        <v>1.0679000000000001</v>
      </c>
      <c r="D1879" s="53">
        <v>1.0679000000000001</v>
      </c>
      <c r="E1879" s="55">
        <v>6.4999999999999997E-3</v>
      </c>
      <c r="F1879" s="53">
        <v>1.0609999999999999</v>
      </c>
      <c r="G1879" s="53">
        <v>1.0609999999999999</v>
      </c>
    </row>
    <row r="1880" spans="1:7" x14ac:dyDescent="0.15">
      <c r="A1880" s="53">
        <v>1318</v>
      </c>
      <c r="B1880" s="11" t="s">
        <v>42</v>
      </c>
      <c r="C1880" s="53">
        <v>1.0218</v>
      </c>
      <c r="D1880" s="53">
        <v>1.0218</v>
      </c>
      <c r="E1880" s="55">
        <v>6.4999999999999997E-3</v>
      </c>
      <c r="F1880" s="53">
        <v>1.0152000000000001</v>
      </c>
      <c r="G1880" s="53">
        <v>1.0152000000000001</v>
      </c>
    </row>
    <row r="1881" spans="1:7" x14ac:dyDescent="0.15">
      <c r="A1881" s="53">
        <v>1009</v>
      </c>
      <c r="B1881" s="11" t="s">
        <v>7614</v>
      </c>
      <c r="C1881" s="53">
        <v>0.92900000000000005</v>
      </c>
      <c r="D1881" s="53">
        <v>0.92900000000000005</v>
      </c>
      <c r="E1881" s="55">
        <v>6.4999999999999997E-3</v>
      </c>
      <c r="F1881" s="53">
        <v>0.92300000000000004</v>
      </c>
      <c r="G1881" s="53">
        <v>0.92300000000000004</v>
      </c>
    </row>
    <row r="1882" spans="1:7" x14ac:dyDescent="0.15">
      <c r="A1882" s="53">
        <v>3027</v>
      </c>
      <c r="B1882" s="11" t="s">
        <v>7914</v>
      </c>
      <c r="C1882" s="53">
        <v>1.2087000000000001</v>
      </c>
      <c r="D1882" s="53">
        <v>1.2087000000000001</v>
      </c>
      <c r="E1882" s="55">
        <v>6.4999999999999997E-3</v>
      </c>
      <c r="F1882" s="53">
        <v>1.2009000000000001</v>
      </c>
      <c r="G1882" s="53">
        <v>1.2009000000000001</v>
      </c>
    </row>
    <row r="1883" spans="1:7" x14ac:dyDescent="0.15">
      <c r="A1883" s="53">
        <v>2180</v>
      </c>
      <c r="B1883" s="11" t="s">
        <v>6453</v>
      </c>
      <c r="C1883" s="53">
        <v>0.93</v>
      </c>
      <c r="D1883" s="53">
        <v>0.93</v>
      </c>
      <c r="E1883" s="55">
        <v>6.4999999999999997E-3</v>
      </c>
      <c r="F1883" s="53">
        <v>0.92400000000000004</v>
      </c>
      <c r="G1883" s="53">
        <v>0.92400000000000004</v>
      </c>
    </row>
    <row r="1884" spans="1:7" x14ac:dyDescent="0.15">
      <c r="A1884" s="53">
        <v>5304</v>
      </c>
      <c r="B1884" s="11" t="s">
        <v>10826</v>
      </c>
      <c r="C1884" s="53">
        <v>0.96160000000000001</v>
      </c>
      <c r="D1884" s="53">
        <v>0.96160000000000001</v>
      </c>
      <c r="E1884" s="55">
        <v>6.4999999999999997E-3</v>
      </c>
      <c r="F1884" s="53">
        <v>0.95540000000000003</v>
      </c>
      <c r="G1884" s="53">
        <v>0.95540000000000003</v>
      </c>
    </row>
    <row r="1885" spans="1:7" x14ac:dyDescent="0.15">
      <c r="A1885" s="53">
        <v>2146</v>
      </c>
      <c r="B1885" s="11" t="s">
        <v>6554</v>
      </c>
      <c r="C1885" s="53">
        <v>0.94630000000000003</v>
      </c>
      <c r="D1885" s="53">
        <v>0.94630000000000003</v>
      </c>
      <c r="E1885" s="55">
        <v>6.4999999999999997E-3</v>
      </c>
      <c r="F1885" s="53">
        <v>0.94020000000000004</v>
      </c>
      <c r="G1885" s="53">
        <v>0.94020000000000004</v>
      </c>
    </row>
    <row r="1886" spans="1:7" x14ac:dyDescent="0.15">
      <c r="A1886" s="53">
        <v>519020</v>
      </c>
      <c r="B1886" s="11" t="s">
        <v>5989</v>
      </c>
      <c r="C1886" s="53">
        <v>0.99380000000000002</v>
      </c>
      <c r="D1886" s="53">
        <v>0.97719999999999996</v>
      </c>
      <c r="E1886" s="55">
        <v>6.4999999999999997E-3</v>
      </c>
      <c r="F1886" s="53">
        <v>0.98740000000000006</v>
      </c>
      <c r="G1886" s="53">
        <v>0.97130000000000005</v>
      </c>
    </row>
    <row r="1887" spans="1:7" x14ac:dyDescent="0.15">
      <c r="A1887" s="53">
        <v>519688</v>
      </c>
      <c r="B1887" s="11" t="s">
        <v>10578</v>
      </c>
      <c r="C1887" s="53">
        <v>0.63719999999999999</v>
      </c>
      <c r="D1887" s="53">
        <v>3.4209999999999998</v>
      </c>
      <c r="E1887" s="55">
        <v>6.4999999999999997E-3</v>
      </c>
      <c r="F1887" s="53">
        <v>0.6331</v>
      </c>
      <c r="G1887" s="53">
        <v>3.4169</v>
      </c>
    </row>
    <row r="1888" spans="1:7" x14ac:dyDescent="0.15">
      <c r="A1888" s="53">
        <v>598</v>
      </c>
      <c r="B1888" s="11" t="s">
        <v>8017</v>
      </c>
      <c r="C1888" s="53">
        <v>1.556</v>
      </c>
      <c r="D1888" s="53">
        <v>1.556</v>
      </c>
      <c r="E1888" s="55">
        <v>6.4999999999999997E-3</v>
      </c>
      <c r="F1888" s="53">
        <v>1.546</v>
      </c>
      <c r="G1888" s="53">
        <v>1.546</v>
      </c>
    </row>
    <row r="1889" spans="1:7" x14ac:dyDescent="0.15">
      <c r="A1889" s="53">
        <v>1738</v>
      </c>
      <c r="B1889" s="11" t="s">
        <v>9612</v>
      </c>
      <c r="C1889" s="53">
        <v>0.94920000000000004</v>
      </c>
      <c r="D1889" s="53">
        <v>0.94920000000000004</v>
      </c>
      <c r="E1889" s="55">
        <v>6.4999999999999997E-3</v>
      </c>
      <c r="F1889" s="53">
        <v>0.94310000000000005</v>
      </c>
      <c r="G1889" s="53">
        <v>0.94310000000000005</v>
      </c>
    </row>
    <row r="1890" spans="1:7" x14ac:dyDescent="0.15">
      <c r="A1890" s="53">
        <v>160220</v>
      </c>
      <c r="B1890" s="11" t="s">
        <v>5959</v>
      </c>
      <c r="C1890" s="53">
        <v>1.3077000000000001</v>
      </c>
      <c r="D1890" s="53">
        <v>1.3077000000000001</v>
      </c>
      <c r="E1890" s="55">
        <v>6.4999999999999997E-3</v>
      </c>
      <c r="F1890" s="53">
        <v>1.2992999999999999</v>
      </c>
      <c r="G1890" s="53">
        <v>1.2992999999999999</v>
      </c>
    </row>
    <row r="1891" spans="1:7" x14ac:dyDescent="0.15">
      <c r="A1891" s="53">
        <v>706</v>
      </c>
      <c r="B1891" s="11" t="s">
        <v>7471</v>
      </c>
      <c r="C1891" s="53">
        <v>1.2470000000000001</v>
      </c>
      <c r="D1891" s="53">
        <v>1.2470000000000001</v>
      </c>
      <c r="E1891" s="55">
        <v>6.4999999999999997E-3</v>
      </c>
      <c r="F1891" s="53">
        <v>1.2390000000000001</v>
      </c>
      <c r="G1891" s="53">
        <v>1.2390000000000001</v>
      </c>
    </row>
    <row r="1892" spans="1:7" x14ac:dyDescent="0.15">
      <c r="A1892" s="53">
        <v>150107</v>
      </c>
      <c r="B1892" s="11" t="s">
        <v>10371</v>
      </c>
      <c r="C1892" s="53">
        <v>1.06</v>
      </c>
      <c r="D1892" s="53">
        <v>0</v>
      </c>
      <c r="E1892" s="55">
        <v>6.4999999999999997E-3</v>
      </c>
      <c r="F1892" s="53">
        <v>1.0531999999999999</v>
      </c>
      <c r="G1892" s="53">
        <v>0</v>
      </c>
    </row>
    <row r="1893" spans="1:7" x14ac:dyDescent="0.15">
      <c r="A1893" s="53">
        <v>50011</v>
      </c>
      <c r="B1893" s="11" t="s">
        <v>9583</v>
      </c>
      <c r="C1893" s="53">
        <v>2.1829999999999998</v>
      </c>
      <c r="D1893" s="53">
        <v>2.298</v>
      </c>
      <c r="E1893" s="55">
        <v>6.4999999999999997E-3</v>
      </c>
      <c r="F1893" s="53">
        <v>2.169</v>
      </c>
      <c r="G1893" s="53">
        <v>2.2839999999999998</v>
      </c>
    </row>
    <row r="1894" spans="1:7" x14ac:dyDescent="0.15">
      <c r="A1894" s="53">
        <v>260109</v>
      </c>
      <c r="B1894" s="11" t="s">
        <v>7899</v>
      </c>
      <c r="C1894" s="53">
        <v>0.93600000000000005</v>
      </c>
      <c r="D1894" s="53">
        <v>2.9220000000000002</v>
      </c>
      <c r="E1894" s="55">
        <v>6.4999999999999997E-3</v>
      </c>
      <c r="F1894" s="53">
        <v>0.93</v>
      </c>
      <c r="G1894" s="53">
        <v>2.9159999999999999</v>
      </c>
    </row>
    <row r="1895" spans="1:7" x14ac:dyDescent="0.15">
      <c r="A1895" s="53">
        <v>4226</v>
      </c>
      <c r="B1895" s="11" t="s">
        <v>6186</v>
      </c>
      <c r="C1895" s="53">
        <v>1.0141</v>
      </c>
      <c r="D1895" s="53">
        <v>1.0641</v>
      </c>
      <c r="E1895" s="55">
        <v>6.4999999999999997E-3</v>
      </c>
      <c r="F1895" s="53">
        <v>1.0076000000000001</v>
      </c>
      <c r="G1895" s="53">
        <v>1.0576000000000001</v>
      </c>
    </row>
    <row r="1896" spans="1:7" x14ac:dyDescent="0.15">
      <c r="A1896" s="53">
        <v>2147</v>
      </c>
      <c r="B1896" s="11" t="s">
        <v>6552</v>
      </c>
      <c r="C1896" s="53">
        <v>0.93679999999999997</v>
      </c>
      <c r="D1896" s="53">
        <v>0.93679999999999997</v>
      </c>
      <c r="E1896" s="55">
        <v>6.4000000000000003E-3</v>
      </c>
      <c r="F1896" s="53">
        <v>0.93079999999999996</v>
      </c>
      <c r="G1896" s="53">
        <v>0.93079999999999996</v>
      </c>
    </row>
    <row r="1897" spans="1:7" x14ac:dyDescent="0.15">
      <c r="A1897" s="53">
        <v>4694</v>
      </c>
      <c r="B1897" s="11" t="s">
        <v>6403</v>
      </c>
      <c r="C1897" s="53">
        <v>0.96879999999999999</v>
      </c>
      <c r="D1897" s="53">
        <v>0.96879999999999999</v>
      </c>
      <c r="E1897" s="55">
        <v>6.4000000000000003E-3</v>
      </c>
      <c r="F1897" s="53">
        <v>0.96260000000000001</v>
      </c>
      <c r="G1897" s="53">
        <v>0.96260000000000001</v>
      </c>
    </row>
    <row r="1898" spans="1:7" x14ac:dyDescent="0.15">
      <c r="A1898" s="53">
        <v>159946</v>
      </c>
      <c r="B1898" s="11" t="s">
        <v>9160</v>
      </c>
      <c r="C1898" s="53">
        <v>1.2189000000000001</v>
      </c>
      <c r="D1898" s="53">
        <v>1.2189000000000001</v>
      </c>
      <c r="E1898" s="55">
        <v>6.4000000000000003E-3</v>
      </c>
      <c r="F1898" s="53">
        <v>1.2111000000000001</v>
      </c>
      <c r="G1898" s="53">
        <v>1.2111000000000001</v>
      </c>
    </row>
    <row r="1899" spans="1:7" x14ac:dyDescent="0.15">
      <c r="A1899" s="53">
        <v>110013</v>
      </c>
      <c r="B1899" s="11" t="s">
        <v>10257</v>
      </c>
      <c r="C1899" s="53">
        <v>2.5009999999999999</v>
      </c>
      <c r="D1899" s="53">
        <v>7.5049999999999999</v>
      </c>
      <c r="E1899" s="55">
        <v>6.4000000000000003E-3</v>
      </c>
      <c r="F1899" s="53">
        <v>2.4849999999999999</v>
      </c>
      <c r="G1899" s="53">
        <v>7.4829999999999997</v>
      </c>
    </row>
    <row r="1900" spans="1:7" x14ac:dyDescent="0.15">
      <c r="A1900" s="53">
        <v>150246</v>
      </c>
      <c r="B1900" s="11" t="s">
        <v>10379</v>
      </c>
      <c r="C1900" s="53">
        <v>0.93899999999999995</v>
      </c>
      <c r="D1900" s="53">
        <v>0.19</v>
      </c>
      <c r="E1900" s="55">
        <v>6.4000000000000003E-3</v>
      </c>
      <c r="F1900" s="53">
        <v>0.93300000000000005</v>
      </c>
      <c r="G1900" s="53">
        <v>0.188</v>
      </c>
    </row>
    <row r="1901" spans="1:7" x14ac:dyDescent="0.15">
      <c r="A1901" s="53">
        <v>3132</v>
      </c>
      <c r="B1901" s="11" t="s">
        <v>6681</v>
      </c>
      <c r="C1901" s="53">
        <v>1.0496000000000001</v>
      </c>
      <c r="D1901" s="53">
        <v>1.1876</v>
      </c>
      <c r="E1901" s="55">
        <v>6.4000000000000003E-3</v>
      </c>
      <c r="F1901" s="53">
        <v>1.0428999999999999</v>
      </c>
      <c r="G1901" s="53">
        <v>1.1809000000000001</v>
      </c>
    </row>
    <row r="1902" spans="1:7" x14ac:dyDescent="0.15">
      <c r="A1902" s="53">
        <v>2621</v>
      </c>
      <c r="B1902" s="11" t="s">
        <v>8999</v>
      </c>
      <c r="C1902" s="53">
        <v>1.254</v>
      </c>
      <c r="D1902" s="53">
        <v>1.254</v>
      </c>
      <c r="E1902" s="55">
        <v>6.4000000000000003E-3</v>
      </c>
      <c r="F1902" s="53">
        <v>1.246</v>
      </c>
      <c r="G1902" s="53">
        <v>1.246</v>
      </c>
    </row>
    <row r="1903" spans="1:7" x14ac:dyDescent="0.15">
      <c r="A1903" s="53">
        <v>512500</v>
      </c>
      <c r="B1903" s="11" t="s">
        <v>10050</v>
      </c>
      <c r="C1903" s="53">
        <v>2.8058999999999998</v>
      </c>
      <c r="D1903" s="53">
        <v>0.61419999999999997</v>
      </c>
      <c r="E1903" s="55">
        <v>6.4000000000000003E-3</v>
      </c>
      <c r="F1903" s="53">
        <v>2.7879999999999998</v>
      </c>
      <c r="G1903" s="53">
        <v>0.61029999999999995</v>
      </c>
    </row>
    <row r="1904" spans="1:7" x14ac:dyDescent="0.15">
      <c r="A1904" s="53">
        <v>2067</v>
      </c>
      <c r="B1904" s="11" t="s">
        <v>8331</v>
      </c>
      <c r="C1904" s="53">
        <v>0.94099999999999995</v>
      </c>
      <c r="D1904" s="53">
        <v>1.101</v>
      </c>
      <c r="E1904" s="55">
        <v>6.4000000000000003E-3</v>
      </c>
      <c r="F1904" s="53">
        <v>0.93500000000000005</v>
      </c>
      <c r="G1904" s="53">
        <v>1.095</v>
      </c>
    </row>
    <row r="1905" spans="1:7" x14ac:dyDescent="0.15">
      <c r="A1905" s="53">
        <v>2084</v>
      </c>
      <c r="B1905" s="11" t="s">
        <v>6473</v>
      </c>
      <c r="C1905" s="53">
        <v>0.94099999999999995</v>
      </c>
      <c r="D1905" s="53">
        <v>0.94099999999999995</v>
      </c>
      <c r="E1905" s="55">
        <v>6.4000000000000003E-3</v>
      </c>
      <c r="F1905" s="53">
        <v>0.93500000000000005</v>
      </c>
      <c r="G1905" s="53">
        <v>0.93500000000000005</v>
      </c>
    </row>
    <row r="1906" spans="1:7" x14ac:dyDescent="0.15">
      <c r="A1906" s="53">
        <v>740101</v>
      </c>
      <c r="B1906" s="11" t="s">
        <v>5736</v>
      </c>
      <c r="C1906" s="53">
        <v>1.101</v>
      </c>
      <c r="D1906" s="53">
        <v>1.605</v>
      </c>
      <c r="E1906" s="55">
        <v>6.4000000000000003E-3</v>
      </c>
      <c r="F1906" s="53">
        <v>1.0940000000000001</v>
      </c>
      <c r="G1906" s="53">
        <v>1.5980000000000001</v>
      </c>
    </row>
    <row r="1907" spans="1:7" x14ac:dyDescent="0.15">
      <c r="A1907" s="53">
        <v>263001</v>
      </c>
      <c r="B1907" s="11" t="s">
        <v>8170</v>
      </c>
      <c r="C1907" s="53">
        <v>1.4159999999999999</v>
      </c>
      <c r="D1907" s="53">
        <v>1.4159999999999999</v>
      </c>
      <c r="E1907" s="55">
        <v>6.4000000000000003E-3</v>
      </c>
      <c r="F1907" s="53">
        <v>1.407</v>
      </c>
      <c r="G1907" s="53">
        <v>1.407</v>
      </c>
    </row>
    <row r="1908" spans="1:7" x14ac:dyDescent="0.15">
      <c r="A1908" s="53">
        <v>3026</v>
      </c>
      <c r="B1908" s="11" t="s">
        <v>7917</v>
      </c>
      <c r="C1908" s="53">
        <v>1.2124999999999999</v>
      </c>
      <c r="D1908" s="53">
        <v>1.2124999999999999</v>
      </c>
      <c r="E1908" s="55">
        <v>6.4000000000000003E-3</v>
      </c>
      <c r="F1908" s="53">
        <v>1.2048000000000001</v>
      </c>
      <c r="G1908" s="53">
        <v>1.2048000000000001</v>
      </c>
    </row>
    <row r="1909" spans="1:7" x14ac:dyDescent="0.15">
      <c r="A1909" s="53">
        <v>690</v>
      </c>
      <c r="B1909" s="11" t="s">
        <v>8075</v>
      </c>
      <c r="C1909" s="53">
        <v>0.78800000000000003</v>
      </c>
      <c r="D1909" s="53">
        <v>0.78800000000000003</v>
      </c>
      <c r="E1909" s="55">
        <v>6.4000000000000003E-3</v>
      </c>
      <c r="F1909" s="53">
        <v>0.78300000000000003</v>
      </c>
      <c r="G1909" s="53">
        <v>0.78300000000000003</v>
      </c>
    </row>
    <row r="1910" spans="1:7" x14ac:dyDescent="0.15">
      <c r="A1910" s="53">
        <v>159922</v>
      </c>
      <c r="B1910" s="11" t="s">
        <v>10004</v>
      </c>
      <c r="C1910" s="53">
        <v>5.8948</v>
      </c>
      <c r="D1910" s="53">
        <v>1.6528</v>
      </c>
      <c r="E1910" s="55">
        <v>6.4000000000000003E-3</v>
      </c>
      <c r="F1910" s="53">
        <v>5.8574000000000002</v>
      </c>
      <c r="G1910" s="53">
        <v>1.6423000000000001</v>
      </c>
    </row>
    <row r="1911" spans="1:7" x14ac:dyDescent="0.15">
      <c r="A1911" s="53">
        <v>4345</v>
      </c>
      <c r="B1911" s="11" t="s">
        <v>7606</v>
      </c>
      <c r="C1911" s="53">
        <v>0.85189999999999999</v>
      </c>
      <c r="D1911" s="53">
        <v>0.85189999999999999</v>
      </c>
      <c r="E1911" s="55">
        <v>6.4000000000000003E-3</v>
      </c>
      <c r="F1911" s="53">
        <v>0.84650000000000003</v>
      </c>
      <c r="G1911" s="53">
        <v>0.84650000000000003</v>
      </c>
    </row>
    <row r="1912" spans="1:7" x14ac:dyDescent="0.15">
      <c r="A1912" s="53">
        <v>163821</v>
      </c>
      <c r="B1912" s="11" t="s">
        <v>6670</v>
      </c>
      <c r="C1912" s="53">
        <v>1.42</v>
      </c>
      <c r="D1912" s="53">
        <v>1.42</v>
      </c>
      <c r="E1912" s="55">
        <v>6.4000000000000003E-3</v>
      </c>
      <c r="F1912" s="53">
        <v>1.411</v>
      </c>
      <c r="G1912" s="53">
        <v>1.411</v>
      </c>
    </row>
    <row r="1913" spans="1:7" x14ac:dyDescent="0.15">
      <c r="A1913" s="53">
        <v>150238</v>
      </c>
      <c r="B1913" s="11" t="s">
        <v>10355</v>
      </c>
      <c r="C1913" s="53">
        <v>0.94699999999999995</v>
      </c>
      <c r="D1913" s="53">
        <v>0.309</v>
      </c>
      <c r="E1913" s="55">
        <v>6.4000000000000003E-3</v>
      </c>
      <c r="F1913" s="53">
        <v>0.94099999999999995</v>
      </c>
      <c r="G1913" s="53">
        <v>0.307</v>
      </c>
    </row>
    <row r="1914" spans="1:7" x14ac:dyDescent="0.15">
      <c r="A1914" s="53">
        <v>4153</v>
      </c>
      <c r="B1914" s="11" t="s">
        <v>6777</v>
      </c>
      <c r="C1914" s="53">
        <v>1.105</v>
      </c>
      <c r="D1914" s="53">
        <v>1.105</v>
      </c>
      <c r="E1914" s="55">
        <v>6.4000000000000003E-3</v>
      </c>
      <c r="F1914" s="53">
        <v>1.0980000000000001</v>
      </c>
      <c r="G1914" s="53">
        <v>1.0980000000000001</v>
      </c>
    </row>
    <row r="1915" spans="1:7" x14ac:dyDescent="0.15">
      <c r="A1915" s="53">
        <v>510560</v>
      </c>
      <c r="B1915" s="11" t="s">
        <v>5827</v>
      </c>
      <c r="C1915" s="53">
        <v>1.2156</v>
      </c>
      <c r="D1915" s="53">
        <v>0.56289999999999996</v>
      </c>
      <c r="E1915" s="55">
        <v>6.4000000000000003E-3</v>
      </c>
      <c r="F1915" s="53">
        <v>1.2079</v>
      </c>
      <c r="G1915" s="53">
        <v>0.55930000000000002</v>
      </c>
    </row>
    <row r="1916" spans="1:7" x14ac:dyDescent="0.15">
      <c r="A1916" s="53">
        <v>1244</v>
      </c>
      <c r="B1916" s="11" t="s">
        <v>7830</v>
      </c>
      <c r="C1916" s="53">
        <v>1.1538999999999999</v>
      </c>
      <c r="D1916" s="53">
        <v>1.1538999999999999</v>
      </c>
      <c r="E1916" s="55">
        <v>6.4000000000000003E-3</v>
      </c>
      <c r="F1916" s="53">
        <v>1.1466000000000001</v>
      </c>
      <c r="G1916" s="53">
        <v>1.1466000000000001</v>
      </c>
    </row>
    <row r="1917" spans="1:7" x14ac:dyDescent="0.15">
      <c r="A1917" s="53">
        <v>163818</v>
      </c>
      <c r="B1917" s="11" t="s">
        <v>6789</v>
      </c>
      <c r="C1917" s="53">
        <v>1.2649999999999999</v>
      </c>
      <c r="D1917" s="53">
        <v>1.2649999999999999</v>
      </c>
      <c r="E1917" s="55">
        <v>6.4000000000000003E-3</v>
      </c>
      <c r="F1917" s="53">
        <v>1.2569999999999999</v>
      </c>
      <c r="G1917" s="53">
        <v>1.2569999999999999</v>
      </c>
    </row>
    <row r="1918" spans="1:7" x14ac:dyDescent="0.15">
      <c r="A1918" s="53">
        <v>1866</v>
      </c>
      <c r="B1918" s="11" t="s">
        <v>9206</v>
      </c>
      <c r="C1918" s="53">
        <v>1.107</v>
      </c>
      <c r="D1918" s="53">
        <v>1.107</v>
      </c>
      <c r="E1918" s="55">
        <v>6.4000000000000003E-3</v>
      </c>
      <c r="F1918" s="53">
        <v>1.1000000000000001</v>
      </c>
      <c r="G1918" s="53">
        <v>1.1000000000000001</v>
      </c>
    </row>
    <row r="1919" spans="1:7" x14ac:dyDescent="0.15">
      <c r="A1919" s="53">
        <v>202017</v>
      </c>
      <c r="B1919" s="11" t="s">
        <v>7607</v>
      </c>
      <c r="C1919" s="53">
        <v>0.85409999999999997</v>
      </c>
      <c r="D1919" s="53">
        <v>0.85409999999999997</v>
      </c>
      <c r="E1919" s="55">
        <v>6.4000000000000003E-3</v>
      </c>
      <c r="F1919" s="53">
        <v>0.84870000000000001</v>
      </c>
      <c r="G1919" s="53">
        <v>0.84870000000000001</v>
      </c>
    </row>
    <row r="1920" spans="1:7" x14ac:dyDescent="0.15">
      <c r="A1920" s="53">
        <v>90004</v>
      </c>
      <c r="B1920" s="11" t="s">
        <v>5746</v>
      </c>
      <c r="C1920" s="53">
        <v>1.0283</v>
      </c>
      <c r="D1920" s="53">
        <v>3.4493</v>
      </c>
      <c r="E1920" s="55">
        <v>6.4000000000000003E-3</v>
      </c>
      <c r="F1920" s="53">
        <v>1.0218</v>
      </c>
      <c r="G1920" s="53">
        <v>3.4428000000000001</v>
      </c>
    </row>
    <row r="1921" spans="1:7" x14ac:dyDescent="0.15">
      <c r="A1921" s="53">
        <v>159935</v>
      </c>
      <c r="B1921" s="11" t="s">
        <v>6534</v>
      </c>
      <c r="C1921" s="53">
        <v>1.5348999999999999</v>
      </c>
      <c r="D1921" s="53">
        <v>1.5348999999999999</v>
      </c>
      <c r="E1921" s="55">
        <v>6.4000000000000003E-3</v>
      </c>
      <c r="F1921" s="53">
        <v>1.5251999999999999</v>
      </c>
      <c r="G1921" s="53">
        <v>1.5251999999999999</v>
      </c>
    </row>
    <row r="1922" spans="1:7" x14ac:dyDescent="0.15">
      <c r="A1922" s="53">
        <v>2697</v>
      </c>
      <c r="B1922" s="11" t="s">
        <v>9000</v>
      </c>
      <c r="C1922" s="53">
        <v>1.266</v>
      </c>
      <c r="D1922" s="53">
        <v>1.266</v>
      </c>
      <c r="E1922" s="55">
        <v>6.4000000000000003E-3</v>
      </c>
      <c r="F1922" s="53">
        <v>1.258</v>
      </c>
      <c r="G1922" s="53">
        <v>1.258</v>
      </c>
    </row>
    <row r="1923" spans="1:7" x14ac:dyDescent="0.15">
      <c r="A1923" s="53">
        <v>160919</v>
      </c>
      <c r="B1923" s="11" t="s">
        <v>5796</v>
      </c>
      <c r="C1923" s="53">
        <v>1.1100000000000001</v>
      </c>
      <c r="D1923" s="53">
        <v>3.0960000000000001</v>
      </c>
      <c r="E1923" s="55">
        <v>6.3E-3</v>
      </c>
      <c r="F1923" s="53">
        <v>1.103</v>
      </c>
      <c r="G1923" s="53">
        <v>3.089</v>
      </c>
    </row>
    <row r="1924" spans="1:7" x14ac:dyDescent="0.15">
      <c r="A1924" s="53">
        <v>460009</v>
      </c>
      <c r="B1924" s="11" t="s">
        <v>7839</v>
      </c>
      <c r="C1924" s="53">
        <v>1.4279999999999999</v>
      </c>
      <c r="D1924" s="53">
        <v>1.9590000000000001</v>
      </c>
      <c r="E1924" s="55">
        <v>6.3E-3</v>
      </c>
      <c r="F1924" s="53">
        <v>1.419</v>
      </c>
      <c r="G1924" s="53">
        <v>1.95</v>
      </c>
    </row>
    <row r="1925" spans="1:7" x14ac:dyDescent="0.15">
      <c r="A1925" s="53">
        <v>519987</v>
      </c>
      <c r="B1925" s="11" t="s">
        <v>7623</v>
      </c>
      <c r="C1925" s="53">
        <v>0.95199999999999996</v>
      </c>
      <c r="D1925" s="53">
        <v>1.268</v>
      </c>
      <c r="E1925" s="55">
        <v>6.3E-3</v>
      </c>
      <c r="F1925" s="53">
        <v>0.94599999999999995</v>
      </c>
      <c r="G1925" s="53">
        <v>1.262</v>
      </c>
    </row>
    <row r="1926" spans="1:7" x14ac:dyDescent="0.15">
      <c r="A1926" s="53">
        <v>4271</v>
      </c>
      <c r="B1926" s="11" t="s">
        <v>7950</v>
      </c>
      <c r="C1926" s="53">
        <v>1.0636000000000001</v>
      </c>
      <c r="D1926" s="53">
        <v>1.0636000000000001</v>
      </c>
      <c r="E1926" s="55">
        <v>6.3E-3</v>
      </c>
      <c r="F1926" s="53">
        <v>1.0569</v>
      </c>
      <c r="G1926" s="53">
        <v>1.0569</v>
      </c>
    </row>
    <row r="1927" spans="1:7" x14ac:dyDescent="0.15">
      <c r="A1927" s="53">
        <v>1573</v>
      </c>
      <c r="B1927" s="11" t="s">
        <v>8171</v>
      </c>
      <c r="C1927" s="53">
        <v>0.95299999999999996</v>
      </c>
      <c r="D1927" s="53">
        <v>0.95299999999999996</v>
      </c>
      <c r="E1927" s="55">
        <v>6.3E-3</v>
      </c>
      <c r="F1927" s="53">
        <v>0.94699999999999995</v>
      </c>
      <c r="G1927" s="53">
        <v>0.94699999999999995</v>
      </c>
    </row>
    <row r="1928" spans="1:7" x14ac:dyDescent="0.15">
      <c r="A1928" s="53">
        <v>3147</v>
      </c>
      <c r="B1928" s="11" t="s">
        <v>5835</v>
      </c>
      <c r="C1928" s="53">
        <v>1.0015000000000001</v>
      </c>
      <c r="D1928" s="53">
        <v>1.0015000000000001</v>
      </c>
      <c r="E1928" s="55">
        <v>6.3E-3</v>
      </c>
      <c r="F1928" s="53">
        <v>0.99519999999999997</v>
      </c>
      <c r="G1928" s="53">
        <v>0.99519999999999997</v>
      </c>
    </row>
    <row r="1929" spans="1:7" x14ac:dyDescent="0.15">
      <c r="A1929" s="53">
        <v>350007</v>
      </c>
      <c r="B1929" s="11" t="s">
        <v>185</v>
      </c>
      <c r="C1929" s="53">
        <v>0.95399999999999996</v>
      </c>
      <c r="D1929" s="53">
        <v>0.95399999999999996</v>
      </c>
      <c r="E1929" s="55">
        <v>6.3E-3</v>
      </c>
      <c r="F1929" s="53">
        <v>0.94799999999999995</v>
      </c>
      <c r="G1929" s="53">
        <v>0.94799999999999995</v>
      </c>
    </row>
    <row r="1930" spans="1:7" x14ac:dyDescent="0.15">
      <c r="A1930" s="53">
        <v>2978</v>
      </c>
      <c r="B1930" s="11" t="s">
        <v>9290</v>
      </c>
      <c r="C1930" s="53">
        <v>0.7954</v>
      </c>
      <c r="D1930" s="53">
        <v>0.7954</v>
      </c>
      <c r="E1930" s="55">
        <v>6.3E-3</v>
      </c>
      <c r="F1930" s="53">
        <v>0.79039999999999999</v>
      </c>
      <c r="G1930" s="53">
        <v>0.79039999999999999</v>
      </c>
    </row>
    <row r="1931" spans="1:7" x14ac:dyDescent="0.15">
      <c r="A1931" s="53">
        <v>978</v>
      </c>
      <c r="B1931" s="11" t="s">
        <v>7744</v>
      </c>
      <c r="C1931" s="53">
        <v>1.4319999999999999</v>
      </c>
      <c r="D1931" s="53">
        <v>1.4319999999999999</v>
      </c>
      <c r="E1931" s="55">
        <v>6.3E-3</v>
      </c>
      <c r="F1931" s="53">
        <v>1.423</v>
      </c>
      <c r="G1931" s="53">
        <v>1.423</v>
      </c>
    </row>
    <row r="1932" spans="1:7" x14ac:dyDescent="0.15">
      <c r="A1932" s="53">
        <v>519991</v>
      </c>
      <c r="B1932" s="11" t="s">
        <v>7560</v>
      </c>
      <c r="C1932" s="53">
        <v>1.4330000000000001</v>
      </c>
      <c r="D1932" s="53">
        <v>2.069</v>
      </c>
      <c r="E1932" s="55">
        <v>6.3E-3</v>
      </c>
      <c r="F1932" s="53">
        <v>1.4239999999999999</v>
      </c>
      <c r="G1932" s="53">
        <v>2.06</v>
      </c>
    </row>
    <row r="1933" spans="1:7" x14ac:dyDescent="0.15">
      <c r="A1933" s="53">
        <v>90017</v>
      </c>
      <c r="B1933" s="11" t="s">
        <v>5868</v>
      </c>
      <c r="C1933" s="53">
        <v>1.115</v>
      </c>
      <c r="D1933" s="53">
        <v>1.125</v>
      </c>
      <c r="E1933" s="55">
        <v>6.3E-3</v>
      </c>
      <c r="F1933" s="53">
        <v>1.1080000000000001</v>
      </c>
      <c r="G1933" s="53">
        <v>1.1180000000000001</v>
      </c>
    </row>
    <row r="1934" spans="1:7" x14ac:dyDescent="0.15">
      <c r="A1934" s="53">
        <v>320003</v>
      </c>
      <c r="B1934" s="11" t="s">
        <v>8921</v>
      </c>
      <c r="C1934" s="53">
        <v>1.3221000000000001</v>
      </c>
      <c r="D1934" s="53">
        <v>3.2056</v>
      </c>
      <c r="E1934" s="55">
        <v>6.3E-3</v>
      </c>
      <c r="F1934" s="53">
        <v>1.3138000000000001</v>
      </c>
      <c r="G1934" s="53">
        <v>3.1972999999999998</v>
      </c>
    </row>
    <row r="1935" spans="1:7" x14ac:dyDescent="0.15">
      <c r="A1935" s="53">
        <v>180010</v>
      </c>
      <c r="B1935" s="11" t="s">
        <v>7652</v>
      </c>
      <c r="C1935" s="53">
        <v>1.5932999999999999</v>
      </c>
      <c r="D1935" s="53">
        <v>4.0319000000000003</v>
      </c>
      <c r="E1935" s="55">
        <v>6.3E-3</v>
      </c>
      <c r="F1935" s="53">
        <v>1.5832999999999999</v>
      </c>
      <c r="G1935" s="53">
        <v>4.0218999999999996</v>
      </c>
    </row>
    <row r="1936" spans="1:7" x14ac:dyDescent="0.15">
      <c r="A1936" s="53">
        <v>161810</v>
      </c>
      <c r="B1936" s="11" t="s">
        <v>7642</v>
      </c>
      <c r="C1936" s="53">
        <v>1.4350000000000001</v>
      </c>
      <c r="D1936" s="53">
        <v>1.3640000000000001</v>
      </c>
      <c r="E1936" s="55">
        <v>6.3E-3</v>
      </c>
      <c r="F1936" s="53">
        <v>1.4259999999999999</v>
      </c>
      <c r="G1936" s="53">
        <v>1.3560000000000001</v>
      </c>
    </row>
    <row r="1937" spans="1:7" x14ac:dyDescent="0.15">
      <c r="A1937" s="53">
        <v>1210</v>
      </c>
      <c r="B1937" s="11" t="s">
        <v>5752</v>
      </c>
      <c r="C1937" s="53">
        <v>0.6381</v>
      </c>
      <c r="D1937" s="53">
        <v>0.6381</v>
      </c>
      <c r="E1937" s="55">
        <v>6.3E-3</v>
      </c>
      <c r="F1937" s="53">
        <v>0.6341</v>
      </c>
      <c r="G1937" s="53">
        <v>0.6341</v>
      </c>
    </row>
    <row r="1938" spans="1:7" x14ac:dyDescent="0.15">
      <c r="A1938" s="53">
        <v>165520</v>
      </c>
      <c r="B1938" s="11" t="s">
        <v>6482</v>
      </c>
      <c r="C1938" s="53">
        <v>1.117</v>
      </c>
      <c r="D1938" s="53">
        <v>1.264</v>
      </c>
      <c r="E1938" s="55">
        <v>6.3E-3</v>
      </c>
      <c r="F1938" s="53">
        <v>1.1100000000000001</v>
      </c>
      <c r="G1938" s="53">
        <v>1.26</v>
      </c>
    </row>
    <row r="1939" spans="1:7" x14ac:dyDescent="0.15">
      <c r="A1939" s="53">
        <v>519772</v>
      </c>
      <c r="B1939" s="11" t="s">
        <v>10566</v>
      </c>
      <c r="C1939" s="53">
        <v>1.4370000000000001</v>
      </c>
      <c r="D1939" s="53">
        <v>1.4370000000000001</v>
      </c>
      <c r="E1939" s="55">
        <v>6.3E-3</v>
      </c>
      <c r="F1939" s="53">
        <v>1.4279999999999999</v>
      </c>
      <c r="G1939" s="53">
        <v>1.4279999999999999</v>
      </c>
    </row>
    <row r="1940" spans="1:7" x14ac:dyDescent="0.15">
      <c r="A1940" s="53">
        <v>1180</v>
      </c>
      <c r="B1940" s="11" t="s">
        <v>9269</v>
      </c>
      <c r="C1940" s="53">
        <v>0.79910000000000003</v>
      </c>
      <c r="D1940" s="53">
        <v>0.79910000000000003</v>
      </c>
      <c r="E1940" s="55">
        <v>6.3E-3</v>
      </c>
      <c r="F1940" s="53">
        <v>0.79410000000000003</v>
      </c>
      <c r="G1940" s="53">
        <v>0.79410000000000003</v>
      </c>
    </row>
    <row r="1941" spans="1:7" x14ac:dyDescent="0.15">
      <c r="A1941" s="53">
        <v>202025</v>
      </c>
      <c r="B1941" s="11" t="s">
        <v>7904</v>
      </c>
      <c r="C1941" s="53">
        <v>1.4077</v>
      </c>
      <c r="D1941" s="53">
        <v>1.4077</v>
      </c>
      <c r="E1941" s="55">
        <v>6.3E-3</v>
      </c>
      <c r="F1941" s="53">
        <v>1.3989</v>
      </c>
      <c r="G1941" s="53">
        <v>1.3989</v>
      </c>
    </row>
    <row r="1942" spans="1:7" x14ac:dyDescent="0.15">
      <c r="A1942" s="53">
        <v>163109</v>
      </c>
      <c r="B1942" s="11" t="s">
        <v>8965</v>
      </c>
      <c r="C1942" s="53">
        <v>0.56000000000000005</v>
      </c>
      <c r="D1942" s="53">
        <v>0.76029999999999998</v>
      </c>
      <c r="E1942" s="55">
        <v>6.3E-3</v>
      </c>
      <c r="F1942" s="53">
        <v>0.55649999999999999</v>
      </c>
      <c r="G1942" s="53">
        <v>0.75680000000000003</v>
      </c>
    </row>
    <row r="1943" spans="1:7" x14ac:dyDescent="0.15">
      <c r="A1943" s="53">
        <v>535</v>
      </c>
      <c r="B1943" s="11" t="s">
        <v>8180</v>
      </c>
      <c r="C1943" s="53">
        <v>0.96099999999999997</v>
      </c>
      <c r="D1943" s="53">
        <v>1.476</v>
      </c>
      <c r="E1943" s="55">
        <v>6.3E-3</v>
      </c>
      <c r="F1943" s="53">
        <v>0.95499999999999996</v>
      </c>
      <c r="G1943" s="53">
        <v>1.47</v>
      </c>
    </row>
    <row r="1944" spans="1:7" x14ac:dyDescent="0.15">
      <c r="A1944" s="53">
        <v>50008</v>
      </c>
      <c r="B1944" s="11" t="s">
        <v>10156</v>
      </c>
      <c r="C1944" s="53">
        <v>0.80100000000000005</v>
      </c>
      <c r="D1944" s="53">
        <v>2.9969999999999999</v>
      </c>
      <c r="E1944" s="55">
        <v>6.3E-3</v>
      </c>
      <c r="F1944" s="53">
        <v>0.79600000000000004</v>
      </c>
      <c r="G1944" s="53">
        <v>2.9860000000000002</v>
      </c>
    </row>
    <row r="1945" spans="1:7" x14ac:dyDescent="0.15">
      <c r="A1945" s="53">
        <v>512310</v>
      </c>
      <c r="B1945" s="11" t="s">
        <v>10258</v>
      </c>
      <c r="C1945" s="53">
        <v>0.57679999999999998</v>
      </c>
      <c r="D1945" s="53">
        <v>0.57679999999999998</v>
      </c>
      <c r="E1945" s="55">
        <v>6.3E-3</v>
      </c>
      <c r="F1945" s="53">
        <v>0.57320000000000004</v>
      </c>
      <c r="G1945" s="53">
        <v>0.57320000000000004</v>
      </c>
    </row>
    <row r="1946" spans="1:7" x14ac:dyDescent="0.15">
      <c r="A1946" s="53">
        <v>160808</v>
      </c>
      <c r="B1946" s="11" t="s">
        <v>6591</v>
      </c>
      <c r="C1946" s="53">
        <v>0.96199999999999997</v>
      </c>
      <c r="D1946" s="53">
        <v>1.6539999999999999</v>
      </c>
      <c r="E1946" s="55">
        <v>6.3E-3</v>
      </c>
      <c r="F1946" s="53">
        <v>0.95599999999999996</v>
      </c>
      <c r="G1946" s="53">
        <v>1.651</v>
      </c>
    </row>
    <row r="1947" spans="1:7" x14ac:dyDescent="0.15">
      <c r="A1947" s="53">
        <v>163113</v>
      </c>
      <c r="B1947" s="11" t="s">
        <v>8998</v>
      </c>
      <c r="C1947" s="53">
        <v>0.89810000000000001</v>
      </c>
      <c r="D1947" s="53">
        <v>1.6238999999999999</v>
      </c>
      <c r="E1947" s="55">
        <v>6.3E-3</v>
      </c>
      <c r="F1947" s="53">
        <v>0.89249999999999996</v>
      </c>
      <c r="G1947" s="53">
        <v>1.6183000000000001</v>
      </c>
    </row>
    <row r="1948" spans="1:7" x14ac:dyDescent="0.15">
      <c r="A1948" s="53">
        <v>1500</v>
      </c>
      <c r="B1948" s="11" t="s">
        <v>6636</v>
      </c>
      <c r="C1948" s="53">
        <v>1.123</v>
      </c>
      <c r="D1948" s="53">
        <v>1.2430000000000001</v>
      </c>
      <c r="E1948" s="55">
        <v>6.3E-3</v>
      </c>
      <c r="F1948" s="53">
        <v>1.1160000000000001</v>
      </c>
      <c r="G1948" s="53">
        <v>1.236</v>
      </c>
    </row>
    <row r="1949" spans="1:7" x14ac:dyDescent="0.15">
      <c r="A1949" s="53">
        <v>4435</v>
      </c>
      <c r="B1949" s="11" t="s">
        <v>10283</v>
      </c>
      <c r="C1949" s="53">
        <v>0.81869999999999998</v>
      </c>
      <c r="D1949" s="53">
        <v>0.81869999999999998</v>
      </c>
      <c r="E1949" s="55">
        <v>6.3E-3</v>
      </c>
      <c r="F1949" s="53">
        <v>0.81359999999999999</v>
      </c>
      <c r="G1949" s="53">
        <v>0.81359999999999999</v>
      </c>
    </row>
    <row r="1950" spans="1:7" x14ac:dyDescent="0.15">
      <c r="A1950" s="53">
        <v>1917</v>
      </c>
      <c r="B1950" s="11" t="s">
        <v>9700</v>
      </c>
      <c r="C1950" s="53">
        <v>0.96499999999999997</v>
      </c>
      <c r="D1950" s="53">
        <v>1.0349999999999999</v>
      </c>
      <c r="E1950" s="55">
        <v>6.3E-3</v>
      </c>
      <c r="F1950" s="53">
        <v>0.95899999999999996</v>
      </c>
      <c r="G1950" s="53">
        <v>1.0289999999999999</v>
      </c>
    </row>
    <row r="1951" spans="1:7" x14ac:dyDescent="0.15">
      <c r="A1951" s="53">
        <v>80001</v>
      </c>
      <c r="B1951" s="11" t="s">
        <v>8031</v>
      </c>
      <c r="C1951" s="53">
        <v>1.1279999999999999</v>
      </c>
      <c r="D1951" s="53">
        <v>3.7509999999999999</v>
      </c>
      <c r="E1951" s="55">
        <v>6.1999999999999998E-3</v>
      </c>
      <c r="F1951" s="53">
        <v>1.121</v>
      </c>
      <c r="G1951" s="53">
        <v>3.7440000000000002</v>
      </c>
    </row>
    <row r="1952" spans="1:7" x14ac:dyDescent="0.15">
      <c r="A1952" s="53">
        <v>512510</v>
      </c>
      <c r="B1952" s="11" t="s">
        <v>7837</v>
      </c>
      <c r="C1952" s="53">
        <v>1.1931</v>
      </c>
      <c r="D1952" s="53">
        <v>0.60509999999999997</v>
      </c>
      <c r="E1952" s="55">
        <v>6.1999999999999998E-3</v>
      </c>
      <c r="F1952" s="53">
        <v>1.1857</v>
      </c>
      <c r="G1952" s="53">
        <v>0.60140000000000005</v>
      </c>
    </row>
    <row r="1953" spans="1:7" x14ac:dyDescent="0.15">
      <c r="A1953" s="53">
        <v>240010</v>
      </c>
      <c r="B1953" s="11" t="s">
        <v>10568</v>
      </c>
      <c r="C1953" s="53">
        <v>1.3705000000000001</v>
      </c>
      <c r="D1953" s="53">
        <v>1.3705000000000001</v>
      </c>
      <c r="E1953" s="55">
        <v>6.1999999999999998E-3</v>
      </c>
      <c r="F1953" s="53">
        <v>1.3620000000000001</v>
      </c>
      <c r="G1953" s="53">
        <v>1.3620000000000001</v>
      </c>
    </row>
    <row r="1954" spans="1:7" x14ac:dyDescent="0.15">
      <c r="A1954" s="53">
        <v>2663</v>
      </c>
      <c r="B1954" s="11" t="s">
        <v>8039</v>
      </c>
      <c r="C1954" s="53">
        <v>1.1299999999999999</v>
      </c>
      <c r="D1954" s="53">
        <v>1.1299999999999999</v>
      </c>
      <c r="E1954" s="55">
        <v>6.1999999999999998E-3</v>
      </c>
      <c r="F1954" s="53">
        <v>1.123</v>
      </c>
      <c r="G1954" s="53">
        <v>1.123</v>
      </c>
    </row>
    <row r="1955" spans="1:7" x14ac:dyDescent="0.15">
      <c r="A1955" s="53">
        <v>165528</v>
      </c>
      <c r="B1955" s="11" t="s">
        <v>6583</v>
      </c>
      <c r="C1955" s="53">
        <v>0.96899999999999997</v>
      </c>
      <c r="D1955" s="53">
        <v>0.96899999999999997</v>
      </c>
      <c r="E1955" s="55">
        <v>6.1999999999999998E-3</v>
      </c>
      <c r="F1955" s="53">
        <v>0.96299999999999997</v>
      </c>
      <c r="G1955" s="53">
        <v>0.96299999999999997</v>
      </c>
    </row>
    <row r="1956" spans="1:7" x14ac:dyDescent="0.15">
      <c r="A1956" s="53">
        <v>2076</v>
      </c>
      <c r="B1956" s="11" t="s">
        <v>7975</v>
      </c>
      <c r="C1956" s="53">
        <v>1.0014000000000001</v>
      </c>
      <c r="D1956" s="53">
        <v>1.0014000000000001</v>
      </c>
      <c r="E1956" s="55">
        <v>6.1999999999999998E-3</v>
      </c>
      <c r="F1956" s="53">
        <v>0.99519999999999997</v>
      </c>
      <c r="G1956" s="53">
        <v>0.99519999999999997</v>
      </c>
    </row>
    <row r="1957" spans="1:7" x14ac:dyDescent="0.15">
      <c r="A1957" s="53">
        <v>502013</v>
      </c>
      <c r="B1957" s="11" t="s">
        <v>8080</v>
      </c>
      <c r="C1957" s="53">
        <v>0.80800000000000005</v>
      </c>
      <c r="D1957" s="53">
        <v>0</v>
      </c>
      <c r="E1957" s="55">
        <v>6.1999999999999998E-3</v>
      </c>
      <c r="F1957" s="53">
        <v>0.80300000000000005</v>
      </c>
      <c r="G1957" s="53">
        <v>0</v>
      </c>
    </row>
    <row r="1958" spans="1:7" x14ac:dyDescent="0.15">
      <c r="A1958" s="53">
        <v>4558</v>
      </c>
      <c r="B1958" s="11" t="s">
        <v>151</v>
      </c>
      <c r="C1958" s="53">
        <v>0.95430000000000004</v>
      </c>
      <c r="D1958" s="53">
        <v>0.95430000000000004</v>
      </c>
      <c r="E1958" s="55">
        <v>6.1999999999999998E-3</v>
      </c>
      <c r="F1958" s="53">
        <v>0.94840000000000002</v>
      </c>
      <c r="G1958" s="53">
        <v>0.94840000000000002</v>
      </c>
    </row>
    <row r="1959" spans="1:7" x14ac:dyDescent="0.15">
      <c r="A1959" s="53">
        <v>159932</v>
      </c>
      <c r="B1959" s="11" t="s">
        <v>5840</v>
      </c>
      <c r="C1959" s="53">
        <v>1.6180000000000001</v>
      </c>
      <c r="D1959" s="53">
        <v>1.371</v>
      </c>
      <c r="E1959" s="55">
        <v>6.1999999999999998E-3</v>
      </c>
      <c r="F1959" s="53">
        <v>1.6080000000000001</v>
      </c>
      <c r="G1959" s="53">
        <v>1.3620000000000001</v>
      </c>
    </row>
    <row r="1960" spans="1:7" x14ac:dyDescent="0.15">
      <c r="A1960" s="53">
        <v>2945</v>
      </c>
      <c r="B1960" s="11" t="s">
        <v>6020</v>
      </c>
      <c r="C1960" s="53">
        <v>0.97099999999999997</v>
      </c>
      <c r="D1960" s="53">
        <v>0.97099999999999997</v>
      </c>
      <c r="E1960" s="55">
        <v>6.1999999999999998E-3</v>
      </c>
      <c r="F1960" s="53">
        <v>0.96499999999999997</v>
      </c>
      <c r="G1960" s="53">
        <v>0.96499999999999997</v>
      </c>
    </row>
    <row r="1961" spans="1:7" x14ac:dyDescent="0.15">
      <c r="A1961" s="53">
        <v>2662</v>
      </c>
      <c r="B1961" s="11" t="s">
        <v>8042</v>
      </c>
      <c r="C1961" s="53">
        <v>1.1339999999999999</v>
      </c>
      <c r="D1961" s="53">
        <v>1.1339999999999999</v>
      </c>
      <c r="E1961" s="55">
        <v>6.1999999999999998E-3</v>
      </c>
      <c r="F1961" s="53">
        <v>1.127</v>
      </c>
      <c r="G1961" s="53">
        <v>1.127</v>
      </c>
    </row>
    <row r="1962" spans="1:7" x14ac:dyDescent="0.15">
      <c r="A1962" s="53">
        <v>50019</v>
      </c>
      <c r="B1962" s="11" t="s">
        <v>9879</v>
      </c>
      <c r="C1962" s="53">
        <v>1.296</v>
      </c>
      <c r="D1962" s="53">
        <v>1.3009999999999999</v>
      </c>
      <c r="E1962" s="55">
        <v>6.1999999999999998E-3</v>
      </c>
      <c r="F1962" s="53">
        <v>1.288</v>
      </c>
      <c r="G1962" s="53">
        <v>1.2929999999999999</v>
      </c>
    </row>
    <row r="1963" spans="1:7" x14ac:dyDescent="0.15">
      <c r="A1963" s="53">
        <v>90013</v>
      </c>
      <c r="B1963" s="11" t="s">
        <v>5903</v>
      </c>
      <c r="C1963" s="53">
        <v>1.2969999999999999</v>
      </c>
      <c r="D1963" s="53">
        <v>2.3069999999999999</v>
      </c>
      <c r="E1963" s="55">
        <v>6.1999999999999998E-3</v>
      </c>
      <c r="F1963" s="53">
        <v>1.2889999999999999</v>
      </c>
      <c r="G1963" s="53">
        <v>2.2989999999999999</v>
      </c>
    </row>
    <row r="1964" spans="1:7" x14ac:dyDescent="0.15">
      <c r="A1964" s="53">
        <v>1254</v>
      </c>
      <c r="B1964" s="11" t="s">
        <v>6880</v>
      </c>
      <c r="C1964" s="53">
        <v>1.135</v>
      </c>
      <c r="D1964" s="53">
        <v>1.135</v>
      </c>
      <c r="E1964" s="55">
        <v>6.1999999999999998E-3</v>
      </c>
      <c r="F1964" s="53">
        <v>1.1279999999999999</v>
      </c>
      <c r="G1964" s="53">
        <v>1.1279999999999999</v>
      </c>
    </row>
    <row r="1965" spans="1:7" x14ac:dyDescent="0.15">
      <c r="A1965" s="53">
        <v>2313</v>
      </c>
      <c r="B1965" s="11" t="s">
        <v>6879</v>
      </c>
      <c r="C1965" s="53">
        <v>1.135</v>
      </c>
      <c r="D1965" s="53">
        <v>1.135</v>
      </c>
      <c r="E1965" s="55">
        <v>6.1999999999999998E-3</v>
      </c>
      <c r="F1965" s="53">
        <v>1.1279999999999999</v>
      </c>
      <c r="G1965" s="53">
        <v>1.1279999999999999</v>
      </c>
    </row>
    <row r="1966" spans="1:7" x14ac:dyDescent="0.15">
      <c r="A1966" s="53">
        <v>5126</v>
      </c>
      <c r="B1966" s="11" t="s">
        <v>8092</v>
      </c>
      <c r="C1966" s="53">
        <v>0.95689999999999997</v>
      </c>
      <c r="D1966" s="53">
        <v>0.95689999999999997</v>
      </c>
      <c r="E1966" s="55">
        <v>6.1999999999999998E-3</v>
      </c>
      <c r="F1966" s="53">
        <v>0.95099999999999996</v>
      </c>
      <c r="G1966" s="53">
        <v>0.95099999999999996</v>
      </c>
    </row>
    <row r="1967" spans="1:7" x14ac:dyDescent="0.15">
      <c r="A1967" s="53">
        <v>2281</v>
      </c>
      <c r="B1967" s="11" t="s">
        <v>10693</v>
      </c>
      <c r="C1967" s="53">
        <v>1.006</v>
      </c>
      <c r="D1967" s="53">
        <v>1.006</v>
      </c>
      <c r="E1967" s="55">
        <v>6.1999999999999998E-3</v>
      </c>
      <c r="F1967" s="53">
        <v>0.99980000000000002</v>
      </c>
      <c r="G1967" s="53">
        <v>0.99980000000000002</v>
      </c>
    </row>
    <row r="1968" spans="1:7" x14ac:dyDescent="0.15">
      <c r="A1968" s="53">
        <v>960027</v>
      </c>
      <c r="B1968" s="11" t="s">
        <v>9626</v>
      </c>
      <c r="C1968" s="53">
        <v>0.97499999999999998</v>
      </c>
      <c r="D1968" s="53">
        <v>0.97499999999999998</v>
      </c>
      <c r="E1968" s="55">
        <v>6.1999999999999998E-3</v>
      </c>
      <c r="F1968" s="53">
        <v>0.96899999999999997</v>
      </c>
      <c r="G1968" s="53">
        <v>0.96899999999999997</v>
      </c>
    </row>
    <row r="1969" spans="1:7" x14ac:dyDescent="0.15">
      <c r="A1969" s="53">
        <v>460005</v>
      </c>
      <c r="B1969" s="11" t="s">
        <v>7586</v>
      </c>
      <c r="C1969" s="53">
        <v>2.2675000000000001</v>
      </c>
      <c r="D1969" s="53">
        <v>3.2505000000000002</v>
      </c>
      <c r="E1969" s="55">
        <v>6.1999999999999998E-3</v>
      </c>
      <c r="F1969" s="53">
        <v>2.2536</v>
      </c>
      <c r="G1969" s="53">
        <v>3.2366000000000001</v>
      </c>
    </row>
    <row r="1970" spans="1:7" x14ac:dyDescent="0.15">
      <c r="A1970" s="53">
        <v>519732</v>
      </c>
      <c r="B1970" s="11" t="s">
        <v>10577</v>
      </c>
      <c r="C1970" s="53">
        <v>2.774</v>
      </c>
      <c r="D1970" s="53">
        <v>2.774</v>
      </c>
      <c r="E1970" s="55">
        <v>6.1999999999999998E-3</v>
      </c>
      <c r="F1970" s="53">
        <v>2.7570000000000001</v>
      </c>
      <c r="G1970" s="53">
        <v>2.7570000000000001</v>
      </c>
    </row>
    <row r="1971" spans="1:7" x14ac:dyDescent="0.15">
      <c r="A1971" s="53">
        <v>4480</v>
      </c>
      <c r="B1971" s="11" t="s">
        <v>10636</v>
      </c>
      <c r="C1971" s="53">
        <v>1.1262000000000001</v>
      </c>
      <c r="D1971" s="53">
        <v>1.1262000000000001</v>
      </c>
      <c r="E1971" s="55">
        <v>6.1999999999999998E-3</v>
      </c>
      <c r="F1971" s="53">
        <v>1.1193</v>
      </c>
      <c r="G1971" s="53">
        <v>1.1193</v>
      </c>
    </row>
    <row r="1972" spans="1:7" x14ac:dyDescent="0.15">
      <c r="A1972" s="53">
        <v>360012</v>
      </c>
      <c r="B1972" s="11" t="s">
        <v>9377</v>
      </c>
      <c r="C1972" s="53">
        <v>1.2586999999999999</v>
      </c>
      <c r="D1972" s="53">
        <v>1.6487000000000001</v>
      </c>
      <c r="E1972" s="55">
        <v>6.1999999999999998E-3</v>
      </c>
      <c r="F1972" s="53">
        <v>1.2509999999999999</v>
      </c>
      <c r="G1972" s="53">
        <v>1.641</v>
      </c>
    </row>
    <row r="1973" spans="1:7" x14ac:dyDescent="0.15">
      <c r="A1973" s="53">
        <v>519778</v>
      </c>
      <c r="B1973" s="11" t="s">
        <v>10571</v>
      </c>
      <c r="C1973" s="53">
        <v>1.1286</v>
      </c>
      <c r="D1973" s="53">
        <v>1.1286</v>
      </c>
      <c r="E1973" s="55">
        <v>6.1999999999999998E-3</v>
      </c>
      <c r="F1973" s="53">
        <v>1.1216999999999999</v>
      </c>
      <c r="G1973" s="53">
        <v>1.1216999999999999</v>
      </c>
    </row>
    <row r="1974" spans="1:7" x14ac:dyDescent="0.15">
      <c r="A1974" s="53">
        <v>159944</v>
      </c>
      <c r="B1974" s="11" t="s">
        <v>9388</v>
      </c>
      <c r="C1974" s="53">
        <v>0.90100000000000002</v>
      </c>
      <c r="D1974" s="53">
        <v>0.90100000000000002</v>
      </c>
      <c r="E1974" s="55">
        <v>6.1000000000000004E-3</v>
      </c>
      <c r="F1974" s="53">
        <v>0.89549999999999996</v>
      </c>
      <c r="G1974" s="53">
        <v>0.89549999999999996</v>
      </c>
    </row>
    <row r="1975" spans="1:7" x14ac:dyDescent="0.15">
      <c r="A1975" s="53">
        <v>1556</v>
      </c>
      <c r="B1975" s="11" t="s">
        <v>5985</v>
      </c>
      <c r="C1975" s="53">
        <v>0.8357</v>
      </c>
      <c r="D1975" s="53">
        <v>0.8357</v>
      </c>
      <c r="E1975" s="55">
        <v>6.1000000000000004E-3</v>
      </c>
      <c r="F1975" s="53">
        <v>0.8306</v>
      </c>
      <c r="G1975" s="53">
        <v>0.8306</v>
      </c>
    </row>
    <row r="1976" spans="1:7" x14ac:dyDescent="0.15">
      <c r="A1976" s="53">
        <v>240008</v>
      </c>
      <c r="B1976" s="11" t="s">
        <v>10603</v>
      </c>
      <c r="C1976" s="53">
        <v>5.2466999999999997</v>
      </c>
      <c r="D1976" s="53">
        <v>5.2466999999999997</v>
      </c>
      <c r="E1976" s="55">
        <v>6.1000000000000004E-3</v>
      </c>
      <c r="F1976" s="53">
        <v>5.2146999999999997</v>
      </c>
      <c r="G1976" s="53">
        <v>5.2146999999999997</v>
      </c>
    </row>
    <row r="1977" spans="1:7" ht="32" x14ac:dyDescent="0.15">
      <c r="A1977" s="53">
        <v>501017</v>
      </c>
      <c r="B1977" s="11" t="s">
        <v>5948</v>
      </c>
      <c r="C1977" s="53">
        <v>0.8871</v>
      </c>
      <c r="D1977" s="53">
        <v>0.8871</v>
      </c>
      <c r="E1977" s="55">
        <v>6.1000000000000004E-3</v>
      </c>
      <c r="F1977" s="53">
        <v>0.88170000000000004</v>
      </c>
      <c r="G1977" s="53">
        <v>0.88170000000000004</v>
      </c>
    </row>
    <row r="1978" spans="1:7" x14ac:dyDescent="0.15">
      <c r="A1978" s="53">
        <v>1373</v>
      </c>
      <c r="B1978" s="11" t="s">
        <v>9539</v>
      </c>
      <c r="C1978" s="53">
        <v>0.82199999999999995</v>
      </c>
      <c r="D1978" s="53">
        <v>0.82199999999999995</v>
      </c>
      <c r="E1978" s="55">
        <v>6.1000000000000004E-3</v>
      </c>
      <c r="F1978" s="53">
        <v>0.81699999999999995</v>
      </c>
      <c r="G1978" s="53">
        <v>0.81699999999999995</v>
      </c>
    </row>
    <row r="1979" spans="1:7" x14ac:dyDescent="0.15">
      <c r="A1979" s="53">
        <v>4434</v>
      </c>
      <c r="B1979" s="11" t="s">
        <v>10274</v>
      </c>
      <c r="C1979" s="53">
        <v>0.82230000000000003</v>
      </c>
      <c r="D1979" s="53">
        <v>0.82230000000000003</v>
      </c>
      <c r="E1979" s="55">
        <v>6.1000000000000004E-3</v>
      </c>
      <c r="F1979" s="53">
        <v>0.81730000000000003</v>
      </c>
      <c r="G1979" s="53">
        <v>0.81730000000000003</v>
      </c>
    </row>
    <row r="1980" spans="1:7" x14ac:dyDescent="0.15">
      <c r="A1980" s="53">
        <v>1126</v>
      </c>
      <c r="B1980" s="11" t="s">
        <v>7688</v>
      </c>
      <c r="C1980" s="53">
        <v>0.65800000000000003</v>
      </c>
      <c r="D1980" s="53">
        <v>0.65800000000000003</v>
      </c>
      <c r="E1980" s="55">
        <v>6.1000000000000004E-3</v>
      </c>
      <c r="F1980" s="53">
        <v>0.65400000000000003</v>
      </c>
      <c r="G1980" s="53">
        <v>0.65400000000000003</v>
      </c>
    </row>
    <row r="1981" spans="1:7" x14ac:dyDescent="0.15">
      <c r="A1981" s="53">
        <v>4559</v>
      </c>
      <c r="B1981" s="11" t="s">
        <v>150</v>
      </c>
      <c r="C1981" s="53">
        <v>0.95440000000000003</v>
      </c>
      <c r="D1981" s="53">
        <v>0.95440000000000003</v>
      </c>
      <c r="E1981" s="55">
        <v>6.1000000000000004E-3</v>
      </c>
      <c r="F1981" s="53">
        <v>0.9486</v>
      </c>
      <c r="G1981" s="53">
        <v>0.9486</v>
      </c>
    </row>
    <row r="1982" spans="1:7" x14ac:dyDescent="0.15">
      <c r="A1982" s="53">
        <v>1458</v>
      </c>
      <c r="B1982" s="11" t="s">
        <v>9166</v>
      </c>
      <c r="C1982" s="53">
        <v>1.3168</v>
      </c>
      <c r="D1982" s="53">
        <v>1.3168</v>
      </c>
      <c r="E1982" s="55">
        <v>6.1000000000000004E-3</v>
      </c>
      <c r="F1982" s="53">
        <v>1.3088</v>
      </c>
      <c r="G1982" s="53">
        <v>1.3088</v>
      </c>
    </row>
    <row r="1983" spans="1:7" x14ac:dyDescent="0.15">
      <c r="A1983" s="53">
        <v>1387</v>
      </c>
      <c r="B1983" s="11" t="s">
        <v>6344</v>
      </c>
      <c r="C1983" s="53">
        <v>1.6479999999999999</v>
      </c>
      <c r="D1983" s="53">
        <v>2.08</v>
      </c>
      <c r="E1983" s="55">
        <v>6.1000000000000004E-3</v>
      </c>
      <c r="F1983" s="53">
        <v>1.6379999999999999</v>
      </c>
      <c r="G1983" s="53">
        <v>2.0699999999999998</v>
      </c>
    </row>
    <row r="1984" spans="1:7" x14ac:dyDescent="0.15">
      <c r="A1984" s="53">
        <v>50111</v>
      </c>
      <c r="B1984" s="11" t="s">
        <v>9579</v>
      </c>
      <c r="C1984" s="53">
        <v>2.1429999999999998</v>
      </c>
      <c r="D1984" s="53">
        <v>2.2400000000000002</v>
      </c>
      <c r="E1984" s="55">
        <v>6.1000000000000004E-3</v>
      </c>
      <c r="F1984" s="53">
        <v>2.13</v>
      </c>
      <c r="G1984" s="53">
        <v>2.2269999999999999</v>
      </c>
    </row>
    <row r="1985" spans="1:7" x14ac:dyDescent="0.15">
      <c r="A1985" s="53">
        <v>519761</v>
      </c>
      <c r="B1985" s="11" t="s">
        <v>10805</v>
      </c>
      <c r="C1985" s="53">
        <v>1.1539999999999999</v>
      </c>
      <c r="D1985" s="53">
        <v>1.1539999999999999</v>
      </c>
      <c r="E1985" s="55">
        <v>6.1000000000000004E-3</v>
      </c>
      <c r="F1985" s="53">
        <v>1.147</v>
      </c>
      <c r="G1985" s="53">
        <v>1.147</v>
      </c>
    </row>
    <row r="1986" spans="1:7" x14ac:dyDescent="0.15">
      <c r="A1986" s="53">
        <v>164823</v>
      </c>
      <c r="B1986" s="11" t="s">
        <v>6351</v>
      </c>
      <c r="C1986" s="53">
        <v>0.90690000000000004</v>
      </c>
      <c r="D1986" s="53">
        <v>0.90690000000000004</v>
      </c>
      <c r="E1986" s="55">
        <v>6.1000000000000004E-3</v>
      </c>
      <c r="F1986" s="53">
        <v>0.90139999999999998</v>
      </c>
      <c r="G1986" s="53">
        <v>0.90139999999999998</v>
      </c>
    </row>
    <row r="1987" spans="1:7" x14ac:dyDescent="0.15">
      <c r="A1987" s="53">
        <v>660011</v>
      </c>
      <c r="B1987" s="11" t="s">
        <v>312</v>
      </c>
      <c r="C1987" s="53">
        <v>1.4511000000000001</v>
      </c>
      <c r="D1987" s="53">
        <v>1.4511000000000001</v>
      </c>
      <c r="E1987" s="55">
        <v>6.1000000000000004E-3</v>
      </c>
      <c r="F1987" s="53">
        <v>1.4422999999999999</v>
      </c>
      <c r="G1987" s="53">
        <v>1.4422999999999999</v>
      </c>
    </row>
    <row r="1988" spans="1:7" x14ac:dyDescent="0.15">
      <c r="A1988" s="53">
        <v>2423</v>
      </c>
      <c r="B1988" s="11" t="s">
        <v>10846</v>
      </c>
      <c r="C1988" s="53">
        <v>0.19800000000000001</v>
      </c>
      <c r="D1988" s="53">
        <v>0.19800000000000001</v>
      </c>
      <c r="E1988" s="55">
        <v>6.1000000000000004E-3</v>
      </c>
      <c r="F1988" s="53">
        <v>0.1968</v>
      </c>
      <c r="G1988" s="53">
        <v>0.1968</v>
      </c>
    </row>
    <row r="1989" spans="1:7" x14ac:dyDescent="0.15">
      <c r="A1989" s="53">
        <v>596</v>
      </c>
      <c r="B1989" s="11" t="s">
        <v>8105</v>
      </c>
      <c r="C1989" s="53">
        <v>1.155</v>
      </c>
      <c r="D1989" s="53">
        <v>1.155</v>
      </c>
      <c r="E1989" s="55">
        <v>6.1000000000000004E-3</v>
      </c>
      <c r="F1989" s="53">
        <v>1.1479999999999999</v>
      </c>
      <c r="G1989" s="53">
        <v>1.1479999999999999</v>
      </c>
    </row>
    <row r="1990" spans="1:7" x14ac:dyDescent="0.15">
      <c r="A1990" s="53">
        <v>962</v>
      </c>
      <c r="B1990" s="11" t="s">
        <v>5838</v>
      </c>
      <c r="C1990" s="53">
        <v>0.94210000000000005</v>
      </c>
      <c r="D1990" s="53">
        <v>0.94210000000000005</v>
      </c>
      <c r="E1990" s="55">
        <v>6.1000000000000004E-3</v>
      </c>
      <c r="F1990" s="53">
        <v>0.93640000000000001</v>
      </c>
      <c r="G1990" s="53">
        <v>0.93640000000000001</v>
      </c>
    </row>
    <row r="1991" spans="1:7" x14ac:dyDescent="0.15">
      <c r="A1991" s="53">
        <v>730001</v>
      </c>
      <c r="B1991" s="11" t="s">
        <v>5778</v>
      </c>
      <c r="C1991" s="53">
        <v>1.1579999999999999</v>
      </c>
      <c r="D1991" s="53">
        <v>1.9079999999999999</v>
      </c>
      <c r="E1991" s="55">
        <v>6.1000000000000004E-3</v>
      </c>
      <c r="F1991" s="53">
        <v>1.151</v>
      </c>
      <c r="G1991" s="53">
        <v>1.901</v>
      </c>
    </row>
    <row r="1992" spans="1:7" x14ac:dyDescent="0.15">
      <c r="A1992" s="53">
        <v>501037</v>
      </c>
      <c r="B1992" s="11" t="s">
        <v>7872</v>
      </c>
      <c r="C1992" s="53">
        <v>0.877</v>
      </c>
      <c r="D1992" s="53">
        <v>0.877</v>
      </c>
      <c r="E1992" s="55">
        <v>6.1000000000000004E-3</v>
      </c>
      <c r="F1992" s="53">
        <v>0.87170000000000003</v>
      </c>
      <c r="G1992" s="53">
        <v>0.87170000000000003</v>
      </c>
    </row>
    <row r="1993" spans="1:7" x14ac:dyDescent="0.15">
      <c r="A1993" s="53">
        <v>501036</v>
      </c>
      <c r="B1993" s="11" t="s">
        <v>7858</v>
      </c>
      <c r="C1993" s="53">
        <v>0.87760000000000005</v>
      </c>
      <c r="D1993" s="53">
        <v>0.87760000000000005</v>
      </c>
      <c r="E1993" s="55">
        <v>6.1000000000000004E-3</v>
      </c>
      <c r="F1993" s="53">
        <v>0.87229999999999996</v>
      </c>
      <c r="G1993" s="53">
        <v>0.87229999999999996</v>
      </c>
    </row>
    <row r="1994" spans="1:7" x14ac:dyDescent="0.15">
      <c r="A1994" s="53">
        <v>519755</v>
      </c>
      <c r="B1994" s="11" t="s">
        <v>10792</v>
      </c>
      <c r="C1994" s="53">
        <v>1.1599999999999999</v>
      </c>
      <c r="D1994" s="53">
        <v>1.1599999999999999</v>
      </c>
      <c r="E1994" s="55">
        <v>6.1000000000000004E-3</v>
      </c>
      <c r="F1994" s="53">
        <v>1.153</v>
      </c>
      <c r="G1994" s="53">
        <v>1.153</v>
      </c>
    </row>
    <row r="1995" spans="1:7" x14ac:dyDescent="0.15">
      <c r="A1995" s="53">
        <v>478</v>
      </c>
      <c r="B1995" s="11" t="s">
        <v>10664</v>
      </c>
      <c r="C1995" s="53">
        <v>2.2056</v>
      </c>
      <c r="D1995" s="53">
        <v>2.2056</v>
      </c>
      <c r="E1995" s="55">
        <v>6.1000000000000004E-3</v>
      </c>
      <c r="F1995" s="53">
        <v>2.1922999999999999</v>
      </c>
      <c r="G1995" s="53">
        <v>2.1922999999999999</v>
      </c>
    </row>
    <row r="1996" spans="1:7" x14ac:dyDescent="0.15">
      <c r="A1996" s="53">
        <v>340001</v>
      </c>
      <c r="B1996" s="11" t="s">
        <v>7781</v>
      </c>
      <c r="C1996" s="53">
        <v>1.0613999999999999</v>
      </c>
      <c r="D1996" s="53">
        <v>3.6863999999999999</v>
      </c>
      <c r="E1996" s="55">
        <v>6.1000000000000004E-3</v>
      </c>
      <c r="F1996" s="53">
        <v>1.0549999999999999</v>
      </c>
      <c r="G1996" s="53">
        <v>3.68</v>
      </c>
    </row>
    <row r="1997" spans="1:7" x14ac:dyDescent="0.15">
      <c r="A1997" s="53">
        <v>2851</v>
      </c>
      <c r="B1997" s="11" t="s">
        <v>7450</v>
      </c>
      <c r="C1997" s="53">
        <v>1.4930000000000001</v>
      </c>
      <c r="D1997" s="53">
        <v>1.4930000000000001</v>
      </c>
      <c r="E1997" s="55">
        <v>6.1000000000000004E-3</v>
      </c>
      <c r="F1997" s="53">
        <v>1.484</v>
      </c>
      <c r="G1997" s="53">
        <v>1.484</v>
      </c>
    </row>
    <row r="1998" spans="1:7" x14ac:dyDescent="0.15">
      <c r="A1998" s="53">
        <v>1557</v>
      </c>
      <c r="B1998" s="11" t="s">
        <v>5984</v>
      </c>
      <c r="C1998" s="53">
        <v>0.82950000000000002</v>
      </c>
      <c r="D1998" s="53">
        <v>0.82950000000000002</v>
      </c>
      <c r="E1998" s="55">
        <v>6.1000000000000004E-3</v>
      </c>
      <c r="F1998" s="53">
        <v>0.82450000000000001</v>
      </c>
      <c r="G1998" s="53">
        <v>0.82450000000000001</v>
      </c>
    </row>
    <row r="1999" spans="1:7" x14ac:dyDescent="0.15">
      <c r="A1999" s="53">
        <v>4192</v>
      </c>
      <c r="B1999" s="11" t="s">
        <v>9763</v>
      </c>
      <c r="C1999" s="53">
        <v>1.0290999999999999</v>
      </c>
      <c r="D1999" s="53">
        <v>1.0290999999999999</v>
      </c>
      <c r="E1999" s="55">
        <v>6.1000000000000004E-3</v>
      </c>
      <c r="F1999" s="53">
        <v>1.0228999999999999</v>
      </c>
      <c r="G1999" s="53">
        <v>1.0228999999999999</v>
      </c>
    </row>
    <row r="2000" spans="1:7" x14ac:dyDescent="0.15">
      <c r="A2000" s="53">
        <v>160415</v>
      </c>
      <c r="B2000" s="11" t="s">
        <v>5760</v>
      </c>
      <c r="C2000" s="53">
        <v>0.996</v>
      </c>
      <c r="D2000" s="53">
        <v>1.256</v>
      </c>
      <c r="E2000" s="55">
        <v>6.1000000000000004E-3</v>
      </c>
      <c r="F2000" s="53">
        <v>0.99</v>
      </c>
      <c r="G2000" s="53">
        <v>1.25</v>
      </c>
    </row>
    <row r="2001" spans="1:7" x14ac:dyDescent="0.15">
      <c r="A2001" s="53">
        <v>2809</v>
      </c>
      <c r="B2001" s="11" t="s">
        <v>6980</v>
      </c>
      <c r="C2001" s="53">
        <v>1.0132000000000001</v>
      </c>
      <c r="D2001" s="53">
        <v>1.0682</v>
      </c>
      <c r="E2001" s="55">
        <v>6.1000000000000004E-3</v>
      </c>
      <c r="F2001" s="53">
        <v>1.0071000000000001</v>
      </c>
      <c r="G2001" s="53">
        <v>1.0621</v>
      </c>
    </row>
    <row r="2002" spans="1:7" x14ac:dyDescent="0.15">
      <c r="A2002" s="53">
        <v>166802</v>
      </c>
      <c r="B2002" s="11" t="s">
        <v>7946</v>
      </c>
      <c r="C2002" s="53">
        <v>1.329</v>
      </c>
      <c r="D2002" s="53">
        <v>1.484</v>
      </c>
      <c r="E2002" s="55">
        <v>6.1000000000000004E-3</v>
      </c>
      <c r="F2002" s="53">
        <v>1.321</v>
      </c>
      <c r="G2002" s="53">
        <v>1.476</v>
      </c>
    </row>
    <row r="2003" spans="1:7" x14ac:dyDescent="0.15">
      <c r="A2003" s="53">
        <v>1630</v>
      </c>
      <c r="B2003" s="11" t="s">
        <v>6382</v>
      </c>
      <c r="C2003" s="53">
        <v>0.63190000000000002</v>
      </c>
      <c r="D2003" s="53">
        <v>0.63190000000000002</v>
      </c>
      <c r="E2003" s="55">
        <v>6.0000000000000001E-3</v>
      </c>
      <c r="F2003" s="53">
        <v>0.62809999999999999</v>
      </c>
      <c r="G2003" s="53">
        <v>0.62809999999999999</v>
      </c>
    </row>
    <row r="2004" spans="1:7" x14ac:dyDescent="0.15">
      <c r="A2004" s="53">
        <v>2976</v>
      </c>
      <c r="B2004" s="11" t="s">
        <v>9165</v>
      </c>
      <c r="C2004" s="53">
        <v>1.3140000000000001</v>
      </c>
      <c r="D2004" s="53">
        <v>1.3140000000000001</v>
      </c>
      <c r="E2004" s="55">
        <v>6.0000000000000001E-3</v>
      </c>
      <c r="F2004" s="53">
        <v>1.3061</v>
      </c>
      <c r="G2004" s="53">
        <v>1.3061</v>
      </c>
    </row>
    <row r="2005" spans="1:7" x14ac:dyDescent="0.15">
      <c r="A2005" s="53">
        <v>510520</v>
      </c>
      <c r="B2005" s="11" t="s">
        <v>7867</v>
      </c>
      <c r="C2005" s="53">
        <v>1.4819</v>
      </c>
      <c r="D2005" s="53">
        <v>1.4819</v>
      </c>
      <c r="E2005" s="55">
        <v>6.0000000000000001E-3</v>
      </c>
      <c r="F2005" s="53">
        <v>1.4730000000000001</v>
      </c>
      <c r="G2005" s="53">
        <v>1.4730000000000001</v>
      </c>
    </row>
    <row r="2006" spans="1:7" x14ac:dyDescent="0.15">
      <c r="A2006" s="53">
        <v>70018</v>
      </c>
      <c r="B2006" s="11" t="s">
        <v>9521</v>
      </c>
      <c r="C2006" s="53">
        <v>1.1659999999999999</v>
      </c>
      <c r="D2006" s="53">
        <v>1.613</v>
      </c>
      <c r="E2006" s="55">
        <v>6.0000000000000001E-3</v>
      </c>
      <c r="F2006" s="53">
        <v>1.159</v>
      </c>
      <c r="G2006" s="53">
        <v>1.6060000000000001</v>
      </c>
    </row>
    <row r="2007" spans="1:7" x14ac:dyDescent="0.15">
      <c r="A2007" s="53">
        <v>164809</v>
      </c>
      <c r="B2007" s="11" t="s">
        <v>6558</v>
      </c>
      <c r="C2007" s="53">
        <v>1.1677999999999999</v>
      </c>
      <c r="D2007" s="53">
        <v>1.3104</v>
      </c>
      <c r="E2007" s="55">
        <v>6.0000000000000001E-3</v>
      </c>
      <c r="F2007" s="53">
        <v>1.1608000000000001</v>
      </c>
      <c r="G2007" s="53">
        <v>1.3033999999999999</v>
      </c>
    </row>
    <row r="2008" spans="1:7" x14ac:dyDescent="0.15">
      <c r="A2008" s="53">
        <v>4193</v>
      </c>
      <c r="B2008" s="11" t="s">
        <v>9764</v>
      </c>
      <c r="C2008" s="53">
        <v>1.0347999999999999</v>
      </c>
      <c r="D2008" s="53">
        <v>1.0347999999999999</v>
      </c>
      <c r="E2008" s="55">
        <v>6.0000000000000001E-3</v>
      </c>
      <c r="F2008" s="53">
        <v>1.0286</v>
      </c>
      <c r="G2008" s="53">
        <v>1.0286</v>
      </c>
    </row>
    <row r="2009" spans="1:7" x14ac:dyDescent="0.15">
      <c r="A2009" s="53">
        <v>1862</v>
      </c>
      <c r="B2009" s="11" t="s">
        <v>9817</v>
      </c>
      <c r="C2009" s="53">
        <v>1.002</v>
      </c>
      <c r="D2009" s="53">
        <v>1.0820000000000001</v>
      </c>
      <c r="E2009" s="55">
        <v>6.0000000000000001E-3</v>
      </c>
      <c r="F2009" s="53">
        <v>0.996</v>
      </c>
      <c r="G2009" s="53">
        <v>1.0760000000000001</v>
      </c>
    </row>
    <row r="2010" spans="1:7" x14ac:dyDescent="0.15">
      <c r="A2010" s="53">
        <v>519736</v>
      </c>
      <c r="B2010" s="11" t="s">
        <v>10579</v>
      </c>
      <c r="C2010" s="53">
        <v>2.0059999999999998</v>
      </c>
      <c r="D2010" s="53">
        <v>2.4060000000000001</v>
      </c>
      <c r="E2010" s="55">
        <v>6.0000000000000001E-3</v>
      </c>
      <c r="F2010" s="53">
        <v>1.994</v>
      </c>
      <c r="G2010" s="53">
        <v>2.3940000000000001</v>
      </c>
    </row>
    <row r="2011" spans="1:7" x14ac:dyDescent="0.15">
      <c r="A2011" s="53">
        <v>1629</v>
      </c>
      <c r="B2011" s="11" t="s">
        <v>6380</v>
      </c>
      <c r="C2011" s="53">
        <v>0.63580000000000003</v>
      </c>
      <c r="D2011" s="53">
        <v>0.63580000000000003</v>
      </c>
      <c r="E2011" s="55">
        <v>6.0000000000000001E-3</v>
      </c>
      <c r="F2011" s="53">
        <v>0.63200000000000001</v>
      </c>
      <c r="G2011" s="53">
        <v>0.63200000000000001</v>
      </c>
    </row>
    <row r="2012" spans="1:7" x14ac:dyDescent="0.15">
      <c r="A2012" s="53">
        <v>580005</v>
      </c>
      <c r="B2012" s="11" t="s">
        <v>8190</v>
      </c>
      <c r="C2012" s="53">
        <v>0.92079999999999995</v>
      </c>
      <c r="D2012" s="53">
        <v>1.4408000000000001</v>
      </c>
      <c r="E2012" s="55">
        <v>6.0000000000000001E-3</v>
      </c>
      <c r="F2012" s="53">
        <v>0.9153</v>
      </c>
      <c r="G2012" s="53">
        <v>1.4353</v>
      </c>
    </row>
    <row r="2013" spans="1:7" x14ac:dyDescent="0.15">
      <c r="A2013" s="53">
        <v>398</v>
      </c>
      <c r="B2013" s="11" t="s">
        <v>7135</v>
      </c>
      <c r="C2013" s="53">
        <v>1.0049999999999999</v>
      </c>
      <c r="D2013" s="53">
        <v>1.23</v>
      </c>
      <c r="E2013" s="55">
        <v>6.0000000000000001E-3</v>
      </c>
      <c r="F2013" s="53">
        <v>0.999</v>
      </c>
      <c r="G2013" s="53">
        <v>1.224</v>
      </c>
    </row>
    <row r="2014" spans="1:7" x14ac:dyDescent="0.15">
      <c r="A2014" s="53">
        <v>2581</v>
      </c>
      <c r="B2014" s="11" t="s">
        <v>9667</v>
      </c>
      <c r="C2014" s="53">
        <v>1.173</v>
      </c>
      <c r="D2014" s="53">
        <v>1.173</v>
      </c>
      <c r="E2014" s="55">
        <v>6.0000000000000001E-3</v>
      </c>
      <c r="F2014" s="53">
        <v>1.1659999999999999</v>
      </c>
      <c r="G2014" s="53">
        <v>1.1659999999999999</v>
      </c>
    </row>
    <row r="2015" spans="1:7" x14ac:dyDescent="0.15">
      <c r="A2015" s="53">
        <v>2064</v>
      </c>
      <c r="B2015" s="11" t="s">
        <v>6306</v>
      </c>
      <c r="C2015" s="53">
        <v>1.006</v>
      </c>
      <c r="D2015" s="53">
        <v>1.006</v>
      </c>
      <c r="E2015" s="55">
        <v>6.0000000000000001E-3</v>
      </c>
      <c r="F2015" s="53">
        <v>1</v>
      </c>
      <c r="G2015" s="53">
        <v>1</v>
      </c>
    </row>
    <row r="2016" spans="1:7" x14ac:dyDescent="0.15">
      <c r="A2016" s="53">
        <v>150278</v>
      </c>
      <c r="B2016" s="11" t="s">
        <v>6967</v>
      </c>
      <c r="C2016" s="53">
        <v>1.006</v>
      </c>
      <c r="D2016" s="53">
        <v>4.5999999999999999E-2</v>
      </c>
      <c r="E2016" s="55">
        <v>6.0000000000000001E-3</v>
      </c>
      <c r="F2016" s="53">
        <v>1</v>
      </c>
      <c r="G2016" s="53">
        <v>4.5999999999999999E-2</v>
      </c>
    </row>
    <row r="2017" spans="1:7" x14ac:dyDescent="0.15">
      <c r="A2017" s="53">
        <v>161718</v>
      </c>
      <c r="B2017" s="11" t="s">
        <v>9760</v>
      </c>
      <c r="C2017" s="53">
        <v>1.006</v>
      </c>
      <c r="D2017" s="53">
        <v>1.2529999999999999</v>
      </c>
      <c r="E2017" s="55">
        <v>6.0000000000000001E-3</v>
      </c>
      <c r="F2017" s="53">
        <v>1</v>
      </c>
      <c r="G2017" s="53">
        <v>1.2490000000000001</v>
      </c>
    </row>
    <row r="2018" spans="1:7" x14ac:dyDescent="0.15">
      <c r="A2018" s="53">
        <v>522</v>
      </c>
      <c r="B2018" s="11" t="s">
        <v>51</v>
      </c>
      <c r="C2018" s="53">
        <v>1.5089999999999999</v>
      </c>
      <c r="D2018" s="53">
        <v>1.5089999999999999</v>
      </c>
      <c r="E2018" s="55">
        <v>6.0000000000000001E-3</v>
      </c>
      <c r="F2018" s="53">
        <v>1.5</v>
      </c>
      <c r="G2018" s="53">
        <v>1.5</v>
      </c>
    </row>
    <row r="2019" spans="1:7" x14ac:dyDescent="0.15">
      <c r="A2019" s="53">
        <v>470011</v>
      </c>
      <c r="B2019" s="11" t="s">
        <v>8175</v>
      </c>
      <c r="C2019" s="53">
        <v>1.175</v>
      </c>
      <c r="D2019" s="53">
        <v>1.5349999999999999</v>
      </c>
      <c r="E2019" s="55">
        <v>6.0000000000000001E-3</v>
      </c>
      <c r="F2019" s="53">
        <v>1.1679999999999999</v>
      </c>
      <c r="G2019" s="53">
        <v>1.528</v>
      </c>
    </row>
    <row r="2020" spans="1:7" x14ac:dyDescent="0.15">
      <c r="A2020" s="53">
        <v>549</v>
      </c>
      <c r="B2020" s="11" t="s">
        <v>5808</v>
      </c>
      <c r="C2020" s="53">
        <v>1.68</v>
      </c>
      <c r="D2020" s="53">
        <v>1.68</v>
      </c>
      <c r="E2020" s="55">
        <v>6.0000000000000001E-3</v>
      </c>
      <c r="F2020" s="53">
        <v>1.67</v>
      </c>
      <c r="G2020" s="53">
        <v>1.67</v>
      </c>
    </row>
    <row r="2021" spans="1:7" x14ac:dyDescent="0.15">
      <c r="A2021" s="53">
        <v>2713</v>
      </c>
      <c r="B2021" s="11" t="s">
        <v>9159</v>
      </c>
      <c r="C2021" s="53">
        <v>0.90739999999999998</v>
      </c>
      <c r="D2021" s="53">
        <v>0.90739999999999998</v>
      </c>
      <c r="E2021" s="55">
        <v>6.0000000000000001E-3</v>
      </c>
      <c r="F2021" s="53">
        <v>0.90200000000000002</v>
      </c>
      <c r="G2021" s="53">
        <v>0.90200000000000002</v>
      </c>
    </row>
    <row r="2022" spans="1:7" x14ac:dyDescent="0.15">
      <c r="A2022" s="53">
        <v>502000</v>
      </c>
      <c r="B2022" s="11" t="s">
        <v>5856</v>
      </c>
      <c r="C2022" s="53">
        <v>0.92430000000000001</v>
      </c>
      <c r="D2022" s="53">
        <v>0.58320000000000005</v>
      </c>
      <c r="E2022" s="55">
        <v>6.0000000000000001E-3</v>
      </c>
      <c r="F2022" s="53">
        <v>0.91879999999999995</v>
      </c>
      <c r="G2022" s="53">
        <v>0.57989999999999997</v>
      </c>
    </row>
    <row r="2023" spans="1:7" x14ac:dyDescent="0.15">
      <c r="A2023" s="53">
        <v>2973</v>
      </c>
      <c r="B2023" s="11" t="s">
        <v>9363</v>
      </c>
      <c r="C2023" s="53">
        <v>0.85719999999999996</v>
      </c>
      <c r="D2023" s="53">
        <v>0.85719999999999996</v>
      </c>
      <c r="E2023" s="55">
        <v>6.0000000000000001E-3</v>
      </c>
      <c r="F2023" s="53">
        <v>0.85209999999999997</v>
      </c>
      <c r="G2023" s="53">
        <v>0.85209999999999997</v>
      </c>
    </row>
    <row r="2024" spans="1:7" x14ac:dyDescent="0.15">
      <c r="A2024" s="53">
        <v>164907</v>
      </c>
      <c r="B2024" s="11" t="s">
        <v>10674</v>
      </c>
      <c r="C2024" s="53">
        <v>0.84099999999999997</v>
      </c>
      <c r="D2024" s="53">
        <v>0.57299999999999995</v>
      </c>
      <c r="E2024" s="55">
        <v>6.0000000000000001E-3</v>
      </c>
      <c r="F2024" s="53">
        <v>0.83599999999999997</v>
      </c>
      <c r="G2024" s="53">
        <v>0.56899999999999995</v>
      </c>
    </row>
    <row r="2025" spans="1:7" x14ac:dyDescent="0.15">
      <c r="A2025" s="53">
        <v>1460</v>
      </c>
      <c r="B2025" s="11" t="s">
        <v>9362</v>
      </c>
      <c r="C2025" s="53">
        <v>0.85829999999999995</v>
      </c>
      <c r="D2025" s="53">
        <v>0.85829999999999995</v>
      </c>
      <c r="E2025" s="55">
        <v>6.0000000000000001E-3</v>
      </c>
      <c r="F2025" s="53">
        <v>0.85319999999999996</v>
      </c>
      <c r="G2025" s="53">
        <v>0.85319999999999996</v>
      </c>
    </row>
    <row r="2026" spans="1:7" x14ac:dyDescent="0.15">
      <c r="A2026" s="53">
        <v>2105</v>
      </c>
      <c r="B2026" s="11" t="s">
        <v>9524</v>
      </c>
      <c r="C2026" s="53">
        <v>1.0108999999999999</v>
      </c>
      <c r="D2026" s="53">
        <v>1.0186999999999999</v>
      </c>
      <c r="E2026" s="55">
        <v>6.0000000000000001E-3</v>
      </c>
      <c r="F2026" s="53">
        <v>1.0048999999999999</v>
      </c>
      <c r="G2026" s="53">
        <v>1.0126999999999999</v>
      </c>
    </row>
    <row r="2027" spans="1:7" x14ac:dyDescent="0.15">
      <c r="A2027" s="53">
        <v>5028</v>
      </c>
      <c r="B2027" s="11" t="s">
        <v>6877</v>
      </c>
      <c r="C2027" s="53">
        <v>0.96040000000000003</v>
      </c>
      <c r="D2027" s="53">
        <v>0.96040000000000003</v>
      </c>
      <c r="E2027" s="55">
        <v>6.0000000000000001E-3</v>
      </c>
      <c r="F2027" s="53">
        <v>0.95469999999999999</v>
      </c>
      <c r="G2027" s="53">
        <v>0.95469999999999999</v>
      </c>
    </row>
    <row r="2028" spans="1:7" x14ac:dyDescent="0.15">
      <c r="A2028" s="53">
        <v>160620</v>
      </c>
      <c r="B2028" s="11" t="s">
        <v>6582</v>
      </c>
      <c r="C2028" s="53">
        <v>1.18</v>
      </c>
      <c r="D2028" s="53">
        <v>0.84599999999999997</v>
      </c>
      <c r="E2028" s="55">
        <v>6.0000000000000001E-3</v>
      </c>
      <c r="F2028" s="53">
        <v>1.173</v>
      </c>
      <c r="G2028" s="53">
        <v>0.84099999999999997</v>
      </c>
    </row>
    <row r="2029" spans="1:7" x14ac:dyDescent="0.15">
      <c r="A2029" s="53">
        <v>2104</v>
      </c>
      <c r="B2029" s="11" t="s">
        <v>9519</v>
      </c>
      <c r="C2029" s="53">
        <v>1.0119</v>
      </c>
      <c r="D2029" s="53">
        <v>1.0222</v>
      </c>
      <c r="E2029" s="55">
        <v>6.0000000000000001E-3</v>
      </c>
      <c r="F2029" s="53">
        <v>1.0059</v>
      </c>
      <c r="G2029" s="53">
        <v>1.0162</v>
      </c>
    </row>
    <row r="2030" spans="1:7" x14ac:dyDescent="0.15">
      <c r="A2030" s="53">
        <v>1702</v>
      </c>
      <c r="B2030" s="11" t="s">
        <v>47</v>
      </c>
      <c r="C2030" s="53">
        <v>0.87739999999999996</v>
      </c>
      <c r="D2030" s="53">
        <v>0.87739999999999996</v>
      </c>
      <c r="E2030" s="55">
        <v>6.0000000000000001E-3</v>
      </c>
      <c r="F2030" s="53">
        <v>0.87219999999999998</v>
      </c>
      <c r="G2030" s="53">
        <v>0.87219999999999998</v>
      </c>
    </row>
    <row r="2031" spans="1:7" x14ac:dyDescent="0.15">
      <c r="A2031" s="53">
        <v>5064</v>
      </c>
      <c r="B2031" s="11" t="s">
        <v>9137</v>
      </c>
      <c r="C2031" s="53">
        <v>1.08</v>
      </c>
      <c r="D2031" s="53">
        <v>1.08</v>
      </c>
      <c r="E2031" s="55">
        <v>6.0000000000000001E-3</v>
      </c>
      <c r="F2031" s="53">
        <v>1.0736000000000001</v>
      </c>
      <c r="G2031" s="53">
        <v>1.0736000000000001</v>
      </c>
    </row>
    <row r="2032" spans="1:7" x14ac:dyDescent="0.15">
      <c r="A2032" s="53">
        <v>5063</v>
      </c>
      <c r="B2032" s="11" t="s">
        <v>9138</v>
      </c>
      <c r="C2032" s="53">
        <v>1.0811999999999999</v>
      </c>
      <c r="D2032" s="53">
        <v>1.0811999999999999</v>
      </c>
      <c r="E2032" s="55">
        <v>6.0000000000000001E-3</v>
      </c>
      <c r="F2032" s="53">
        <v>1.0748</v>
      </c>
      <c r="G2032" s="53">
        <v>1.0748</v>
      </c>
    </row>
    <row r="2033" spans="1:7" x14ac:dyDescent="0.15">
      <c r="A2033" s="53">
        <v>39</v>
      </c>
      <c r="B2033" s="11" t="s">
        <v>290</v>
      </c>
      <c r="C2033" s="53">
        <v>1.9262999999999999</v>
      </c>
      <c r="D2033" s="53">
        <v>1.9262999999999999</v>
      </c>
      <c r="E2033" s="55">
        <v>6.0000000000000001E-3</v>
      </c>
      <c r="F2033" s="53">
        <v>1.9149</v>
      </c>
      <c r="G2033" s="53">
        <v>1.9149</v>
      </c>
    </row>
    <row r="2034" spans="1:7" x14ac:dyDescent="0.15">
      <c r="A2034" s="53">
        <v>539003</v>
      </c>
      <c r="B2034" s="11" t="s">
        <v>10847</v>
      </c>
      <c r="C2034" s="53">
        <v>0.84599999999999997</v>
      </c>
      <c r="D2034" s="53">
        <v>0.878</v>
      </c>
      <c r="E2034" s="55">
        <v>5.8999999999999999E-3</v>
      </c>
      <c r="F2034" s="53">
        <v>0.84099999999999997</v>
      </c>
      <c r="G2034" s="53">
        <v>0.873</v>
      </c>
    </row>
    <row r="2035" spans="1:7" x14ac:dyDescent="0.15">
      <c r="A2035" s="53">
        <v>400015</v>
      </c>
      <c r="B2035" s="11" t="s">
        <v>104</v>
      </c>
      <c r="C2035" s="53">
        <v>1.3203</v>
      </c>
      <c r="D2035" s="53">
        <v>1.7803</v>
      </c>
      <c r="E2035" s="55">
        <v>5.8999999999999999E-3</v>
      </c>
      <c r="F2035" s="53">
        <v>1.3125</v>
      </c>
      <c r="G2035" s="53">
        <v>1.7725</v>
      </c>
    </row>
    <row r="2036" spans="1:7" x14ac:dyDescent="0.15">
      <c r="A2036" s="53">
        <v>2189</v>
      </c>
      <c r="B2036" s="11" t="s">
        <v>334</v>
      </c>
      <c r="C2036" s="53">
        <v>1.3556999999999999</v>
      </c>
      <c r="D2036" s="53">
        <v>1.3556999999999999</v>
      </c>
      <c r="E2036" s="55">
        <v>5.8999999999999999E-3</v>
      </c>
      <c r="F2036" s="53">
        <v>1.3476999999999999</v>
      </c>
      <c r="G2036" s="53">
        <v>1.3476999999999999</v>
      </c>
    </row>
    <row r="2037" spans="1:7" x14ac:dyDescent="0.15">
      <c r="A2037" s="53">
        <v>2384</v>
      </c>
      <c r="B2037" s="11" t="s">
        <v>7154</v>
      </c>
      <c r="C2037" s="53">
        <v>1.0169999999999999</v>
      </c>
      <c r="D2037" s="53">
        <v>1.0169999999999999</v>
      </c>
      <c r="E2037" s="55">
        <v>5.8999999999999999E-3</v>
      </c>
      <c r="F2037" s="53">
        <v>1.0109999999999999</v>
      </c>
      <c r="G2037" s="53">
        <v>1.0109999999999999</v>
      </c>
    </row>
    <row r="2038" spans="1:7" x14ac:dyDescent="0.15">
      <c r="A2038" s="53">
        <v>4683</v>
      </c>
      <c r="B2038" s="11" t="s">
        <v>10584</v>
      </c>
      <c r="C2038" s="53">
        <v>0.9325</v>
      </c>
      <c r="D2038" s="53">
        <v>0.9325</v>
      </c>
      <c r="E2038" s="55">
        <v>5.8999999999999999E-3</v>
      </c>
      <c r="F2038" s="53">
        <v>0.92700000000000005</v>
      </c>
      <c r="G2038" s="53">
        <v>0.92700000000000005</v>
      </c>
    </row>
    <row r="2039" spans="1:7" x14ac:dyDescent="0.15">
      <c r="A2039" s="53">
        <v>1823</v>
      </c>
      <c r="B2039" s="11" t="s">
        <v>9195</v>
      </c>
      <c r="C2039" s="53">
        <v>1.018</v>
      </c>
      <c r="D2039" s="53">
        <v>1.083</v>
      </c>
      <c r="E2039" s="55">
        <v>5.8999999999999999E-3</v>
      </c>
      <c r="F2039" s="53">
        <v>1.012</v>
      </c>
      <c r="G2039" s="53">
        <v>1.077</v>
      </c>
    </row>
    <row r="2040" spans="1:7" x14ac:dyDescent="0.15">
      <c r="A2040" s="53">
        <v>20001</v>
      </c>
      <c r="B2040" s="11" t="s">
        <v>5904</v>
      </c>
      <c r="C2040" s="53">
        <v>1.0182</v>
      </c>
      <c r="D2040" s="53">
        <v>4.8970000000000002</v>
      </c>
      <c r="E2040" s="55">
        <v>5.8999999999999999E-3</v>
      </c>
      <c r="F2040" s="53">
        <v>1.0122</v>
      </c>
      <c r="G2040" s="53">
        <v>4.891</v>
      </c>
    </row>
    <row r="2041" spans="1:7" x14ac:dyDescent="0.15">
      <c r="A2041" s="53">
        <v>90016</v>
      </c>
      <c r="B2041" s="11" t="s">
        <v>5817</v>
      </c>
      <c r="C2041" s="53">
        <v>0.84899999999999998</v>
      </c>
      <c r="D2041" s="53">
        <v>1.1060000000000001</v>
      </c>
      <c r="E2041" s="55">
        <v>5.8999999999999999E-3</v>
      </c>
      <c r="F2041" s="53">
        <v>0.84399999999999997</v>
      </c>
      <c r="G2041" s="53">
        <v>1.101</v>
      </c>
    </row>
    <row r="2042" spans="1:7" x14ac:dyDescent="0.15">
      <c r="A2042" s="53">
        <v>2620</v>
      </c>
      <c r="B2042" s="11" t="s">
        <v>7567</v>
      </c>
      <c r="C2042" s="53">
        <v>1.0189999999999999</v>
      </c>
      <c r="D2042" s="53">
        <v>1.0189999999999999</v>
      </c>
      <c r="E2042" s="55">
        <v>5.8999999999999999E-3</v>
      </c>
      <c r="F2042" s="53">
        <v>1.0129999999999999</v>
      </c>
      <c r="G2042" s="53">
        <v>1.0129999999999999</v>
      </c>
    </row>
    <row r="2043" spans="1:7" x14ac:dyDescent="0.15">
      <c r="A2043" s="53">
        <v>219</v>
      </c>
      <c r="B2043" s="11" t="s">
        <v>9615</v>
      </c>
      <c r="C2043" s="53">
        <v>1.19</v>
      </c>
      <c r="D2043" s="53">
        <v>1.4419999999999999</v>
      </c>
      <c r="E2043" s="55">
        <v>5.8999999999999999E-3</v>
      </c>
      <c r="F2043" s="53">
        <v>1.1830000000000001</v>
      </c>
      <c r="G2043" s="53">
        <v>1.4350000000000001</v>
      </c>
    </row>
    <row r="2044" spans="1:7" x14ac:dyDescent="0.15">
      <c r="A2044" s="53">
        <v>161628</v>
      </c>
      <c r="B2044" s="11" t="s">
        <v>6701</v>
      </c>
      <c r="C2044" s="53">
        <v>0.85</v>
      </c>
      <c r="D2044" s="53">
        <v>0.60099999999999998</v>
      </c>
      <c r="E2044" s="55">
        <v>5.8999999999999999E-3</v>
      </c>
      <c r="F2044" s="53">
        <v>0.84499999999999997</v>
      </c>
      <c r="G2044" s="53">
        <v>0.59699999999999998</v>
      </c>
    </row>
    <row r="2045" spans="1:7" x14ac:dyDescent="0.15">
      <c r="A2045" s="53">
        <v>660010</v>
      </c>
      <c r="B2045" s="11" t="s">
        <v>331</v>
      </c>
      <c r="C2045" s="53">
        <v>1.1402000000000001</v>
      </c>
      <c r="D2045" s="53">
        <v>1.1402000000000001</v>
      </c>
      <c r="E2045" s="55">
        <v>5.8999999999999999E-3</v>
      </c>
      <c r="F2045" s="53">
        <v>1.1335</v>
      </c>
      <c r="G2045" s="53">
        <v>1.1335</v>
      </c>
    </row>
    <row r="2046" spans="1:7" x14ac:dyDescent="0.15">
      <c r="A2046" s="53">
        <v>590006</v>
      </c>
      <c r="B2046" s="11" t="s">
        <v>6465</v>
      </c>
      <c r="C2046" s="53">
        <v>1.8720000000000001</v>
      </c>
      <c r="D2046" s="53">
        <v>1.8720000000000001</v>
      </c>
      <c r="E2046" s="55">
        <v>5.8999999999999999E-3</v>
      </c>
      <c r="F2046" s="53">
        <v>1.861</v>
      </c>
      <c r="G2046" s="53">
        <v>1.861</v>
      </c>
    </row>
    <row r="2047" spans="1:7" x14ac:dyDescent="0.15">
      <c r="A2047" s="53">
        <v>1197</v>
      </c>
      <c r="B2047" s="11" t="s">
        <v>8217</v>
      </c>
      <c r="C2047" s="53">
        <v>0.85099999999999998</v>
      </c>
      <c r="D2047" s="53">
        <v>0.85099999999999998</v>
      </c>
      <c r="E2047" s="55">
        <v>5.8999999999999999E-3</v>
      </c>
      <c r="F2047" s="53">
        <v>0.84599999999999997</v>
      </c>
      <c r="G2047" s="53">
        <v>0.84599999999999997</v>
      </c>
    </row>
    <row r="2048" spans="1:7" x14ac:dyDescent="0.15">
      <c r="A2048" s="53">
        <v>253010</v>
      </c>
      <c r="B2048" s="11" t="s">
        <v>6462</v>
      </c>
      <c r="C2048" s="53">
        <v>0.68100000000000005</v>
      </c>
      <c r="D2048" s="53">
        <v>2</v>
      </c>
      <c r="E2048" s="55">
        <v>5.8999999999999999E-3</v>
      </c>
      <c r="F2048" s="53">
        <v>0.67700000000000005</v>
      </c>
      <c r="G2048" s="53">
        <v>1.9930000000000001</v>
      </c>
    </row>
    <row r="2049" spans="1:7" x14ac:dyDescent="0.15">
      <c r="A2049" s="53">
        <v>8</v>
      </c>
      <c r="B2049" s="11" t="s">
        <v>10006</v>
      </c>
      <c r="C2049" s="53">
        <v>1.5835999999999999</v>
      </c>
      <c r="D2049" s="53">
        <v>1.5835999999999999</v>
      </c>
      <c r="E2049" s="55">
        <v>5.8999999999999999E-3</v>
      </c>
      <c r="F2049" s="53">
        <v>1.5743</v>
      </c>
      <c r="G2049" s="53">
        <v>1.5743</v>
      </c>
    </row>
    <row r="2050" spans="1:7" x14ac:dyDescent="0.15">
      <c r="A2050" s="53">
        <v>510220</v>
      </c>
      <c r="B2050" s="11" t="s">
        <v>7884</v>
      </c>
      <c r="C2050" s="53">
        <v>4.0041000000000002</v>
      </c>
      <c r="D2050" s="53">
        <v>1.105</v>
      </c>
      <c r="E2050" s="55">
        <v>5.8999999999999999E-3</v>
      </c>
      <c r="F2050" s="53">
        <v>3.9805999999999999</v>
      </c>
      <c r="G2050" s="53">
        <v>1.0986</v>
      </c>
    </row>
    <row r="2051" spans="1:7" x14ac:dyDescent="0.15">
      <c r="A2051" s="53">
        <v>1228</v>
      </c>
      <c r="B2051" s="11" t="s">
        <v>7139</v>
      </c>
      <c r="C2051" s="53">
        <v>1.0053000000000001</v>
      </c>
      <c r="D2051" s="53">
        <v>1.1253</v>
      </c>
      <c r="E2051" s="55">
        <v>5.8999999999999999E-3</v>
      </c>
      <c r="F2051" s="53">
        <v>0.99939999999999996</v>
      </c>
      <c r="G2051" s="53">
        <v>1.1194</v>
      </c>
    </row>
    <row r="2052" spans="1:7" x14ac:dyDescent="0.15">
      <c r="A2052" s="53">
        <v>2102</v>
      </c>
      <c r="B2052" s="11" t="s">
        <v>6839</v>
      </c>
      <c r="C2052" s="53">
        <v>1.0229999999999999</v>
      </c>
      <c r="D2052" s="53">
        <v>1.0229999999999999</v>
      </c>
      <c r="E2052" s="55">
        <v>5.8999999999999999E-3</v>
      </c>
      <c r="F2052" s="53">
        <v>1.0169999999999999</v>
      </c>
      <c r="G2052" s="53">
        <v>1.0169999999999999</v>
      </c>
    </row>
    <row r="2053" spans="1:7" x14ac:dyDescent="0.15">
      <c r="A2053" s="53">
        <v>1241</v>
      </c>
      <c r="B2053" s="11" t="s">
        <v>5844</v>
      </c>
      <c r="C2053" s="53">
        <v>0.54600000000000004</v>
      </c>
      <c r="D2053" s="53">
        <v>0.54600000000000004</v>
      </c>
      <c r="E2053" s="55">
        <v>5.8999999999999999E-3</v>
      </c>
      <c r="F2053" s="53">
        <v>0.54279999999999995</v>
      </c>
      <c r="G2053" s="53">
        <v>0.54279999999999995</v>
      </c>
    </row>
    <row r="2054" spans="1:7" x14ac:dyDescent="0.15">
      <c r="A2054" s="53">
        <v>4143</v>
      </c>
      <c r="B2054" s="11" t="s">
        <v>9749</v>
      </c>
      <c r="C2054" s="53">
        <v>0.98970000000000002</v>
      </c>
      <c r="D2054" s="53">
        <v>0.98970000000000002</v>
      </c>
      <c r="E2054" s="55">
        <v>5.8999999999999999E-3</v>
      </c>
      <c r="F2054" s="53">
        <v>0.9839</v>
      </c>
      <c r="G2054" s="53">
        <v>0.9839</v>
      </c>
    </row>
    <row r="2055" spans="1:7" x14ac:dyDescent="0.15">
      <c r="A2055" s="53">
        <v>4741</v>
      </c>
      <c r="B2055" s="11" t="s">
        <v>342</v>
      </c>
      <c r="C2055" s="53">
        <v>1.0581</v>
      </c>
      <c r="D2055" s="53">
        <v>1.0581</v>
      </c>
      <c r="E2055" s="55">
        <v>5.8999999999999999E-3</v>
      </c>
      <c r="F2055" s="53">
        <v>1.0519000000000001</v>
      </c>
      <c r="G2055" s="53">
        <v>1.0519000000000001</v>
      </c>
    </row>
    <row r="2056" spans="1:7" x14ac:dyDescent="0.15">
      <c r="A2056" s="53">
        <v>3524</v>
      </c>
      <c r="B2056" s="11" t="s">
        <v>9949</v>
      </c>
      <c r="C2056" s="53">
        <v>1.0410999999999999</v>
      </c>
      <c r="D2056" s="53">
        <v>1.0410999999999999</v>
      </c>
      <c r="E2056" s="55">
        <v>5.8999999999999999E-3</v>
      </c>
      <c r="F2056" s="53">
        <v>1.0349999999999999</v>
      </c>
      <c r="G2056" s="53">
        <v>1.0349999999999999</v>
      </c>
    </row>
    <row r="2057" spans="1:7" x14ac:dyDescent="0.15">
      <c r="A2057" s="53">
        <v>163115</v>
      </c>
      <c r="B2057" s="11" t="s">
        <v>8984</v>
      </c>
      <c r="C2057" s="53">
        <v>1.0076000000000001</v>
      </c>
      <c r="D2057" s="53">
        <v>1.3615999999999999</v>
      </c>
      <c r="E2057" s="55">
        <v>5.8999999999999999E-3</v>
      </c>
      <c r="F2057" s="53">
        <v>1.0017</v>
      </c>
      <c r="G2057" s="53">
        <v>1.3556999999999999</v>
      </c>
    </row>
    <row r="2058" spans="1:7" x14ac:dyDescent="0.15">
      <c r="A2058" s="53">
        <v>4142</v>
      </c>
      <c r="B2058" s="11" t="s">
        <v>9750</v>
      </c>
      <c r="C2058" s="53">
        <v>0.99119999999999997</v>
      </c>
      <c r="D2058" s="53">
        <v>0.99119999999999997</v>
      </c>
      <c r="E2058" s="55">
        <v>5.8999999999999999E-3</v>
      </c>
      <c r="F2058" s="53">
        <v>0.98540000000000005</v>
      </c>
      <c r="G2058" s="53">
        <v>0.98540000000000005</v>
      </c>
    </row>
    <row r="2059" spans="1:7" x14ac:dyDescent="0.15">
      <c r="A2059" s="53">
        <v>2186</v>
      </c>
      <c r="B2059" s="11" t="s">
        <v>7079</v>
      </c>
      <c r="C2059" s="53">
        <v>1.0104</v>
      </c>
      <c r="D2059" s="53">
        <v>1.5404</v>
      </c>
      <c r="E2059" s="55">
        <v>5.8999999999999999E-3</v>
      </c>
      <c r="F2059" s="53">
        <v>1.0044999999999999</v>
      </c>
      <c r="G2059" s="53">
        <v>1.5345</v>
      </c>
    </row>
    <row r="2060" spans="1:7" x14ac:dyDescent="0.15">
      <c r="A2060" s="53">
        <v>502003</v>
      </c>
      <c r="B2060" s="11" t="s">
        <v>10343</v>
      </c>
      <c r="C2060" s="53">
        <v>0.75509999999999999</v>
      </c>
      <c r="D2060" s="53">
        <v>0</v>
      </c>
      <c r="E2060" s="55">
        <v>5.8999999999999999E-3</v>
      </c>
      <c r="F2060" s="53">
        <v>0.75070000000000003</v>
      </c>
      <c r="G2060" s="53">
        <v>0</v>
      </c>
    </row>
    <row r="2061" spans="1:7" x14ac:dyDescent="0.15">
      <c r="A2061" s="53">
        <v>1675</v>
      </c>
      <c r="B2061" s="11" t="s">
        <v>6861</v>
      </c>
      <c r="C2061" s="53">
        <v>1.0298</v>
      </c>
      <c r="D2061" s="53">
        <v>1.0683</v>
      </c>
      <c r="E2061" s="55">
        <v>5.8999999999999999E-3</v>
      </c>
      <c r="F2061" s="53">
        <v>1.0238</v>
      </c>
      <c r="G2061" s="53">
        <v>1.0623</v>
      </c>
    </row>
    <row r="2062" spans="1:7" x14ac:dyDescent="0.15">
      <c r="A2062" s="53">
        <v>3985</v>
      </c>
      <c r="B2062" s="11" t="s">
        <v>10356</v>
      </c>
      <c r="C2062" s="53">
        <v>1.0482</v>
      </c>
      <c r="D2062" s="53">
        <v>1.0482</v>
      </c>
      <c r="E2062" s="55">
        <v>5.8999999999999999E-3</v>
      </c>
      <c r="F2062" s="53">
        <v>1.0421</v>
      </c>
      <c r="G2062" s="53">
        <v>1.0421</v>
      </c>
    </row>
    <row r="2063" spans="1:7" x14ac:dyDescent="0.15">
      <c r="A2063" s="53">
        <v>612</v>
      </c>
      <c r="B2063" s="11" t="s">
        <v>10633</v>
      </c>
      <c r="C2063" s="53">
        <v>1.8939999999999999</v>
      </c>
      <c r="D2063" s="53">
        <v>2.0939999999999999</v>
      </c>
      <c r="E2063" s="55">
        <v>5.7999999999999996E-3</v>
      </c>
      <c r="F2063" s="53">
        <v>1.883</v>
      </c>
      <c r="G2063" s="53">
        <v>2.0830000000000002</v>
      </c>
    </row>
    <row r="2064" spans="1:7" x14ac:dyDescent="0.15">
      <c r="A2064" s="53">
        <v>2975</v>
      </c>
      <c r="B2064" s="11" t="s">
        <v>9387</v>
      </c>
      <c r="C2064" s="53">
        <v>1.0678000000000001</v>
      </c>
      <c r="D2064" s="53">
        <v>1.0678000000000001</v>
      </c>
      <c r="E2064" s="55">
        <v>5.7999999999999996E-3</v>
      </c>
      <c r="F2064" s="53">
        <v>1.0616000000000001</v>
      </c>
      <c r="G2064" s="53">
        <v>1.0616000000000001</v>
      </c>
    </row>
    <row r="2065" spans="1:7" x14ac:dyDescent="0.15">
      <c r="A2065" s="53">
        <v>2148</v>
      </c>
      <c r="B2065" s="11" t="s">
        <v>5978</v>
      </c>
      <c r="C2065" s="53">
        <v>1.0163</v>
      </c>
      <c r="D2065" s="53">
        <v>1.1363000000000001</v>
      </c>
      <c r="E2065" s="55">
        <v>5.7999999999999996E-3</v>
      </c>
      <c r="F2065" s="53">
        <v>1.0104</v>
      </c>
      <c r="G2065" s="53">
        <v>1.1304000000000001</v>
      </c>
    </row>
    <row r="2066" spans="1:7" x14ac:dyDescent="0.15">
      <c r="A2066" s="53">
        <v>1676</v>
      </c>
      <c r="B2066" s="11" t="s">
        <v>6850</v>
      </c>
      <c r="C2066" s="53">
        <v>1.0178</v>
      </c>
      <c r="D2066" s="53">
        <v>1.0512999999999999</v>
      </c>
      <c r="E2066" s="55">
        <v>5.7999999999999996E-3</v>
      </c>
      <c r="F2066" s="53">
        <v>1.0119</v>
      </c>
      <c r="G2066" s="53">
        <v>1.0454000000000001</v>
      </c>
    </row>
    <row r="2067" spans="1:7" x14ac:dyDescent="0.15">
      <c r="A2067" s="53">
        <v>3984</v>
      </c>
      <c r="B2067" s="11" t="s">
        <v>10357</v>
      </c>
      <c r="C2067" s="53">
        <v>1.0530999999999999</v>
      </c>
      <c r="D2067" s="53">
        <v>1.0530999999999999</v>
      </c>
      <c r="E2067" s="55">
        <v>5.7999999999999996E-3</v>
      </c>
      <c r="F2067" s="53">
        <v>1.0469999999999999</v>
      </c>
      <c r="G2067" s="53">
        <v>1.0469999999999999</v>
      </c>
    </row>
    <row r="2068" spans="1:7" x14ac:dyDescent="0.15">
      <c r="A2068" s="53">
        <v>1459</v>
      </c>
      <c r="B2068" s="11" t="s">
        <v>9386</v>
      </c>
      <c r="C2068" s="53">
        <v>1.0713999999999999</v>
      </c>
      <c r="D2068" s="53">
        <v>1.0713999999999999</v>
      </c>
      <c r="E2068" s="55">
        <v>5.7999999999999996E-3</v>
      </c>
      <c r="F2068" s="53">
        <v>1.0651999999999999</v>
      </c>
      <c r="G2068" s="53">
        <v>1.0651999999999999</v>
      </c>
    </row>
    <row r="2069" spans="1:7" x14ac:dyDescent="0.15">
      <c r="A2069" s="53">
        <v>159945</v>
      </c>
      <c r="B2069" s="11" t="s">
        <v>9358</v>
      </c>
      <c r="C2069" s="53">
        <v>0.74309999999999998</v>
      </c>
      <c r="D2069" s="53">
        <v>0.74309999999999998</v>
      </c>
      <c r="E2069" s="55">
        <v>5.7999999999999996E-3</v>
      </c>
      <c r="F2069" s="53">
        <v>0.73880000000000001</v>
      </c>
      <c r="G2069" s="53">
        <v>0.73880000000000001</v>
      </c>
    </row>
    <row r="2070" spans="1:7" x14ac:dyDescent="0.15">
      <c r="A2070" s="53">
        <v>1464</v>
      </c>
      <c r="B2070" s="11" t="s">
        <v>9198</v>
      </c>
      <c r="C2070" s="53">
        <v>1.0369999999999999</v>
      </c>
      <c r="D2070" s="53">
        <v>1.103</v>
      </c>
      <c r="E2070" s="55">
        <v>5.7999999999999996E-3</v>
      </c>
      <c r="F2070" s="53">
        <v>1.0309999999999999</v>
      </c>
      <c r="G2070" s="53">
        <v>1.097</v>
      </c>
    </row>
    <row r="2071" spans="1:7" x14ac:dyDescent="0.15">
      <c r="A2071" s="53">
        <v>5161</v>
      </c>
      <c r="B2071" s="11" t="s">
        <v>10542</v>
      </c>
      <c r="C2071" s="53">
        <v>0.91710000000000003</v>
      </c>
      <c r="D2071" s="53">
        <v>0.91710000000000003</v>
      </c>
      <c r="E2071" s="55">
        <v>5.7999999999999996E-3</v>
      </c>
      <c r="F2071" s="53">
        <v>0.91180000000000005</v>
      </c>
      <c r="G2071" s="53">
        <v>0.91180000000000005</v>
      </c>
    </row>
    <row r="2072" spans="1:7" x14ac:dyDescent="0.15">
      <c r="A2072" s="53">
        <v>4604</v>
      </c>
      <c r="B2072" s="11" t="s">
        <v>9574</v>
      </c>
      <c r="C2072" s="53">
        <v>1.0569999999999999</v>
      </c>
      <c r="D2072" s="53">
        <v>1.0569999999999999</v>
      </c>
      <c r="E2072" s="55">
        <v>5.7999999999999996E-3</v>
      </c>
      <c r="F2072" s="53">
        <v>1.0508999999999999</v>
      </c>
      <c r="G2072" s="53">
        <v>1.0508999999999999</v>
      </c>
    </row>
    <row r="2073" spans="1:7" x14ac:dyDescent="0.15">
      <c r="A2073" s="53">
        <v>470007</v>
      </c>
      <c r="B2073" s="11" t="s">
        <v>8222</v>
      </c>
      <c r="C2073" s="53">
        <v>1.0409999999999999</v>
      </c>
      <c r="D2073" s="53">
        <v>1.177</v>
      </c>
      <c r="E2073" s="55">
        <v>5.7999999999999996E-3</v>
      </c>
      <c r="F2073" s="53">
        <v>1.0349999999999999</v>
      </c>
      <c r="G2073" s="53">
        <v>1.171</v>
      </c>
    </row>
    <row r="2074" spans="1:7" x14ac:dyDescent="0.15">
      <c r="A2074" s="53">
        <v>2952</v>
      </c>
      <c r="B2074" s="11" t="s">
        <v>10699</v>
      </c>
      <c r="C2074" s="53">
        <v>1.0419</v>
      </c>
      <c r="D2074" s="53">
        <v>1.0419</v>
      </c>
      <c r="E2074" s="55">
        <v>5.7999999999999996E-3</v>
      </c>
      <c r="F2074" s="53">
        <v>1.0359</v>
      </c>
      <c r="G2074" s="53">
        <v>1.0359</v>
      </c>
    </row>
    <row r="2075" spans="1:7" x14ac:dyDescent="0.15">
      <c r="A2075" s="53">
        <v>2190</v>
      </c>
      <c r="B2075" s="11" t="s">
        <v>292</v>
      </c>
      <c r="C2075" s="53">
        <v>1.0952999999999999</v>
      </c>
      <c r="D2075" s="53">
        <v>1.0952999999999999</v>
      </c>
      <c r="E2075" s="55">
        <v>5.7999999999999996E-3</v>
      </c>
      <c r="F2075" s="53">
        <v>1.089</v>
      </c>
      <c r="G2075" s="53">
        <v>1.089</v>
      </c>
    </row>
    <row r="2076" spans="1:7" x14ac:dyDescent="0.15">
      <c r="A2076" s="53">
        <v>470006</v>
      </c>
      <c r="B2076" s="11" t="s">
        <v>7691</v>
      </c>
      <c r="C2076" s="53">
        <v>1.2170000000000001</v>
      </c>
      <c r="D2076" s="53">
        <v>1.518</v>
      </c>
      <c r="E2076" s="55">
        <v>5.7999999999999996E-3</v>
      </c>
      <c r="F2076" s="53">
        <v>1.21</v>
      </c>
      <c r="G2076" s="53">
        <v>1.5109999999999999</v>
      </c>
    </row>
    <row r="2077" spans="1:7" x14ac:dyDescent="0.15">
      <c r="A2077" s="53">
        <v>1088</v>
      </c>
      <c r="B2077" s="11" t="s">
        <v>10591</v>
      </c>
      <c r="C2077" s="53">
        <v>0.69799999999999995</v>
      </c>
      <c r="D2077" s="53">
        <v>0.69799999999999995</v>
      </c>
      <c r="E2077" s="55">
        <v>5.7999999999999996E-3</v>
      </c>
      <c r="F2077" s="53">
        <v>0.69399999999999995</v>
      </c>
      <c r="G2077" s="53">
        <v>0.69399999999999995</v>
      </c>
    </row>
    <row r="2078" spans="1:7" x14ac:dyDescent="0.15">
      <c r="A2078" s="53">
        <v>159936</v>
      </c>
      <c r="B2078" s="11" t="s">
        <v>9162</v>
      </c>
      <c r="C2078" s="53">
        <v>1.5539000000000001</v>
      </c>
      <c r="D2078" s="53">
        <v>1.5539000000000001</v>
      </c>
      <c r="E2078" s="55">
        <v>5.7999999999999996E-3</v>
      </c>
      <c r="F2078" s="53">
        <v>1.5449999999999999</v>
      </c>
      <c r="G2078" s="53">
        <v>1.5449999999999999</v>
      </c>
    </row>
    <row r="2079" spans="1:7" x14ac:dyDescent="0.15">
      <c r="A2079" s="53">
        <v>420003</v>
      </c>
      <c r="B2079" s="11" t="s">
        <v>5780</v>
      </c>
      <c r="C2079" s="53">
        <v>1.8509</v>
      </c>
      <c r="D2079" s="53">
        <v>2.1859000000000002</v>
      </c>
      <c r="E2079" s="55">
        <v>5.7999999999999996E-3</v>
      </c>
      <c r="F2079" s="53">
        <v>1.8403</v>
      </c>
      <c r="G2079" s="53">
        <v>2.1753</v>
      </c>
    </row>
    <row r="2080" spans="1:7" x14ac:dyDescent="0.15">
      <c r="A2080" s="53">
        <v>2492</v>
      </c>
      <c r="B2080" s="11" t="s">
        <v>6762</v>
      </c>
      <c r="C2080" s="53">
        <v>1.048</v>
      </c>
      <c r="D2080" s="53">
        <v>1.048</v>
      </c>
      <c r="E2080" s="55">
        <v>5.7999999999999996E-3</v>
      </c>
      <c r="F2080" s="53">
        <v>1.042</v>
      </c>
      <c r="G2080" s="53">
        <v>1.042</v>
      </c>
    </row>
    <row r="2081" spans="1:7" x14ac:dyDescent="0.15">
      <c r="A2081" s="53">
        <v>320015</v>
      </c>
      <c r="B2081" s="11" t="s">
        <v>7948</v>
      </c>
      <c r="C2081" s="53">
        <v>1.1191</v>
      </c>
      <c r="D2081" s="53">
        <v>1.1191</v>
      </c>
      <c r="E2081" s="55">
        <v>5.7999999999999996E-3</v>
      </c>
      <c r="F2081" s="53">
        <v>1.1127</v>
      </c>
      <c r="G2081" s="53">
        <v>1.1127</v>
      </c>
    </row>
    <row r="2082" spans="1:7" x14ac:dyDescent="0.15">
      <c r="A2082" s="53">
        <v>1379</v>
      </c>
      <c r="B2082" s="11" t="s">
        <v>7908</v>
      </c>
      <c r="C2082" s="53">
        <v>1.399</v>
      </c>
      <c r="D2082" s="53">
        <v>1.399</v>
      </c>
      <c r="E2082" s="55">
        <v>5.7999999999999996E-3</v>
      </c>
      <c r="F2082" s="53">
        <v>1.391</v>
      </c>
      <c r="G2082" s="53">
        <v>1.391</v>
      </c>
    </row>
    <row r="2083" spans="1:7" x14ac:dyDescent="0.15">
      <c r="A2083" s="53">
        <v>502025</v>
      </c>
      <c r="B2083" s="11" t="s">
        <v>6251</v>
      </c>
      <c r="C2083" s="53">
        <v>1.052</v>
      </c>
      <c r="D2083" s="53">
        <v>1.052</v>
      </c>
      <c r="E2083" s="55">
        <v>5.7000000000000002E-3</v>
      </c>
      <c r="F2083" s="53">
        <v>1.046</v>
      </c>
      <c r="G2083" s="53">
        <v>1.046</v>
      </c>
    </row>
    <row r="2084" spans="1:7" x14ac:dyDescent="0.15">
      <c r="A2084" s="53">
        <v>2408</v>
      </c>
      <c r="B2084" s="11" t="s">
        <v>7721</v>
      </c>
      <c r="C2084" s="53">
        <v>1.052</v>
      </c>
      <c r="D2084" s="53">
        <v>1.052</v>
      </c>
      <c r="E2084" s="55">
        <v>5.7000000000000002E-3</v>
      </c>
      <c r="F2084" s="53">
        <v>1.046</v>
      </c>
      <c r="G2084" s="53">
        <v>1.046</v>
      </c>
    </row>
    <row r="2085" spans="1:7" x14ac:dyDescent="0.15">
      <c r="A2085" s="53">
        <v>410001</v>
      </c>
      <c r="B2085" s="11" t="s">
        <v>6275</v>
      </c>
      <c r="C2085" s="53">
        <v>0.98319999999999996</v>
      </c>
      <c r="D2085" s="53">
        <v>2.5417999999999998</v>
      </c>
      <c r="E2085" s="55">
        <v>5.7000000000000002E-3</v>
      </c>
      <c r="F2085" s="53">
        <v>0.97760000000000002</v>
      </c>
      <c r="G2085" s="53">
        <v>2.5314999999999999</v>
      </c>
    </row>
    <row r="2086" spans="1:7" x14ac:dyDescent="0.15">
      <c r="A2086" s="53">
        <v>510130</v>
      </c>
      <c r="B2086" s="11" t="s">
        <v>9507</v>
      </c>
      <c r="C2086" s="53">
        <v>3.8462999999999998</v>
      </c>
      <c r="D2086" s="53">
        <v>1.3229</v>
      </c>
      <c r="E2086" s="55">
        <v>5.7000000000000002E-3</v>
      </c>
      <c r="F2086" s="53">
        <v>3.8243999999999998</v>
      </c>
      <c r="G2086" s="53">
        <v>1.3153999999999999</v>
      </c>
    </row>
    <row r="2087" spans="1:7" x14ac:dyDescent="0.15">
      <c r="A2087" s="53">
        <v>519909</v>
      </c>
      <c r="B2087" s="11" t="s">
        <v>5836</v>
      </c>
      <c r="C2087" s="53">
        <v>1.5820000000000001</v>
      </c>
      <c r="D2087" s="53">
        <v>1.7170000000000001</v>
      </c>
      <c r="E2087" s="55">
        <v>5.7000000000000002E-3</v>
      </c>
      <c r="F2087" s="53">
        <v>1.573</v>
      </c>
      <c r="G2087" s="53">
        <v>1.708</v>
      </c>
    </row>
    <row r="2088" spans="1:7" x14ac:dyDescent="0.15">
      <c r="A2088" s="53">
        <v>161038</v>
      </c>
      <c r="B2088" s="11" t="s">
        <v>9441</v>
      </c>
      <c r="C2088" s="53">
        <v>0.98440000000000005</v>
      </c>
      <c r="D2088" s="53">
        <v>0.98440000000000005</v>
      </c>
      <c r="E2088" s="55">
        <v>5.7000000000000002E-3</v>
      </c>
      <c r="F2088" s="53">
        <v>0.9788</v>
      </c>
      <c r="G2088" s="53">
        <v>0.9788</v>
      </c>
    </row>
    <row r="2089" spans="1:7" x14ac:dyDescent="0.15">
      <c r="A2089" s="53">
        <v>161834</v>
      </c>
      <c r="B2089" s="11" t="s">
        <v>8148</v>
      </c>
      <c r="C2089" s="53">
        <v>0.88</v>
      </c>
      <c r="D2089" s="53">
        <v>0.88</v>
      </c>
      <c r="E2089" s="55">
        <v>5.7000000000000002E-3</v>
      </c>
      <c r="F2089" s="53">
        <v>0.875</v>
      </c>
      <c r="G2089" s="53">
        <v>0.875</v>
      </c>
    </row>
    <row r="2090" spans="1:7" x14ac:dyDescent="0.15">
      <c r="A2090" s="53">
        <v>1362</v>
      </c>
      <c r="B2090" s="11" t="s">
        <v>7959</v>
      </c>
      <c r="C2090" s="53">
        <v>1.232</v>
      </c>
      <c r="D2090" s="53">
        <v>1.232</v>
      </c>
      <c r="E2090" s="55">
        <v>5.7000000000000002E-3</v>
      </c>
      <c r="F2090" s="53">
        <v>1.2250000000000001</v>
      </c>
      <c r="G2090" s="53">
        <v>1.2250000000000001</v>
      </c>
    </row>
    <row r="2091" spans="1:7" x14ac:dyDescent="0.15">
      <c r="A2091" s="53">
        <v>160918</v>
      </c>
      <c r="B2091" s="11" t="s">
        <v>5906</v>
      </c>
      <c r="C2091" s="53">
        <v>1.9370000000000001</v>
      </c>
      <c r="D2091" s="53">
        <v>4.8719999999999999</v>
      </c>
      <c r="E2091" s="55">
        <v>5.7000000000000002E-3</v>
      </c>
      <c r="F2091" s="53">
        <v>1.9259999999999999</v>
      </c>
      <c r="G2091" s="53">
        <v>4.8609999999999998</v>
      </c>
    </row>
    <row r="2092" spans="1:7" x14ac:dyDescent="0.15">
      <c r="A2092" s="53">
        <v>3154</v>
      </c>
      <c r="B2092" s="11" t="s">
        <v>10669</v>
      </c>
      <c r="C2092" s="53">
        <v>1.3030999999999999</v>
      </c>
      <c r="D2092" s="53">
        <v>1.3030999999999999</v>
      </c>
      <c r="E2092" s="55">
        <v>5.7000000000000002E-3</v>
      </c>
      <c r="F2092" s="53">
        <v>1.2957000000000001</v>
      </c>
      <c r="G2092" s="53">
        <v>1.2957000000000001</v>
      </c>
    </row>
    <row r="2093" spans="1:7" x14ac:dyDescent="0.15">
      <c r="A2093" s="53">
        <v>4605</v>
      </c>
      <c r="B2093" s="11" t="s">
        <v>9573</v>
      </c>
      <c r="C2093" s="53">
        <v>1.0566</v>
      </c>
      <c r="D2093" s="53">
        <v>1.0566</v>
      </c>
      <c r="E2093" s="55">
        <v>5.7000000000000002E-3</v>
      </c>
      <c r="F2093" s="53">
        <v>1.0506</v>
      </c>
      <c r="G2093" s="53">
        <v>1.0506</v>
      </c>
    </row>
    <row r="2094" spans="1:7" x14ac:dyDescent="0.15">
      <c r="A2094" s="53">
        <v>260104</v>
      </c>
      <c r="B2094" s="11" t="s">
        <v>7887</v>
      </c>
      <c r="C2094" s="53">
        <v>4.9349999999999996</v>
      </c>
      <c r="D2094" s="53">
        <v>6.7910000000000004</v>
      </c>
      <c r="E2094" s="55">
        <v>5.7000000000000002E-3</v>
      </c>
      <c r="F2094" s="53">
        <v>4.907</v>
      </c>
      <c r="G2094" s="53">
        <v>6.7629999999999999</v>
      </c>
    </row>
    <row r="2095" spans="1:7" x14ac:dyDescent="0.15">
      <c r="A2095" s="53">
        <v>161024</v>
      </c>
      <c r="B2095" s="11" t="s">
        <v>10350</v>
      </c>
      <c r="C2095" s="53">
        <v>0.70499999999999996</v>
      </c>
      <c r="D2095" s="53">
        <v>1.56</v>
      </c>
      <c r="E2095" s="55">
        <v>5.7000000000000002E-3</v>
      </c>
      <c r="F2095" s="53">
        <v>0.70099999999999996</v>
      </c>
      <c r="G2095" s="53">
        <v>1.5569999999999999</v>
      </c>
    </row>
    <row r="2096" spans="1:7" x14ac:dyDescent="0.15">
      <c r="A2096" s="53">
        <v>167503</v>
      </c>
      <c r="B2096" s="11" t="s">
        <v>8370</v>
      </c>
      <c r="C2096" s="53">
        <v>0.70499999999999996</v>
      </c>
      <c r="D2096" s="53">
        <v>0.39900000000000002</v>
      </c>
      <c r="E2096" s="55">
        <v>5.7000000000000002E-3</v>
      </c>
      <c r="F2096" s="53">
        <v>0.70099999999999996</v>
      </c>
      <c r="G2096" s="53">
        <v>0.39500000000000002</v>
      </c>
    </row>
    <row r="2097" spans="1:7" x14ac:dyDescent="0.15">
      <c r="A2097" s="53">
        <v>165315</v>
      </c>
      <c r="B2097" s="11" t="s">
        <v>10722</v>
      </c>
      <c r="C2097" s="53">
        <v>1.0048999999999999</v>
      </c>
      <c r="D2097" s="53">
        <v>0.70489999999999997</v>
      </c>
      <c r="E2097" s="55">
        <v>5.7000000000000002E-3</v>
      </c>
      <c r="F2097" s="53">
        <v>0.99919999999999998</v>
      </c>
      <c r="G2097" s="53">
        <v>0.70130000000000003</v>
      </c>
    </row>
    <row r="2098" spans="1:7" x14ac:dyDescent="0.15">
      <c r="A2098" s="53">
        <v>1730</v>
      </c>
      <c r="B2098" s="11" t="s">
        <v>9389</v>
      </c>
      <c r="C2098" s="53">
        <v>0.88200000000000001</v>
      </c>
      <c r="D2098" s="53">
        <v>0.88200000000000001</v>
      </c>
      <c r="E2098" s="55">
        <v>5.7000000000000002E-3</v>
      </c>
      <c r="F2098" s="53">
        <v>0.877</v>
      </c>
      <c r="G2098" s="53">
        <v>0.877</v>
      </c>
    </row>
    <row r="2099" spans="1:7" x14ac:dyDescent="0.15">
      <c r="A2099" s="53">
        <v>502036</v>
      </c>
      <c r="B2099" s="11" t="s">
        <v>5773</v>
      </c>
      <c r="C2099" s="53">
        <v>0.86529999999999996</v>
      </c>
      <c r="D2099" s="53">
        <v>0.60929999999999995</v>
      </c>
      <c r="E2099" s="55">
        <v>5.7000000000000002E-3</v>
      </c>
      <c r="F2099" s="53">
        <v>0.86040000000000005</v>
      </c>
      <c r="G2099" s="53">
        <v>0.60609999999999997</v>
      </c>
    </row>
    <row r="2100" spans="1:7" x14ac:dyDescent="0.15">
      <c r="A2100" s="53">
        <v>1144</v>
      </c>
      <c r="B2100" s="11" t="s">
        <v>5743</v>
      </c>
      <c r="C2100" s="53">
        <v>0.88300000000000001</v>
      </c>
      <c r="D2100" s="53">
        <v>0.88300000000000001</v>
      </c>
      <c r="E2100" s="55">
        <v>5.7000000000000002E-3</v>
      </c>
      <c r="F2100" s="53">
        <v>0.878</v>
      </c>
      <c r="G2100" s="53">
        <v>0.878</v>
      </c>
    </row>
    <row r="2101" spans="1:7" x14ac:dyDescent="0.15">
      <c r="A2101" s="53">
        <v>510070</v>
      </c>
      <c r="B2101" s="11" t="s">
        <v>6555</v>
      </c>
      <c r="C2101" s="53">
        <v>1.766</v>
      </c>
      <c r="D2101" s="53">
        <v>1.514</v>
      </c>
      <c r="E2101" s="55">
        <v>5.7000000000000002E-3</v>
      </c>
      <c r="F2101" s="53">
        <v>1.756</v>
      </c>
      <c r="G2101" s="53">
        <v>1.5049999999999999</v>
      </c>
    </row>
    <row r="2102" spans="1:7" x14ac:dyDescent="0.15">
      <c r="A2102" s="53">
        <v>2707</v>
      </c>
      <c r="B2102" s="11" t="s">
        <v>9774</v>
      </c>
      <c r="C2102" s="53">
        <v>0.93620000000000003</v>
      </c>
      <c r="D2102" s="53">
        <v>0.93620000000000003</v>
      </c>
      <c r="E2102" s="55">
        <v>5.7000000000000002E-3</v>
      </c>
      <c r="F2102" s="53">
        <v>0.93089999999999995</v>
      </c>
      <c r="G2102" s="53">
        <v>0.93089999999999995</v>
      </c>
    </row>
    <row r="2103" spans="1:7" x14ac:dyDescent="0.15">
      <c r="A2103" s="53">
        <v>373020</v>
      </c>
      <c r="B2103" s="11" t="s">
        <v>7763</v>
      </c>
      <c r="C2103" s="53">
        <v>1.5901000000000001</v>
      </c>
      <c r="D2103" s="53">
        <v>2.2101999999999999</v>
      </c>
      <c r="E2103" s="55">
        <v>5.7000000000000002E-3</v>
      </c>
      <c r="F2103" s="53">
        <v>1.5810999999999999</v>
      </c>
      <c r="G2103" s="53">
        <v>2.2012</v>
      </c>
    </row>
    <row r="2104" spans="1:7" x14ac:dyDescent="0.15">
      <c r="A2104" s="53">
        <v>3970</v>
      </c>
      <c r="B2104" s="11" t="s">
        <v>8225</v>
      </c>
      <c r="C2104" s="53">
        <v>1.0618000000000001</v>
      </c>
      <c r="D2104" s="53">
        <v>1.1868000000000001</v>
      </c>
      <c r="E2104" s="55">
        <v>5.7000000000000002E-3</v>
      </c>
      <c r="F2104" s="53">
        <v>1.0558000000000001</v>
      </c>
      <c r="G2104" s="53">
        <v>1.1808000000000001</v>
      </c>
    </row>
    <row r="2105" spans="1:7" x14ac:dyDescent="0.15">
      <c r="A2105" s="53">
        <v>2242</v>
      </c>
      <c r="B2105" s="11" t="s">
        <v>8508</v>
      </c>
      <c r="C2105" s="53">
        <v>0.99109999999999998</v>
      </c>
      <c r="D2105" s="53">
        <v>0.99109999999999998</v>
      </c>
      <c r="E2105" s="55">
        <v>5.7000000000000002E-3</v>
      </c>
      <c r="F2105" s="53">
        <v>0.98550000000000004</v>
      </c>
      <c r="G2105" s="53">
        <v>0.98550000000000004</v>
      </c>
    </row>
    <row r="2106" spans="1:7" x14ac:dyDescent="0.15">
      <c r="A2106" s="53">
        <v>162711</v>
      </c>
      <c r="B2106" s="11" t="s">
        <v>9273</v>
      </c>
      <c r="C2106" s="53">
        <v>1.2215</v>
      </c>
      <c r="D2106" s="53">
        <v>1.2215</v>
      </c>
      <c r="E2106" s="55">
        <v>5.7000000000000002E-3</v>
      </c>
      <c r="F2106" s="53">
        <v>1.2145999999999999</v>
      </c>
      <c r="G2106" s="53">
        <v>1.2145999999999999</v>
      </c>
    </row>
    <row r="2107" spans="1:7" x14ac:dyDescent="0.15">
      <c r="A2107" s="53">
        <v>206002</v>
      </c>
      <c r="B2107" s="11" t="s">
        <v>6246</v>
      </c>
      <c r="C2107" s="53">
        <v>1.417</v>
      </c>
      <c r="D2107" s="53">
        <v>1.417</v>
      </c>
      <c r="E2107" s="55">
        <v>5.7000000000000002E-3</v>
      </c>
      <c r="F2107" s="53">
        <v>1.409</v>
      </c>
      <c r="G2107" s="53">
        <v>1.409</v>
      </c>
    </row>
    <row r="2108" spans="1:7" x14ac:dyDescent="0.15">
      <c r="A2108" s="53">
        <v>1185</v>
      </c>
      <c r="B2108" s="11" t="s">
        <v>8317</v>
      </c>
      <c r="C2108" s="53">
        <v>1.2754000000000001</v>
      </c>
      <c r="D2108" s="53">
        <v>1.2754000000000001</v>
      </c>
      <c r="E2108" s="55">
        <v>5.7000000000000002E-3</v>
      </c>
      <c r="F2108" s="53">
        <v>1.2682</v>
      </c>
      <c r="G2108" s="53">
        <v>1.2682</v>
      </c>
    </row>
    <row r="2109" spans="1:7" x14ac:dyDescent="0.15">
      <c r="A2109" s="53">
        <v>160119</v>
      </c>
      <c r="B2109" s="11" t="s">
        <v>7844</v>
      </c>
      <c r="C2109" s="53">
        <v>1.4177999999999999</v>
      </c>
      <c r="D2109" s="53">
        <v>1.5178</v>
      </c>
      <c r="E2109" s="55">
        <v>5.7000000000000002E-3</v>
      </c>
      <c r="F2109" s="53">
        <v>1.4097999999999999</v>
      </c>
      <c r="G2109" s="53">
        <v>1.5098</v>
      </c>
    </row>
    <row r="2110" spans="1:7" x14ac:dyDescent="0.15">
      <c r="A2110" s="53">
        <v>4348</v>
      </c>
      <c r="B2110" s="11" t="s">
        <v>7850</v>
      </c>
      <c r="C2110" s="53">
        <v>1.4193</v>
      </c>
      <c r="D2110" s="53">
        <v>1.5193000000000001</v>
      </c>
      <c r="E2110" s="55">
        <v>5.7000000000000002E-3</v>
      </c>
      <c r="F2110" s="53">
        <v>1.4113</v>
      </c>
      <c r="G2110" s="53">
        <v>1.5113000000000001</v>
      </c>
    </row>
    <row r="2111" spans="1:7" x14ac:dyDescent="0.15">
      <c r="A2111" s="53">
        <v>90007</v>
      </c>
      <c r="B2111" s="11" t="s">
        <v>5891</v>
      </c>
      <c r="C2111" s="53">
        <v>1.0649999999999999</v>
      </c>
      <c r="D2111" s="53">
        <v>2.7749999999999999</v>
      </c>
      <c r="E2111" s="55">
        <v>5.7000000000000002E-3</v>
      </c>
      <c r="F2111" s="53">
        <v>1.0589999999999999</v>
      </c>
      <c r="G2111" s="53">
        <v>2.7690000000000001</v>
      </c>
    </row>
    <row r="2112" spans="1:7" x14ac:dyDescent="0.15">
      <c r="A2112" s="53">
        <v>4713</v>
      </c>
      <c r="B2112" s="11" t="s">
        <v>7054</v>
      </c>
      <c r="C2112" s="53">
        <v>1.0477000000000001</v>
      </c>
      <c r="D2112" s="53">
        <v>1.0477000000000001</v>
      </c>
      <c r="E2112" s="55">
        <v>5.7000000000000002E-3</v>
      </c>
      <c r="F2112" s="53">
        <v>1.0418000000000001</v>
      </c>
      <c r="G2112" s="53">
        <v>1.0418000000000001</v>
      </c>
    </row>
    <row r="2113" spans="1:7" x14ac:dyDescent="0.15">
      <c r="A2113" s="53">
        <v>164401</v>
      </c>
      <c r="B2113" s="11" t="s">
        <v>6519</v>
      </c>
      <c r="C2113" s="53">
        <v>0.89</v>
      </c>
      <c r="D2113" s="53">
        <v>0.97499999999999998</v>
      </c>
      <c r="E2113" s="55">
        <v>5.5999999999999999E-3</v>
      </c>
      <c r="F2113" s="53">
        <v>0.88500000000000001</v>
      </c>
      <c r="G2113" s="53">
        <v>0.97</v>
      </c>
    </row>
    <row r="2114" spans="1:7" x14ac:dyDescent="0.15">
      <c r="A2114" s="53">
        <v>240022</v>
      </c>
      <c r="B2114" s="11" t="s">
        <v>10555</v>
      </c>
      <c r="C2114" s="53">
        <v>1.4239999999999999</v>
      </c>
      <c r="D2114" s="53">
        <v>1.5329999999999999</v>
      </c>
      <c r="E2114" s="55">
        <v>5.5999999999999999E-3</v>
      </c>
      <c r="F2114" s="53">
        <v>1.4159999999999999</v>
      </c>
      <c r="G2114" s="53">
        <v>1.5249999999999999</v>
      </c>
    </row>
    <row r="2115" spans="1:7" x14ac:dyDescent="0.15">
      <c r="A2115" s="53">
        <v>2903</v>
      </c>
      <c r="B2115" s="11" t="s">
        <v>9286</v>
      </c>
      <c r="C2115" s="53">
        <v>0.97950000000000004</v>
      </c>
      <c r="D2115" s="53">
        <v>0.97950000000000004</v>
      </c>
      <c r="E2115" s="55">
        <v>5.5999999999999999E-3</v>
      </c>
      <c r="F2115" s="53">
        <v>0.97399999999999998</v>
      </c>
      <c r="G2115" s="53">
        <v>0.97399999999999998</v>
      </c>
    </row>
    <row r="2116" spans="1:7" x14ac:dyDescent="0.15">
      <c r="A2116" s="53">
        <v>512400</v>
      </c>
      <c r="B2116" s="11" t="s">
        <v>7797</v>
      </c>
      <c r="C2116" s="53">
        <v>0.87309999999999999</v>
      </c>
      <c r="D2116" s="53">
        <v>0.87309999999999999</v>
      </c>
      <c r="E2116" s="55">
        <v>5.5999999999999999E-3</v>
      </c>
      <c r="F2116" s="53">
        <v>0.86819999999999997</v>
      </c>
      <c r="G2116" s="53">
        <v>0.86819999999999997</v>
      </c>
    </row>
    <row r="2117" spans="1:7" x14ac:dyDescent="0.15">
      <c r="A2117" s="53">
        <v>460220</v>
      </c>
      <c r="B2117" s="11" t="s">
        <v>7909</v>
      </c>
      <c r="C2117" s="53">
        <v>1.0524</v>
      </c>
      <c r="D2117" s="53">
        <v>1.0524</v>
      </c>
      <c r="E2117" s="55">
        <v>5.5999999999999999E-3</v>
      </c>
      <c r="F2117" s="53">
        <v>1.0465</v>
      </c>
      <c r="G2117" s="53">
        <v>1.0465</v>
      </c>
    </row>
    <row r="2118" spans="1:7" x14ac:dyDescent="0.15">
      <c r="A2118" s="53">
        <v>4712</v>
      </c>
      <c r="B2118" s="11" t="s">
        <v>7058</v>
      </c>
      <c r="C2118" s="53">
        <v>1.0528</v>
      </c>
      <c r="D2118" s="53">
        <v>1.0528</v>
      </c>
      <c r="E2118" s="55">
        <v>5.5999999999999999E-3</v>
      </c>
      <c r="F2118" s="53">
        <v>1.0468999999999999</v>
      </c>
      <c r="G2118" s="53">
        <v>1.0468999999999999</v>
      </c>
    </row>
    <row r="2119" spans="1:7" x14ac:dyDescent="0.15">
      <c r="A2119" s="53">
        <v>2778</v>
      </c>
      <c r="B2119" s="11" t="s">
        <v>6737</v>
      </c>
      <c r="C2119" s="53">
        <v>1.071</v>
      </c>
      <c r="D2119" s="53">
        <v>1.071</v>
      </c>
      <c r="E2119" s="55">
        <v>5.5999999999999999E-3</v>
      </c>
      <c r="F2119" s="53">
        <v>1.0649999999999999</v>
      </c>
      <c r="G2119" s="53">
        <v>1.0649999999999999</v>
      </c>
    </row>
    <row r="2120" spans="1:7" x14ac:dyDescent="0.15">
      <c r="A2120" s="53">
        <v>501010</v>
      </c>
      <c r="B2120" s="11" t="s">
        <v>7931</v>
      </c>
      <c r="C2120" s="53">
        <v>1.0357000000000001</v>
      </c>
      <c r="D2120" s="53">
        <v>1.0357000000000001</v>
      </c>
      <c r="E2120" s="55">
        <v>5.5999999999999999E-3</v>
      </c>
      <c r="F2120" s="53">
        <v>1.0299</v>
      </c>
      <c r="G2120" s="53">
        <v>1.0299</v>
      </c>
    </row>
    <row r="2121" spans="1:7" x14ac:dyDescent="0.15">
      <c r="A2121" s="53">
        <v>4429</v>
      </c>
      <c r="B2121" s="11" t="s">
        <v>7595</v>
      </c>
      <c r="C2121" s="53">
        <v>1.0538000000000001</v>
      </c>
      <c r="D2121" s="53">
        <v>1.0538000000000001</v>
      </c>
      <c r="E2121" s="55">
        <v>5.5999999999999999E-3</v>
      </c>
      <c r="F2121" s="53">
        <v>1.0479000000000001</v>
      </c>
      <c r="G2121" s="53">
        <v>1.0479000000000001</v>
      </c>
    </row>
    <row r="2122" spans="1:7" x14ac:dyDescent="0.15">
      <c r="A2122" s="53">
        <v>2029</v>
      </c>
      <c r="B2122" s="11" t="s">
        <v>8322</v>
      </c>
      <c r="C2122" s="53">
        <v>1.2685</v>
      </c>
      <c r="D2122" s="53">
        <v>1.2685</v>
      </c>
      <c r="E2122" s="55">
        <v>5.5999999999999999E-3</v>
      </c>
      <c r="F2122" s="53">
        <v>1.2614000000000001</v>
      </c>
      <c r="G2122" s="53">
        <v>1.2614000000000001</v>
      </c>
    </row>
    <row r="2123" spans="1:7" x14ac:dyDescent="0.15">
      <c r="A2123" s="53">
        <v>501009</v>
      </c>
      <c r="B2123" s="11" t="s">
        <v>7926</v>
      </c>
      <c r="C2123" s="53">
        <v>1.0365</v>
      </c>
      <c r="D2123" s="53">
        <v>1.0365</v>
      </c>
      <c r="E2123" s="55">
        <v>5.5999999999999999E-3</v>
      </c>
      <c r="F2123" s="53">
        <v>1.0306999999999999</v>
      </c>
      <c r="G2123" s="53">
        <v>1.0306999999999999</v>
      </c>
    </row>
    <row r="2124" spans="1:7" x14ac:dyDescent="0.15">
      <c r="A2124" s="53">
        <v>1816</v>
      </c>
      <c r="B2124" s="11" t="s">
        <v>7968</v>
      </c>
      <c r="C2124" s="53">
        <v>1.0740000000000001</v>
      </c>
      <c r="D2124" s="53">
        <v>1.0740000000000001</v>
      </c>
      <c r="E2124" s="55">
        <v>5.5999999999999999E-3</v>
      </c>
      <c r="F2124" s="53">
        <v>1.0680000000000001</v>
      </c>
      <c r="G2124" s="53">
        <v>1.0680000000000001</v>
      </c>
    </row>
    <row r="2125" spans="1:7" x14ac:dyDescent="0.15">
      <c r="A2125" s="53">
        <v>1618</v>
      </c>
      <c r="B2125" s="11" t="s">
        <v>5792</v>
      </c>
      <c r="C2125" s="53">
        <v>0.93110000000000004</v>
      </c>
      <c r="D2125" s="53">
        <v>0.93110000000000004</v>
      </c>
      <c r="E2125" s="55">
        <v>5.5999999999999999E-3</v>
      </c>
      <c r="F2125" s="53">
        <v>0.92589999999999995</v>
      </c>
      <c r="G2125" s="53">
        <v>0.92589999999999995</v>
      </c>
    </row>
    <row r="2126" spans="1:7" x14ac:dyDescent="0.15">
      <c r="A2126" s="53">
        <v>160137</v>
      </c>
      <c r="B2126" s="11" t="s">
        <v>7816</v>
      </c>
      <c r="C2126" s="53">
        <v>0.75209999999999999</v>
      </c>
      <c r="D2126" s="53">
        <v>0.82040000000000002</v>
      </c>
      <c r="E2126" s="55">
        <v>5.5999999999999999E-3</v>
      </c>
      <c r="F2126" s="53">
        <v>0.74790000000000001</v>
      </c>
      <c r="G2126" s="53">
        <v>0.81579999999999997</v>
      </c>
    </row>
    <row r="2127" spans="1:7" x14ac:dyDescent="0.15">
      <c r="A2127" s="53">
        <v>165531</v>
      </c>
      <c r="B2127" s="11" t="s">
        <v>6734</v>
      </c>
      <c r="C2127" s="53">
        <v>0.9849</v>
      </c>
      <c r="D2127" s="53">
        <v>0.99339999999999995</v>
      </c>
      <c r="E2127" s="55">
        <v>5.5999999999999999E-3</v>
      </c>
      <c r="F2127" s="53">
        <v>0.97940000000000005</v>
      </c>
      <c r="G2127" s="53">
        <v>0.9879</v>
      </c>
    </row>
    <row r="2128" spans="1:7" x14ac:dyDescent="0.15">
      <c r="A2128" s="53">
        <v>50026</v>
      </c>
      <c r="B2128" s="11" t="s">
        <v>9892</v>
      </c>
      <c r="C2128" s="53">
        <v>1.4330000000000001</v>
      </c>
      <c r="D2128" s="53">
        <v>1.5720000000000001</v>
      </c>
      <c r="E2128" s="55">
        <v>5.5999999999999999E-3</v>
      </c>
      <c r="F2128" s="53">
        <v>1.425</v>
      </c>
      <c r="G2128" s="53">
        <v>1.5640000000000001</v>
      </c>
    </row>
    <row r="2129" spans="1:7" x14ac:dyDescent="0.15">
      <c r="A2129" s="53">
        <v>1174</v>
      </c>
      <c r="B2129" s="11" t="s">
        <v>9063</v>
      </c>
      <c r="C2129" s="53">
        <v>1.0760000000000001</v>
      </c>
      <c r="D2129" s="53">
        <v>1.0760000000000001</v>
      </c>
      <c r="E2129" s="55">
        <v>5.5999999999999999E-3</v>
      </c>
      <c r="F2129" s="53">
        <v>1.07</v>
      </c>
      <c r="G2129" s="53">
        <v>1.07</v>
      </c>
    </row>
    <row r="2130" spans="1:7" x14ac:dyDescent="0.15">
      <c r="A2130" s="53">
        <v>1397</v>
      </c>
      <c r="B2130" s="11" t="s">
        <v>10624</v>
      </c>
      <c r="C2130" s="53">
        <v>1.1316999999999999</v>
      </c>
      <c r="D2130" s="53">
        <v>1.1316999999999999</v>
      </c>
      <c r="E2130" s="55">
        <v>5.5999999999999999E-3</v>
      </c>
      <c r="F2130" s="53">
        <v>1.1254</v>
      </c>
      <c r="G2130" s="53">
        <v>1.1254</v>
      </c>
    </row>
    <row r="2131" spans="1:7" x14ac:dyDescent="0.15">
      <c r="A2131" s="53">
        <v>646</v>
      </c>
      <c r="B2131" s="11" t="s">
        <v>132</v>
      </c>
      <c r="C2131" s="53">
        <v>1.26</v>
      </c>
      <c r="D2131" s="53">
        <v>1.26</v>
      </c>
      <c r="E2131" s="55">
        <v>5.5999999999999999E-3</v>
      </c>
      <c r="F2131" s="53">
        <v>1.2529999999999999</v>
      </c>
      <c r="G2131" s="53">
        <v>1.2529999999999999</v>
      </c>
    </row>
    <row r="2132" spans="1:7" x14ac:dyDescent="0.15">
      <c r="A2132" s="53">
        <v>690007</v>
      </c>
      <c r="B2132" s="11" t="s">
        <v>7704</v>
      </c>
      <c r="C2132" s="53">
        <v>2.161</v>
      </c>
      <c r="D2132" s="53">
        <v>2.161</v>
      </c>
      <c r="E2132" s="55">
        <v>5.5999999999999999E-3</v>
      </c>
      <c r="F2132" s="53">
        <v>2.149</v>
      </c>
      <c r="G2132" s="53">
        <v>2.149</v>
      </c>
    </row>
    <row r="2133" spans="1:7" x14ac:dyDescent="0.15">
      <c r="A2133" s="53">
        <v>1265</v>
      </c>
      <c r="B2133" s="11" t="s">
        <v>5940</v>
      </c>
      <c r="C2133" s="53">
        <v>1.081</v>
      </c>
      <c r="D2133" s="53">
        <v>1.173</v>
      </c>
      <c r="E2133" s="55">
        <v>5.5999999999999999E-3</v>
      </c>
      <c r="F2133" s="53">
        <v>1.075</v>
      </c>
      <c r="G2133" s="53">
        <v>1.167</v>
      </c>
    </row>
    <row r="2134" spans="1:7" x14ac:dyDescent="0.15">
      <c r="A2134" s="53">
        <v>1617</v>
      </c>
      <c r="B2134" s="11" t="s">
        <v>5791</v>
      </c>
      <c r="C2134" s="53">
        <v>0.93759999999999999</v>
      </c>
      <c r="D2134" s="53">
        <v>0.93759999999999999</v>
      </c>
      <c r="E2134" s="55">
        <v>5.5999999999999999E-3</v>
      </c>
      <c r="F2134" s="53">
        <v>0.93240000000000001</v>
      </c>
      <c r="G2134" s="53">
        <v>0.93240000000000001</v>
      </c>
    </row>
    <row r="2135" spans="1:7" x14ac:dyDescent="0.15">
      <c r="A2135" s="53">
        <v>40023</v>
      </c>
      <c r="B2135" s="11" t="s">
        <v>5954</v>
      </c>
      <c r="C2135" s="53">
        <v>1.083</v>
      </c>
      <c r="D2135" s="53">
        <v>1.083</v>
      </c>
      <c r="E2135" s="55">
        <v>5.5999999999999999E-3</v>
      </c>
      <c r="F2135" s="53">
        <v>1.077</v>
      </c>
      <c r="G2135" s="53">
        <v>1.077</v>
      </c>
    </row>
    <row r="2136" spans="1:7" x14ac:dyDescent="0.15">
      <c r="A2136" s="53">
        <v>1488</v>
      </c>
      <c r="B2136" s="11" t="s">
        <v>8255</v>
      </c>
      <c r="C2136" s="53">
        <v>1.1559999999999999</v>
      </c>
      <c r="D2136" s="53">
        <v>1.1559999999999999</v>
      </c>
      <c r="E2136" s="55">
        <v>5.5999999999999999E-3</v>
      </c>
      <c r="F2136" s="53">
        <v>1.1496</v>
      </c>
      <c r="G2136" s="53">
        <v>1.1496</v>
      </c>
    </row>
    <row r="2137" spans="1:7" x14ac:dyDescent="0.15">
      <c r="A2137" s="53">
        <v>110028</v>
      </c>
      <c r="B2137" s="11" t="s">
        <v>9777</v>
      </c>
      <c r="C2137" s="53">
        <v>1.6279999999999999</v>
      </c>
      <c r="D2137" s="53">
        <v>2.423</v>
      </c>
      <c r="E2137" s="55">
        <v>5.5999999999999999E-3</v>
      </c>
      <c r="F2137" s="53">
        <v>1.619</v>
      </c>
      <c r="G2137" s="53">
        <v>2.4140000000000001</v>
      </c>
    </row>
    <row r="2138" spans="1:7" x14ac:dyDescent="0.15">
      <c r="A2138" s="53">
        <v>953</v>
      </c>
      <c r="B2138" s="11" t="s">
        <v>5823</v>
      </c>
      <c r="C2138" s="53">
        <v>1.2669999999999999</v>
      </c>
      <c r="D2138" s="53">
        <v>1.2669999999999999</v>
      </c>
      <c r="E2138" s="55">
        <v>5.5999999999999999E-3</v>
      </c>
      <c r="F2138" s="53">
        <v>1.26</v>
      </c>
      <c r="G2138" s="53">
        <v>1.26</v>
      </c>
    </row>
    <row r="2139" spans="1:7" x14ac:dyDescent="0.15">
      <c r="A2139" s="53">
        <v>65</v>
      </c>
      <c r="B2139" s="11" t="s">
        <v>6018</v>
      </c>
      <c r="C2139" s="53">
        <v>1.448</v>
      </c>
      <c r="D2139" s="53">
        <v>1.613</v>
      </c>
      <c r="E2139" s="55">
        <v>5.5999999999999999E-3</v>
      </c>
      <c r="F2139" s="53">
        <v>1.44</v>
      </c>
      <c r="G2139" s="53">
        <v>1.605</v>
      </c>
    </row>
    <row r="2140" spans="1:7" x14ac:dyDescent="0.15">
      <c r="A2140" s="53">
        <v>519767</v>
      </c>
      <c r="B2140" s="11" t="s">
        <v>10697</v>
      </c>
      <c r="C2140" s="53">
        <v>0.90600000000000003</v>
      </c>
      <c r="D2140" s="53">
        <v>0.91600000000000004</v>
      </c>
      <c r="E2140" s="55">
        <v>5.4999999999999997E-3</v>
      </c>
      <c r="F2140" s="53">
        <v>0.90100000000000002</v>
      </c>
      <c r="G2140" s="53">
        <v>0.91100000000000003</v>
      </c>
    </row>
    <row r="2141" spans="1:7" x14ac:dyDescent="0.15">
      <c r="A2141" s="53">
        <v>1524</v>
      </c>
      <c r="B2141" s="11" t="s">
        <v>8206</v>
      </c>
      <c r="C2141" s="53">
        <v>1.0874999999999999</v>
      </c>
      <c r="D2141" s="53">
        <v>1.0874999999999999</v>
      </c>
      <c r="E2141" s="55">
        <v>5.4999999999999997E-3</v>
      </c>
      <c r="F2141" s="53">
        <v>1.0814999999999999</v>
      </c>
      <c r="G2141" s="53">
        <v>1.0814999999999999</v>
      </c>
    </row>
    <row r="2142" spans="1:7" x14ac:dyDescent="0.15">
      <c r="A2142" s="53">
        <v>4448</v>
      </c>
      <c r="B2142" s="11" t="s">
        <v>9551</v>
      </c>
      <c r="C2142" s="53">
        <v>1.1059000000000001</v>
      </c>
      <c r="D2142" s="53">
        <v>1.1059000000000001</v>
      </c>
      <c r="E2142" s="55">
        <v>5.4999999999999997E-3</v>
      </c>
      <c r="F2142" s="53">
        <v>1.0998000000000001</v>
      </c>
      <c r="G2142" s="53">
        <v>1.0998000000000001</v>
      </c>
    </row>
    <row r="2143" spans="1:7" x14ac:dyDescent="0.15">
      <c r="A2143" s="53">
        <v>2164</v>
      </c>
      <c r="B2143" s="11" t="s">
        <v>7974</v>
      </c>
      <c r="C2143" s="53">
        <v>1.089</v>
      </c>
      <c r="D2143" s="53">
        <v>1.089</v>
      </c>
      <c r="E2143" s="55">
        <v>5.4999999999999997E-3</v>
      </c>
      <c r="F2143" s="53">
        <v>1.083</v>
      </c>
      <c r="G2143" s="53">
        <v>1.083</v>
      </c>
    </row>
    <row r="2144" spans="1:7" x14ac:dyDescent="0.15">
      <c r="A2144" s="53">
        <v>1202</v>
      </c>
      <c r="B2144" s="11" t="s">
        <v>10202</v>
      </c>
      <c r="C2144" s="53">
        <v>1.089</v>
      </c>
      <c r="D2144" s="53">
        <v>1.2090000000000001</v>
      </c>
      <c r="E2144" s="55">
        <v>5.4999999999999997E-3</v>
      </c>
      <c r="F2144" s="53">
        <v>1.083</v>
      </c>
      <c r="G2144" s="53">
        <v>1.2030000000000001</v>
      </c>
    </row>
    <row r="2145" spans="1:7" x14ac:dyDescent="0.15">
      <c r="A2145" s="53">
        <v>510580</v>
      </c>
      <c r="B2145" s="11" t="s">
        <v>10005</v>
      </c>
      <c r="C2145" s="53">
        <v>5.9767000000000001</v>
      </c>
      <c r="D2145" s="53">
        <v>0.92100000000000004</v>
      </c>
      <c r="E2145" s="55">
        <v>5.4999999999999997E-3</v>
      </c>
      <c r="F2145" s="53">
        <v>5.9438000000000004</v>
      </c>
      <c r="G2145" s="53">
        <v>0.91590000000000005</v>
      </c>
    </row>
    <row r="2146" spans="1:7" x14ac:dyDescent="0.15">
      <c r="A2146" s="53">
        <v>2036</v>
      </c>
      <c r="B2146" s="11" t="s">
        <v>7549</v>
      </c>
      <c r="C2146" s="53">
        <v>1.4715</v>
      </c>
      <c r="D2146" s="53">
        <v>1.4715</v>
      </c>
      <c r="E2146" s="55">
        <v>5.4999999999999997E-3</v>
      </c>
      <c r="F2146" s="53">
        <v>1.4634</v>
      </c>
      <c r="G2146" s="53">
        <v>1.4634</v>
      </c>
    </row>
    <row r="2147" spans="1:7" x14ac:dyDescent="0.15">
      <c r="A2147" s="53">
        <v>696</v>
      </c>
      <c r="B2147" s="11" t="s">
        <v>7905</v>
      </c>
      <c r="C2147" s="53">
        <v>1.272</v>
      </c>
      <c r="D2147" s="53">
        <v>1.272</v>
      </c>
      <c r="E2147" s="55">
        <v>5.4999999999999997E-3</v>
      </c>
      <c r="F2147" s="53">
        <v>1.2649999999999999</v>
      </c>
      <c r="G2147" s="53">
        <v>1.2649999999999999</v>
      </c>
    </row>
    <row r="2148" spans="1:7" x14ac:dyDescent="0.15">
      <c r="A2148" s="53">
        <v>630011</v>
      </c>
      <c r="B2148" s="11" t="s">
        <v>350</v>
      </c>
      <c r="C2148" s="53">
        <v>1.091</v>
      </c>
      <c r="D2148" s="53">
        <v>1.9910000000000001</v>
      </c>
      <c r="E2148" s="55">
        <v>5.4999999999999997E-3</v>
      </c>
      <c r="F2148" s="53">
        <v>1.085</v>
      </c>
      <c r="G2148" s="53">
        <v>1.9850000000000001</v>
      </c>
    </row>
    <row r="2149" spans="1:7" x14ac:dyDescent="0.15">
      <c r="A2149" s="53">
        <v>1166</v>
      </c>
      <c r="B2149" s="11" t="s">
        <v>10597</v>
      </c>
      <c r="C2149" s="53">
        <v>0.72799999999999998</v>
      </c>
      <c r="D2149" s="53">
        <v>0.72799999999999998</v>
      </c>
      <c r="E2149" s="55">
        <v>5.4999999999999997E-3</v>
      </c>
      <c r="F2149" s="53">
        <v>0.72399999999999998</v>
      </c>
      <c r="G2149" s="53">
        <v>0.72399999999999998</v>
      </c>
    </row>
    <row r="2150" spans="1:7" x14ac:dyDescent="0.15">
      <c r="A2150" s="53">
        <v>2582</v>
      </c>
      <c r="B2150" s="11" t="s">
        <v>9721</v>
      </c>
      <c r="C2150" s="53">
        <v>1.093</v>
      </c>
      <c r="D2150" s="53">
        <v>1.093</v>
      </c>
      <c r="E2150" s="55">
        <v>5.4999999999999997E-3</v>
      </c>
      <c r="F2150" s="53">
        <v>1.087</v>
      </c>
      <c r="G2150" s="53">
        <v>1.087</v>
      </c>
    </row>
    <row r="2151" spans="1:7" x14ac:dyDescent="0.15">
      <c r="A2151" s="53">
        <v>1763</v>
      </c>
      <c r="B2151" s="11" t="s">
        <v>9231</v>
      </c>
      <c r="C2151" s="53">
        <v>0.91100000000000003</v>
      </c>
      <c r="D2151" s="53">
        <v>0.91100000000000003</v>
      </c>
      <c r="E2151" s="55">
        <v>5.4999999999999997E-3</v>
      </c>
      <c r="F2151" s="53">
        <v>0.90600000000000003</v>
      </c>
      <c r="G2151" s="53">
        <v>0.90600000000000003</v>
      </c>
    </row>
    <row r="2152" spans="1:7" x14ac:dyDescent="0.15">
      <c r="A2152" s="53">
        <v>1287</v>
      </c>
      <c r="B2152" s="11" t="s">
        <v>7550</v>
      </c>
      <c r="C2152" s="53">
        <v>1.4761</v>
      </c>
      <c r="D2152" s="53">
        <v>1.4761</v>
      </c>
      <c r="E2152" s="55">
        <v>5.4999999999999997E-3</v>
      </c>
      <c r="F2152" s="53">
        <v>1.468</v>
      </c>
      <c r="G2152" s="53">
        <v>1.468</v>
      </c>
    </row>
    <row r="2153" spans="1:7" x14ac:dyDescent="0.15">
      <c r="A2153" s="53">
        <v>2136</v>
      </c>
      <c r="B2153" s="11" t="s">
        <v>9219</v>
      </c>
      <c r="C2153" s="53">
        <v>1.0940000000000001</v>
      </c>
      <c r="D2153" s="53">
        <v>1.0940000000000001</v>
      </c>
      <c r="E2153" s="55">
        <v>5.4999999999999997E-3</v>
      </c>
      <c r="F2153" s="53">
        <v>1.0880000000000001</v>
      </c>
      <c r="G2153" s="53">
        <v>1.0880000000000001</v>
      </c>
    </row>
    <row r="2154" spans="1:7" x14ac:dyDescent="0.15">
      <c r="A2154" s="53">
        <v>162205</v>
      </c>
      <c r="B2154" s="11" t="s">
        <v>6706</v>
      </c>
      <c r="C2154" s="53">
        <v>1.0210999999999999</v>
      </c>
      <c r="D2154" s="53">
        <v>2.9661</v>
      </c>
      <c r="E2154" s="55">
        <v>5.4999999999999997E-3</v>
      </c>
      <c r="F2154" s="53">
        <v>1.0155000000000001</v>
      </c>
      <c r="G2154" s="53">
        <v>2.9605000000000001</v>
      </c>
    </row>
    <row r="2155" spans="1:7" x14ac:dyDescent="0.15">
      <c r="A2155" s="53">
        <v>1417</v>
      </c>
      <c r="B2155" s="11" t="s">
        <v>7756</v>
      </c>
      <c r="C2155" s="53">
        <v>0.91200000000000003</v>
      </c>
      <c r="D2155" s="53">
        <v>0.91200000000000003</v>
      </c>
      <c r="E2155" s="55">
        <v>5.4999999999999997E-3</v>
      </c>
      <c r="F2155" s="53">
        <v>0.90700000000000003</v>
      </c>
      <c r="G2155" s="53">
        <v>0.90700000000000003</v>
      </c>
    </row>
    <row r="2156" spans="1:7" x14ac:dyDescent="0.15">
      <c r="A2156" s="53">
        <v>1173</v>
      </c>
      <c r="B2156" s="11" t="s">
        <v>9058</v>
      </c>
      <c r="C2156" s="53">
        <v>1.095</v>
      </c>
      <c r="D2156" s="53">
        <v>1.095</v>
      </c>
      <c r="E2156" s="55">
        <v>5.4999999999999997E-3</v>
      </c>
      <c r="F2156" s="53">
        <v>1.089</v>
      </c>
      <c r="G2156" s="53">
        <v>1.089</v>
      </c>
    </row>
    <row r="2157" spans="1:7" x14ac:dyDescent="0.15">
      <c r="A2157" s="53">
        <v>570006</v>
      </c>
      <c r="B2157" s="11" t="s">
        <v>213</v>
      </c>
      <c r="C2157" s="53">
        <v>1.278</v>
      </c>
      <c r="D2157" s="53">
        <v>1.8080000000000001</v>
      </c>
      <c r="E2157" s="55">
        <v>5.4999999999999997E-3</v>
      </c>
      <c r="F2157" s="53">
        <v>1.2709999999999999</v>
      </c>
      <c r="G2157" s="53">
        <v>1.8009999999999999</v>
      </c>
    </row>
    <row r="2158" spans="1:7" x14ac:dyDescent="0.15">
      <c r="A2158" s="53">
        <v>3556</v>
      </c>
      <c r="B2158" s="11" t="s">
        <v>8181</v>
      </c>
      <c r="C2158" s="53">
        <v>1.0410999999999999</v>
      </c>
      <c r="D2158" s="53">
        <v>1.0410999999999999</v>
      </c>
      <c r="E2158" s="55">
        <v>5.4999999999999997E-3</v>
      </c>
      <c r="F2158" s="53">
        <v>1.0354000000000001</v>
      </c>
      <c r="G2158" s="53">
        <v>1.0354000000000001</v>
      </c>
    </row>
    <row r="2159" spans="1:7" x14ac:dyDescent="0.15">
      <c r="A2159" s="53">
        <v>4154</v>
      </c>
      <c r="B2159" s="11" t="s">
        <v>6774</v>
      </c>
      <c r="C2159" s="53">
        <v>1.0980000000000001</v>
      </c>
      <c r="D2159" s="53">
        <v>1.0980000000000001</v>
      </c>
      <c r="E2159" s="55">
        <v>5.4999999999999997E-3</v>
      </c>
      <c r="F2159" s="53">
        <v>1.0920000000000001</v>
      </c>
      <c r="G2159" s="53">
        <v>1.0920000000000001</v>
      </c>
    </row>
    <row r="2160" spans="1:7" x14ac:dyDescent="0.15">
      <c r="A2160" s="53">
        <v>1351</v>
      </c>
      <c r="B2160" s="11" t="s">
        <v>7907</v>
      </c>
      <c r="C2160" s="53">
        <v>0.78700000000000003</v>
      </c>
      <c r="D2160" s="53">
        <v>0.78700000000000003</v>
      </c>
      <c r="E2160" s="55">
        <v>5.4999999999999997E-3</v>
      </c>
      <c r="F2160" s="53">
        <v>0.78269999999999995</v>
      </c>
      <c r="G2160" s="53">
        <v>0.78269999999999995</v>
      </c>
    </row>
    <row r="2161" spans="1:7" x14ac:dyDescent="0.15">
      <c r="A2161" s="53">
        <v>3555</v>
      </c>
      <c r="B2161" s="11" t="s">
        <v>8183</v>
      </c>
      <c r="C2161" s="53">
        <v>1.0448</v>
      </c>
      <c r="D2161" s="53">
        <v>1.0448</v>
      </c>
      <c r="E2161" s="55">
        <v>5.4999999999999997E-3</v>
      </c>
      <c r="F2161" s="53">
        <v>1.0390999999999999</v>
      </c>
      <c r="G2161" s="53">
        <v>1.0390999999999999</v>
      </c>
    </row>
    <row r="2162" spans="1:7" x14ac:dyDescent="0.15">
      <c r="A2162" s="53">
        <v>2110</v>
      </c>
      <c r="B2162" s="11" t="s">
        <v>6808</v>
      </c>
      <c r="C2162" s="53">
        <v>1.1000000000000001</v>
      </c>
      <c r="D2162" s="53">
        <v>1.1000000000000001</v>
      </c>
      <c r="E2162" s="55">
        <v>5.4999999999999997E-3</v>
      </c>
      <c r="F2162" s="53">
        <v>1.0940000000000001</v>
      </c>
      <c r="G2162" s="53">
        <v>1.0940000000000001</v>
      </c>
    </row>
    <row r="2163" spans="1:7" x14ac:dyDescent="0.15">
      <c r="A2163" s="53">
        <v>110027</v>
      </c>
      <c r="B2163" s="11" t="s">
        <v>9780</v>
      </c>
      <c r="C2163" s="53">
        <v>1.65</v>
      </c>
      <c r="D2163" s="53">
        <v>2.4649999999999999</v>
      </c>
      <c r="E2163" s="55">
        <v>5.4999999999999997E-3</v>
      </c>
      <c r="F2163" s="53">
        <v>1.641</v>
      </c>
      <c r="G2163" s="53">
        <v>2.456</v>
      </c>
    </row>
    <row r="2164" spans="1:7" x14ac:dyDescent="0.15">
      <c r="A2164" s="53">
        <v>1133</v>
      </c>
      <c r="B2164" s="11" t="s">
        <v>9168</v>
      </c>
      <c r="C2164" s="53">
        <v>0.80669999999999997</v>
      </c>
      <c r="D2164" s="53">
        <v>0.80669999999999997</v>
      </c>
      <c r="E2164" s="55">
        <v>5.4999999999999997E-3</v>
      </c>
      <c r="F2164" s="53">
        <v>0.80230000000000001</v>
      </c>
      <c r="G2164" s="53">
        <v>0.80230000000000001</v>
      </c>
    </row>
    <row r="2165" spans="1:7" x14ac:dyDescent="0.15">
      <c r="A2165" s="53">
        <v>1489</v>
      </c>
      <c r="B2165" s="11" t="s">
        <v>8261</v>
      </c>
      <c r="C2165" s="53">
        <v>1.1194</v>
      </c>
      <c r="D2165" s="53">
        <v>1.1194</v>
      </c>
      <c r="E2165" s="55">
        <v>5.4999999999999997E-3</v>
      </c>
      <c r="F2165" s="53">
        <v>1.1133</v>
      </c>
      <c r="G2165" s="53">
        <v>1.1133</v>
      </c>
    </row>
    <row r="2166" spans="1:7" x14ac:dyDescent="0.15">
      <c r="A2166" s="53">
        <v>3925</v>
      </c>
      <c r="B2166" s="11" t="s">
        <v>8414</v>
      </c>
      <c r="C2166" s="53">
        <v>0.99180000000000001</v>
      </c>
      <c r="D2166" s="53">
        <v>1.0270999999999999</v>
      </c>
      <c r="E2166" s="55">
        <v>5.4999999999999997E-3</v>
      </c>
      <c r="F2166" s="53">
        <v>0.98640000000000005</v>
      </c>
      <c r="G2166" s="53">
        <v>1.0217000000000001</v>
      </c>
    </row>
    <row r="2167" spans="1:7" x14ac:dyDescent="0.15">
      <c r="A2167" s="53">
        <v>1454</v>
      </c>
      <c r="B2167" s="11" t="s">
        <v>6754</v>
      </c>
      <c r="C2167" s="53">
        <v>1.0652999999999999</v>
      </c>
      <c r="D2167" s="53">
        <v>1.0652999999999999</v>
      </c>
      <c r="E2167" s="55">
        <v>5.4999999999999997E-3</v>
      </c>
      <c r="F2167" s="53">
        <v>1.0595000000000001</v>
      </c>
      <c r="G2167" s="53">
        <v>1.0595000000000001</v>
      </c>
    </row>
    <row r="2168" spans="1:7" x14ac:dyDescent="0.15">
      <c r="A2168" s="53">
        <v>206005</v>
      </c>
      <c r="B2168" s="11" t="s">
        <v>6584</v>
      </c>
      <c r="C2168" s="53">
        <v>1.4710000000000001</v>
      </c>
      <c r="D2168" s="53">
        <v>1.4710000000000001</v>
      </c>
      <c r="E2168" s="55">
        <v>5.4999999999999997E-3</v>
      </c>
      <c r="F2168" s="53">
        <v>1.4630000000000001</v>
      </c>
      <c r="G2168" s="53">
        <v>1.4630000000000001</v>
      </c>
    </row>
    <row r="2169" spans="1:7" x14ac:dyDescent="0.15">
      <c r="A2169" s="53">
        <v>462</v>
      </c>
      <c r="B2169" s="11" t="s">
        <v>277</v>
      </c>
      <c r="C2169" s="53">
        <v>1.3796999999999999</v>
      </c>
      <c r="D2169" s="53">
        <v>1.3796999999999999</v>
      </c>
      <c r="E2169" s="55">
        <v>5.4999999999999997E-3</v>
      </c>
      <c r="F2169" s="53">
        <v>1.3722000000000001</v>
      </c>
      <c r="G2169" s="53">
        <v>1.3722000000000001</v>
      </c>
    </row>
    <row r="2170" spans="1:7" x14ac:dyDescent="0.15">
      <c r="A2170" s="53">
        <v>512560</v>
      </c>
      <c r="B2170" s="11" t="s">
        <v>10346</v>
      </c>
      <c r="C2170" s="53">
        <v>0.80989999999999995</v>
      </c>
      <c r="D2170" s="53">
        <v>0.80989999999999995</v>
      </c>
      <c r="E2170" s="55">
        <v>5.4999999999999997E-3</v>
      </c>
      <c r="F2170" s="53">
        <v>0.80549999999999999</v>
      </c>
      <c r="G2170" s="53">
        <v>0.80549999999999999</v>
      </c>
    </row>
    <row r="2171" spans="1:7" x14ac:dyDescent="0.15">
      <c r="A2171" s="53">
        <v>986</v>
      </c>
      <c r="B2171" s="11" t="s">
        <v>256</v>
      </c>
      <c r="C2171" s="53">
        <v>0.73699999999999999</v>
      </c>
      <c r="D2171" s="53">
        <v>0.73699999999999999</v>
      </c>
      <c r="E2171" s="55">
        <v>5.4999999999999997E-3</v>
      </c>
      <c r="F2171" s="53">
        <v>0.73299999999999998</v>
      </c>
      <c r="G2171" s="53">
        <v>0.73299999999999998</v>
      </c>
    </row>
    <row r="2172" spans="1:7" x14ac:dyDescent="0.15">
      <c r="A2172" s="53">
        <v>4829</v>
      </c>
      <c r="B2172" s="11" t="s">
        <v>9216</v>
      </c>
      <c r="C2172" s="53">
        <v>1.014</v>
      </c>
      <c r="D2172" s="53">
        <v>1.014</v>
      </c>
      <c r="E2172" s="55">
        <v>5.4999999999999997E-3</v>
      </c>
      <c r="F2172" s="53">
        <v>1.0085</v>
      </c>
      <c r="G2172" s="53">
        <v>1.0085</v>
      </c>
    </row>
    <row r="2173" spans="1:7" x14ac:dyDescent="0.15">
      <c r="A2173" s="53">
        <v>1540</v>
      </c>
      <c r="B2173" s="11" t="s">
        <v>6446</v>
      </c>
      <c r="C2173" s="53">
        <v>0.73899999999999999</v>
      </c>
      <c r="D2173" s="53">
        <v>0.73899999999999999</v>
      </c>
      <c r="E2173" s="55">
        <v>5.4000000000000003E-3</v>
      </c>
      <c r="F2173" s="53">
        <v>0.73499999999999999</v>
      </c>
      <c r="G2173" s="53">
        <v>0.73499999999999999</v>
      </c>
    </row>
    <row r="2174" spans="1:7" x14ac:dyDescent="0.15">
      <c r="A2174" s="53">
        <v>2101</v>
      </c>
      <c r="B2174" s="11" t="s">
        <v>6806</v>
      </c>
      <c r="C2174" s="53">
        <v>1.1100000000000001</v>
      </c>
      <c r="D2174" s="53">
        <v>1.1100000000000001</v>
      </c>
      <c r="E2174" s="55">
        <v>5.4000000000000003E-3</v>
      </c>
      <c r="F2174" s="53">
        <v>1.1040000000000001</v>
      </c>
      <c r="G2174" s="53">
        <v>1.1040000000000001</v>
      </c>
    </row>
    <row r="2175" spans="1:7" x14ac:dyDescent="0.15">
      <c r="A2175" s="53">
        <v>4945</v>
      </c>
      <c r="B2175" s="11" t="s">
        <v>7859</v>
      </c>
      <c r="C2175" s="53">
        <v>0.94410000000000005</v>
      </c>
      <c r="D2175" s="53">
        <v>0.94410000000000005</v>
      </c>
      <c r="E2175" s="55">
        <v>5.4000000000000003E-3</v>
      </c>
      <c r="F2175" s="53">
        <v>0.93899999999999995</v>
      </c>
      <c r="G2175" s="53">
        <v>0.93899999999999995</v>
      </c>
    </row>
    <row r="2176" spans="1:7" x14ac:dyDescent="0.15">
      <c r="A2176" s="53">
        <v>4433</v>
      </c>
      <c r="B2176" s="11" t="s">
        <v>7838</v>
      </c>
      <c r="C2176" s="53">
        <v>0.87019999999999997</v>
      </c>
      <c r="D2176" s="53">
        <v>0.87019999999999997</v>
      </c>
      <c r="E2176" s="55">
        <v>5.4000000000000003E-3</v>
      </c>
      <c r="F2176" s="53">
        <v>0.86550000000000005</v>
      </c>
      <c r="G2176" s="53">
        <v>0.86550000000000005</v>
      </c>
    </row>
    <row r="2177" spans="1:7" x14ac:dyDescent="0.15">
      <c r="A2177" s="53">
        <v>40022</v>
      </c>
      <c r="B2177" s="11" t="s">
        <v>5957</v>
      </c>
      <c r="C2177" s="53">
        <v>1.111</v>
      </c>
      <c r="D2177" s="53">
        <v>1.111</v>
      </c>
      <c r="E2177" s="55">
        <v>5.4000000000000003E-3</v>
      </c>
      <c r="F2177" s="53">
        <v>1.105</v>
      </c>
      <c r="G2177" s="53">
        <v>1.105</v>
      </c>
    </row>
    <row r="2178" spans="1:7" x14ac:dyDescent="0.15">
      <c r="A2178" s="53">
        <v>4432</v>
      </c>
      <c r="B2178" s="11" t="s">
        <v>7828</v>
      </c>
      <c r="C2178" s="53">
        <v>0.87170000000000003</v>
      </c>
      <c r="D2178" s="53">
        <v>0.87170000000000003</v>
      </c>
      <c r="E2178" s="55">
        <v>5.4000000000000003E-3</v>
      </c>
      <c r="F2178" s="53">
        <v>0.86699999999999999</v>
      </c>
      <c r="G2178" s="53">
        <v>0.86699999999999999</v>
      </c>
    </row>
    <row r="2179" spans="1:7" x14ac:dyDescent="0.15">
      <c r="A2179" s="53">
        <v>150174</v>
      </c>
      <c r="B2179" s="11" t="s">
        <v>6205</v>
      </c>
      <c r="C2179" s="53">
        <v>0.371</v>
      </c>
      <c r="D2179" s="53">
        <v>2.0739999999999998</v>
      </c>
      <c r="E2179" s="55">
        <v>5.4000000000000003E-3</v>
      </c>
      <c r="F2179" s="53">
        <v>0.36899999999999999</v>
      </c>
      <c r="G2179" s="53">
        <v>2.0739999999999998</v>
      </c>
    </row>
    <row r="2180" spans="1:7" x14ac:dyDescent="0.15">
      <c r="A2180" s="53">
        <v>1453</v>
      </c>
      <c r="B2180" s="11" t="s">
        <v>6753</v>
      </c>
      <c r="C2180" s="53">
        <v>1.0765</v>
      </c>
      <c r="D2180" s="53">
        <v>1.0765</v>
      </c>
      <c r="E2180" s="55">
        <v>5.4000000000000003E-3</v>
      </c>
      <c r="F2180" s="53">
        <v>1.0707</v>
      </c>
      <c r="G2180" s="53">
        <v>1.0707</v>
      </c>
    </row>
    <row r="2181" spans="1:7" x14ac:dyDescent="0.15">
      <c r="A2181" s="53">
        <v>160638</v>
      </c>
      <c r="B2181" s="11" t="s">
        <v>6958</v>
      </c>
      <c r="C2181" s="53">
        <v>0.74399999999999999</v>
      </c>
      <c r="D2181" s="53">
        <v>0.51</v>
      </c>
      <c r="E2181" s="55">
        <v>5.4000000000000003E-3</v>
      </c>
      <c r="F2181" s="53">
        <v>0.74</v>
      </c>
      <c r="G2181" s="53">
        <v>0.50700000000000001</v>
      </c>
    </row>
    <row r="2182" spans="1:7" x14ac:dyDescent="0.15">
      <c r="A2182" s="53">
        <v>310518</v>
      </c>
      <c r="B2182" s="11" t="s">
        <v>8980</v>
      </c>
      <c r="C2182" s="53">
        <v>1.302</v>
      </c>
      <c r="D2182" s="53">
        <v>1.452</v>
      </c>
      <c r="E2182" s="55">
        <v>5.4000000000000003E-3</v>
      </c>
      <c r="F2182" s="53">
        <v>1.2949999999999999</v>
      </c>
      <c r="G2182" s="53">
        <v>1.4450000000000001</v>
      </c>
    </row>
    <row r="2183" spans="1:7" x14ac:dyDescent="0.15">
      <c r="A2183" s="53">
        <v>4783</v>
      </c>
      <c r="B2183" s="11" t="s">
        <v>6751</v>
      </c>
      <c r="C2183" s="53">
        <v>1.0980000000000001</v>
      </c>
      <c r="D2183" s="53">
        <v>1.0980000000000001</v>
      </c>
      <c r="E2183" s="55">
        <v>5.4000000000000003E-3</v>
      </c>
      <c r="F2183" s="53">
        <v>1.0921000000000001</v>
      </c>
      <c r="G2183" s="53">
        <v>1.0921000000000001</v>
      </c>
    </row>
    <row r="2184" spans="1:7" x14ac:dyDescent="0.15">
      <c r="A2184" s="53">
        <v>3622</v>
      </c>
      <c r="B2184" s="11" t="s">
        <v>6321</v>
      </c>
      <c r="C2184" s="53">
        <v>1.0802</v>
      </c>
      <c r="D2184" s="53">
        <v>1.0802</v>
      </c>
      <c r="E2184" s="55">
        <v>5.4000000000000003E-3</v>
      </c>
      <c r="F2184" s="53">
        <v>1.0744</v>
      </c>
      <c r="G2184" s="53">
        <v>1.0744</v>
      </c>
    </row>
    <row r="2185" spans="1:7" x14ac:dyDescent="0.15">
      <c r="A2185" s="53">
        <v>100056</v>
      </c>
      <c r="B2185" s="11" t="s">
        <v>10318</v>
      </c>
      <c r="C2185" s="53">
        <v>2.7949999999999999</v>
      </c>
      <c r="D2185" s="53">
        <v>2.7949999999999999</v>
      </c>
      <c r="E2185" s="55">
        <v>5.4000000000000003E-3</v>
      </c>
      <c r="F2185" s="53">
        <v>2.78</v>
      </c>
      <c r="G2185" s="53">
        <v>2.78</v>
      </c>
    </row>
    <row r="2186" spans="1:7" x14ac:dyDescent="0.15">
      <c r="A2186" s="53">
        <v>4344</v>
      </c>
      <c r="B2186" s="11" t="s">
        <v>8195</v>
      </c>
      <c r="C2186" s="53">
        <v>0.8014</v>
      </c>
      <c r="D2186" s="53">
        <v>0.8014</v>
      </c>
      <c r="E2186" s="55">
        <v>5.4000000000000003E-3</v>
      </c>
      <c r="F2186" s="53">
        <v>0.79710000000000003</v>
      </c>
      <c r="G2186" s="53">
        <v>0.79710000000000003</v>
      </c>
    </row>
    <row r="2187" spans="1:7" x14ac:dyDescent="0.15">
      <c r="A2187" s="53">
        <v>1476</v>
      </c>
      <c r="B2187" s="11" t="s">
        <v>6605</v>
      </c>
      <c r="C2187" s="53">
        <v>0.746</v>
      </c>
      <c r="D2187" s="53">
        <v>0.746</v>
      </c>
      <c r="E2187" s="55">
        <v>5.4000000000000003E-3</v>
      </c>
      <c r="F2187" s="53">
        <v>0.74199999999999999</v>
      </c>
      <c r="G2187" s="53">
        <v>0.74199999999999999</v>
      </c>
    </row>
    <row r="2188" spans="1:7" x14ac:dyDescent="0.15">
      <c r="A2188" s="53">
        <v>3641</v>
      </c>
      <c r="B2188" s="11" t="s">
        <v>8318</v>
      </c>
      <c r="C2188" s="53">
        <v>1.1006</v>
      </c>
      <c r="D2188" s="53">
        <v>1.1006</v>
      </c>
      <c r="E2188" s="55">
        <v>5.4000000000000003E-3</v>
      </c>
      <c r="F2188" s="53">
        <v>1.0947</v>
      </c>
      <c r="G2188" s="53">
        <v>1.0947</v>
      </c>
    </row>
    <row r="2189" spans="1:7" x14ac:dyDescent="0.15">
      <c r="A2189" s="53">
        <v>360010</v>
      </c>
      <c r="B2189" s="11" t="s">
        <v>9289</v>
      </c>
      <c r="C2189" s="53">
        <v>1.0632999999999999</v>
      </c>
      <c r="D2189" s="53">
        <v>1.6835</v>
      </c>
      <c r="E2189" s="55">
        <v>5.4000000000000003E-3</v>
      </c>
      <c r="F2189" s="53">
        <v>1.0576000000000001</v>
      </c>
      <c r="G2189" s="53">
        <v>1.6778</v>
      </c>
    </row>
    <row r="2190" spans="1:7" x14ac:dyDescent="0.15">
      <c r="A2190" s="53">
        <v>160605</v>
      </c>
      <c r="B2190" s="11" t="s">
        <v>6214</v>
      </c>
      <c r="C2190" s="53">
        <v>1.3069999999999999</v>
      </c>
      <c r="D2190" s="53">
        <v>3.677</v>
      </c>
      <c r="E2190" s="55">
        <v>5.4000000000000003E-3</v>
      </c>
      <c r="F2190" s="53">
        <v>1.3</v>
      </c>
      <c r="G2190" s="53">
        <v>3.67</v>
      </c>
    </row>
    <row r="2191" spans="1:7" x14ac:dyDescent="0.15">
      <c r="A2191" s="53">
        <v>1113</v>
      </c>
      <c r="B2191" s="11" t="s">
        <v>8187</v>
      </c>
      <c r="C2191" s="53">
        <v>0.80379999999999996</v>
      </c>
      <c r="D2191" s="53">
        <v>0.80379999999999996</v>
      </c>
      <c r="E2191" s="55">
        <v>5.4000000000000003E-3</v>
      </c>
      <c r="F2191" s="53">
        <v>0.79949999999999999</v>
      </c>
      <c r="G2191" s="53">
        <v>0.79949999999999999</v>
      </c>
    </row>
    <row r="2192" spans="1:7" x14ac:dyDescent="0.15">
      <c r="A2192" s="53">
        <v>470098</v>
      </c>
      <c r="B2192" s="11" t="s">
        <v>7555</v>
      </c>
      <c r="C2192" s="53">
        <v>1.871</v>
      </c>
      <c r="D2192" s="53">
        <v>2.44</v>
      </c>
      <c r="E2192" s="55">
        <v>5.4000000000000003E-3</v>
      </c>
      <c r="F2192" s="53">
        <v>1.861</v>
      </c>
      <c r="G2192" s="53">
        <v>2.4300000000000002</v>
      </c>
    </row>
    <row r="2193" spans="1:7" x14ac:dyDescent="0.15">
      <c r="A2193" s="53">
        <v>3924</v>
      </c>
      <c r="B2193" s="11" t="s">
        <v>8415</v>
      </c>
      <c r="C2193" s="53">
        <v>0.99209999999999998</v>
      </c>
      <c r="D2193" s="53">
        <v>1.0281</v>
      </c>
      <c r="E2193" s="55">
        <v>5.4000000000000003E-3</v>
      </c>
      <c r="F2193" s="53">
        <v>0.98680000000000001</v>
      </c>
      <c r="G2193" s="53">
        <v>1.0227999999999999</v>
      </c>
    </row>
    <row r="2194" spans="1:7" x14ac:dyDescent="0.15">
      <c r="A2194" s="53">
        <v>501003</v>
      </c>
      <c r="B2194" s="11" t="s">
        <v>7960</v>
      </c>
      <c r="C2194" s="53">
        <v>0.99219999999999997</v>
      </c>
      <c r="D2194" s="53">
        <v>0.99219999999999997</v>
      </c>
      <c r="E2194" s="55">
        <v>5.4000000000000003E-3</v>
      </c>
      <c r="F2194" s="53">
        <v>0.9869</v>
      </c>
      <c r="G2194" s="53">
        <v>0.9869</v>
      </c>
    </row>
    <row r="2195" spans="1:7" x14ac:dyDescent="0.15">
      <c r="A2195" s="53">
        <v>4212</v>
      </c>
      <c r="B2195" s="11" t="s">
        <v>6747</v>
      </c>
      <c r="C2195" s="53">
        <v>1.1052</v>
      </c>
      <c r="D2195" s="53">
        <v>1.1052</v>
      </c>
      <c r="E2195" s="55">
        <v>5.4000000000000003E-3</v>
      </c>
      <c r="F2195" s="53">
        <v>1.0992999999999999</v>
      </c>
      <c r="G2195" s="53">
        <v>1.0992999999999999</v>
      </c>
    </row>
    <row r="2196" spans="1:7" x14ac:dyDescent="0.15">
      <c r="A2196" s="53">
        <v>5155</v>
      </c>
      <c r="B2196" s="11" t="s">
        <v>9793</v>
      </c>
      <c r="C2196" s="53">
        <v>0.9929</v>
      </c>
      <c r="D2196" s="53">
        <v>0.9929</v>
      </c>
      <c r="E2196" s="55">
        <v>5.4000000000000003E-3</v>
      </c>
      <c r="F2196" s="53">
        <v>0.98760000000000003</v>
      </c>
      <c r="G2196" s="53">
        <v>0.98760000000000003</v>
      </c>
    </row>
    <row r="2197" spans="1:7" x14ac:dyDescent="0.15">
      <c r="A2197" s="53">
        <v>5154</v>
      </c>
      <c r="B2197" s="11" t="s">
        <v>9782</v>
      </c>
      <c r="C2197" s="53">
        <v>0.99329999999999996</v>
      </c>
      <c r="D2197" s="53">
        <v>0.99329999999999996</v>
      </c>
      <c r="E2197" s="55">
        <v>5.4000000000000003E-3</v>
      </c>
      <c r="F2197" s="53">
        <v>0.98799999999999999</v>
      </c>
      <c r="G2197" s="53">
        <v>0.98799999999999999</v>
      </c>
    </row>
    <row r="2198" spans="1:7" x14ac:dyDescent="0.15">
      <c r="A2198" s="53">
        <v>2977</v>
      </c>
      <c r="B2198" s="11" t="s">
        <v>9167</v>
      </c>
      <c r="C2198" s="53">
        <v>0.80600000000000005</v>
      </c>
      <c r="D2198" s="53">
        <v>0.80600000000000005</v>
      </c>
      <c r="E2198" s="55">
        <v>5.4000000000000003E-3</v>
      </c>
      <c r="F2198" s="53">
        <v>0.80169999999999997</v>
      </c>
      <c r="G2198" s="53">
        <v>0.80169999999999997</v>
      </c>
    </row>
    <row r="2199" spans="1:7" x14ac:dyDescent="0.15">
      <c r="A2199" s="53">
        <v>80015</v>
      </c>
      <c r="B2199" s="11" t="s">
        <v>7929</v>
      </c>
      <c r="C2199" s="53">
        <v>0.75</v>
      </c>
      <c r="D2199" s="53">
        <v>0.75</v>
      </c>
      <c r="E2199" s="55">
        <v>5.4000000000000003E-3</v>
      </c>
      <c r="F2199" s="53">
        <v>0.746</v>
      </c>
      <c r="G2199" s="53">
        <v>0.746</v>
      </c>
    </row>
    <row r="2200" spans="1:7" x14ac:dyDescent="0.15">
      <c r="A2200" s="53">
        <v>4715</v>
      </c>
      <c r="B2200" s="11" t="s">
        <v>7056</v>
      </c>
      <c r="C2200" s="53">
        <v>1.0504</v>
      </c>
      <c r="D2200" s="53">
        <v>1.0504</v>
      </c>
      <c r="E2200" s="55">
        <v>5.4000000000000003E-3</v>
      </c>
      <c r="F2200" s="53">
        <v>1.0448</v>
      </c>
      <c r="G2200" s="53">
        <v>1.0448</v>
      </c>
    </row>
    <row r="2201" spans="1:7" x14ac:dyDescent="0.15">
      <c r="A2201" s="53">
        <v>3642</v>
      </c>
      <c r="B2201" s="11" t="s">
        <v>8320</v>
      </c>
      <c r="C2201" s="53">
        <v>1.0720000000000001</v>
      </c>
      <c r="D2201" s="53">
        <v>1.0720000000000001</v>
      </c>
      <c r="E2201" s="55">
        <v>5.3E-3</v>
      </c>
      <c r="F2201" s="53">
        <v>1.0663</v>
      </c>
      <c r="G2201" s="53">
        <v>1.0663</v>
      </c>
    </row>
    <row r="2202" spans="1:7" x14ac:dyDescent="0.15">
      <c r="A2202" s="53">
        <v>4714</v>
      </c>
      <c r="B2202" s="11" t="s">
        <v>7057</v>
      </c>
      <c r="C2202" s="53">
        <v>1.0531999999999999</v>
      </c>
      <c r="D2202" s="53">
        <v>1.0531999999999999</v>
      </c>
      <c r="E2202" s="55">
        <v>5.3E-3</v>
      </c>
      <c r="F2202" s="53">
        <v>1.0476000000000001</v>
      </c>
      <c r="G2202" s="53">
        <v>1.0476000000000001</v>
      </c>
    </row>
    <row r="2203" spans="1:7" x14ac:dyDescent="0.15">
      <c r="A2203" s="53">
        <v>160921</v>
      </c>
      <c r="B2203" s="11" t="s">
        <v>5924</v>
      </c>
      <c r="C2203" s="53">
        <v>0.94099999999999995</v>
      </c>
      <c r="D2203" s="53">
        <v>0.96299999999999997</v>
      </c>
      <c r="E2203" s="55">
        <v>5.3E-3</v>
      </c>
      <c r="F2203" s="53">
        <v>0.93600000000000005</v>
      </c>
      <c r="G2203" s="53">
        <v>0.95799999999999996</v>
      </c>
    </row>
    <row r="2204" spans="1:7" x14ac:dyDescent="0.15">
      <c r="A2204" s="53">
        <v>936</v>
      </c>
      <c r="B2204" s="11" t="s">
        <v>9770</v>
      </c>
      <c r="C2204" s="53">
        <v>1.508</v>
      </c>
      <c r="D2204" s="53">
        <v>1.534</v>
      </c>
      <c r="E2204" s="55">
        <v>5.3E-3</v>
      </c>
      <c r="F2204" s="53">
        <v>1.5</v>
      </c>
      <c r="G2204" s="53">
        <v>1.526</v>
      </c>
    </row>
    <row r="2205" spans="1:7" x14ac:dyDescent="0.15">
      <c r="A2205" s="53">
        <v>5246</v>
      </c>
      <c r="B2205" s="11" t="s">
        <v>6046</v>
      </c>
      <c r="C2205" s="53">
        <v>0.96140000000000003</v>
      </c>
      <c r="D2205" s="53">
        <v>0.96140000000000003</v>
      </c>
      <c r="E2205" s="55">
        <v>5.3E-3</v>
      </c>
      <c r="F2205" s="53">
        <v>0.95630000000000004</v>
      </c>
      <c r="G2205" s="53">
        <v>0.95630000000000004</v>
      </c>
    </row>
    <row r="2206" spans="1:7" x14ac:dyDescent="0.15">
      <c r="A2206" s="53">
        <v>1780</v>
      </c>
      <c r="B2206" s="11" t="s">
        <v>7820</v>
      </c>
      <c r="C2206" s="53">
        <v>0.94299999999999995</v>
      </c>
      <c r="D2206" s="53">
        <v>0.94299999999999995</v>
      </c>
      <c r="E2206" s="55">
        <v>5.3E-3</v>
      </c>
      <c r="F2206" s="53">
        <v>0.93799999999999994</v>
      </c>
      <c r="G2206" s="53">
        <v>0.93799999999999994</v>
      </c>
    </row>
    <row r="2207" spans="1:7" x14ac:dyDescent="0.15">
      <c r="A2207" s="53">
        <v>1521</v>
      </c>
      <c r="B2207" s="11" t="s">
        <v>5811</v>
      </c>
      <c r="C2207" s="53">
        <v>1.1319999999999999</v>
      </c>
      <c r="D2207" s="53">
        <v>1.202</v>
      </c>
      <c r="E2207" s="55">
        <v>5.3E-3</v>
      </c>
      <c r="F2207" s="53">
        <v>1.1259999999999999</v>
      </c>
      <c r="G2207" s="53">
        <v>1.196</v>
      </c>
    </row>
    <row r="2208" spans="1:7" x14ac:dyDescent="0.15">
      <c r="A2208" s="53">
        <v>40011</v>
      </c>
      <c r="B2208" s="11" t="s">
        <v>5958</v>
      </c>
      <c r="C2208" s="53">
        <v>2.1131000000000002</v>
      </c>
      <c r="D2208" s="53">
        <v>2.6131000000000002</v>
      </c>
      <c r="E2208" s="55">
        <v>5.3E-3</v>
      </c>
      <c r="F2208" s="53">
        <v>2.1019000000000001</v>
      </c>
      <c r="G2208" s="53">
        <v>2.6019000000000001</v>
      </c>
    </row>
    <row r="2209" spans="1:7" x14ac:dyDescent="0.15">
      <c r="A2209" s="53">
        <v>3623</v>
      </c>
      <c r="B2209" s="11" t="s">
        <v>6323</v>
      </c>
      <c r="C2209" s="53">
        <v>1.0780000000000001</v>
      </c>
      <c r="D2209" s="53">
        <v>1.0780000000000001</v>
      </c>
      <c r="E2209" s="55">
        <v>5.3E-3</v>
      </c>
      <c r="F2209" s="53">
        <v>1.0723</v>
      </c>
      <c r="G2209" s="53">
        <v>1.0723</v>
      </c>
    </row>
    <row r="2210" spans="1:7" x14ac:dyDescent="0.15">
      <c r="A2210" s="53">
        <v>165</v>
      </c>
      <c r="B2210" s="11" t="s">
        <v>7997</v>
      </c>
      <c r="C2210" s="53">
        <v>1.514</v>
      </c>
      <c r="D2210" s="53">
        <v>2.1419999999999999</v>
      </c>
      <c r="E2210" s="55">
        <v>5.3E-3</v>
      </c>
      <c r="F2210" s="53">
        <v>1.506</v>
      </c>
      <c r="G2210" s="53">
        <v>2.1339999999999999</v>
      </c>
    </row>
    <row r="2211" spans="1:7" x14ac:dyDescent="0.15">
      <c r="A2211" s="53">
        <v>925</v>
      </c>
      <c r="B2211" s="11" t="s">
        <v>8229</v>
      </c>
      <c r="C2211" s="53">
        <v>1.137</v>
      </c>
      <c r="D2211" s="53">
        <v>1.137</v>
      </c>
      <c r="E2211" s="55">
        <v>5.3E-3</v>
      </c>
      <c r="F2211" s="53">
        <v>1.131</v>
      </c>
      <c r="G2211" s="53">
        <v>1.131</v>
      </c>
    </row>
    <row r="2212" spans="1:7" x14ac:dyDescent="0.15">
      <c r="A2212" s="53">
        <v>510410</v>
      </c>
      <c r="B2212" s="11" t="s">
        <v>10345</v>
      </c>
      <c r="C2212" s="53">
        <v>0.77749999999999997</v>
      </c>
      <c r="D2212" s="53">
        <v>0.77749999999999997</v>
      </c>
      <c r="E2212" s="55">
        <v>5.3E-3</v>
      </c>
      <c r="F2212" s="53">
        <v>0.77339999999999998</v>
      </c>
      <c r="G2212" s="53">
        <v>0.77339999999999998</v>
      </c>
    </row>
    <row r="2213" spans="1:7" x14ac:dyDescent="0.15">
      <c r="A2213" s="53">
        <v>110021</v>
      </c>
      <c r="B2213" s="11" t="s">
        <v>9525</v>
      </c>
      <c r="C2213" s="53">
        <v>1.3089</v>
      </c>
      <c r="D2213" s="53">
        <v>1.3089</v>
      </c>
      <c r="E2213" s="55">
        <v>5.3E-3</v>
      </c>
      <c r="F2213" s="53">
        <v>1.302</v>
      </c>
      <c r="G2213" s="53">
        <v>1.302</v>
      </c>
    </row>
    <row r="2214" spans="1:7" x14ac:dyDescent="0.15">
      <c r="A2214" s="53">
        <v>512810</v>
      </c>
      <c r="B2214" s="11" t="s">
        <v>10677</v>
      </c>
      <c r="C2214" s="53">
        <v>0.70220000000000005</v>
      </c>
      <c r="D2214" s="53">
        <v>0.70220000000000005</v>
      </c>
      <c r="E2214" s="55">
        <v>5.3E-3</v>
      </c>
      <c r="F2214" s="53">
        <v>0.69850000000000001</v>
      </c>
      <c r="G2214" s="53">
        <v>0.69850000000000001</v>
      </c>
    </row>
    <row r="2215" spans="1:7" x14ac:dyDescent="0.15">
      <c r="A2215" s="53">
        <v>458</v>
      </c>
      <c r="B2215" s="11" t="s">
        <v>65</v>
      </c>
      <c r="C2215" s="53">
        <v>0.93</v>
      </c>
      <c r="D2215" s="53">
        <v>1.59</v>
      </c>
      <c r="E2215" s="55">
        <v>5.3E-3</v>
      </c>
      <c r="F2215" s="53">
        <v>0.92510000000000003</v>
      </c>
      <c r="G2215" s="53">
        <v>1.5851</v>
      </c>
    </row>
    <row r="2216" spans="1:7" x14ac:dyDescent="0.15">
      <c r="A2216" s="53">
        <v>4743</v>
      </c>
      <c r="B2216" s="11" t="s">
        <v>9529</v>
      </c>
      <c r="C2216" s="53">
        <v>1.3478000000000001</v>
      </c>
      <c r="D2216" s="53">
        <v>1.3478000000000001</v>
      </c>
      <c r="E2216" s="55">
        <v>5.3E-3</v>
      </c>
      <c r="F2216" s="53">
        <v>1.3407</v>
      </c>
      <c r="G2216" s="53">
        <v>1.3407</v>
      </c>
    </row>
    <row r="2217" spans="1:7" x14ac:dyDescent="0.15">
      <c r="A2217" s="53">
        <v>50123</v>
      </c>
      <c r="B2217" s="11" t="s">
        <v>9505</v>
      </c>
      <c r="C2217" s="53">
        <v>1.141</v>
      </c>
      <c r="D2217" s="53">
        <v>1.3839999999999999</v>
      </c>
      <c r="E2217" s="55">
        <v>5.3E-3</v>
      </c>
      <c r="F2217" s="53">
        <v>1.135</v>
      </c>
      <c r="G2217" s="53">
        <v>1.3779999999999999</v>
      </c>
    </row>
    <row r="2218" spans="1:7" x14ac:dyDescent="0.15">
      <c r="A2218" s="53">
        <v>4050</v>
      </c>
      <c r="B2218" s="11" t="s">
        <v>10254</v>
      </c>
      <c r="C2218" s="53">
        <v>0.9899</v>
      </c>
      <c r="D2218" s="53">
        <v>1.0399</v>
      </c>
      <c r="E2218" s="55">
        <v>5.3E-3</v>
      </c>
      <c r="F2218" s="53">
        <v>0.98470000000000002</v>
      </c>
      <c r="G2218" s="53">
        <v>1.0347</v>
      </c>
    </row>
    <row r="2219" spans="1:7" x14ac:dyDescent="0.15">
      <c r="A2219" s="53">
        <v>519621</v>
      </c>
      <c r="B2219" s="11" t="s">
        <v>7739</v>
      </c>
      <c r="C2219" s="53">
        <v>1.0122</v>
      </c>
      <c r="D2219" s="53">
        <v>1.0122</v>
      </c>
      <c r="E2219" s="55">
        <v>5.3E-3</v>
      </c>
      <c r="F2219" s="53">
        <v>1.0068999999999999</v>
      </c>
      <c r="G2219" s="53">
        <v>1.0068999999999999</v>
      </c>
    </row>
    <row r="2220" spans="1:7" x14ac:dyDescent="0.15">
      <c r="A2220" s="53">
        <v>1283</v>
      </c>
      <c r="B2220" s="11" t="s">
        <v>7427</v>
      </c>
      <c r="C2220" s="53">
        <v>1.0705</v>
      </c>
      <c r="D2220" s="53">
        <v>1.2384999999999999</v>
      </c>
      <c r="E2220" s="55">
        <v>5.3E-3</v>
      </c>
      <c r="F2220" s="53">
        <v>1.0649</v>
      </c>
      <c r="G2220" s="53">
        <v>1.2329000000000001</v>
      </c>
    </row>
    <row r="2221" spans="1:7" x14ac:dyDescent="0.15">
      <c r="A2221" s="53">
        <v>519619</v>
      </c>
      <c r="B2221" s="11" t="s">
        <v>7740</v>
      </c>
      <c r="C2221" s="53">
        <v>1.0898000000000001</v>
      </c>
      <c r="D2221" s="53">
        <v>1.0898000000000001</v>
      </c>
      <c r="E2221" s="55">
        <v>5.3E-3</v>
      </c>
      <c r="F2221" s="53">
        <v>1.0841000000000001</v>
      </c>
      <c r="G2221" s="53">
        <v>1.0841000000000001</v>
      </c>
    </row>
    <row r="2222" spans="1:7" x14ac:dyDescent="0.15">
      <c r="A2222" s="53">
        <v>166</v>
      </c>
      <c r="B2222" s="11" t="s">
        <v>6674</v>
      </c>
      <c r="C2222" s="53">
        <v>1.0134000000000001</v>
      </c>
      <c r="D2222" s="53">
        <v>1.4066000000000001</v>
      </c>
      <c r="E2222" s="55">
        <v>5.3E-3</v>
      </c>
      <c r="F2222" s="53">
        <v>1.0081</v>
      </c>
      <c r="G2222" s="53">
        <v>1.3992</v>
      </c>
    </row>
    <row r="2223" spans="1:7" x14ac:dyDescent="0.15">
      <c r="A2223" s="53">
        <v>161726</v>
      </c>
      <c r="B2223" s="11" t="s">
        <v>9640</v>
      </c>
      <c r="C2223" s="53">
        <v>0.95899999999999996</v>
      </c>
      <c r="D2223" s="53">
        <v>0.64500000000000002</v>
      </c>
      <c r="E2223" s="55">
        <v>5.1999999999999998E-3</v>
      </c>
      <c r="F2223" s="53">
        <v>0.95399999999999996</v>
      </c>
      <c r="G2223" s="53">
        <v>0.64200000000000002</v>
      </c>
    </row>
    <row r="2224" spans="1:7" x14ac:dyDescent="0.15">
      <c r="A2224" s="53">
        <v>1352</v>
      </c>
      <c r="B2224" s="11" t="s">
        <v>8296</v>
      </c>
      <c r="C2224" s="53">
        <v>1.151</v>
      </c>
      <c r="D2224" s="53">
        <v>1.151</v>
      </c>
      <c r="E2224" s="55">
        <v>5.1999999999999998E-3</v>
      </c>
      <c r="F2224" s="53">
        <v>1.145</v>
      </c>
      <c r="G2224" s="53">
        <v>1.145</v>
      </c>
    </row>
    <row r="2225" spans="1:7" x14ac:dyDescent="0.15">
      <c r="A2225" s="53">
        <v>1832</v>
      </c>
      <c r="B2225" s="11" t="s">
        <v>10828</v>
      </c>
      <c r="C2225" s="53">
        <v>0.96099999999999997</v>
      </c>
      <c r="D2225" s="53">
        <v>0.96099999999999997</v>
      </c>
      <c r="E2225" s="55">
        <v>5.1999999999999998E-3</v>
      </c>
      <c r="F2225" s="53">
        <v>0.95599999999999996</v>
      </c>
      <c r="G2225" s="53">
        <v>0.95599999999999996</v>
      </c>
    </row>
    <row r="2226" spans="1:7" x14ac:dyDescent="0.15">
      <c r="A2226" s="53">
        <v>1880</v>
      </c>
      <c r="B2226" s="11" t="s">
        <v>177</v>
      </c>
      <c r="C2226" s="53">
        <v>0.96099999999999997</v>
      </c>
      <c r="D2226" s="53">
        <v>0.96099999999999997</v>
      </c>
      <c r="E2226" s="55">
        <v>5.1999999999999998E-3</v>
      </c>
      <c r="F2226" s="53">
        <v>0.95599999999999996</v>
      </c>
      <c r="G2226" s="53">
        <v>0.95599999999999996</v>
      </c>
    </row>
    <row r="2227" spans="1:7" x14ac:dyDescent="0.15">
      <c r="A2227" s="53">
        <v>2982</v>
      </c>
      <c r="B2227" s="11" t="s">
        <v>9224</v>
      </c>
      <c r="C2227" s="53">
        <v>1.0192000000000001</v>
      </c>
      <c r="D2227" s="53">
        <v>1.0192000000000001</v>
      </c>
      <c r="E2227" s="55">
        <v>5.1999999999999998E-3</v>
      </c>
      <c r="F2227" s="53">
        <v>1.0139</v>
      </c>
      <c r="G2227" s="53">
        <v>1.0139</v>
      </c>
    </row>
    <row r="2228" spans="1:7" x14ac:dyDescent="0.15">
      <c r="A2228" s="53">
        <v>1448</v>
      </c>
      <c r="B2228" s="11" t="s">
        <v>320</v>
      </c>
      <c r="C2228" s="53">
        <v>1.155</v>
      </c>
      <c r="D2228" s="53">
        <v>1.155</v>
      </c>
      <c r="E2228" s="55">
        <v>5.1999999999999998E-3</v>
      </c>
      <c r="F2228" s="53">
        <v>1.149</v>
      </c>
      <c r="G2228" s="53">
        <v>1.149</v>
      </c>
    </row>
    <row r="2229" spans="1:7" x14ac:dyDescent="0.15">
      <c r="A2229" s="53">
        <v>450001</v>
      </c>
      <c r="B2229" s="11" t="s">
        <v>5923</v>
      </c>
      <c r="C2229" s="53">
        <v>0.88619999999999999</v>
      </c>
      <c r="D2229" s="53">
        <v>2.7141999999999999</v>
      </c>
      <c r="E2229" s="55">
        <v>5.1999999999999998E-3</v>
      </c>
      <c r="F2229" s="53">
        <v>0.88160000000000005</v>
      </c>
      <c r="G2229" s="53">
        <v>2.7063000000000001</v>
      </c>
    </row>
    <row r="2230" spans="1:7" x14ac:dyDescent="0.15">
      <c r="A2230" s="53">
        <v>213006</v>
      </c>
      <c r="B2230" s="11" t="s">
        <v>6512</v>
      </c>
      <c r="C2230" s="53">
        <v>0.92479999999999996</v>
      </c>
      <c r="D2230" s="53">
        <v>2.0448</v>
      </c>
      <c r="E2230" s="55">
        <v>5.1999999999999998E-3</v>
      </c>
      <c r="F2230" s="53">
        <v>0.92</v>
      </c>
      <c r="G2230" s="53">
        <v>2.04</v>
      </c>
    </row>
    <row r="2231" spans="1:7" x14ac:dyDescent="0.15">
      <c r="A2231" s="53">
        <v>519633</v>
      </c>
      <c r="B2231" s="11" t="s">
        <v>8009</v>
      </c>
      <c r="C2231" s="53">
        <v>0.94479999999999997</v>
      </c>
      <c r="D2231" s="53">
        <v>0.97629999999999995</v>
      </c>
      <c r="E2231" s="55">
        <v>5.1999999999999998E-3</v>
      </c>
      <c r="F2231" s="53">
        <v>0.93989999999999996</v>
      </c>
      <c r="G2231" s="53">
        <v>0.97140000000000004</v>
      </c>
    </row>
    <row r="2232" spans="1:7" x14ac:dyDescent="0.15">
      <c r="A2232" s="53">
        <v>161032</v>
      </c>
      <c r="B2232" s="11" t="s">
        <v>10317</v>
      </c>
      <c r="C2232" s="53">
        <v>1.157</v>
      </c>
      <c r="D2232" s="53">
        <v>0.72699999999999998</v>
      </c>
      <c r="E2232" s="55">
        <v>5.1999999999999998E-3</v>
      </c>
      <c r="F2232" s="53">
        <v>1.151</v>
      </c>
      <c r="G2232" s="53">
        <v>0.72399999999999998</v>
      </c>
    </row>
    <row r="2233" spans="1:7" x14ac:dyDescent="0.15">
      <c r="A2233" s="53">
        <v>1897</v>
      </c>
      <c r="B2233" s="11" t="s">
        <v>6586</v>
      </c>
      <c r="C2233" s="53">
        <v>0.96499999999999997</v>
      </c>
      <c r="D2233" s="53">
        <v>1.1459999999999999</v>
      </c>
      <c r="E2233" s="55">
        <v>5.1999999999999998E-3</v>
      </c>
      <c r="F2233" s="53">
        <v>0.96</v>
      </c>
      <c r="G2233" s="53">
        <v>1.141</v>
      </c>
    </row>
    <row r="2234" spans="1:7" x14ac:dyDescent="0.15">
      <c r="A2234" s="53">
        <v>217018</v>
      </c>
      <c r="B2234" s="11" t="s">
        <v>9781</v>
      </c>
      <c r="C2234" s="53">
        <v>1.7390000000000001</v>
      </c>
      <c r="D2234" s="53">
        <v>1.7390000000000001</v>
      </c>
      <c r="E2234" s="55">
        <v>5.1999999999999998E-3</v>
      </c>
      <c r="F2234" s="53">
        <v>1.73</v>
      </c>
      <c r="G2234" s="53">
        <v>1.73</v>
      </c>
    </row>
    <row r="2235" spans="1:7" x14ac:dyDescent="0.15">
      <c r="A2235" s="53">
        <v>968</v>
      </c>
      <c r="B2235" s="11" t="s">
        <v>9225</v>
      </c>
      <c r="C2235" s="53">
        <v>1.0246</v>
      </c>
      <c r="D2235" s="53">
        <v>1.0246</v>
      </c>
      <c r="E2235" s="55">
        <v>5.1999999999999998E-3</v>
      </c>
      <c r="F2235" s="53">
        <v>1.0193000000000001</v>
      </c>
      <c r="G2235" s="53">
        <v>1.0193000000000001</v>
      </c>
    </row>
    <row r="2236" spans="1:7" x14ac:dyDescent="0.15">
      <c r="A2236" s="53">
        <v>519620</v>
      </c>
      <c r="B2236" s="11" t="s">
        <v>7742</v>
      </c>
      <c r="C2236" s="53">
        <v>1.0828</v>
      </c>
      <c r="D2236" s="53">
        <v>1.0828</v>
      </c>
      <c r="E2236" s="55">
        <v>5.1999999999999998E-3</v>
      </c>
      <c r="F2236" s="53">
        <v>1.0771999999999999</v>
      </c>
      <c r="G2236" s="53">
        <v>1.0771999999999999</v>
      </c>
    </row>
    <row r="2237" spans="1:7" x14ac:dyDescent="0.15">
      <c r="A2237" s="53">
        <v>4189</v>
      </c>
      <c r="B2237" s="11" t="s">
        <v>301</v>
      </c>
      <c r="C2237" s="53">
        <v>0.96699999999999997</v>
      </c>
      <c r="D2237" s="53">
        <v>0.96699999999999997</v>
      </c>
      <c r="E2237" s="55">
        <v>5.1999999999999998E-3</v>
      </c>
      <c r="F2237" s="53">
        <v>0.96199999999999997</v>
      </c>
      <c r="G2237" s="53">
        <v>0.96199999999999997</v>
      </c>
    </row>
    <row r="2238" spans="1:7" x14ac:dyDescent="0.15">
      <c r="A2238" s="53">
        <v>4721</v>
      </c>
      <c r="B2238" s="11" t="s">
        <v>10241</v>
      </c>
      <c r="C2238" s="53">
        <v>0.98809999999999998</v>
      </c>
      <c r="D2238" s="53">
        <v>0.98809999999999998</v>
      </c>
      <c r="E2238" s="55">
        <v>5.1999999999999998E-3</v>
      </c>
      <c r="F2238" s="53">
        <v>0.98299999999999998</v>
      </c>
      <c r="G2238" s="53">
        <v>0.98299999999999998</v>
      </c>
    </row>
    <row r="2239" spans="1:7" x14ac:dyDescent="0.15">
      <c r="A2239" s="53">
        <v>4311</v>
      </c>
      <c r="B2239" s="11" t="s">
        <v>8352</v>
      </c>
      <c r="C2239" s="53">
        <v>0.98909999999999998</v>
      </c>
      <c r="D2239" s="53">
        <v>1.0365</v>
      </c>
      <c r="E2239" s="55">
        <v>5.1999999999999998E-3</v>
      </c>
      <c r="F2239" s="53">
        <v>0.98399999999999999</v>
      </c>
      <c r="G2239" s="53">
        <v>1.0314000000000001</v>
      </c>
    </row>
    <row r="2240" spans="1:7" x14ac:dyDescent="0.15">
      <c r="A2240" s="53">
        <v>4310</v>
      </c>
      <c r="B2240" s="11" t="s">
        <v>8353</v>
      </c>
      <c r="C2240" s="53">
        <v>0.98950000000000005</v>
      </c>
      <c r="D2240" s="53">
        <v>1.0384</v>
      </c>
      <c r="E2240" s="55">
        <v>5.1999999999999998E-3</v>
      </c>
      <c r="F2240" s="53">
        <v>0.98440000000000005</v>
      </c>
      <c r="G2240" s="53">
        <v>1.0333000000000001</v>
      </c>
    </row>
    <row r="2241" spans="1:7" x14ac:dyDescent="0.15">
      <c r="A2241" s="53">
        <v>1048</v>
      </c>
      <c r="B2241" s="11" t="s">
        <v>10325</v>
      </c>
      <c r="C2241" s="53">
        <v>1.359</v>
      </c>
      <c r="D2241" s="53">
        <v>1.359</v>
      </c>
      <c r="E2241" s="55">
        <v>5.1999999999999998E-3</v>
      </c>
      <c r="F2241" s="53">
        <v>1.3520000000000001</v>
      </c>
      <c r="G2241" s="53">
        <v>1.3520000000000001</v>
      </c>
    </row>
    <row r="2242" spans="1:7" x14ac:dyDescent="0.15">
      <c r="A2242" s="53">
        <v>1284</v>
      </c>
      <c r="B2242" s="11" t="s">
        <v>7428</v>
      </c>
      <c r="C2242" s="53">
        <v>1.0685</v>
      </c>
      <c r="D2242" s="53">
        <v>1.1555</v>
      </c>
      <c r="E2242" s="55">
        <v>5.1999999999999998E-3</v>
      </c>
      <c r="F2242" s="53">
        <v>1.0629999999999999</v>
      </c>
      <c r="G2242" s="53">
        <v>1.1499999999999999</v>
      </c>
    </row>
    <row r="2243" spans="1:7" x14ac:dyDescent="0.15">
      <c r="A2243" s="53">
        <v>501019</v>
      </c>
      <c r="B2243" s="11" t="s">
        <v>5931</v>
      </c>
      <c r="C2243" s="53">
        <v>0.7</v>
      </c>
      <c r="D2243" s="53">
        <v>0.7</v>
      </c>
      <c r="E2243" s="55">
        <v>5.1999999999999998E-3</v>
      </c>
      <c r="F2243" s="53">
        <v>0.69640000000000002</v>
      </c>
      <c r="G2243" s="53">
        <v>0.69640000000000002</v>
      </c>
    </row>
    <row r="2244" spans="1:7" x14ac:dyDescent="0.15">
      <c r="A2244" s="53">
        <v>241</v>
      </c>
      <c r="B2244" s="11" t="s">
        <v>6514</v>
      </c>
      <c r="C2244" s="53">
        <v>0.89459999999999995</v>
      </c>
      <c r="D2244" s="53">
        <v>1.7956000000000001</v>
      </c>
      <c r="E2244" s="55">
        <v>5.1999999999999998E-3</v>
      </c>
      <c r="F2244" s="53">
        <v>0.89</v>
      </c>
      <c r="G2244" s="53">
        <v>1.7909999999999999</v>
      </c>
    </row>
    <row r="2245" spans="1:7" x14ac:dyDescent="0.15">
      <c r="A2245" s="53">
        <v>2167</v>
      </c>
      <c r="B2245" s="11" t="s">
        <v>8304</v>
      </c>
      <c r="C2245" s="53">
        <v>1.0119</v>
      </c>
      <c r="D2245" s="53">
        <v>1.0119</v>
      </c>
      <c r="E2245" s="55">
        <v>5.1999999999999998E-3</v>
      </c>
      <c r="F2245" s="53">
        <v>1.0066999999999999</v>
      </c>
      <c r="G2245" s="53">
        <v>1.0066999999999999</v>
      </c>
    </row>
    <row r="2246" spans="1:7" x14ac:dyDescent="0.15">
      <c r="A2246" s="53">
        <v>4206</v>
      </c>
      <c r="B2246" s="11" t="s">
        <v>356</v>
      </c>
      <c r="C2246" s="53">
        <v>1.0133000000000001</v>
      </c>
      <c r="D2246" s="53">
        <v>1.0133000000000001</v>
      </c>
      <c r="E2246" s="55">
        <v>5.1999999999999998E-3</v>
      </c>
      <c r="F2246" s="53">
        <v>1.0081</v>
      </c>
      <c r="G2246" s="53">
        <v>1.0081</v>
      </c>
    </row>
    <row r="2247" spans="1:7" x14ac:dyDescent="0.15">
      <c r="A2247" s="53">
        <v>2933</v>
      </c>
      <c r="B2247" s="11" t="s">
        <v>8120</v>
      </c>
      <c r="C2247" s="53">
        <v>1.0527</v>
      </c>
      <c r="D2247" s="53">
        <v>1.0527</v>
      </c>
      <c r="E2247" s="55">
        <v>5.1999999999999998E-3</v>
      </c>
      <c r="F2247" s="53">
        <v>1.0472999999999999</v>
      </c>
      <c r="G2247" s="53">
        <v>1.0472999999999999</v>
      </c>
    </row>
    <row r="2248" spans="1:7" x14ac:dyDescent="0.15">
      <c r="A2248" s="53">
        <v>50023</v>
      </c>
      <c r="B2248" s="11" t="s">
        <v>9511</v>
      </c>
      <c r="C2248" s="53">
        <v>1.171</v>
      </c>
      <c r="D2248" s="53">
        <v>1.4239999999999999</v>
      </c>
      <c r="E2248" s="55">
        <v>5.1999999999999998E-3</v>
      </c>
      <c r="F2248" s="53">
        <v>1.165</v>
      </c>
      <c r="G2248" s="53">
        <v>1.4179999999999999</v>
      </c>
    </row>
    <row r="2249" spans="1:7" x14ac:dyDescent="0.15">
      <c r="A2249" s="53">
        <v>162102</v>
      </c>
      <c r="B2249" s="11" t="s">
        <v>8073</v>
      </c>
      <c r="C2249" s="53">
        <v>0.96020000000000005</v>
      </c>
      <c r="D2249" s="53">
        <v>2.8567</v>
      </c>
      <c r="E2249" s="55">
        <v>5.1000000000000004E-3</v>
      </c>
      <c r="F2249" s="53">
        <v>0.95530000000000004</v>
      </c>
      <c r="G2249" s="53">
        <v>2.8517999999999999</v>
      </c>
    </row>
    <row r="2250" spans="1:7" x14ac:dyDescent="0.15">
      <c r="A2250" s="53">
        <v>2932</v>
      </c>
      <c r="B2250" s="11" t="s">
        <v>8112</v>
      </c>
      <c r="C2250" s="53">
        <v>1.0593999999999999</v>
      </c>
      <c r="D2250" s="53">
        <v>1.0593999999999999</v>
      </c>
      <c r="E2250" s="55">
        <v>5.1000000000000004E-3</v>
      </c>
      <c r="F2250" s="53">
        <v>1.054</v>
      </c>
      <c r="G2250" s="53">
        <v>1.054</v>
      </c>
    </row>
    <row r="2251" spans="1:7" x14ac:dyDescent="0.15">
      <c r="A2251" s="53">
        <v>1150</v>
      </c>
      <c r="B2251" s="11" t="s">
        <v>6289</v>
      </c>
      <c r="C2251" s="53">
        <v>0.58899999999999997</v>
      </c>
      <c r="D2251" s="53">
        <v>0.58899999999999997</v>
      </c>
      <c r="E2251" s="55">
        <v>5.1000000000000004E-3</v>
      </c>
      <c r="F2251" s="53">
        <v>0.58599999999999997</v>
      </c>
      <c r="G2251" s="53">
        <v>0.58599999999999997</v>
      </c>
    </row>
    <row r="2252" spans="1:7" x14ac:dyDescent="0.15">
      <c r="A2252" s="53">
        <v>2779</v>
      </c>
      <c r="B2252" s="11" t="s">
        <v>6764</v>
      </c>
      <c r="C2252" s="53">
        <v>1.1779999999999999</v>
      </c>
      <c r="D2252" s="53">
        <v>1.6779999999999999</v>
      </c>
      <c r="E2252" s="55">
        <v>5.1000000000000004E-3</v>
      </c>
      <c r="F2252" s="53">
        <v>1.1719999999999999</v>
      </c>
      <c r="G2252" s="53">
        <v>1.6719999999999999</v>
      </c>
    </row>
    <row r="2253" spans="1:7" x14ac:dyDescent="0.15">
      <c r="A2253" s="53">
        <v>1342</v>
      </c>
      <c r="B2253" s="11" t="s">
        <v>9624</v>
      </c>
      <c r="C2253" s="53">
        <v>1.571</v>
      </c>
      <c r="D2253" s="53">
        <v>1.6259999999999999</v>
      </c>
      <c r="E2253" s="55">
        <v>5.1000000000000004E-3</v>
      </c>
      <c r="F2253" s="53">
        <v>1.5629999999999999</v>
      </c>
      <c r="G2253" s="53">
        <v>1.6180000000000001</v>
      </c>
    </row>
    <row r="2254" spans="1:7" x14ac:dyDescent="0.15">
      <c r="A2254" s="53">
        <v>519634</v>
      </c>
      <c r="B2254" s="11" t="s">
        <v>8000</v>
      </c>
      <c r="C2254" s="53">
        <v>0.94520000000000004</v>
      </c>
      <c r="D2254" s="53">
        <v>0.97670000000000001</v>
      </c>
      <c r="E2254" s="55">
        <v>5.1000000000000004E-3</v>
      </c>
      <c r="F2254" s="53">
        <v>0.94040000000000001</v>
      </c>
      <c r="G2254" s="53">
        <v>0.97189999999999999</v>
      </c>
    </row>
    <row r="2255" spans="1:7" x14ac:dyDescent="0.15">
      <c r="A2255" s="53">
        <v>963</v>
      </c>
      <c r="B2255" s="11" t="s">
        <v>8095</v>
      </c>
      <c r="C2255" s="53">
        <v>1.1819999999999999</v>
      </c>
      <c r="D2255" s="53">
        <v>1.1819999999999999</v>
      </c>
      <c r="E2255" s="55">
        <v>5.1000000000000004E-3</v>
      </c>
      <c r="F2255" s="53">
        <v>1.1759999999999999</v>
      </c>
      <c r="G2255" s="53">
        <v>1.1759999999999999</v>
      </c>
    </row>
    <row r="2256" spans="1:7" x14ac:dyDescent="0.15">
      <c r="A2256" s="53">
        <v>2771</v>
      </c>
      <c r="B2256" s="11" t="s">
        <v>8052</v>
      </c>
      <c r="C2256" s="53">
        <v>1.0842000000000001</v>
      </c>
      <c r="D2256" s="53">
        <v>1.1342000000000001</v>
      </c>
      <c r="E2256" s="55">
        <v>5.1000000000000004E-3</v>
      </c>
      <c r="F2256" s="53">
        <v>1.0787</v>
      </c>
      <c r="G2256" s="53">
        <v>1.1287</v>
      </c>
    </row>
    <row r="2257" spans="1:7" x14ac:dyDescent="0.15">
      <c r="A2257" s="53">
        <v>501040</v>
      </c>
      <c r="B2257" s="11" t="s">
        <v>7983</v>
      </c>
      <c r="C2257" s="53">
        <v>1.0456000000000001</v>
      </c>
      <c r="D2257" s="53">
        <v>1.0456000000000001</v>
      </c>
      <c r="E2257" s="55">
        <v>5.1000000000000004E-3</v>
      </c>
      <c r="F2257" s="53">
        <v>1.0403</v>
      </c>
      <c r="G2257" s="53">
        <v>1.0403</v>
      </c>
    </row>
    <row r="2258" spans="1:7" x14ac:dyDescent="0.15">
      <c r="A2258" s="53">
        <v>2199</v>
      </c>
      <c r="B2258" s="11" t="s">
        <v>8034</v>
      </c>
      <c r="C2258" s="53">
        <v>0.59199999999999997</v>
      </c>
      <c r="D2258" s="53">
        <v>1.552</v>
      </c>
      <c r="E2258" s="55">
        <v>5.1000000000000004E-3</v>
      </c>
      <c r="F2258" s="53">
        <v>0.58899999999999997</v>
      </c>
      <c r="G2258" s="53">
        <v>1.5489999999999999</v>
      </c>
    </row>
    <row r="2259" spans="1:7" x14ac:dyDescent="0.15">
      <c r="A2259" s="53">
        <v>501039</v>
      </c>
      <c r="B2259" s="11" t="s">
        <v>7980</v>
      </c>
      <c r="C2259" s="53">
        <v>1.0471999999999999</v>
      </c>
      <c r="D2259" s="53">
        <v>1.0471999999999999</v>
      </c>
      <c r="E2259" s="55">
        <v>5.1000000000000004E-3</v>
      </c>
      <c r="F2259" s="53">
        <v>1.0419</v>
      </c>
      <c r="G2259" s="53">
        <v>1.0419</v>
      </c>
    </row>
    <row r="2260" spans="1:7" x14ac:dyDescent="0.15">
      <c r="A2260" s="53">
        <v>2770</v>
      </c>
      <c r="B2260" s="11" t="s">
        <v>8054</v>
      </c>
      <c r="C2260" s="53">
        <v>1.0869</v>
      </c>
      <c r="D2260" s="53">
        <v>1.1369</v>
      </c>
      <c r="E2260" s="55">
        <v>5.1000000000000004E-3</v>
      </c>
      <c r="F2260" s="53">
        <v>1.0813999999999999</v>
      </c>
      <c r="G2260" s="53">
        <v>1.1314</v>
      </c>
    </row>
    <row r="2261" spans="1:7" x14ac:dyDescent="0.15">
      <c r="A2261" s="53">
        <v>470010</v>
      </c>
      <c r="B2261" s="11" t="s">
        <v>8121</v>
      </c>
      <c r="C2261" s="53">
        <v>1.1859999999999999</v>
      </c>
      <c r="D2261" s="53">
        <v>1.5649999999999999</v>
      </c>
      <c r="E2261" s="55">
        <v>5.1000000000000004E-3</v>
      </c>
      <c r="F2261" s="53">
        <v>1.18</v>
      </c>
      <c r="G2261" s="53">
        <v>1.5589999999999999</v>
      </c>
    </row>
    <row r="2262" spans="1:7" x14ac:dyDescent="0.15">
      <c r="A2262" s="53">
        <v>4044</v>
      </c>
      <c r="B2262" s="11" t="s">
        <v>7954</v>
      </c>
      <c r="C2262" s="53">
        <v>1.0083</v>
      </c>
      <c r="D2262" s="53">
        <v>1.0083</v>
      </c>
      <c r="E2262" s="55">
        <v>5.1000000000000004E-3</v>
      </c>
      <c r="F2262" s="53">
        <v>1.0032000000000001</v>
      </c>
      <c r="G2262" s="53">
        <v>1.0032000000000001</v>
      </c>
    </row>
    <row r="2263" spans="1:7" x14ac:dyDescent="0.15">
      <c r="A2263" s="53">
        <v>4720</v>
      </c>
      <c r="B2263" s="11" t="s">
        <v>10240</v>
      </c>
      <c r="C2263" s="53">
        <v>0.98860000000000003</v>
      </c>
      <c r="D2263" s="53">
        <v>0.98860000000000003</v>
      </c>
      <c r="E2263" s="55">
        <v>5.1000000000000004E-3</v>
      </c>
      <c r="F2263" s="53">
        <v>0.98360000000000003</v>
      </c>
      <c r="G2263" s="53">
        <v>0.98360000000000003</v>
      </c>
    </row>
    <row r="2264" spans="1:7" x14ac:dyDescent="0.15">
      <c r="A2264" s="53">
        <v>3291</v>
      </c>
      <c r="B2264" s="11" t="s">
        <v>6342</v>
      </c>
      <c r="C2264" s="53">
        <v>0.99</v>
      </c>
      <c r="D2264" s="53">
        <v>0.99</v>
      </c>
      <c r="E2264" s="55">
        <v>5.1000000000000004E-3</v>
      </c>
      <c r="F2264" s="53">
        <v>0.98499999999999999</v>
      </c>
      <c r="G2264" s="53">
        <v>0.98499999999999999</v>
      </c>
    </row>
    <row r="2265" spans="1:7" x14ac:dyDescent="0.15">
      <c r="A2265" s="53">
        <v>159951</v>
      </c>
      <c r="B2265" s="11" t="s">
        <v>9692</v>
      </c>
      <c r="C2265" s="53">
        <v>0.8911</v>
      </c>
      <c r="D2265" s="53">
        <v>0.8911</v>
      </c>
      <c r="E2265" s="55">
        <v>5.1000000000000004E-3</v>
      </c>
      <c r="F2265" s="53">
        <v>0.88660000000000005</v>
      </c>
      <c r="G2265" s="53">
        <v>0.88660000000000005</v>
      </c>
    </row>
    <row r="2266" spans="1:7" x14ac:dyDescent="0.15">
      <c r="A2266" s="53">
        <v>210001</v>
      </c>
      <c r="B2266" s="11" t="s">
        <v>7916</v>
      </c>
      <c r="C2266" s="53">
        <v>1.0317000000000001</v>
      </c>
      <c r="D2266" s="53">
        <v>2.9466000000000001</v>
      </c>
      <c r="E2266" s="55">
        <v>5.1000000000000004E-3</v>
      </c>
      <c r="F2266" s="53">
        <v>1.0265</v>
      </c>
      <c r="G2266" s="53">
        <v>2.9386999999999999</v>
      </c>
    </row>
    <row r="2267" spans="1:7" x14ac:dyDescent="0.15">
      <c r="A2267" s="53">
        <v>1863</v>
      </c>
      <c r="B2267" s="11" t="s">
        <v>9807</v>
      </c>
      <c r="C2267" s="53">
        <v>0.99299999999999999</v>
      </c>
      <c r="D2267" s="53">
        <v>1.073</v>
      </c>
      <c r="E2267" s="55">
        <v>5.1000000000000004E-3</v>
      </c>
      <c r="F2267" s="53">
        <v>0.98799999999999999</v>
      </c>
      <c r="G2267" s="53">
        <v>1.0680000000000001</v>
      </c>
    </row>
    <row r="2268" spans="1:7" x14ac:dyDescent="0.15">
      <c r="A2268" s="53">
        <v>5044</v>
      </c>
      <c r="B2268" s="11" t="s">
        <v>5890</v>
      </c>
      <c r="C2268" s="53">
        <v>0.97399999999999998</v>
      </c>
      <c r="D2268" s="53">
        <v>0.97399999999999998</v>
      </c>
      <c r="E2268" s="55">
        <v>5.1000000000000004E-3</v>
      </c>
      <c r="F2268" s="53">
        <v>0.96909999999999996</v>
      </c>
      <c r="G2268" s="53">
        <v>0.96909999999999996</v>
      </c>
    </row>
    <row r="2269" spans="1:7" x14ac:dyDescent="0.15">
      <c r="A2269" s="53">
        <v>1186</v>
      </c>
      <c r="B2269" s="11" t="s">
        <v>9454</v>
      </c>
      <c r="C2269" s="53">
        <v>0.99399999999999999</v>
      </c>
      <c r="D2269" s="53">
        <v>0.99399999999999999</v>
      </c>
      <c r="E2269" s="55">
        <v>5.1000000000000004E-3</v>
      </c>
      <c r="F2269" s="53">
        <v>0.98899999999999999</v>
      </c>
      <c r="G2269" s="53">
        <v>0.98899999999999999</v>
      </c>
    </row>
    <row r="2270" spans="1:7" x14ac:dyDescent="0.15">
      <c r="A2270" s="53">
        <v>5043</v>
      </c>
      <c r="B2270" s="11" t="s">
        <v>5889</v>
      </c>
      <c r="C2270" s="53">
        <v>0.97529999999999994</v>
      </c>
      <c r="D2270" s="53">
        <v>0.97529999999999994</v>
      </c>
      <c r="E2270" s="55">
        <v>5.0000000000000001E-3</v>
      </c>
      <c r="F2270" s="53">
        <v>0.97040000000000004</v>
      </c>
      <c r="G2270" s="53">
        <v>0.97040000000000004</v>
      </c>
    </row>
    <row r="2271" spans="1:7" x14ac:dyDescent="0.15">
      <c r="A2271" s="53">
        <v>31</v>
      </c>
      <c r="B2271" s="11" t="s">
        <v>10359</v>
      </c>
      <c r="C2271" s="53">
        <v>1.593</v>
      </c>
      <c r="D2271" s="53">
        <v>1.593</v>
      </c>
      <c r="E2271" s="55">
        <v>5.0000000000000001E-3</v>
      </c>
      <c r="F2271" s="53">
        <v>1.585</v>
      </c>
      <c r="G2271" s="53">
        <v>1.585</v>
      </c>
    </row>
    <row r="2272" spans="1:7" x14ac:dyDescent="0.15">
      <c r="A2272" s="53">
        <v>2502</v>
      </c>
      <c r="B2272" s="11" t="s">
        <v>6712</v>
      </c>
      <c r="C2272" s="53">
        <v>1</v>
      </c>
      <c r="D2272" s="53">
        <v>1.07</v>
      </c>
      <c r="E2272" s="55">
        <v>5.0000000000000001E-3</v>
      </c>
      <c r="F2272" s="53">
        <v>0.995</v>
      </c>
      <c r="G2272" s="53">
        <v>1.0649999999999999</v>
      </c>
    </row>
    <row r="2273" spans="1:7" x14ac:dyDescent="0.15">
      <c r="A2273" s="53">
        <v>1844</v>
      </c>
      <c r="B2273" s="11" t="s">
        <v>6623</v>
      </c>
      <c r="C2273" s="53">
        <v>1</v>
      </c>
      <c r="D2273" s="53">
        <v>1.1339999999999999</v>
      </c>
      <c r="E2273" s="55">
        <v>5.0000000000000001E-3</v>
      </c>
      <c r="F2273" s="53">
        <v>0.995</v>
      </c>
      <c r="G2273" s="53">
        <v>1.129</v>
      </c>
    </row>
    <row r="2274" spans="1:7" x14ac:dyDescent="0.15">
      <c r="A2274" s="53">
        <v>3166</v>
      </c>
      <c r="B2274" s="11" t="s">
        <v>6829</v>
      </c>
      <c r="C2274" s="53">
        <v>1.0210999999999999</v>
      </c>
      <c r="D2274" s="53">
        <v>1.0210999999999999</v>
      </c>
      <c r="E2274" s="55">
        <v>5.0000000000000001E-3</v>
      </c>
      <c r="F2274" s="53">
        <v>1.016</v>
      </c>
      <c r="G2274" s="53">
        <v>1.016</v>
      </c>
    </row>
    <row r="2275" spans="1:7" x14ac:dyDescent="0.15">
      <c r="A2275" s="53">
        <v>2914</v>
      </c>
      <c r="B2275" s="11" t="s">
        <v>6802</v>
      </c>
      <c r="C2275" s="53">
        <v>1.0632999999999999</v>
      </c>
      <c r="D2275" s="53">
        <v>1.0632999999999999</v>
      </c>
      <c r="E2275" s="55">
        <v>5.0000000000000001E-3</v>
      </c>
      <c r="F2275" s="53">
        <v>1.0580000000000001</v>
      </c>
      <c r="G2275" s="53">
        <v>1.0580000000000001</v>
      </c>
    </row>
    <row r="2276" spans="1:7" x14ac:dyDescent="0.15">
      <c r="A2276" s="53">
        <v>1891</v>
      </c>
      <c r="B2276" s="11" t="s">
        <v>9041</v>
      </c>
      <c r="C2276" s="53">
        <v>1.1036999999999999</v>
      </c>
      <c r="D2276" s="53">
        <v>1.4837</v>
      </c>
      <c r="E2276" s="55">
        <v>5.0000000000000001E-3</v>
      </c>
      <c r="F2276" s="53">
        <v>1.0982000000000001</v>
      </c>
      <c r="G2276" s="53">
        <v>1.4782</v>
      </c>
    </row>
    <row r="2277" spans="1:7" x14ac:dyDescent="0.15">
      <c r="A2277" s="53">
        <v>162216</v>
      </c>
      <c r="B2277" s="11" t="s">
        <v>6450</v>
      </c>
      <c r="C2277" s="53">
        <v>0.96330000000000005</v>
      </c>
      <c r="D2277" s="53">
        <v>2.1215999999999999</v>
      </c>
      <c r="E2277" s="55">
        <v>5.0000000000000001E-3</v>
      </c>
      <c r="F2277" s="53">
        <v>0.95850000000000002</v>
      </c>
      <c r="G2277" s="53">
        <v>2.1168</v>
      </c>
    </row>
    <row r="2278" spans="1:7" x14ac:dyDescent="0.15">
      <c r="A2278" s="53">
        <v>1782</v>
      </c>
      <c r="B2278" s="11" t="s">
        <v>6625</v>
      </c>
      <c r="C2278" s="53">
        <v>1.004</v>
      </c>
      <c r="D2278" s="53">
        <v>1.1379999999999999</v>
      </c>
      <c r="E2278" s="55">
        <v>5.0000000000000001E-3</v>
      </c>
      <c r="F2278" s="53">
        <v>0.999</v>
      </c>
      <c r="G2278" s="53">
        <v>1.133</v>
      </c>
    </row>
    <row r="2279" spans="1:7" x14ac:dyDescent="0.15">
      <c r="A2279" s="53">
        <v>4305</v>
      </c>
      <c r="B2279" s="11" t="s">
        <v>8412</v>
      </c>
      <c r="C2279" s="53">
        <v>0.98409999999999997</v>
      </c>
      <c r="D2279" s="53">
        <v>1.0307999999999999</v>
      </c>
      <c r="E2279" s="55">
        <v>5.0000000000000001E-3</v>
      </c>
      <c r="F2279" s="53">
        <v>0.97919999999999996</v>
      </c>
      <c r="G2279" s="53">
        <v>1.0259</v>
      </c>
    </row>
    <row r="2280" spans="1:7" x14ac:dyDescent="0.15">
      <c r="A2280" s="53">
        <v>519976</v>
      </c>
      <c r="B2280" s="11" t="s">
        <v>7900</v>
      </c>
      <c r="C2280" s="53">
        <v>1.2455000000000001</v>
      </c>
      <c r="D2280" s="53">
        <v>2.1524999999999999</v>
      </c>
      <c r="E2280" s="55">
        <v>5.0000000000000001E-3</v>
      </c>
      <c r="F2280" s="53">
        <v>1.2393000000000001</v>
      </c>
      <c r="G2280" s="53">
        <v>2.1463000000000001</v>
      </c>
    </row>
    <row r="2281" spans="1:7" x14ac:dyDescent="0.15">
      <c r="A2281" s="53">
        <v>3165</v>
      </c>
      <c r="B2281" s="11" t="s">
        <v>6831</v>
      </c>
      <c r="C2281" s="53">
        <v>1.0246</v>
      </c>
      <c r="D2281" s="53">
        <v>1.0246</v>
      </c>
      <c r="E2281" s="55">
        <v>5.0000000000000001E-3</v>
      </c>
      <c r="F2281" s="53">
        <v>1.0195000000000001</v>
      </c>
      <c r="G2281" s="53">
        <v>1.0195000000000001</v>
      </c>
    </row>
    <row r="2282" spans="1:7" x14ac:dyDescent="0.15">
      <c r="A2282" s="53">
        <v>4304</v>
      </c>
      <c r="B2282" s="11" t="s">
        <v>8457</v>
      </c>
      <c r="C2282" s="53">
        <v>0.98509999999999998</v>
      </c>
      <c r="D2282" s="53">
        <v>1.0307999999999999</v>
      </c>
      <c r="E2282" s="55">
        <v>5.0000000000000001E-3</v>
      </c>
      <c r="F2282" s="53">
        <v>0.98019999999999996</v>
      </c>
      <c r="G2282" s="53">
        <v>1.0259</v>
      </c>
    </row>
    <row r="2283" spans="1:7" x14ac:dyDescent="0.15">
      <c r="A2283" s="53">
        <v>4303</v>
      </c>
      <c r="B2283" s="11" t="s">
        <v>8458</v>
      </c>
      <c r="C2283" s="53">
        <v>0.98540000000000005</v>
      </c>
      <c r="D2283" s="53">
        <v>1.0316000000000001</v>
      </c>
      <c r="E2283" s="55">
        <v>5.0000000000000001E-3</v>
      </c>
      <c r="F2283" s="53">
        <v>0.98050000000000004</v>
      </c>
      <c r="G2283" s="53">
        <v>1.0266999999999999</v>
      </c>
    </row>
    <row r="2284" spans="1:7" x14ac:dyDescent="0.15">
      <c r="A2284" s="53">
        <v>519183</v>
      </c>
      <c r="B2284" s="11" t="s">
        <v>8238</v>
      </c>
      <c r="C2284" s="53">
        <v>1.4891000000000001</v>
      </c>
      <c r="D2284" s="53">
        <v>2.1791</v>
      </c>
      <c r="E2284" s="55">
        <v>5.0000000000000001E-3</v>
      </c>
      <c r="F2284" s="53">
        <v>1.4817</v>
      </c>
      <c r="G2284" s="53">
        <v>2.1717</v>
      </c>
    </row>
    <row r="2285" spans="1:7" x14ac:dyDescent="0.15">
      <c r="A2285" s="53">
        <v>470089</v>
      </c>
      <c r="B2285" s="11" t="s">
        <v>8243</v>
      </c>
      <c r="C2285" s="53">
        <v>1.0069999999999999</v>
      </c>
      <c r="D2285" s="53">
        <v>1.0760000000000001</v>
      </c>
      <c r="E2285" s="55">
        <v>5.0000000000000001E-3</v>
      </c>
      <c r="F2285" s="53">
        <v>1.002</v>
      </c>
      <c r="G2285" s="53">
        <v>1.071</v>
      </c>
    </row>
    <row r="2286" spans="1:7" x14ac:dyDescent="0.15">
      <c r="A2286" s="53">
        <v>960012</v>
      </c>
      <c r="B2286" s="11" t="s">
        <v>9506</v>
      </c>
      <c r="C2286" s="53">
        <v>1.2087000000000001</v>
      </c>
      <c r="D2286" s="53">
        <v>1.4107000000000001</v>
      </c>
      <c r="E2286" s="55">
        <v>5.0000000000000001E-3</v>
      </c>
      <c r="F2286" s="53">
        <v>1.2027000000000001</v>
      </c>
      <c r="G2286" s="53">
        <v>1.4047000000000001</v>
      </c>
    </row>
    <row r="2287" spans="1:7" x14ac:dyDescent="0.15">
      <c r="A2287" s="53">
        <v>2334</v>
      </c>
      <c r="B2287" s="11" t="s">
        <v>8291</v>
      </c>
      <c r="C2287" s="53">
        <v>1.3295999999999999</v>
      </c>
      <c r="D2287" s="53">
        <v>1.3295999999999999</v>
      </c>
      <c r="E2287" s="55">
        <v>5.0000000000000001E-3</v>
      </c>
      <c r="F2287" s="53">
        <v>1.323</v>
      </c>
      <c r="G2287" s="53">
        <v>1.323</v>
      </c>
    </row>
    <row r="2288" spans="1:7" x14ac:dyDescent="0.15">
      <c r="A2288" s="53">
        <v>519977</v>
      </c>
      <c r="B2288" s="11" t="s">
        <v>7897</v>
      </c>
      <c r="C2288" s="53">
        <v>1.2697000000000001</v>
      </c>
      <c r="D2288" s="53">
        <v>2.2296999999999998</v>
      </c>
      <c r="E2288" s="55">
        <v>5.0000000000000001E-3</v>
      </c>
      <c r="F2288" s="53">
        <v>1.2634000000000001</v>
      </c>
      <c r="G2288" s="53">
        <v>2.2233999999999998</v>
      </c>
    </row>
    <row r="2289" spans="1:7" x14ac:dyDescent="0.15">
      <c r="A2289" s="53">
        <v>2906</v>
      </c>
      <c r="B2289" s="11" t="s">
        <v>7833</v>
      </c>
      <c r="C2289" s="53">
        <v>1.008</v>
      </c>
      <c r="D2289" s="53">
        <v>1.008</v>
      </c>
      <c r="E2289" s="55">
        <v>5.0000000000000001E-3</v>
      </c>
      <c r="F2289" s="53">
        <v>1.0029999999999999</v>
      </c>
      <c r="G2289" s="53">
        <v>1.0029999999999999</v>
      </c>
    </row>
    <row r="2290" spans="1:7" x14ac:dyDescent="0.15">
      <c r="A2290" s="53">
        <v>2907</v>
      </c>
      <c r="B2290" s="11" t="s">
        <v>7891</v>
      </c>
      <c r="C2290" s="53">
        <v>1.0089999999999999</v>
      </c>
      <c r="D2290" s="53">
        <v>1.0089999999999999</v>
      </c>
      <c r="E2290" s="55">
        <v>5.0000000000000001E-3</v>
      </c>
      <c r="F2290" s="53">
        <v>1.004</v>
      </c>
      <c r="G2290" s="53">
        <v>1.004</v>
      </c>
    </row>
    <row r="2291" spans="1:7" x14ac:dyDescent="0.15">
      <c r="A2291" s="53">
        <v>1933</v>
      </c>
      <c r="B2291" s="11" t="s">
        <v>313</v>
      </c>
      <c r="C2291" s="53">
        <v>1.0089999999999999</v>
      </c>
      <c r="D2291" s="53">
        <v>1.0089999999999999</v>
      </c>
      <c r="E2291" s="55">
        <v>5.0000000000000001E-3</v>
      </c>
      <c r="F2291" s="53">
        <v>1.004</v>
      </c>
      <c r="G2291" s="53">
        <v>1.004</v>
      </c>
    </row>
    <row r="2292" spans="1:7" x14ac:dyDescent="0.15">
      <c r="A2292" s="53">
        <v>3510</v>
      </c>
      <c r="B2292" s="11" t="s">
        <v>7984</v>
      </c>
      <c r="C2292" s="53">
        <v>1.0291999999999999</v>
      </c>
      <c r="D2292" s="53">
        <v>1.0391999999999999</v>
      </c>
      <c r="E2292" s="55">
        <v>5.0000000000000001E-3</v>
      </c>
      <c r="F2292" s="53">
        <v>1.0241</v>
      </c>
      <c r="G2292" s="53">
        <v>1.0341</v>
      </c>
    </row>
    <row r="2293" spans="1:7" x14ac:dyDescent="0.15">
      <c r="A2293" s="53">
        <v>4339</v>
      </c>
      <c r="B2293" s="11" t="s">
        <v>8449</v>
      </c>
      <c r="C2293" s="53">
        <v>0.9889</v>
      </c>
      <c r="D2293" s="53">
        <v>1.0238</v>
      </c>
      <c r="E2293" s="55">
        <v>5.0000000000000001E-3</v>
      </c>
      <c r="F2293" s="53">
        <v>0.98399999999999999</v>
      </c>
      <c r="G2293" s="53">
        <v>1.0188999999999999</v>
      </c>
    </row>
    <row r="2294" spans="1:7" x14ac:dyDescent="0.15">
      <c r="A2294" s="53">
        <v>4338</v>
      </c>
      <c r="B2294" s="11" t="s">
        <v>8450</v>
      </c>
      <c r="C2294" s="53">
        <v>0.98909999999999998</v>
      </c>
      <c r="D2294" s="53">
        <v>1.0246999999999999</v>
      </c>
      <c r="E2294" s="55">
        <v>5.0000000000000001E-3</v>
      </c>
      <c r="F2294" s="53">
        <v>0.98419999999999996</v>
      </c>
      <c r="G2294" s="53">
        <v>1.0198</v>
      </c>
    </row>
    <row r="2295" spans="1:7" x14ac:dyDescent="0.15">
      <c r="A2295" s="53">
        <v>3511</v>
      </c>
      <c r="B2295" s="11" t="s">
        <v>7986</v>
      </c>
      <c r="C2295" s="53">
        <v>1.0305</v>
      </c>
      <c r="D2295" s="53">
        <v>1.0405</v>
      </c>
      <c r="E2295" s="55">
        <v>5.0000000000000001E-3</v>
      </c>
      <c r="F2295" s="53">
        <v>1.0254000000000001</v>
      </c>
      <c r="G2295" s="53">
        <v>1.0354000000000001</v>
      </c>
    </row>
    <row r="2296" spans="1:7" x14ac:dyDescent="0.15">
      <c r="A2296" s="53">
        <v>519951</v>
      </c>
      <c r="B2296" s="11" t="s">
        <v>7937</v>
      </c>
      <c r="C2296" s="53">
        <v>1.0109999999999999</v>
      </c>
      <c r="D2296" s="53">
        <v>1.03</v>
      </c>
      <c r="E2296" s="55">
        <v>5.0000000000000001E-3</v>
      </c>
      <c r="F2296" s="53">
        <v>1.006</v>
      </c>
      <c r="G2296" s="53">
        <v>1.0249999999999999</v>
      </c>
    </row>
    <row r="2297" spans="1:7" x14ac:dyDescent="0.15">
      <c r="A2297" s="53">
        <v>2411</v>
      </c>
      <c r="B2297" s="11" t="s">
        <v>9837</v>
      </c>
      <c r="C2297" s="53">
        <v>1.012</v>
      </c>
      <c r="D2297" s="53">
        <v>1.0780000000000001</v>
      </c>
      <c r="E2297" s="55">
        <v>5.0000000000000001E-3</v>
      </c>
      <c r="F2297" s="53">
        <v>1.0069999999999999</v>
      </c>
      <c r="G2297" s="53">
        <v>1.073</v>
      </c>
    </row>
    <row r="2298" spans="1:7" x14ac:dyDescent="0.15">
      <c r="A2298" s="53">
        <v>367</v>
      </c>
      <c r="B2298" s="11" t="s">
        <v>5941</v>
      </c>
      <c r="C2298" s="53">
        <v>1.417</v>
      </c>
      <c r="D2298" s="53">
        <v>1.417</v>
      </c>
      <c r="E2298" s="55">
        <v>5.0000000000000001E-3</v>
      </c>
      <c r="F2298" s="53">
        <v>1.41</v>
      </c>
      <c r="G2298" s="53">
        <v>1.41</v>
      </c>
    </row>
    <row r="2299" spans="1:7" x14ac:dyDescent="0.15">
      <c r="A2299" s="53">
        <v>4207</v>
      </c>
      <c r="B2299" s="11" t="s">
        <v>10802</v>
      </c>
      <c r="C2299" s="53">
        <v>1.0529999999999999</v>
      </c>
      <c r="D2299" s="53">
        <v>1.07</v>
      </c>
      <c r="E2299" s="55">
        <v>5.0000000000000001E-3</v>
      </c>
      <c r="F2299" s="53">
        <v>1.0478000000000001</v>
      </c>
      <c r="G2299" s="53">
        <v>1.0648</v>
      </c>
    </row>
    <row r="2300" spans="1:7" x14ac:dyDescent="0.15">
      <c r="A2300" s="53">
        <v>2106</v>
      </c>
      <c r="B2300" s="11" t="s">
        <v>6698</v>
      </c>
      <c r="C2300" s="53">
        <v>1.1543000000000001</v>
      </c>
      <c r="D2300" s="53">
        <v>1.1543000000000001</v>
      </c>
      <c r="E2300" s="55">
        <v>5.0000000000000001E-3</v>
      </c>
      <c r="F2300" s="53">
        <v>1.1486000000000001</v>
      </c>
      <c r="G2300" s="53">
        <v>1.1486000000000001</v>
      </c>
    </row>
    <row r="2301" spans="1:7" x14ac:dyDescent="0.15">
      <c r="A2301" s="53">
        <v>4208</v>
      </c>
      <c r="B2301" s="11" t="s">
        <v>10801</v>
      </c>
      <c r="C2301" s="53">
        <v>1.0533999999999999</v>
      </c>
      <c r="D2301" s="53">
        <v>1.0704</v>
      </c>
      <c r="E2301" s="55">
        <v>5.0000000000000001E-3</v>
      </c>
      <c r="F2301" s="53">
        <v>1.0482</v>
      </c>
      <c r="G2301" s="53">
        <v>1.0651999999999999</v>
      </c>
    </row>
    <row r="2302" spans="1:7" x14ac:dyDescent="0.15">
      <c r="A2302" s="53">
        <v>2602</v>
      </c>
      <c r="B2302" s="11" t="s">
        <v>9697</v>
      </c>
      <c r="C2302" s="53">
        <v>1.0129999999999999</v>
      </c>
      <c r="D2302" s="53">
        <v>1.0129999999999999</v>
      </c>
      <c r="E2302" s="55">
        <v>5.0000000000000001E-3</v>
      </c>
      <c r="F2302" s="53">
        <v>1.008</v>
      </c>
      <c r="G2302" s="53">
        <v>1.008</v>
      </c>
    </row>
    <row r="2303" spans="1:7" x14ac:dyDescent="0.15">
      <c r="A2303" s="53">
        <v>215</v>
      </c>
      <c r="B2303" s="11" t="s">
        <v>9193</v>
      </c>
      <c r="C2303" s="53">
        <v>1.621</v>
      </c>
      <c r="D2303" s="53">
        <v>1.681</v>
      </c>
      <c r="E2303" s="55">
        <v>5.0000000000000001E-3</v>
      </c>
      <c r="F2303" s="53">
        <v>1.613</v>
      </c>
      <c r="G2303" s="53">
        <v>1.673</v>
      </c>
    </row>
    <row r="2304" spans="1:7" x14ac:dyDescent="0.15">
      <c r="A2304" s="53">
        <v>233009</v>
      </c>
      <c r="B2304" s="11" t="s">
        <v>9753</v>
      </c>
      <c r="C2304" s="53">
        <v>1.216</v>
      </c>
      <c r="D2304" s="53">
        <v>2.2330000000000001</v>
      </c>
      <c r="E2304" s="55">
        <v>5.0000000000000001E-3</v>
      </c>
      <c r="F2304" s="53">
        <v>1.21</v>
      </c>
      <c r="G2304" s="53">
        <v>2.2269999999999999</v>
      </c>
    </row>
    <row r="2305" spans="1:7" x14ac:dyDescent="0.15">
      <c r="A2305" s="53">
        <v>954</v>
      </c>
      <c r="B2305" s="11" t="s">
        <v>5815</v>
      </c>
      <c r="C2305" s="53">
        <v>1.216</v>
      </c>
      <c r="D2305" s="53">
        <v>1.216</v>
      </c>
      <c r="E2305" s="55">
        <v>5.0000000000000001E-3</v>
      </c>
      <c r="F2305" s="53">
        <v>1.21</v>
      </c>
      <c r="G2305" s="53">
        <v>1.21</v>
      </c>
    </row>
    <row r="2306" spans="1:7" x14ac:dyDescent="0.15">
      <c r="A2306" s="53">
        <v>519714</v>
      </c>
      <c r="B2306" s="11" t="s">
        <v>10644</v>
      </c>
      <c r="C2306" s="53">
        <v>1.014</v>
      </c>
      <c r="D2306" s="53">
        <v>2.456</v>
      </c>
      <c r="E2306" s="55">
        <v>5.0000000000000001E-3</v>
      </c>
      <c r="F2306" s="53">
        <v>1.0089999999999999</v>
      </c>
      <c r="G2306" s="53">
        <v>2.4460000000000002</v>
      </c>
    </row>
    <row r="2307" spans="1:7" x14ac:dyDescent="0.15">
      <c r="A2307" s="53">
        <v>2335</v>
      </c>
      <c r="B2307" s="11" t="s">
        <v>8294</v>
      </c>
      <c r="C2307" s="53">
        <v>1.3189</v>
      </c>
      <c r="D2307" s="53">
        <v>1.3189</v>
      </c>
      <c r="E2307" s="55">
        <v>5.0000000000000001E-3</v>
      </c>
      <c r="F2307" s="53">
        <v>1.3124</v>
      </c>
      <c r="G2307" s="53">
        <v>1.3124</v>
      </c>
    </row>
    <row r="2308" spans="1:7" x14ac:dyDescent="0.15">
      <c r="A2308" s="53">
        <v>470088</v>
      </c>
      <c r="B2308" s="11" t="s">
        <v>8246</v>
      </c>
      <c r="C2308" s="53">
        <v>1.0149999999999999</v>
      </c>
      <c r="D2308" s="53">
        <v>1.0840000000000001</v>
      </c>
      <c r="E2308" s="55">
        <v>5.0000000000000001E-3</v>
      </c>
      <c r="F2308" s="53">
        <v>1.01</v>
      </c>
      <c r="G2308" s="53">
        <v>1.079</v>
      </c>
    </row>
    <row r="2309" spans="1:7" x14ac:dyDescent="0.15">
      <c r="A2309" s="53">
        <v>150258</v>
      </c>
      <c r="B2309" s="11" t="s">
        <v>9601</v>
      </c>
      <c r="C2309" s="53">
        <v>0.89380000000000004</v>
      </c>
      <c r="D2309" s="53">
        <v>0</v>
      </c>
      <c r="E2309" s="55">
        <v>4.8999999999999998E-3</v>
      </c>
      <c r="F2309" s="53">
        <v>0.88939999999999997</v>
      </c>
      <c r="G2309" s="53">
        <v>0</v>
      </c>
    </row>
    <row r="2310" spans="1:7" x14ac:dyDescent="0.15">
      <c r="A2310" s="53">
        <v>162215</v>
      </c>
      <c r="B2310" s="11" t="s">
        <v>6917</v>
      </c>
      <c r="C2310" s="53">
        <v>1.016</v>
      </c>
      <c r="D2310" s="53">
        <v>1.546</v>
      </c>
      <c r="E2310" s="55">
        <v>4.8999999999999998E-3</v>
      </c>
      <c r="F2310" s="53">
        <v>1.0109999999999999</v>
      </c>
      <c r="G2310" s="53">
        <v>1.538</v>
      </c>
    </row>
    <row r="2311" spans="1:7" x14ac:dyDescent="0.15">
      <c r="A2311" s="53">
        <v>4453</v>
      </c>
      <c r="B2311" s="11" t="s">
        <v>8071</v>
      </c>
      <c r="C2311" s="53">
        <v>1.016</v>
      </c>
      <c r="D2311" s="53">
        <v>1.07</v>
      </c>
      <c r="E2311" s="55">
        <v>4.8999999999999998E-3</v>
      </c>
      <c r="F2311" s="53">
        <v>1.0109999999999999</v>
      </c>
      <c r="G2311" s="53">
        <v>1.0649999999999999</v>
      </c>
    </row>
    <row r="2312" spans="1:7" x14ac:dyDescent="0.15">
      <c r="A2312" s="53">
        <v>512680</v>
      </c>
      <c r="B2312" s="11" t="s">
        <v>9393</v>
      </c>
      <c r="C2312" s="53">
        <v>0.71140000000000003</v>
      </c>
      <c r="D2312" s="53">
        <v>0.71140000000000003</v>
      </c>
      <c r="E2312" s="55">
        <v>4.8999999999999998E-3</v>
      </c>
      <c r="F2312" s="53">
        <v>0.70789999999999997</v>
      </c>
      <c r="G2312" s="53">
        <v>0.70789999999999997</v>
      </c>
    </row>
    <row r="2313" spans="1:7" x14ac:dyDescent="0.15">
      <c r="A2313" s="53">
        <v>4784</v>
      </c>
      <c r="B2313" s="11" t="s">
        <v>9625</v>
      </c>
      <c r="C2313" s="53">
        <v>0.95689999999999997</v>
      </c>
      <c r="D2313" s="53">
        <v>0.95689999999999997</v>
      </c>
      <c r="E2313" s="55">
        <v>4.8999999999999998E-3</v>
      </c>
      <c r="F2313" s="53">
        <v>0.95220000000000005</v>
      </c>
      <c r="G2313" s="53">
        <v>0.95220000000000005</v>
      </c>
    </row>
    <row r="2314" spans="1:7" x14ac:dyDescent="0.15">
      <c r="A2314" s="53">
        <v>290010</v>
      </c>
      <c r="B2314" s="11" t="s">
        <v>5857</v>
      </c>
      <c r="C2314" s="53">
        <v>1.018</v>
      </c>
      <c r="D2314" s="53">
        <v>1.038</v>
      </c>
      <c r="E2314" s="55">
        <v>4.8999999999999998E-3</v>
      </c>
      <c r="F2314" s="53">
        <v>1.0129999999999999</v>
      </c>
      <c r="G2314" s="53">
        <v>1.0329999999999999</v>
      </c>
    </row>
    <row r="2315" spans="1:7" x14ac:dyDescent="0.15">
      <c r="A2315" s="53">
        <v>160616</v>
      </c>
      <c r="B2315" s="11" t="s">
        <v>6562</v>
      </c>
      <c r="C2315" s="53">
        <v>1.2230000000000001</v>
      </c>
      <c r="D2315" s="53">
        <v>1.2230000000000001</v>
      </c>
      <c r="E2315" s="55">
        <v>4.8999999999999998E-3</v>
      </c>
      <c r="F2315" s="53">
        <v>1.2170000000000001</v>
      </c>
      <c r="G2315" s="53">
        <v>1.2170000000000001</v>
      </c>
    </row>
    <row r="2316" spans="1:7" ht="32" x14ac:dyDescent="0.15">
      <c r="A2316" s="53">
        <v>3318</v>
      </c>
      <c r="B2316" s="11" t="s">
        <v>7965</v>
      </c>
      <c r="C2316" s="53">
        <v>0.9587</v>
      </c>
      <c r="D2316" s="53">
        <v>0.9587</v>
      </c>
      <c r="E2316" s="55">
        <v>4.8999999999999998E-3</v>
      </c>
      <c r="F2316" s="53">
        <v>0.95399999999999996</v>
      </c>
      <c r="G2316" s="53">
        <v>0.95399999999999996</v>
      </c>
    </row>
    <row r="2317" spans="1:7" x14ac:dyDescent="0.15">
      <c r="A2317" s="53">
        <v>4318</v>
      </c>
      <c r="B2317" s="11" t="s">
        <v>5977</v>
      </c>
      <c r="C2317" s="53">
        <v>1.02</v>
      </c>
      <c r="D2317" s="53">
        <v>1.02</v>
      </c>
      <c r="E2317" s="55">
        <v>4.8999999999999998E-3</v>
      </c>
      <c r="F2317" s="53">
        <v>1.0149999999999999</v>
      </c>
      <c r="G2317" s="53">
        <v>1.0149999999999999</v>
      </c>
    </row>
    <row r="2318" spans="1:7" x14ac:dyDescent="0.15">
      <c r="A2318" s="53">
        <v>165809</v>
      </c>
      <c r="B2318" s="11" t="s">
        <v>6661</v>
      </c>
      <c r="C2318" s="53">
        <v>1.0209999999999999</v>
      </c>
      <c r="D2318" s="53">
        <v>0.86</v>
      </c>
      <c r="E2318" s="55">
        <v>4.8999999999999998E-3</v>
      </c>
      <c r="F2318" s="53">
        <v>1.016</v>
      </c>
      <c r="G2318" s="53">
        <v>0.85499999999999998</v>
      </c>
    </row>
    <row r="2319" spans="1:7" x14ac:dyDescent="0.15">
      <c r="A2319" s="53">
        <v>163804</v>
      </c>
      <c r="B2319" s="11" t="s">
        <v>6355</v>
      </c>
      <c r="C2319" s="53">
        <v>1.2049000000000001</v>
      </c>
      <c r="D2319" s="53">
        <v>3.0068999999999999</v>
      </c>
      <c r="E2319" s="55">
        <v>4.8999999999999998E-3</v>
      </c>
      <c r="F2319" s="53">
        <v>1.1990000000000001</v>
      </c>
      <c r="G2319" s="53">
        <v>3.0009999999999999</v>
      </c>
    </row>
    <row r="2320" spans="1:7" x14ac:dyDescent="0.15">
      <c r="A2320" s="53">
        <v>1229</v>
      </c>
      <c r="B2320" s="11" t="s">
        <v>6697</v>
      </c>
      <c r="C2320" s="53">
        <v>1.1642999999999999</v>
      </c>
      <c r="D2320" s="53">
        <v>1.1642999999999999</v>
      </c>
      <c r="E2320" s="55">
        <v>4.8999999999999998E-3</v>
      </c>
      <c r="F2320" s="53">
        <v>1.1586000000000001</v>
      </c>
      <c r="G2320" s="53">
        <v>1.1586000000000001</v>
      </c>
    </row>
    <row r="2321" spans="1:7" x14ac:dyDescent="0.15">
      <c r="A2321" s="53">
        <v>166020</v>
      </c>
      <c r="B2321" s="11" t="s">
        <v>9045</v>
      </c>
      <c r="C2321" s="53">
        <v>1.0633999999999999</v>
      </c>
      <c r="D2321" s="53">
        <v>1.3974</v>
      </c>
      <c r="E2321" s="55">
        <v>4.8999999999999998E-3</v>
      </c>
      <c r="F2321" s="53">
        <v>1.0582</v>
      </c>
      <c r="G2321" s="53">
        <v>1.3922000000000001</v>
      </c>
    </row>
    <row r="2322" spans="1:7" x14ac:dyDescent="0.15">
      <c r="A2322" s="53">
        <v>4454</v>
      </c>
      <c r="B2322" s="11" t="s">
        <v>8076</v>
      </c>
      <c r="C2322" s="53">
        <v>1.0229999999999999</v>
      </c>
      <c r="D2322" s="53">
        <v>1.077</v>
      </c>
      <c r="E2322" s="55">
        <v>4.8999999999999998E-3</v>
      </c>
      <c r="F2322" s="53">
        <v>1.018</v>
      </c>
      <c r="G2322" s="53">
        <v>1.0720000000000001</v>
      </c>
    </row>
    <row r="2323" spans="1:7" x14ac:dyDescent="0.15">
      <c r="A2323" s="53">
        <v>4306</v>
      </c>
      <c r="B2323" s="11" t="s">
        <v>8396</v>
      </c>
      <c r="C2323" s="53">
        <v>0.98380000000000001</v>
      </c>
      <c r="D2323" s="53">
        <v>1.0299</v>
      </c>
      <c r="E2323" s="55">
        <v>4.8999999999999998E-3</v>
      </c>
      <c r="F2323" s="53">
        <v>0.97899999999999998</v>
      </c>
      <c r="G2323" s="53">
        <v>1.0250999999999999</v>
      </c>
    </row>
    <row r="2324" spans="1:7" x14ac:dyDescent="0.15">
      <c r="A2324" s="53">
        <v>1052</v>
      </c>
      <c r="B2324" s="11" t="s">
        <v>10166</v>
      </c>
      <c r="C2324" s="53">
        <v>0.61499999999999999</v>
      </c>
      <c r="D2324" s="53">
        <v>0.61499999999999999</v>
      </c>
      <c r="E2324" s="55">
        <v>4.8999999999999998E-3</v>
      </c>
      <c r="F2324" s="53">
        <v>0.61199999999999999</v>
      </c>
      <c r="G2324" s="53">
        <v>0.61199999999999999</v>
      </c>
    </row>
    <row r="2325" spans="1:7" x14ac:dyDescent="0.15">
      <c r="A2325" s="53">
        <v>1214</v>
      </c>
      <c r="B2325" s="11" t="s">
        <v>7878</v>
      </c>
      <c r="C2325" s="53">
        <v>0.59530000000000005</v>
      </c>
      <c r="D2325" s="53">
        <v>0.59530000000000005</v>
      </c>
      <c r="E2325" s="55">
        <v>4.8999999999999998E-3</v>
      </c>
      <c r="F2325" s="53">
        <v>0.59240000000000004</v>
      </c>
      <c r="G2325" s="53">
        <v>0.59240000000000004</v>
      </c>
    </row>
    <row r="2326" spans="1:7" x14ac:dyDescent="0.15">
      <c r="A2326" s="53">
        <v>168002</v>
      </c>
      <c r="B2326" s="11" t="s">
        <v>6014</v>
      </c>
      <c r="C2326" s="53">
        <v>0.98650000000000004</v>
      </c>
      <c r="D2326" s="53">
        <v>0.98650000000000004</v>
      </c>
      <c r="E2326" s="55">
        <v>4.8999999999999998E-3</v>
      </c>
      <c r="F2326" s="53">
        <v>0.98170000000000002</v>
      </c>
      <c r="G2326" s="53">
        <v>0.98170000000000002</v>
      </c>
    </row>
    <row r="2327" spans="1:7" x14ac:dyDescent="0.15">
      <c r="A2327" s="53">
        <v>1733</v>
      </c>
      <c r="B2327" s="11" t="s">
        <v>6460</v>
      </c>
      <c r="C2327" s="53">
        <v>1.0309999999999999</v>
      </c>
      <c r="D2327" s="53">
        <v>1.0309999999999999</v>
      </c>
      <c r="E2327" s="55">
        <v>4.8999999999999998E-3</v>
      </c>
      <c r="F2327" s="53">
        <v>1.026</v>
      </c>
      <c r="G2327" s="53">
        <v>1.026</v>
      </c>
    </row>
    <row r="2328" spans="1:7" x14ac:dyDescent="0.15">
      <c r="A2328" s="53">
        <v>1637</v>
      </c>
      <c r="B2328" s="11" t="s">
        <v>9723</v>
      </c>
      <c r="C2328" s="53">
        <v>1.034</v>
      </c>
      <c r="D2328" s="53">
        <v>1.034</v>
      </c>
      <c r="E2328" s="55">
        <v>4.8999999999999998E-3</v>
      </c>
      <c r="F2328" s="53">
        <v>1.0289999999999999</v>
      </c>
      <c r="G2328" s="53">
        <v>1.0289999999999999</v>
      </c>
    </row>
    <row r="2329" spans="1:7" x14ac:dyDescent="0.15">
      <c r="A2329" s="53">
        <v>4522</v>
      </c>
      <c r="B2329" s="11" t="s">
        <v>8058</v>
      </c>
      <c r="C2329" s="53">
        <v>0.97199999999999998</v>
      </c>
      <c r="D2329" s="53">
        <v>0.97199999999999998</v>
      </c>
      <c r="E2329" s="55">
        <v>4.8999999999999998E-3</v>
      </c>
      <c r="F2329" s="53">
        <v>0.96730000000000005</v>
      </c>
      <c r="G2329" s="53">
        <v>0.96730000000000005</v>
      </c>
    </row>
    <row r="2330" spans="1:7" x14ac:dyDescent="0.15">
      <c r="A2330" s="53">
        <v>3044</v>
      </c>
      <c r="B2330" s="11" t="s">
        <v>10269</v>
      </c>
      <c r="C2330" s="53">
        <v>1.0354000000000001</v>
      </c>
      <c r="D2330" s="53">
        <v>1.0853999999999999</v>
      </c>
      <c r="E2330" s="55">
        <v>4.8999999999999998E-3</v>
      </c>
      <c r="F2330" s="53">
        <v>1.0304</v>
      </c>
      <c r="G2330" s="53">
        <v>1.0804</v>
      </c>
    </row>
    <row r="2331" spans="1:7" x14ac:dyDescent="0.15">
      <c r="A2331" s="53">
        <v>110005</v>
      </c>
      <c r="B2331" s="11" t="s">
        <v>10291</v>
      </c>
      <c r="C2331" s="53">
        <v>0.74739999999999995</v>
      </c>
      <c r="D2331" s="53">
        <v>4.7538999999999998</v>
      </c>
      <c r="E2331" s="55">
        <v>4.7999999999999996E-3</v>
      </c>
      <c r="F2331" s="53">
        <v>0.74380000000000002</v>
      </c>
      <c r="G2331" s="53">
        <v>4.7447999999999997</v>
      </c>
    </row>
    <row r="2332" spans="1:7" x14ac:dyDescent="0.15">
      <c r="A2332" s="53">
        <v>1039</v>
      </c>
      <c r="B2332" s="11" t="s">
        <v>9783</v>
      </c>
      <c r="C2332" s="53">
        <v>0.83199999999999996</v>
      </c>
      <c r="D2332" s="53">
        <v>0.83199999999999996</v>
      </c>
      <c r="E2332" s="55">
        <v>4.7999999999999996E-3</v>
      </c>
      <c r="F2332" s="53">
        <v>0.82799999999999996</v>
      </c>
      <c r="G2332" s="53">
        <v>0.82799999999999996</v>
      </c>
    </row>
    <row r="2333" spans="1:7" x14ac:dyDescent="0.15">
      <c r="A2333" s="53">
        <v>2696</v>
      </c>
      <c r="B2333" s="11" t="s">
        <v>6776</v>
      </c>
      <c r="C2333" s="53">
        <v>1.0827</v>
      </c>
      <c r="D2333" s="53">
        <v>1.0827</v>
      </c>
      <c r="E2333" s="55">
        <v>4.7999999999999996E-3</v>
      </c>
      <c r="F2333" s="53">
        <v>1.0774999999999999</v>
      </c>
      <c r="G2333" s="53">
        <v>1.0774999999999999</v>
      </c>
    </row>
    <row r="2334" spans="1:7" x14ac:dyDescent="0.15">
      <c r="A2334" s="53">
        <v>519729</v>
      </c>
      <c r="B2334" s="11" t="s">
        <v>10641</v>
      </c>
      <c r="C2334" s="53">
        <v>1.25</v>
      </c>
      <c r="D2334" s="53">
        <v>1.385</v>
      </c>
      <c r="E2334" s="55">
        <v>4.7999999999999996E-3</v>
      </c>
      <c r="F2334" s="53">
        <v>1.244</v>
      </c>
      <c r="G2334" s="53">
        <v>1.379</v>
      </c>
    </row>
    <row r="2335" spans="1:7" x14ac:dyDescent="0.15">
      <c r="A2335" s="53">
        <v>4868</v>
      </c>
      <c r="B2335" s="11" t="s">
        <v>10812</v>
      </c>
      <c r="C2335" s="53">
        <v>1.0834999999999999</v>
      </c>
      <c r="D2335" s="53">
        <v>1.0834999999999999</v>
      </c>
      <c r="E2335" s="55">
        <v>4.7999999999999996E-3</v>
      </c>
      <c r="F2335" s="53">
        <v>1.0783</v>
      </c>
      <c r="G2335" s="53">
        <v>1.0783</v>
      </c>
    </row>
    <row r="2336" spans="1:7" x14ac:dyDescent="0.15">
      <c r="A2336" s="53">
        <v>150058</v>
      </c>
      <c r="B2336" s="11" t="s">
        <v>135</v>
      </c>
      <c r="C2336" s="53">
        <v>1.042</v>
      </c>
      <c r="D2336" s="53">
        <v>2.0910000000000002</v>
      </c>
      <c r="E2336" s="55">
        <v>4.7999999999999996E-3</v>
      </c>
      <c r="F2336" s="53">
        <v>1.0369999999999999</v>
      </c>
      <c r="G2336" s="53">
        <v>2.09</v>
      </c>
    </row>
    <row r="2337" spans="1:7" x14ac:dyDescent="0.15">
      <c r="A2337" s="53">
        <v>1200</v>
      </c>
      <c r="B2337" s="11" t="s">
        <v>7011</v>
      </c>
      <c r="C2337" s="53">
        <v>1.0429999999999999</v>
      </c>
      <c r="D2337" s="53">
        <v>1.0429999999999999</v>
      </c>
      <c r="E2337" s="55">
        <v>4.7999999999999996E-3</v>
      </c>
      <c r="F2337" s="53">
        <v>1.038</v>
      </c>
      <c r="G2337" s="53">
        <v>1.038</v>
      </c>
    </row>
    <row r="2338" spans="1:7" x14ac:dyDescent="0.15">
      <c r="A2338" s="53">
        <v>4670</v>
      </c>
      <c r="B2338" s="11" t="s">
        <v>8273</v>
      </c>
      <c r="C2338" s="53">
        <v>1.044</v>
      </c>
      <c r="D2338" s="53">
        <v>1.044</v>
      </c>
      <c r="E2338" s="55">
        <v>4.7999999999999996E-3</v>
      </c>
      <c r="F2338" s="53">
        <v>1.0389999999999999</v>
      </c>
      <c r="G2338" s="53">
        <v>1.0389999999999999</v>
      </c>
    </row>
    <row r="2339" spans="1:7" x14ac:dyDescent="0.15">
      <c r="A2339" s="53">
        <v>121005</v>
      </c>
      <c r="B2339" s="11" t="s">
        <v>8057</v>
      </c>
      <c r="C2339" s="53">
        <v>0.56379999999999997</v>
      </c>
      <c r="D2339" s="53">
        <v>2.8260000000000001</v>
      </c>
      <c r="E2339" s="55">
        <v>4.7999999999999996E-3</v>
      </c>
      <c r="F2339" s="53">
        <v>0.56110000000000004</v>
      </c>
      <c r="G2339" s="53">
        <v>2.8214999999999999</v>
      </c>
    </row>
    <row r="2340" spans="1:7" x14ac:dyDescent="0.15">
      <c r="A2340" s="53">
        <v>150180</v>
      </c>
      <c r="B2340" s="11" t="s">
        <v>6231</v>
      </c>
      <c r="C2340" s="53">
        <v>1.2529999999999999</v>
      </c>
      <c r="D2340" s="53">
        <v>2.1349999999999998</v>
      </c>
      <c r="E2340" s="55">
        <v>4.7999999999999996E-3</v>
      </c>
      <c r="F2340" s="53">
        <v>1.2470000000000001</v>
      </c>
      <c r="G2340" s="53">
        <v>2.1339999999999999</v>
      </c>
    </row>
    <row r="2341" spans="1:7" x14ac:dyDescent="0.15">
      <c r="A2341" s="53">
        <v>1746</v>
      </c>
      <c r="B2341" s="11" t="s">
        <v>9705</v>
      </c>
      <c r="C2341" s="53">
        <v>1.046</v>
      </c>
      <c r="D2341" s="53">
        <v>1.046</v>
      </c>
      <c r="E2341" s="55">
        <v>4.7999999999999996E-3</v>
      </c>
      <c r="F2341" s="53">
        <v>1.0409999999999999</v>
      </c>
      <c r="G2341" s="53">
        <v>1.0409999999999999</v>
      </c>
    </row>
    <row r="2342" spans="1:7" x14ac:dyDescent="0.15">
      <c r="A2342" s="53">
        <v>1745</v>
      </c>
      <c r="B2342" s="11" t="s">
        <v>9641</v>
      </c>
      <c r="C2342" s="53">
        <v>1.0469999999999999</v>
      </c>
      <c r="D2342" s="53">
        <v>1.0469999999999999</v>
      </c>
      <c r="E2342" s="55">
        <v>4.7999999999999996E-3</v>
      </c>
      <c r="F2342" s="53">
        <v>1.042</v>
      </c>
      <c r="G2342" s="53">
        <v>1.042</v>
      </c>
    </row>
    <row r="2343" spans="1:7" x14ac:dyDescent="0.15">
      <c r="A2343" s="53">
        <v>1224</v>
      </c>
      <c r="B2343" s="11" t="s">
        <v>6463</v>
      </c>
      <c r="C2343" s="53">
        <v>1.048</v>
      </c>
      <c r="D2343" s="53">
        <v>1.048</v>
      </c>
      <c r="E2343" s="55">
        <v>4.7999999999999996E-3</v>
      </c>
      <c r="F2343" s="53">
        <v>1.0429999999999999</v>
      </c>
      <c r="G2343" s="53">
        <v>1.0429999999999999</v>
      </c>
    </row>
    <row r="2344" spans="1:7" x14ac:dyDescent="0.15">
      <c r="A2344" s="53">
        <v>2220</v>
      </c>
      <c r="B2344" s="11" t="s">
        <v>8111</v>
      </c>
      <c r="C2344" s="53">
        <v>1.0911999999999999</v>
      </c>
      <c r="D2344" s="53">
        <v>1.0911999999999999</v>
      </c>
      <c r="E2344" s="55">
        <v>4.7999999999999996E-3</v>
      </c>
      <c r="F2344" s="53">
        <v>1.0860000000000001</v>
      </c>
      <c r="G2344" s="53">
        <v>1.0860000000000001</v>
      </c>
    </row>
    <row r="2345" spans="1:7" x14ac:dyDescent="0.15">
      <c r="A2345" s="53">
        <v>3045</v>
      </c>
      <c r="B2345" s="11" t="s">
        <v>10270</v>
      </c>
      <c r="C2345" s="53">
        <v>1.0287999999999999</v>
      </c>
      <c r="D2345" s="53">
        <v>1.0788</v>
      </c>
      <c r="E2345" s="55">
        <v>4.7999999999999996E-3</v>
      </c>
      <c r="F2345" s="53">
        <v>1.0239</v>
      </c>
      <c r="G2345" s="53">
        <v>1.0739000000000001</v>
      </c>
    </row>
    <row r="2346" spans="1:7" x14ac:dyDescent="0.15">
      <c r="A2346" s="53">
        <v>501022</v>
      </c>
      <c r="B2346" s="11" t="s">
        <v>8301</v>
      </c>
      <c r="C2346" s="53">
        <v>0.84</v>
      </c>
      <c r="D2346" s="53">
        <v>0.84</v>
      </c>
      <c r="E2346" s="55">
        <v>4.7999999999999996E-3</v>
      </c>
      <c r="F2346" s="53">
        <v>0.83599999999999997</v>
      </c>
      <c r="G2346" s="53">
        <v>0.83599999999999997</v>
      </c>
    </row>
    <row r="2347" spans="1:7" x14ac:dyDescent="0.15">
      <c r="A2347" s="53">
        <v>3333</v>
      </c>
      <c r="B2347" s="11" t="s">
        <v>5818</v>
      </c>
      <c r="C2347" s="53">
        <v>0.8831</v>
      </c>
      <c r="D2347" s="53">
        <v>0.8831</v>
      </c>
      <c r="E2347" s="55">
        <v>4.7999999999999996E-3</v>
      </c>
      <c r="F2347" s="53">
        <v>0.87890000000000001</v>
      </c>
      <c r="G2347" s="53">
        <v>0.87890000000000001</v>
      </c>
    </row>
    <row r="2348" spans="1:7" x14ac:dyDescent="0.15">
      <c r="A2348" s="53">
        <v>2695</v>
      </c>
      <c r="B2348" s="11" t="s">
        <v>6773</v>
      </c>
      <c r="C2348" s="53">
        <v>1.0938000000000001</v>
      </c>
      <c r="D2348" s="53">
        <v>1.0938000000000001</v>
      </c>
      <c r="E2348" s="55">
        <v>4.7999999999999996E-3</v>
      </c>
      <c r="F2348" s="53">
        <v>1.0886</v>
      </c>
      <c r="G2348" s="53">
        <v>1.0886</v>
      </c>
    </row>
    <row r="2349" spans="1:7" x14ac:dyDescent="0.15">
      <c r="A2349" s="53">
        <v>50024</v>
      </c>
      <c r="B2349" s="11" t="s">
        <v>10339</v>
      </c>
      <c r="C2349" s="53">
        <v>0.75839999999999996</v>
      </c>
      <c r="D2349" s="53">
        <v>0.75839999999999996</v>
      </c>
      <c r="E2349" s="55">
        <v>4.7999999999999996E-3</v>
      </c>
      <c r="F2349" s="53">
        <v>0.75480000000000003</v>
      </c>
      <c r="G2349" s="53">
        <v>0.75480000000000003</v>
      </c>
    </row>
    <row r="2350" spans="1:7" x14ac:dyDescent="0.15">
      <c r="A2350" s="53">
        <v>1967</v>
      </c>
      <c r="B2350" s="11" t="s">
        <v>10621</v>
      </c>
      <c r="C2350" s="53">
        <v>1.054</v>
      </c>
      <c r="D2350" s="53">
        <v>1.054</v>
      </c>
      <c r="E2350" s="55">
        <v>4.7999999999999996E-3</v>
      </c>
      <c r="F2350" s="53">
        <v>1.0489999999999999</v>
      </c>
      <c r="G2350" s="53">
        <v>1.0489999999999999</v>
      </c>
    </row>
    <row r="2351" spans="1:7" x14ac:dyDescent="0.15">
      <c r="A2351" s="53">
        <v>161037</v>
      </c>
      <c r="B2351" s="11" t="s">
        <v>10259</v>
      </c>
      <c r="C2351" s="53">
        <v>1.0566</v>
      </c>
      <c r="D2351" s="53">
        <v>1.0566</v>
      </c>
      <c r="E2351" s="55">
        <v>4.7999999999999996E-3</v>
      </c>
      <c r="F2351" s="53">
        <v>1.0516000000000001</v>
      </c>
      <c r="G2351" s="53">
        <v>1.0516000000000001</v>
      </c>
    </row>
    <row r="2352" spans="1:7" x14ac:dyDescent="0.15">
      <c r="A2352" s="53">
        <v>2135</v>
      </c>
      <c r="B2352" s="11" t="s">
        <v>9214</v>
      </c>
      <c r="C2352" s="53">
        <v>1.0569999999999999</v>
      </c>
      <c r="D2352" s="53">
        <v>1.0569999999999999</v>
      </c>
      <c r="E2352" s="55">
        <v>4.7999999999999996E-3</v>
      </c>
      <c r="F2352" s="53">
        <v>1.052</v>
      </c>
      <c r="G2352" s="53">
        <v>1.052</v>
      </c>
    </row>
    <row r="2353" spans="1:7" x14ac:dyDescent="0.15">
      <c r="A2353" s="53">
        <v>1199</v>
      </c>
      <c r="B2353" s="11" t="s">
        <v>7015</v>
      </c>
      <c r="C2353" s="53">
        <v>1.0569999999999999</v>
      </c>
      <c r="D2353" s="53">
        <v>1.0569999999999999</v>
      </c>
      <c r="E2353" s="55">
        <v>4.7999999999999996E-3</v>
      </c>
      <c r="F2353" s="53">
        <v>1.052</v>
      </c>
      <c r="G2353" s="53">
        <v>1.052</v>
      </c>
    </row>
    <row r="2354" spans="1:7" x14ac:dyDescent="0.15">
      <c r="A2354" s="53">
        <v>540009</v>
      </c>
      <c r="B2354" s="11" t="s">
        <v>7491</v>
      </c>
      <c r="C2354" s="53">
        <v>1.1208</v>
      </c>
      <c r="D2354" s="53">
        <v>1.3478000000000001</v>
      </c>
      <c r="E2354" s="55">
        <v>4.7999999999999996E-3</v>
      </c>
      <c r="F2354" s="53">
        <v>1.1154999999999999</v>
      </c>
      <c r="G2354" s="53">
        <v>1.3425</v>
      </c>
    </row>
    <row r="2355" spans="1:7" x14ac:dyDescent="0.15">
      <c r="A2355" s="53">
        <v>823</v>
      </c>
      <c r="B2355" s="11" t="s">
        <v>7500</v>
      </c>
      <c r="C2355" s="53">
        <v>0.84599999999999997</v>
      </c>
      <c r="D2355" s="53">
        <v>0.84599999999999997</v>
      </c>
      <c r="E2355" s="55">
        <v>4.7999999999999996E-3</v>
      </c>
      <c r="F2355" s="53">
        <v>0.84199999999999997</v>
      </c>
      <c r="G2355" s="53">
        <v>0.84199999999999997</v>
      </c>
    </row>
    <row r="2356" spans="1:7" x14ac:dyDescent="0.15">
      <c r="A2356" s="53">
        <v>4521</v>
      </c>
      <c r="B2356" s="11" t="s">
        <v>8049</v>
      </c>
      <c r="C2356" s="53">
        <v>0.97309999999999997</v>
      </c>
      <c r="D2356" s="53">
        <v>0.97309999999999997</v>
      </c>
      <c r="E2356" s="55">
        <v>4.7000000000000002E-3</v>
      </c>
      <c r="F2356" s="53">
        <v>0.96850000000000003</v>
      </c>
      <c r="G2356" s="53">
        <v>0.96850000000000003</v>
      </c>
    </row>
    <row r="2357" spans="1:7" x14ac:dyDescent="0.15">
      <c r="A2357" s="53">
        <v>2075</v>
      </c>
      <c r="B2357" s="11" t="s">
        <v>9212</v>
      </c>
      <c r="C2357" s="53">
        <v>1.0620000000000001</v>
      </c>
      <c r="D2357" s="53">
        <v>1.1020000000000001</v>
      </c>
      <c r="E2357" s="55">
        <v>4.7000000000000002E-3</v>
      </c>
      <c r="F2357" s="53">
        <v>1.0569999999999999</v>
      </c>
      <c r="G2357" s="53">
        <v>1.097</v>
      </c>
    </row>
    <row r="2358" spans="1:7" x14ac:dyDescent="0.15">
      <c r="A2358" s="53">
        <v>3491</v>
      </c>
      <c r="B2358" s="11" t="s">
        <v>8489</v>
      </c>
      <c r="C2358" s="53">
        <v>1.0629999999999999</v>
      </c>
      <c r="D2358" s="53">
        <v>1.0629999999999999</v>
      </c>
      <c r="E2358" s="55">
        <v>4.7000000000000002E-3</v>
      </c>
      <c r="F2358" s="53">
        <v>1.0580000000000001</v>
      </c>
      <c r="G2358" s="53">
        <v>1.0580000000000001</v>
      </c>
    </row>
    <row r="2359" spans="1:7" x14ac:dyDescent="0.15">
      <c r="A2359" s="53">
        <v>236</v>
      </c>
      <c r="B2359" s="11" t="s">
        <v>6745</v>
      </c>
      <c r="C2359" s="53">
        <v>1.49</v>
      </c>
      <c r="D2359" s="53">
        <v>1.49</v>
      </c>
      <c r="E2359" s="55">
        <v>4.7000000000000002E-3</v>
      </c>
      <c r="F2359" s="53">
        <v>1.4830000000000001</v>
      </c>
      <c r="G2359" s="53">
        <v>1.4830000000000001</v>
      </c>
    </row>
    <row r="2360" spans="1:7" x14ac:dyDescent="0.15">
      <c r="A2360" s="53">
        <v>3680</v>
      </c>
      <c r="B2360" s="11" t="s">
        <v>79</v>
      </c>
      <c r="C2360" s="53">
        <v>0.95799999999999996</v>
      </c>
      <c r="D2360" s="53">
        <v>0.95799999999999996</v>
      </c>
      <c r="E2360" s="55">
        <v>4.7000000000000002E-3</v>
      </c>
      <c r="F2360" s="53">
        <v>0.95350000000000001</v>
      </c>
      <c r="G2360" s="53">
        <v>0.95350000000000001</v>
      </c>
    </row>
    <row r="2361" spans="1:7" x14ac:dyDescent="0.15">
      <c r="A2361" s="53">
        <v>164820</v>
      </c>
      <c r="B2361" s="11" t="s">
        <v>7025</v>
      </c>
      <c r="C2361" s="53">
        <v>0.80920000000000003</v>
      </c>
      <c r="D2361" s="53">
        <v>0.53169999999999995</v>
      </c>
      <c r="E2361" s="55">
        <v>4.7000000000000002E-3</v>
      </c>
      <c r="F2361" s="53">
        <v>0.8054</v>
      </c>
      <c r="G2361" s="53">
        <v>0.52939999999999998</v>
      </c>
    </row>
    <row r="2362" spans="1:7" x14ac:dyDescent="0.15">
      <c r="A2362" s="53">
        <v>844</v>
      </c>
      <c r="B2362" s="11" t="s">
        <v>8682</v>
      </c>
      <c r="C2362" s="53">
        <v>1.2785</v>
      </c>
      <c r="D2362" s="53">
        <v>1.3085</v>
      </c>
      <c r="E2362" s="55">
        <v>4.7000000000000002E-3</v>
      </c>
      <c r="F2362" s="53">
        <v>1.2725</v>
      </c>
      <c r="G2362" s="53">
        <v>1.3025</v>
      </c>
    </row>
    <row r="2363" spans="1:7" x14ac:dyDescent="0.15">
      <c r="A2363" s="53">
        <v>400022</v>
      </c>
      <c r="B2363" s="11" t="s">
        <v>128</v>
      </c>
      <c r="C2363" s="53">
        <v>1.2575000000000001</v>
      </c>
      <c r="D2363" s="53">
        <v>1.2575000000000001</v>
      </c>
      <c r="E2363" s="55">
        <v>4.7000000000000002E-3</v>
      </c>
      <c r="F2363" s="53">
        <v>1.2516</v>
      </c>
      <c r="G2363" s="53">
        <v>1.2516</v>
      </c>
    </row>
    <row r="2364" spans="1:7" x14ac:dyDescent="0.15">
      <c r="A2364" s="53">
        <v>3490</v>
      </c>
      <c r="B2364" s="11" t="s">
        <v>8491</v>
      </c>
      <c r="C2364" s="53">
        <v>1.0658000000000001</v>
      </c>
      <c r="D2364" s="53">
        <v>1.0658000000000001</v>
      </c>
      <c r="E2364" s="55">
        <v>4.7000000000000002E-3</v>
      </c>
      <c r="F2364" s="53">
        <v>1.0608</v>
      </c>
      <c r="G2364" s="53">
        <v>1.0608</v>
      </c>
    </row>
    <row r="2365" spans="1:7" x14ac:dyDescent="0.15">
      <c r="A2365" s="53">
        <v>163805</v>
      </c>
      <c r="B2365" s="11" t="s">
        <v>6241</v>
      </c>
      <c r="C2365" s="53">
        <v>1.1942999999999999</v>
      </c>
      <c r="D2365" s="53">
        <v>2.5053000000000001</v>
      </c>
      <c r="E2365" s="55">
        <v>4.7000000000000002E-3</v>
      </c>
      <c r="F2365" s="53">
        <v>1.1887000000000001</v>
      </c>
      <c r="G2365" s="53">
        <v>2.4996999999999998</v>
      </c>
    </row>
    <row r="2366" spans="1:7" x14ac:dyDescent="0.15">
      <c r="A2366" s="53">
        <v>534</v>
      </c>
      <c r="B2366" s="11" t="s">
        <v>8012</v>
      </c>
      <c r="C2366" s="53">
        <v>1.4930000000000001</v>
      </c>
      <c r="D2366" s="53">
        <v>1.4930000000000001</v>
      </c>
      <c r="E2366" s="55">
        <v>4.7000000000000002E-3</v>
      </c>
      <c r="F2366" s="53">
        <v>1.486</v>
      </c>
      <c r="G2366" s="53">
        <v>1.486</v>
      </c>
    </row>
    <row r="2367" spans="1:7" x14ac:dyDescent="0.15">
      <c r="A2367" s="53">
        <v>50201</v>
      </c>
      <c r="B2367" s="11" t="s">
        <v>9629</v>
      </c>
      <c r="C2367" s="53">
        <v>0.64</v>
      </c>
      <c r="D2367" s="53">
        <v>2.0950000000000002</v>
      </c>
      <c r="E2367" s="55">
        <v>4.7000000000000002E-3</v>
      </c>
      <c r="F2367" s="53">
        <v>0.63700000000000001</v>
      </c>
      <c r="G2367" s="53">
        <v>2.0920000000000001</v>
      </c>
    </row>
    <row r="2368" spans="1:7" x14ac:dyDescent="0.15">
      <c r="A2368" s="53">
        <v>162211</v>
      </c>
      <c r="B2368" s="11" t="s">
        <v>6564</v>
      </c>
      <c r="C2368" s="53">
        <v>0.85399999999999998</v>
      </c>
      <c r="D2368" s="53">
        <v>1.3140000000000001</v>
      </c>
      <c r="E2368" s="55">
        <v>4.7000000000000002E-3</v>
      </c>
      <c r="F2368" s="53">
        <v>0.85</v>
      </c>
      <c r="G2368" s="53">
        <v>1.31</v>
      </c>
    </row>
    <row r="2369" spans="1:7" x14ac:dyDescent="0.15">
      <c r="A2369" s="53">
        <v>3186</v>
      </c>
      <c r="B2369" s="11" t="s">
        <v>6759</v>
      </c>
      <c r="C2369" s="53">
        <v>1.0464</v>
      </c>
      <c r="D2369" s="53">
        <v>1.0464</v>
      </c>
      <c r="E2369" s="55">
        <v>4.7000000000000002E-3</v>
      </c>
      <c r="F2369" s="53">
        <v>1.0415000000000001</v>
      </c>
      <c r="G2369" s="53">
        <v>1.0415000000000001</v>
      </c>
    </row>
    <row r="2370" spans="1:7" x14ac:dyDescent="0.15">
      <c r="A2370" s="53">
        <v>1620</v>
      </c>
      <c r="B2370" s="11" t="s">
        <v>9727</v>
      </c>
      <c r="C2370" s="53">
        <v>1.069</v>
      </c>
      <c r="D2370" s="53">
        <v>1.069</v>
      </c>
      <c r="E2370" s="55">
        <v>4.7000000000000002E-3</v>
      </c>
      <c r="F2370" s="53">
        <v>1.0640000000000001</v>
      </c>
      <c r="G2370" s="53">
        <v>1.0640000000000001</v>
      </c>
    </row>
    <row r="2371" spans="1:7" x14ac:dyDescent="0.15">
      <c r="A2371" s="53">
        <v>406</v>
      </c>
      <c r="B2371" s="11" t="s">
        <v>8270</v>
      </c>
      <c r="C2371" s="53">
        <v>1.07</v>
      </c>
      <c r="D2371" s="53">
        <v>1.33</v>
      </c>
      <c r="E2371" s="55">
        <v>4.7000000000000002E-3</v>
      </c>
      <c r="F2371" s="53">
        <v>1.0649999999999999</v>
      </c>
      <c r="G2371" s="53">
        <v>1.325</v>
      </c>
    </row>
    <row r="2372" spans="1:7" x14ac:dyDescent="0.15">
      <c r="A2372" s="53">
        <v>1683</v>
      </c>
      <c r="B2372" s="11" t="s">
        <v>10172</v>
      </c>
      <c r="C2372" s="53">
        <v>1.071</v>
      </c>
      <c r="D2372" s="53">
        <v>1.071</v>
      </c>
      <c r="E2372" s="55">
        <v>4.7000000000000002E-3</v>
      </c>
      <c r="F2372" s="53">
        <v>1.0660000000000001</v>
      </c>
      <c r="G2372" s="53">
        <v>1.0660000000000001</v>
      </c>
    </row>
    <row r="2373" spans="1:7" x14ac:dyDescent="0.15">
      <c r="A2373" s="53">
        <v>168201</v>
      </c>
      <c r="B2373" s="11" t="s">
        <v>6955</v>
      </c>
      <c r="C2373" s="53">
        <v>1.0720000000000001</v>
      </c>
      <c r="D2373" s="53">
        <v>0.46800000000000003</v>
      </c>
      <c r="E2373" s="55">
        <v>4.7000000000000002E-3</v>
      </c>
      <c r="F2373" s="53">
        <v>1.0669999999999999</v>
      </c>
      <c r="G2373" s="53">
        <v>0.46600000000000003</v>
      </c>
    </row>
    <row r="2374" spans="1:7" x14ac:dyDescent="0.15">
      <c r="A2374" s="53">
        <v>3189</v>
      </c>
      <c r="B2374" s="11" t="s">
        <v>7996</v>
      </c>
      <c r="C2374" s="53">
        <v>1.0740000000000001</v>
      </c>
      <c r="D2374" s="53">
        <v>1.0740000000000001</v>
      </c>
      <c r="E2374" s="55">
        <v>4.7000000000000002E-3</v>
      </c>
      <c r="F2374" s="53">
        <v>1.069</v>
      </c>
      <c r="G2374" s="53">
        <v>1.069</v>
      </c>
    </row>
    <row r="2375" spans="1:7" x14ac:dyDescent="0.15">
      <c r="A2375" s="53">
        <v>150029</v>
      </c>
      <c r="B2375" s="11" t="s">
        <v>6370</v>
      </c>
      <c r="C2375" s="53">
        <v>1.2889999999999999</v>
      </c>
      <c r="D2375" s="53">
        <v>1.9430000000000001</v>
      </c>
      <c r="E2375" s="55">
        <v>4.7000000000000002E-3</v>
      </c>
      <c r="F2375" s="53">
        <v>1.2829999999999999</v>
      </c>
      <c r="G2375" s="53">
        <v>1.9419999999999999</v>
      </c>
    </row>
    <row r="2376" spans="1:7" x14ac:dyDescent="0.15">
      <c r="A2376" s="53">
        <v>2249</v>
      </c>
      <c r="B2376" s="11" t="s">
        <v>9789</v>
      </c>
      <c r="C2376" s="53">
        <v>0.96789999999999998</v>
      </c>
      <c r="D2376" s="53">
        <v>0.96789999999999998</v>
      </c>
      <c r="E2376" s="55">
        <v>4.7000000000000002E-3</v>
      </c>
      <c r="F2376" s="53">
        <v>0.96340000000000003</v>
      </c>
      <c r="G2376" s="53">
        <v>0.96340000000000003</v>
      </c>
    </row>
    <row r="2377" spans="1:7" x14ac:dyDescent="0.15">
      <c r="A2377" s="53">
        <v>407</v>
      </c>
      <c r="B2377" s="11" t="s">
        <v>8272</v>
      </c>
      <c r="C2377" s="53">
        <v>1.0760000000000001</v>
      </c>
      <c r="D2377" s="53">
        <v>1.3360000000000001</v>
      </c>
      <c r="E2377" s="55">
        <v>4.7000000000000002E-3</v>
      </c>
      <c r="F2377" s="53">
        <v>1.071</v>
      </c>
      <c r="G2377" s="53">
        <v>1.331</v>
      </c>
    </row>
    <row r="2378" spans="1:7" x14ac:dyDescent="0.15">
      <c r="A2378" s="53">
        <v>160215</v>
      </c>
      <c r="B2378" s="11" t="s">
        <v>5901</v>
      </c>
      <c r="C2378" s="53">
        <v>1.5069999999999999</v>
      </c>
      <c r="D2378" s="53">
        <v>2.0350000000000001</v>
      </c>
      <c r="E2378" s="55">
        <v>4.7000000000000002E-3</v>
      </c>
      <c r="F2378" s="53">
        <v>1.5</v>
      </c>
      <c r="G2378" s="53">
        <v>2.028</v>
      </c>
    </row>
    <row r="2379" spans="1:7" x14ac:dyDescent="0.15">
      <c r="A2379" s="53">
        <v>519630</v>
      </c>
      <c r="B2379" s="11" t="s">
        <v>8209</v>
      </c>
      <c r="C2379" s="53">
        <v>1.0780000000000001</v>
      </c>
      <c r="D2379" s="53">
        <v>1.1279999999999999</v>
      </c>
      <c r="E2379" s="55">
        <v>4.7000000000000002E-3</v>
      </c>
      <c r="F2379" s="53">
        <v>1.073</v>
      </c>
      <c r="G2379" s="53">
        <v>1.123</v>
      </c>
    </row>
    <row r="2380" spans="1:7" x14ac:dyDescent="0.15">
      <c r="A2380" s="53">
        <v>2919</v>
      </c>
      <c r="B2380" s="11" t="s">
        <v>7662</v>
      </c>
      <c r="C2380" s="53">
        <v>0.86299999999999999</v>
      </c>
      <c r="D2380" s="53">
        <v>0.86299999999999999</v>
      </c>
      <c r="E2380" s="55">
        <v>4.7000000000000002E-3</v>
      </c>
      <c r="F2380" s="53">
        <v>0.85899999999999999</v>
      </c>
      <c r="G2380" s="53">
        <v>0.85899999999999999</v>
      </c>
    </row>
    <row r="2381" spans="1:7" x14ac:dyDescent="0.15">
      <c r="A2381" s="53">
        <v>519629</v>
      </c>
      <c r="B2381" s="11" t="s">
        <v>8210</v>
      </c>
      <c r="C2381" s="53">
        <v>1.079</v>
      </c>
      <c r="D2381" s="53">
        <v>1.129</v>
      </c>
      <c r="E2381" s="55">
        <v>4.7000000000000002E-3</v>
      </c>
      <c r="F2381" s="53">
        <v>1.0740000000000001</v>
      </c>
      <c r="G2381" s="53">
        <v>1.1240000000000001</v>
      </c>
    </row>
    <row r="2382" spans="1:7" x14ac:dyDescent="0.15">
      <c r="A2382" s="53">
        <v>3739</v>
      </c>
      <c r="B2382" s="11" t="s">
        <v>7026</v>
      </c>
      <c r="C2382" s="53">
        <v>1.0362</v>
      </c>
      <c r="D2382" s="53">
        <v>1.0362</v>
      </c>
      <c r="E2382" s="55">
        <v>4.7000000000000002E-3</v>
      </c>
      <c r="F2382" s="53">
        <v>1.0314000000000001</v>
      </c>
      <c r="G2382" s="53">
        <v>1.0314000000000001</v>
      </c>
    </row>
    <row r="2383" spans="1:7" x14ac:dyDescent="0.15">
      <c r="A2383" s="53">
        <v>1856</v>
      </c>
      <c r="B2383" s="11" t="s">
        <v>9542</v>
      </c>
      <c r="C2383" s="53">
        <v>1.083</v>
      </c>
      <c r="D2383" s="53">
        <v>1.083</v>
      </c>
      <c r="E2383" s="55">
        <v>4.5999999999999999E-3</v>
      </c>
      <c r="F2383" s="53">
        <v>1.0780000000000001</v>
      </c>
      <c r="G2383" s="53">
        <v>1.0780000000000001</v>
      </c>
    </row>
    <row r="2384" spans="1:7" x14ac:dyDescent="0.15">
      <c r="A2384" s="53">
        <v>2165</v>
      </c>
      <c r="B2384" s="11" t="s">
        <v>8143</v>
      </c>
      <c r="C2384" s="53">
        <v>1.083</v>
      </c>
      <c r="D2384" s="53">
        <v>1.083</v>
      </c>
      <c r="E2384" s="55">
        <v>4.5999999999999999E-3</v>
      </c>
      <c r="F2384" s="53">
        <v>1.0780000000000001</v>
      </c>
      <c r="G2384" s="53">
        <v>1.0780000000000001</v>
      </c>
    </row>
    <row r="2385" spans="1:7" x14ac:dyDescent="0.15">
      <c r="A2385" s="53">
        <v>3017</v>
      </c>
      <c r="B2385" s="11" t="s">
        <v>10848</v>
      </c>
      <c r="C2385" s="53">
        <v>0.71479999999999999</v>
      </c>
      <c r="D2385" s="53">
        <v>0.71479999999999999</v>
      </c>
      <c r="E2385" s="55">
        <v>4.5999999999999999E-3</v>
      </c>
      <c r="F2385" s="53">
        <v>0.71150000000000002</v>
      </c>
      <c r="G2385" s="53">
        <v>0.71150000000000002</v>
      </c>
    </row>
    <row r="2386" spans="1:7" x14ac:dyDescent="0.15">
      <c r="A2386" s="53">
        <v>2193</v>
      </c>
      <c r="B2386" s="11" t="s">
        <v>129</v>
      </c>
      <c r="C2386" s="53">
        <v>1.2353000000000001</v>
      </c>
      <c r="D2386" s="53">
        <v>1.2353000000000001</v>
      </c>
      <c r="E2386" s="55">
        <v>4.5999999999999999E-3</v>
      </c>
      <c r="F2386" s="53">
        <v>1.2296</v>
      </c>
      <c r="G2386" s="53">
        <v>1.2296</v>
      </c>
    </row>
    <row r="2387" spans="1:7" x14ac:dyDescent="0.15">
      <c r="A2387" s="53">
        <v>1796</v>
      </c>
      <c r="B2387" s="11" t="s">
        <v>8096</v>
      </c>
      <c r="C2387" s="53">
        <v>1.0840000000000001</v>
      </c>
      <c r="D2387" s="53">
        <v>1.1140000000000001</v>
      </c>
      <c r="E2387" s="55">
        <v>4.5999999999999999E-3</v>
      </c>
      <c r="F2387" s="53">
        <v>1.079</v>
      </c>
      <c r="G2387" s="53">
        <v>1.109</v>
      </c>
    </row>
    <row r="2388" spans="1:7" x14ac:dyDescent="0.15">
      <c r="A2388" s="53">
        <v>1850</v>
      </c>
      <c r="B2388" s="11" t="s">
        <v>5970</v>
      </c>
      <c r="C2388" s="53">
        <v>1.1291</v>
      </c>
      <c r="D2388" s="53">
        <v>1.1291</v>
      </c>
      <c r="E2388" s="55">
        <v>4.5999999999999999E-3</v>
      </c>
      <c r="F2388" s="53">
        <v>1.1238999999999999</v>
      </c>
      <c r="G2388" s="53">
        <v>1.1238999999999999</v>
      </c>
    </row>
    <row r="2389" spans="1:7" x14ac:dyDescent="0.15">
      <c r="A2389" s="53">
        <v>4252</v>
      </c>
      <c r="B2389" s="11" t="s">
        <v>5972</v>
      </c>
      <c r="C2389" s="53">
        <v>1.1307</v>
      </c>
      <c r="D2389" s="53">
        <v>1.1307</v>
      </c>
      <c r="E2389" s="55">
        <v>4.5999999999999999E-3</v>
      </c>
      <c r="F2389" s="53">
        <v>1.1254999999999999</v>
      </c>
      <c r="G2389" s="53">
        <v>1.1254999999999999</v>
      </c>
    </row>
    <row r="2390" spans="1:7" x14ac:dyDescent="0.15">
      <c r="A2390" s="53">
        <v>3755</v>
      </c>
      <c r="B2390" s="11" t="s">
        <v>5973</v>
      </c>
      <c r="C2390" s="53">
        <v>1.1313</v>
      </c>
      <c r="D2390" s="53">
        <v>1.1313</v>
      </c>
      <c r="E2390" s="55">
        <v>4.5999999999999999E-3</v>
      </c>
      <c r="F2390" s="53">
        <v>1.1261000000000001</v>
      </c>
      <c r="G2390" s="53">
        <v>1.1261000000000001</v>
      </c>
    </row>
    <row r="2391" spans="1:7" x14ac:dyDescent="0.15">
      <c r="A2391" s="53">
        <v>2449</v>
      </c>
      <c r="B2391" s="11" t="s">
        <v>7861</v>
      </c>
      <c r="C2391" s="53">
        <v>1.0880000000000001</v>
      </c>
      <c r="D2391" s="53">
        <v>1.0880000000000001</v>
      </c>
      <c r="E2391" s="55">
        <v>4.5999999999999999E-3</v>
      </c>
      <c r="F2391" s="53">
        <v>1.083</v>
      </c>
      <c r="G2391" s="53">
        <v>1.083</v>
      </c>
    </row>
    <row r="2392" spans="1:7" x14ac:dyDescent="0.15">
      <c r="A2392" s="53">
        <v>3723</v>
      </c>
      <c r="B2392" s="11" t="s">
        <v>73</v>
      </c>
      <c r="C2392" s="53">
        <v>0.95830000000000004</v>
      </c>
      <c r="D2392" s="53">
        <v>0.95830000000000004</v>
      </c>
      <c r="E2392" s="55">
        <v>4.5999999999999999E-3</v>
      </c>
      <c r="F2392" s="53">
        <v>0.95389999999999997</v>
      </c>
      <c r="G2392" s="53">
        <v>0.95389999999999997</v>
      </c>
    </row>
    <row r="2393" spans="1:7" x14ac:dyDescent="0.15">
      <c r="A2393" s="53">
        <v>3717</v>
      </c>
      <c r="B2393" s="11" t="s">
        <v>6569</v>
      </c>
      <c r="C2393" s="53">
        <v>0.89410000000000001</v>
      </c>
      <c r="D2393" s="53">
        <v>0.89410000000000001</v>
      </c>
      <c r="E2393" s="55">
        <v>4.5999999999999999E-3</v>
      </c>
      <c r="F2393" s="53">
        <v>0.89</v>
      </c>
      <c r="G2393" s="53">
        <v>0.89</v>
      </c>
    </row>
    <row r="2394" spans="1:7" x14ac:dyDescent="0.15">
      <c r="A2394" s="53">
        <v>2910</v>
      </c>
      <c r="B2394" s="11" t="s">
        <v>9923</v>
      </c>
      <c r="C2394" s="53">
        <v>1.0255000000000001</v>
      </c>
      <c r="D2394" s="53">
        <v>1.0255000000000001</v>
      </c>
      <c r="E2394" s="55">
        <v>4.5999999999999999E-3</v>
      </c>
      <c r="F2394" s="53">
        <v>1.0207999999999999</v>
      </c>
      <c r="G2394" s="53">
        <v>1.0207999999999999</v>
      </c>
    </row>
    <row r="2395" spans="1:7" x14ac:dyDescent="0.15">
      <c r="A2395" s="53">
        <v>3754</v>
      </c>
      <c r="B2395" s="11" t="s">
        <v>5974</v>
      </c>
      <c r="C2395" s="53">
        <v>1.1347</v>
      </c>
      <c r="D2395" s="53">
        <v>1.1347</v>
      </c>
      <c r="E2395" s="55">
        <v>4.5999999999999999E-3</v>
      </c>
      <c r="F2395" s="53">
        <v>1.1294999999999999</v>
      </c>
      <c r="G2395" s="53">
        <v>1.1294999999999999</v>
      </c>
    </row>
    <row r="2396" spans="1:7" x14ac:dyDescent="0.15">
      <c r="A2396" s="53">
        <v>620007</v>
      </c>
      <c r="B2396" s="11" t="s">
        <v>6867</v>
      </c>
      <c r="C2396" s="53">
        <v>1.093</v>
      </c>
      <c r="D2396" s="53">
        <v>1.224</v>
      </c>
      <c r="E2396" s="55">
        <v>4.5999999999999999E-3</v>
      </c>
      <c r="F2396" s="53">
        <v>1.0880000000000001</v>
      </c>
      <c r="G2396" s="53">
        <v>1.2190000000000001</v>
      </c>
    </row>
    <row r="2397" spans="1:7" x14ac:dyDescent="0.15">
      <c r="A2397" s="53">
        <v>1801</v>
      </c>
      <c r="B2397" s="11" t="s">
        <v>8146</v>
      </c>
      <c r="C2397" s="53">
        <v>1.093</v>
      </c>
      <c r="D2397" s="53">
        <v>1.093</v>
      </c>
      <c r="E2397" s="55">
        <v>4.5999999999999999E-3</v>
      </c>
      <c r="F2397" s="53">
        <v>1.0880000000000001</v>
      </c>
      <c r="G2397" s="53">
        <v>1.0880000000000001</v>
      </c>
    </row>
    <row r="2398" spans="1:7" x14ac:dyDescent="0.15">
      <c r="A2398" s="53">
        <v>556</v>
      </c>
      <c r="B2398" s="11" t="s">
        <v>8038</v>
      </c>
      <c r="C2398" s="53">
        <v>1.3129999999999999</v>
      </c>
      <c r="D2398" s="53">
        <v>1.494</v>
      </c>
      <c r="E2398" s="55">
        <v>4.5999999999999999E-3</v>
      </c>
      <c r="F2398" s="53">
        <v>1.3069999999999999</v>
      </c>
      <c r="G2398" s="53">
        <v>1.488</v>
      </c>
    </row>
    <row r="2399" spans="1:7" x14ac:dyDescent="0.15">
      <c r="A2399" s="53">
        <v>470018</v>
      </c>
      <c r="B2399" s="11" t="s">
        <v>8125</v>
      </c>
      <c r="C2399" s="53">
        <v>1.532</v>
      </c>
      <c r="D2399" s="53">
        <v>1.532</v>
      </c>
      <c r="E2399" s="55">
        <v>4.5999999999999999E-3</v>
      </c>
      <c r="F2399" s="53">
        <v>1.5249999999999999</v>
      </c>
      <c r="G2399" s="53">
        <v>1.5249999999999999</v>
      </c>
    </row>
    <row r="2400" spans="1:7" x14ac:dyDescent="0.15">
      <c r="A2400" s="53">
        <v>1636</v>
      </c>
      <c r="B2400" s="11" t="s">
        <v>8395</v>
      </c>
      <c r="C2400" s="53">
        <v>1.2050000000000001</v>
      </c>
      <c r="D2400" s="53">
        <v>1.2050000000000001</v>
      </c>
      <c r="E2400" s="55">
        <v>4.5999999999999999E-3</v>
      </c>
      <c r="F2400" s="53">
        <v>1.1995</v>
      </c>
      <c r="G2400" s="53">
        <v>1.1995</v>
      </c>
    </row>
    <row r="2401" spans="1:7" x14ac:dyDescent="0.15">
      <c r="A2401" s="53">
        <v>510170</v>
      </c>
      <c r="B2401" s="11" t="s">
        <v>6652</v>
      </c>
      <c r="C2401" s="53">
        <v>1.972</v>
      </c>
      <c r="D2401" s="53">
        <v>0.61199999999999999</v>
      </c>
      <c r="E2401" s="55">
        <v>4.5999999999999999E-3</v>
      </c>
      <c r="F2401" s="53">
        <v>1.9630000000000001</v>
      </c>
      <c r="G2401" s="53">
        <v>0.60899999999999999</v>
      </c>
    </row>
    <row r="2402" spans="1:7" x14ac:dyDescent="0.15">
      <c r="A2402" s="53">
        <v>1650</v>
      </c>
      <c r="B2402" s="11" t="s">
        <v>6732</v>
      </c>
      <c r="C2402" s="53">
        <v>1.097</v>
      </c>
      <c r="D2402" s="53">
        <v>1.097</v>
      </c>
      <c r="E2402" s="55">
        <v>4.5999999999999999E-3</v>
      </c>
      <c r="F2402" s="53">
        <v>1.0920000000000001</v>
      </c>
      <c r="G2402" s="53">
        <v>1.0920000000000001</v>
      </c>
    </row>
    <row r="2403" spans="1:7" x14ac:dyDescent="0.15">
      <c r="A2403" s="53">
        <v>843</v>
      </c>
      <c r="B2403" s="11" t="s">
        <v>10305</v>
      </c>
      <c r="C2403" s="53">
        <v>1.097</v>
      </c>
      <c r="D2403" s="53">
        <v>1.097</v>
      </c>
      <c r="E2403" s="55">
        <v>4.5999999999999999E-3</v>
      </c>
      <c r="F2403" s="53">
        <v>1.0920000000000001</v>
      </c>
      <c r="G2403" s="53">
        <v>1.0920000000000001</v>
      </c>
    </row>
    <row r="2404" spans="1:7" x14ac:dyDescent="0.15">
      <c r="A2404" s="53">
        <v>2351</v>
      </c>
      <c r="B2404" s="11" t="s">
        <v>10142</v>
      </c>
      <c r="C2404" s="53">
        <v>1.0980000000000001</v>
      </c>
      <c r="D2404" s="53">
        <v>1.0980000000000001</v>
      </c>
      <c r="E2404" s="55">
        <v>4.5999999999999999E-3</v>
      </c>
      <c r="F2404" s="53">
        <v>1.093</v>
      </c>
      <c r="G2404" s="53">
        <v>1.093</v>
      </c>
    </row>
    <row r="2405" spans="1:7" x14ac:dyDescent="0.15">
      <c r="A2405" s="53">
        <v>1939</v>
      </c>
      <c r="B2405" s="11" t="s">
        <v>9210</v>
      </c>
      <c r="C2405" s="53">
        <v>1.3180000000000001</v>
      </c>
      <c r="D2405" s="53">
        <v>1.4079999999999999</v>
      </c>
      <c r="E2405" s="55">
        <v>4.5999999999999999E-3</v>
      </c>
      <c r="F2405" s="53">
        <v>1.3120000000000001</v>
      </c>
      <c r="G2405" s="53">
        <v>1.4019999999999999</v>
      </c>
    </row>
    <row r="2406" spans="1:7" x14ac:dyDescent="0.15">
      <c r="A2406" s="53">
        <v>512660</v>
      </c>
      <c r="B2406" s="11" t="s">
        <v>5927</v>
      </c>
      <c r="C2406" s="53">
        <v>0.72529999999999994</v>
      </c>
      <c r="D2406" s="53">
        <v>0.72529999999999994</v>
      </c>
      <c r="E2406" s="55">
        <v>4.5999999999999999E-3</v>
      </c>
      <c r="F2406" s="53">
        <v>0.72199999999999998</v>
      </c>
      <c r="G2406" s="53">
        <v>0.72199999999999998</v>
      </c>
    </row>
    <row r="2407" spans="1:7" x14ac:dyDescent="0.15">
      <c r="A2407" s="53">
        <v>800</v>
      </c>
      <c r="B2407" s="11" t="s">
        <v>341</v>
      </c>
      <c r="C2407" s="53">
        <v>0.66</v>
      </c>
      <c r="D2407" s="53">
        <v>0.66</v>
      </c>
      <c r="E2407" s="55">
        <v>4.5999999999999999E-3</v>
      </c>
      <c r="F2407" s="53">
        <v>0.65700000000000003</v>
      </c>
      <c r="G2407" s="53">
        <v>0.65700000000000003</v>
      </c>
    </row>
    <row r="2408" spans="1:7" x14ac:dyDescent="0.15">
      <c r="A2408" s="53">
        <v>4536</v>
      </c>
      <c r="B2408" s="11" t="s">
        <v>10281</v>
      </c>
      <c r="C2408" s="53">
        <v>0.88</v>
      </c>
      <c r="D2408" s="53">
        <v>0.88</v>
      </c>
      <c r="E2408" s="55">
        <v>4.5999999999999999E-3</v>
      </c>
      <c r="F2408" s="53">
        <v>0.876</v>
      </c>
      <c r="G2408" s="53">
        <v>0.876</v>
      </c>
    </row>
    <row r="2409" spans="1:7" x14ac:dyDescent="0.15">
      <c r="A2409" s="53">
        <v>2233</v>
      </c>
      <c r="B2409" s="11" t="s">
        <v>6772</v>
      </c>
      <c r="C2409" s="53">
        <v>1.1000000000000001</v>
      </c>
      <c r="D2409" s="53">
        <v>1.1000000000000001</v>
      </c>
      <c r="E2409" s="55">
        <v>4.5999999999999999E-3</v>
      </c>
      <c r="F2409" s="53">
        <v>1.095</v>
      </c>
      <c r="G2409" s="53">
        <v>1.095</v>
      </c>
    </row>
    <row r="2410" spans="1:7" x14ac:dyDescent="0.15">
      <c r="A2410" s="53">
        <v>2497</v>
      </c>
      <c r="B2410" s="11" t="s">
        <v>153</v>
      </c>
      <c r="C2410" s="53">
        <v>1.0782</v>
      </c>
      <c r="D2410" s="53">
        <v>1.0782</v>
      </c>
      <c r="E2410" s="55">
        <v>4.5999999999999999E-3</v>
      </c>
      <c r="F2410" s="53">
        <v>1.0732999999999999</v>
      </c>
      <c r="G2410" s="53">
        <v>1.0732999999999999</v>
      </c>
    </row>
    <row r="2411" spans="1:7" x14ac:dyDescent="0.15">
      <c r="A2411" s="53">
        <v>1634</v>
      </c>
      <c r="B2411" s="11" t="s">
        <v>8310</v>
      </c>
      <c r="C2411" s="53">
        <v>0.99160000000000004</v>
      </c>
      <c r="D2411" s="53">
        <v>1.0754999999999999</v>
      </c>
      <c r="E2411" s="55">
        <v>4.5999999999999999E-3</v>
      </c>
      <c r="F2411" s="53">
        <v>0.98709999999999998</v>
      </c>
      <c r="G2411" s="53">
        <v>1.071</v>
      </c>
    </row>
    <row r="2412" spans="1:7" x14ac:dyDescent="0.15">
      <c r="A2412" s="53">
        <v>1923</v>
      </c>
      <c r="B2412" s="11" t="s">
        <v>5953</v>
      </c>
      <c r="C2412" s="53">
        <v>1.1040000000000001</v>
      </c>
      <c r="D2412" s="53">
        <v>1.1040000000000001</v>
      </c>
      <c r="E2412" s="55">
        <v>4.4999999999999997E-3</v>
      </c>
      <c r="F2412" s="53">
        <v>1.099</v>
      </c>
      <c r="G2412" s="53">
        <v>1.099</v>
      </c>
    </row>
    <row r="2413" spans="1:7" x14ac:dyDescent="0.15">
      <c r="A2413" s="53">
        <v>163801</v>
      </c>
      <c r="B2413" s="11" t="s">
        <v>6440</v>
      </c>
      <c r="C2413" s="53">
        <v>1.2591000000000001</v>
      </c>
      <c r="D2413" s="53">
        <v>4.0791000000000004</v>
      </c>
      <c r="E2413" s="55">
        <v>4.4999999999999997E-3</v>
      </c>
      <c r="F2413" s="53">
        <v>1.2534000000000001</v>
      </c>
      <c r="G2413" s="53">
        <v>4.0734000000000004</v>
      </c>
    </row>
    <row r="2414" spans="1:7" x14ac:dyDescent="0.15">
      <c r="A2414" s="53">
        <v>5328</v>
      </c>
      <c r="B2414" s="11" t="s">
        <v>10827</v>
      </c>
      <c r="C2414" s="53">
        <v>0.92849999999999999</v>
      </c>
      <c r="D2414" s="53">
        <v>0.92849999999999999</v>
      </c>
      <c r="E2414" s="55">
        <v>4.4999999999999997E-3</v>
      </c>
      <c r="F2414" s="53">
        <v>0.92430000000000001</v>
      </c>
      <c r="G2414" s="53">
        <v>0.92430000000000001</v>
      </c>
    </row>
    <row r="2415" spans="1:7" x14ac:dyDescent="0.15">
      <c r="A2415" s="53">
        <v>3238</v>
      </c>
      <c r="B2415" s="11" t="s">
        <v>6428</v>
      </c>
      <c r="C2415" s="53">
        <v>0.90669999999999995</v>
      </c>
      <c r="D2415" s="53">
        <v>0.90669999999999995</v>
      </c>
      <c r="E2415" s="55">
        <v>4.4999999999999997E-3</v>
      </c>
      <c r="F2415" s="53">
        <v>0.90259999999999996</v>
      </c>
      <c r="G2415" s="53">
        <v>0.90259999999999996</v>
      </c>
    </row>
    <row r="2416" spans="1:7" x14ac:dyDescent="0.15">
      <c r="A2416" s="53">
        <v>163415</v>
      </c>
      <c r="B2416" s="11" t="s">
        <v>7469</v>
      </c>
      <c r="C2416" s="53">
        <v>1.327</v>
      </c>
      <c r="D2416" s="53">
        <v>2.1869999999999998</v>
      </c>
      <c r="E2416" s="55">
        <v>4.4999999999999997E-3</v>
      </c>
      <c r="F2416" s="53">
        <v>1.321</v>
      </c>
      <c r="G2416" s="53">
        <v>2.181</v>
      </c>
    </row>
    <row r="2417" spans="1:7" x14ac:dyDescent="0.15">
      <c r="A2417" s="53">
        <v>1633</v>
      </c>
      <c r="B2417" s="11" t="s">
        <v>8308</v>
      </c>
      <c r="C2417" s="53">
        <v>0.996</v>
      </c>
      <c r="D2417" s="53">
        <v>1.0780000000000001</v>
      </c>
      <c r="E2417" s="55">
        <v>4.4999999999999997E-3</v>
      </c>
      <c r="F2417" s="53">
        <v>0.99150000000000005</v>
      </c>
      <c r="G2417" s="53">
        <v>1.0734999999999999</v>
      </c>
    </row>
    <row r="2418" spans="1:7" x14ac:dyDescent="0.15">
      <c r="A2418" s="53">
        <v>73</v>
      </c>
      <c r="B2418" s="11" t="s">
        <v>7503</v>
      </c>
      <c r="C2418" s="53">
        <v>1.3280000000000001</v>
      </c>
      <c r="D2418" s="53">
        <v>1.3280000000000001</v>
      </c>
      <c r="E2418" s="55">
        <v>4.4999999999999997E-3</v>
      </c>
      <c r="F2418" s="53">
        <v>1.3220000000000001</v>
      </c>
      <c r="G2418" s="53">
        <v>1.3220000000000001</v>
      </c>
    </row>
    <row r="2419" spans="1:7" x14ac:dyDescent="0.15">
      <c r="A2419" s="53">
        <v>1305</v>
      </c>
      <c r="B2419" s="11" t="s">
        <v>6506</v>
      </c>
      <c r="C2419" s="53">
        <v>0.66400000000000003</v>
      </c>
      <c r="D2419" s="53">
        <v>0.66400000000000003</v>
      </c>
      <c r="E2419" s="55">
        <v>4.4999999999999997E-3</v>
      </c>
      <c r="F2419" s="53">
        <v>0.66100000000000003</v>
      </c>
      <c r="G2419" s="53">
        <v>0.66100000000000003</v>
      </c>
    </row>
    <row r="2420" spans="1:7" x14ac:dyDescent="0.15">
      <c r="A2420" s="53">
        <v>150244</v>
      </c>
      <c r="B2420" s="11" t="s">
        <v>9415</v>
      </c>
      <c r="C2420" s="53">
        <v>0.443</v>
      </c>
      <c r="D2420" s="53">
        <v>0.105</v>
      </c>
      <c r="E2420" s="55">
        <v>4.4999999999999997E-3</v>
      </c>
      <c r="F2420" s="53">
        <v>0.441</v>
      </c>
      <c r="G2420" s="53">
        <v>0.105</v>
      </c>
    </row>
    <row r="2421" spans="1:7" x14ac:dyDescent="0.15">
      <c r="A2421" s="53">
        <v>3710</v>
      </c>
      <c r="B2421" s="11" t="s">
        <v>8014</v>
      </c>
      <c r="C2421" s="53">
        <v>1.109</v>
      </c>
      <c r="D2421" s="53">
        <v>1.109</v>
      </c>
      <c r="E2421" s="55">
        <v>4.4999999999999997E-3</v>
      </c>
      <c r="F2421" s="53">
        <v>1.1040000000000001</v>
      </c>
      <c r="G2421" s="53">
        <v>1.1040000000000001</v>
      </c>
    </row>
    <row r="2422" spans="1:7" x14ac:dyDescent="0.15">
      <c r="A2422" s="53">
        <v>841</v>
      </c>
      <c r="B2422" s="11" t="s">
        <v>10304</v>
      </c>
      <c r="C2422" s="53">
        <v>1.1100000000000001</v>
      </c>
      <c r="D2422" s="53">
        <v>1.1100000000000001</v>
      </c>
      <c r="E2422" s="55">
        <v>4.4999999999999997E-3</v>
      </c>
      <c r="F2422" s="53">
        <v>1.105</v>
      </c>
      <c r="G2422" s="53">
        <v>1.105</v>
      </c>
    </row>
    <row r="2423" spans="1:7" x14ac:dyDescent="0.15">
      <c r="A2423" s="53">
        <v>110001</v>
      </c>
      <c r="B2423" s="11" t="s">
        <v>10178</v>
      </c>
      <c r="C2423" s="53">
        <v>2.6680000000000001</v>
      </c>
      <c r="D2423" s="53">
        <v>3.9830000000000001</v>
      </c>
      <c r="E2423" s="55">
        <v>4.4999999999999997E-3</v>
      </c>
      <c r="F2423" s="53">
        <v>2.6560000000000001</v>
      </c>
      <c r="G2423" s="53">
        <v>3.9710000000000001</v>
      </c>
    </row>
    <row r="2424" spans="1:7" x14ac:dyDescent="0.15">
      <c r="A2424" s="53">
        <v>160915</v>
      </c>
      <c r="B2424" s="11" t="s">
        <v>6002</v>
      </c>
      <c r="C2424" s="53">
        <v>1.1120000000000001</v>
      </c>
      <c r="D2424" s="53">
        <v>1.647</v>
      </c>
      <c r="E2424" s="55">
        <v>4.4999999999999997E-3</v>
      </c>
      <c r="F2424" s="53">
        <v>1.107</v>
      </c>
      <c r="G2424" s="53">
        <v>1.6419999999999999</v>
      </c>
    </row>
    <row r="2425" spans="1:7" x14ac:dyDescent="0.15">
      <c r="A2425" s="53">
        <v>519947</v>
      </c>
      <c r="B2425" s="11" t="s">
        <v>8016</v>
      </c>
      <c r="C2425" s="53">
        <v>0.93569999999999998</v>
      </c>
      <c r="D2425" s="53">
        <v>0.93569999999999998</v>
      </c>
      <c r="E2425" s="55">
        <v>4.4999999999999997E-3</v>
      </c>
      <c r="F2425" s="53">
        <v>0.93149999999999999</v>
      </c>
      <c r="G2425" s="53">
        <v>0.93149999999999999</v>
      </c>
    </row>
    <row r="2426" spans="1:7" x14ac:dyDescent="0.15">
      <c r="A2426" s="53">
        <v>1665</v>
      </c>
      <c r="B2426" s="11" t="s">
        <v>10403</v>
      </c>
      <c r="C2426" s="53">
        <v>1.1140000000000001</v>
      </c>
      <c r="D2426" s="53">
        <v>1.1140000000000001</v>
      </c>
      <c r="E2426" s="55">
        <v>4.4999999999999997E-3</v>
      </c>
      <c r="F2426" s="53">
        <v>1.109</v>
      </c>
      <c r="G2426" s="53">
        <v>1.109</v>
      </c>
    </row>
    <row r="2427" spans="1:7" x14ac:dyDescent="0.15">
      <c r="A2427" s="53">
        <v>1635</v>
      </c>
      <c r="B2427" s="11" t="s">
        <v>8394</v>
      </c>
      <c r="C2427" s="53">
        <v>1.2283999999999999</v>
      </c>
      <c r="D2427" s="53">
        <v>1.2283999999999999</v>
      </c>
      <c r="E2427" s="55">
        <v>4.4999999999999997E-3</v>
      </c>
      <c r="F2427" s="53">
        <v>1.2229000000000001</v>
      </c>
      <c r="G2427" s="53">
        <v>1.2229000000000001</v>
      </c>
    </row>
    <row r="2428" spans="1:7" x14ac:dyDescent="0.15">
      <c r="A2428" s="53">
        <v>519731</v>
      </c>
      <c r="B2428" s="11" t="s">
        <v>10646</v>
      </c>
      <c r="C2428" s="53">
        <v>1.343</v>
      </c>
      <c r="D2428" s="53">
        <v>1.343</v>
      </c>
      <c r="E2428" s="55">
        <v>4.4999999999999997E-3</v>
      </c>
      <c r="F2428" s="53">
        <v>1.337</v>
      </c>
      <c r="G2428" s="53">
        <v>1.337</v>
      </c>
    </row>
    <row r="2429" spans="1:7" x14ac:dyDescent="0.15">
      <c r="A2429" s="53">
        <v>519959</v>
      </c>
      <c r="B2429" s="11" t="s">
        <v>7515</v>
      </c>
      <c r="C2429" s="53">
        <v>1.1200000000000001</v>
      </c>
      <c r="D2429" s="53">
        <v>1.1200000000000001</v>
      </c>
      <c r="E2429" s="55">
        <v>4.4999999999999997E-3</v>
      </c>
      <c r="F2429" s="53">
        <v>1.115</v>
      </c>
      <c r="G2429" s="53">
        <v>1.115</v>
      </c>
    </row>
    <row r="2430" spans="1:7" x14ac:dyDescent="0.15">
      <c r="A2430" s="53">
        <v>4617</v>
      </c>
      <c r="B2430" s="11" t="s">
        <v>10679</v>
      </c>
      <c r="C2430" s="53">
        <v>0.98580000000000001</v>
      </c>
      <c r="D2430" s="53">
        <v>0.98580000000000001</v>
      </c>
      <c r="E2430" s="55">
        <v>4.4999999999999997E-3</v>
      </c>
      <c r="F2430" s="53">
        <v>0.98140000000000005</v>
      </c>
      <c r="G2430" s="53">
        <v>0.98140000000000005</v>
      </c>
    </row>
    <row r="2431" spans="1:7" x14ac:dyDescent="0.15">
      <c r="A2431" s="53">
        <v>3906</v>
      </c>
      <c r="B2431" s="11" t="s">
        <v>9651</v>
      </c>
      <c r="C2431" s="53">
        <v>1.0758000000000001</v>
      </c>
      <c r="D2431" s="53">
        <v>1.0758000000000001</v>
      </c>
      <c r="E2431" s="55">
        <v>4.4999999999999997E-3</v>
      </c>
      <c r="F2431" s="53">
        <v>1.071</v>
      </c>
      <c r="G2431" s="53">
        <v>1.071</v>
      </c>
    </row>
    <row r="2432" spans="1:7" x14ac:dyDescent="0.15">
      <c r="A2432" s="53">
        <v>1809</v>
      </c>
      <c r="B2432" s="11" t="s">
        <v>7695</v>
      </c>
      <c r="C2432" s="53">
        <v>1.0322</v>
      </c>
      <c r="D2432" s="53">
        <v>1.0322</v>
      </c>
      <c r="E2432" s="55">
        <v>4.4999999999999997E-3</v>
      </c>
      <c r="F2432" s="53">
        <v>1.0276000000000001</v>
      </c>
      <c r="G2432" s="53">
        <v>1.0276000000000001</v>
      </c>
    </row>
    <row r="2433" spans="1:7" x14ac:dyDescent="0.15">
      <c r="A2433" s="53">
        <v>121010</v>
      </c>
      <c r="B2433" s="11" t="s">
        <v>9106</v>
      </c>
      <c r="C2433" s="53">
        <v>1.2123999999999999</v>
      </c>
      <c r="D2433" s="53">
        <v>1.4621</v>
      </c>
      <c r="E2433" s="55">
        <v>4.4999999999999997E-3</v>
      </c>
      <c r="F2433" s="53">
        <v>1.2070000000000001</v>
      </c>
      <c r="G2433" s="53">
        <v>1.4567000000000001</v>
      </c>
    </row>
    <row r="2434" spans="1:7" x14ac:dyDescent="0.15">
      <c r="A2434" s="53">
        <v>3282</v>
      </c>
      <c r="B2434" s="11" t="s">
        <v>6881</v>
      </c>
      <c r="C2434" s="53">
        <v>1.0565</v>
      </c>
      <c r="D2434" s="53">
        <v>1.0565</v>
      </c>
      <c r="E2434" s="55">
        <v>4.4999999999999997E-3</v>
      </c>
      <c r="F2434" s="53">
        <v>1.0518000000000001</v>
      </c>
      <c r="G2434" s="53">
        <v>1.0518000000000001</v>
      </c>
    </row>
    <row r="2435" spans="1:7" x14ac:dyDescent="0.15">
      <c r="A2435" s="53">
        <v>2527</v>
      </c>
      <c r="B2435" s="11" t="s">
        <v>8342</v>
      </c>
      <c r="C2435" s="53">
        <v>0.98929999999999996</v>
      </c>
      <c r="D2435" s="53">
        <v>0.98929999999999996</v>
      </c>
      <c r="E2435" s="55">
        <v>4.4999999999999997E-3</v>
      </c>
      <c r="F2435" s="53">
        <v>0.9849</v>
      </c>
      <c r="G2435" s="53">
        <v>0.9849</v>
      </c>
    </row>
    <row r="2436" spans="1:7" x14ac:dyDescent="0.15">
      <c r="A2436" s="53">
        <v>1727</v>
      </c>
      <c r="B2436" s="11" t="s">
        <v>8985</v>
      </c>
      <c r="C2436" s="53">
        <v>1.125</v>
      </c>
      <c r="D2436" s="53">
        <v>1.125</v>
      </c>
      <c r="E2436" s="55">
        <v>4.4999999999999997E-3</v>
      </c>
      <c r="F2436" s="53">
        <v>1.1200000000000001</v>
      </c>
      <c r="G2436" s="53">
        <v>1.1200000000000001</v>
      </c>
    </row>
    <row r="2437" spans="1:7" x14ac:dyDescent="0.15">
      <c r="A2437" s="53">
        <v>630002</v>
      </c>
      <c r="B2437" s="11" t="s">
        <v>297</v>
      </c>
      <c r="C2437" s="53">
        <v>2.2519</v>
      </c>
      <c r="D2437" s="53">
        <v>3.9068999999999998</v>
      </c>
      <c r="E2437" s="55">
        <v>4.4999999999999997E-3</v>
      </c>
      <c r="F2437" s="53">
        <v>2.2418999999999998</v>
      </c>
      <c r="G2437" s="53">
        <v>3.8969</v>
      </c>
    </row>
    <row r="2438" spans="1:7" x14ac:dyDescent="0.15">
      <c r="A2438" s="53">
        <v>168203</v>
      </c>
      <c r="B2438" s="11" t="s">
        <v>6438</v>
      </c>
      <c r="C2438" s="53">
        <v>0.90100000000000002</v>
      </c>
      <c r="D2438" s="53">
        <v>0.57099999999999995</v>
      </c>
      <c r="E2438" s="55">
        <v>4.4999999999999997E-3</v>
      </c>
      <c r="F2438" s="53">
        <v>0.89700000000000002</v>
      </c>
      <c r="G2438" s="53">
        <v>0.56799999999999995</v>
      </c>
    </row>
    <row r="2439" spans="1:7" x14ac:dyDescent="0.15">
      <c r="A2439" s="53">
        <v>2955</v>
      </c>
      <c r="B2439" s="11" t="s">
        <v>6642</v>
      </c>
      <c r="C2439" s="53">
        <v>0.90200000000000002</v>
      </c>
      <c r="D2439" s="53">
        <v>0.90200000000000002</v>
      </c>
      <c r="E2439" s="55">
        <v>4.4999999999999997E-3</v>
      </c>
      <c r="F2439" s="53">
        <v>0.89800000000000002</v>
      </c>
      <c r="G2439" s="53">
        <v>0.89800000000000002</v>
      </c>
    </row>
    <row r="2440" spans="1:7" x14ac:dyDescent="0.15">
      <c r="A2440" s="53">
        <v>4340</v>
      </c>
      <c r="B2440" s="11" t="s">
        <v>9048</v>
      </c>
      <c r="C2440" s="53">
        <v>1.0376000000000001</v>
      </c>
      <c r="D2440" s="53">
        <v>1.0376000000000001</v>
      </c>
      <c r="E2440" s="55">
        <v>4.4999999999999997E-3</v>
      </c>
      <c r="F2440" s="53">
        <v>1.0329999999999999</v>
      </c>
      <c r="G2440" s="53">
        <v>1.0329999999999999</v>
      </c>
    </row>
    <row r="2441" spans="1:7" x14ac:dyDescent="0.15">
      <c r="A2441" s="53">
        <v>1343</v>
      </c>
      <c r="B2441" s="11" t="s">
        <v>9595</v>
      </c>
      <c r="C2441" s="53">
        <v>1.1299999999999999</v>
      </c>
      <c r="D2441" s="53">
        <v>1.1850000000000001</v>
      </c>
      <c r="E2441" s="55">
        <v>4.4000000000000003E-3</v>
      </c>
      <c r="F2441" s="53">
        <v>1.125</v>
      </c>
      <c r="G2441" s="53">
        <v>1.18</v>
      </c>
    </row>
    <row r="2442" spans="1:7" x14ac:dyDescent="0.15">
      <c r="A2442" s="53">
        <v>1201</v>
      </c>
      <c r="B2442" s="11" t="s">
        <v>8983</v>
      </c>
      <c r="C2442" s="53">
        <v>1.131</v>
      </c>
      <c r="D2442" s="53">
        <v>1.131</v>
      </c>
      <c r="E2442" s="55">
        <v>4.4000000000000003E-3</v>
      </c>
      <c r="F2442" s="53">
        <v>1.1259999999999999</v>
      </c>
      <c r="G2442" s="53">
        <v>1.1259999999999999</v>
      </c>
    </row>
    <row r="2443" spans="1:7" x14ac:dyDescent="0.15">
      <c r="A2443" s="53">
        <v>3283</v>
      </c>
      <c r="B2443" s="11" t="s">
        <v>6886</v>
      </c>
      <c r="C2443" s="53">
        <v>0.95099999999999996</v>
      </c>
      <c r="D2443" s="53">
        <v>0.95099999999999996</v>
      </c>
      <c r="E2443" s="55">
        <v>4.4000000000000003E-3</v>
      </c>
      <c r="F2443" s="53">
        <v>0.94679999999999997</v>
      </c>
      <c r="G2443" s="53">
        <v>0.94679999999999997</v>
      </c>
    </row>
    <row r="2444" spans="1:7" x14ac:dyDescent="0.15">
      <c r="A2444" s="53">
        <v>1184</v>
      </c>
      <c r="B2444" s="11" t="s">
        <v>9683</v>
      </c>
      <c r="C2444" s="53">
        <v>0.45600000000000002</v>
      </c>
      <c r="D2444" s="53">
        <v>0.45600000000000002</v>
      </c>
      <c r="E2444" s="55">
        <v>4.4000000000000003E-3</v>
      </c>
      <c r="F2444" s="53">
        <v>0.45400000000000001</v>
      </c>
      <c r="G2444" s="53">
        <v>0.45400000000000001</v>
      </c>
    </row>
    <row r="2445" spans="1:7" x14ac:dyDescent="0.15">
      <c r="A2445" s="53">
        <v>519730</v>
      </c>
      <c r="B2445" s="11" t="s">
        <v>10657</v>
      </c>
      <c r="C2445" s="53">
        <v>1.369</v>
      </c>
      <c r="D2445" s="53">
        <v>1.369</v>
      </c>
      <c r="E2445" s="55">
        <v>4.4000000000000003E-3</v>
      </c>
      <c r="F2445" s="53">
        <v>1.363</v>
      </c>
      <c r="G2445" s="53">
        <v>1.363</v>
      </c>
    </row>
    <row r="2446" spans="1:7" x14ac:dyDescent="0.15">
      <c r="A2446" s="53">
        <v>2564</v>
      </c>
      <c r="B2446" s="11" t="s">
        <v>8404</v>
      </c>
      <c r="C2446" s="53">
        <v>0.91400000000000003</v>
      </c>
      <c r="D2446" s="53">
        <v>1.264</v>
      </c>
      <c r="E2446" s="55">
        <v>4.4000000000000003E-3</v>
      </c>
      <c r="F2446" s="53">
        <v>0.91</v>
      </c>
      <c r="G2446" s="53">
        <v>1.26</v>
      </c>
    </row>
    <row r="2447" spans="1:7" x14ac:dyDescent="0.15">
      <c r="A2447" s="53">
        <v>850</v>
      </c>
      <c r="B2447" s="11" t="s">
        <v>8173</v>
      </c>
      <c r="C2447" s="53">
        <v>1.1432</v>
      </c>
      <c r="D2447" s="53">
        <v>1.9332</v>
      </c>
      <c r="E2447" s="55">
        <v>4.4000000000000003E-3</v>
      </c>
      <c r="F2447" s="53">
        <v>1.1382000000000001</v>
      </c>
      <c r="G2447" s="53">
        <v>1.9281999999999999</v>
      </c>
    </row>
    <row r="2448" spans="1:7" x14ac:dyDescent="0.15">
      <c r="A2448" s="53">
        <v>849</v>
      </c>
      <c r="B2448" s="11" t="s">
        <v>8172</v>
      </c>
      <c r="C2448" s="53">
        <v>1.1432</v>
      </c>
      <c r="D2448" s="53">
        <v>1.9332</v>
      </c>
      <c r="E2448" s="55">
        <v>4.4000000000000003E-3</v>
      </c>
      <c r="F2448" s="53">
        <v>1.1382000000000001</v>
      </c>
      <c r="G2448" s="53">
        <v>1.9281999999999999</v>
      </c>
    </row>
    <row r="2449" spans="1:7" x14ac:dyDescent="0.15">
      <c r="A2449" s="53">
        <v>4497</v>
      </c>
      <c r="B2449" s="11" t="s">
        <v>7819</v>
      </c>
      <c r="C2449" s="53">
        <v>0.98519999999999996</v>
      </c>
      <c r="D2449" s="53">
        <v>0.98519999999999996</v>
      </c>
      <c r="E2449" s="55">
        <v>4.4000000000000003E-3</v>
      </c>
      <c r="F2449" s="53">
        <v>0.98089999999999999</v>
      </c>
      <c r="G2449" s="53">
        <v>0.98089999999999999</v>
      </c>
    </row>
    <row r="2450" spans="1:7" x14ac:dyDescent="0.15">
      <c r="A2450" s="53">
        <v>4618</v>
      </c>
      <c r="B2450" s="11" t="s">
        <v>10678</v>
      </c>
      <c r="C2450" s="53">
        <v>0.98529999999999995</v>
      </c>
      <c r="D2450" s="53">
        <v>0.98529999999999995</v>
      </c>
      <c r="E2450" s="55">
        <v>4.4000000000000003E-3</v>
      </c>
      <c r="F2450" s="53">
        <v>0.98099999999999998</v>
      </c>
      <c r="G2450" s="53">
        <v>0.98099999999999998</v>
      </c>
    </row>
    <row r="2451" spans="1:7" x14ac:dyDescent="0.15">
      <c r="A2451" s="53">
        <v>1253</v>
      </c>
      <c r="B2451" s="11" t="s">
        <v>10757</v>
      </c>
      <c r="C2451" s="53">
        <v>1.147</v>
      </c>
      <c r="D2451" s="53">
        <v>1.147</v>
      </c>
      <c r="E2451" s="55">
        <v>4.4000000000000003E-3</v>
      </c>
      <c r="F2451" s="53">
        <v>1.1419999999999999</v>
      </c>
      <c r="G2451" s="53">
        <v>1.1419999999999999</v>
      </c>
    </row>
    <row r="2452" spans="1:7" x14ac:dyDescent="0.15">
      <c r="A2452" s="53">
        <v>4636</v>
      </c>
      <c r="B2452" s="11" t="s">
        <v>7694</v>
      </c>
      <c r="C2452" s="53">
        <v>1.1012</v>
      </c>
      <c r="D2452" s="53">
        <v>1.1012</v>
      </c>
      <c r="E2452" s="55">
        <v>4.4000000000000003E-3</v>
      </c>
      <c r="F2452" s="53">
        <v>1.0964</v>
      </c>
      <c r="G2452" s="53">
        <v>1.0964</v>
      </c>
    </row>
    <row r="2453" spans="1:7" x14ac:dyDescent="0.15">
      <c r="A2453" s="53">
        <v>100035</v>
      </c>
      <c r="B2453" s="11" t="s">
        <v>9712</v>
      </c>
      <c r="C2453" s="53">
        <v>1.607</v>
      </c>
      <c r="D2453" s="53">
        <v>1.6719999999999999</v>
      </c>
      <c r="E2453" s="55">
        <v>4.4000000000000003E-3</v>
      </c>
      <c r="F2453" s="53">
        <v>1.6</v>
      </c>
      <c r="G2453" s="53">
        <v>1.665</v>
      </c>
    </row>
    <row r="2454" spans="1:7" x14ac:dyDescent="0.15">
      <c r="A2454" s="53">
        <v>3435</v>
      </c>
      <c r="B2454" s="11" t="s">
        <v>9732</v>
      </c>
      <c r="C2454" s="53">
        <v>1.149</v>
      </c>
      <c r="D2454" s="53">
        <v>1.149</v>
      </c>
      <c r="E2454" s="55">
        <v>4.4000000000000003E-3</v>
      </c>
      <c r="F2454" s="53">
        <v>1.1439999999999999</v>
      </c>
      <c r="G2454" s="53">
        <v>1.1439999999999999</v>
      </c>
    </row>
    <row r="2455" spans="1:7" x14ac:dyDescent="0.15">
      <c r="A2455" s="53">
        <v>3434</v>
      </c>
      <c r="B2455" s="11" t="s">
        <v>9730</v>
      </c>
      <c r="C2455" s="53">
        <v>1.149</v>
      </c>
      <c r="D2455" s="53">
        <v>1.149</v>
      </c>
      <c r="E2455" s="55">
        <v>4.4000000000000003E-3</v>
      </c>
      <c r="F2455" s="53">
        <v>1.1439999999999999</v>
      </c>
      <c r="G2455" s="53">
        <v>1.1439999999999999</v>
      </c>
    </row>
    <row r="2456" spans="1:7" x14ac:dyDescent="0.15">
      <c r="A2456" s="53">
        <v>150216</v>
      </c>
      <c r="B2456" s="11" t="s">
        <v>5726</v>
      </c>
      <c r="C2456" s="53">
        <v>1.1719999999999999</v>
      </c>
      <c r="D2456" s="53">
        <v>0.35339999999999999</v>
      </c>
      <c r="E2456" s="55">
        <v>4.4000000000000003E-3</v>
      </c>
      <c r="F2456" s="53">
        <v>1.1669</v>
      </c>
      <c r="G2456" s="53">
        <v>0.35189999999999999</v>
      </c>
    </row>
    <row r="2457" spans="1:7" x14ac:dyDescent="0.15">
      <c r="A2457" s="53">
        <v>257020</v>
      </c>
      <c r="B2457" s="11" t="s">
        <v>6513</v>
      </c>
      <c r="C2457" s="53">
        <v>0.92</v>
      </c>
      <c r="D2457" s="53">
        <v>4.03</v>
      </c>
      <c r="E2457" s="55">
        <v>4.4000000000000003E-3</v>
      </c>
      <c r="F2457" s="53">
        <v>0.91600000000000004</v>
      </c>
      <c r="G2457" s="53">
        <v>4.024</v>
      </c>
    </row>
    <row r="2458" spans="1:7" x14ac:dyDescent="0.15">
      <c r="A2458" s="53">
        <v>4298</v>
      </c>
      <c r="B2458" s="11" t="s">
        <v>8469</v>
      </c>
      <c r="C2458" s="53">
        <v>0.99129999999999996</v>
      </c>
      <c r="D2458" s="53">
        <v>1.0403</v>
      </c>
      <c r="E2458" s="55">
        <v>4.4000000000000003E-3</v>
      </c>
      <c r="F2458" s="53">
        <v>0.98699999999999999</v>
      </c>
      <c r="G2458" s="53">
        <v>1.036</v>
      </c>
    </row>
    <row r="2459" spans="1:7" x14ac:dyDescent="0.15">
      <c r="A2459" s="53">
        <v>4297</v>
      </c>
      <c r="B2459" s="11" t="s">
        <v>8468</v>
      </c>
      <c r="C2459" s="53">
        <v>0.99129999999999996</v>
      </c>
      <c r="D2459" s="53">
        <v>1.0412999999999999</v>
      </c>
      <c r="E2459" s="55">
        <v>4.4000000000000003E-3</v>
      </c>
      <c r="F2459" s="53">
        <v>0.98699999999999999</v>
      </c>
      <c r="G2459" s="53">
        <v>1.0369999999999999</v>
      </c>
    </row>
    <row r="2460" spans="1:7" x14ac:dyDescent="0.15">
      <c r="A2460" s="53">
        <v>2767</v>
      </c>
      <c r="B2460" s="11" t="s">
        <v>9037</v>
      </c>
      <c r="C2460" s="53">
        <v>1.1539999999999999</v>
      </c>
      <c r="D2460" s="53">
        <v>1.1539999999999999</v>
      </c>
      <c r="E2460" s="55">
        <v>4.4000000000000003E-3</v>
      </c>
      <c r="F2460" s="53">
        <v>1.149</v>
      </c>
      <c r="G2460" s="53">
        <v>1.149</v>
      </c>
    </row>
    <row r="2461" spans="1:7" x14ac:dyDescent="0.15">
      <c r="A2461" s="53">
        <v>692</v>
      </c>
      <c r="B2461" s="11" t="s">
        <v>8131</v>
      </c>
      <c r="C2461" s="53">
        <v>1.385</v>
      </c>
      <c r="D2461" s="53">
        <v>1.385</v>
      </c>
      <c r="E2461" s="55">
        <v>4.4000000000000003E-3</v>
      </c>
      <c r="F2461" s="53">
        <v>1.379</v>
      </c>
      <c r="G2461" s="53">
        <v>1.379</v>
      </c>
    </row>
    <row r="2462" spans="1:7" x14ac:dyDescent="0.15">
      <c r="A2462" s="53">
        <v>163119</v>
      </c>
      <c r="B2462" s="11" t="s">
        <v>8979</v>
      </c>
      <c r="C2462" s="53">
        <v>0.80840000000000001</v>
      </c>
      <c r="D2462" s="53">
        <v>0.80840000000000001</v>
      </c>
      <c r="E2462" s="55">
        <v>4.3E-3</v>
      </c>
      <c r="F2462" s="53">
        <v>0.80489999999999995</v>
      </c>
      <c r="G2462" s="53">
        <v>0.80489999999999995</v>
      </c>
    </row>
    <row r="2463" spans="1:7" x14ac:dyDescent="0.15">
      <c r="A2463" s="53">
        <v>519097</v>
      </c>
      <c r="B2463" s="11" t="s">
        <v>6492</v>
      </c>
      <c r="C2463" s="53">
        <v>1.387</v>
      </c>
      <c r="D2463" s="53">
        <v>2.149</v>
      </c>
      <c r="E2463" s="55">
        <v>4.3E-3</v>
      </c>
      <c r="F2463" s="53">
        <v>1.381</v>
      </c>
      <c r="G2463" s="53">
        <v>2.1429999999999998</v>
      </c>
    </row>
    <row r="2464" spans="1:7" x14ac:dyDescent="0.15">
      <c r="A2464" s="53">
        <v>4588</v>
      </c>
      <c r="B2464" s="11" t="s">
        <v>6517</v>
      </c>
      <c r="C2464" s="53">
        <v>0.94820000000000004</v>
      </c>
      <c r="D2464" s="53">
        <v>0.94820000000000004</v>
      </c>
      <c r="E2464" s="55">
        <v>4.3E-3</v>
      </c>
      <c r="F2464" s="53">
        <v>0.94410000000000005</v>
      </c>
      <c r="G2464" s="53">
        <v>0.94410000000000005</v>
      </c>
    </row>
    <row r="2465" spans="1:7" x14ac:dyDescent="0.15">
      <c r="A2465" s="53">
        <v>3806</v>
      </c>
      <c r="B2465" s="11" t="s">
        <v>6063</v>
      </c>
      <c r="C2465" s="53">
        <v>1.0878000000000001</v>
      </c>
      <c r="D2465" s="53">
        <v>1.0878000000000001</v>
      </c>
      <c r="E2465" s="55">
        <v>4.3E-3</v>
      </c>
      <c r="F2465" s="53">
        <v>1.0831</v>
      </c>
      <c r="G2465" s="53">
        <v>1.0831</v>
      </c>
    </row>
    <row r="2466" spans="1:7" x14ac:dyDescent="0.15">
      <c r="A2466" s="53">
        <v>4587</v>
      </c>
      <c r="B2466" s="11" t="s">
        <v>6520</v>
      </c>
      <c r="C2466" s="53">
        <v>0.95150000000000001</v>
      </c>
      <c r="D2466" s="53">
        <v>0.95150000000000001</v>
      </c>
      <c r="E2466" s="55">
        <v>4.3E-3</v>
      </c>
      <c r="F2466" s="53">
        <v>0.94740000000000002</v>
      </c>
      <c r="G2466" s="53">
        <v>0.94740000000000002</v>
      </c>
    </row>
    <row r="2467" spans="1:7" x14ac:dyDescent="0.15">
      <c r="A2467" s="53">
        <v>519008</v>
      </c>
      <c r="B2467" s="11" t="s">
        <v>7490</v>
      </c>
      <c r="C2467" s="53">
        <v>2.9275000000000002</v>
      </c>
      <c r="D2467" s="53">
        <v>6.8571</v>
      </c>
      <c r="E2467" s="55">
        <v>4.3E-3</v>
      </c>
      <c r="F2467" s="53">
        <v>2.9148999999999998</v>
      </c>
      <c r="G2467" s="53">
        <v>6.8445</v>
      </c>
    </row>
    <row r="2468" spans="1:7" x14ac:dyDescent="0.15">
      <c r="A2468" s="53">
        <v>159907</v>
      </c>
      <c r="B2468" s="11" t="s">
        <v>9392</v>
      </c>
      <c r="C2468" s="53">
        <v>1.3947000000000001</v>
      </c>
      <c r="D2468" s="53">
        <v>1.2672000000000001</v>
      </c>
      <c r="E2468" s="55">
        <v>4.3E-3</v>
      </c>
      <c r="F2468" s="53">
        <v>1.3887</v>
      </c>
      <c r="G2468" s="53">
        <v>1.2617</v>
      </c>
    </row>
    <row r="2469" spans="1:7" x14ac:dyDescent="0.15">
      <c r="A2469" s="53">
        <v>2784</v>
      </c>
      <c r="B2469" s="11" t="s">
        <v>10255</v>
      </c>
      <c r="C2469" s="53">
        <v>1.0234000000000001</v>
      </c>
      <c r="D2469" s="53">
        <v>1.0434000000000001</v>
      </c>
      <c r="E2469" s="55">
        <v>4.3E-3</v>
      </c>
      <c r="F2469" s="53">
        <v>1.0189999999999999</v>
      </c>
      <c r="G2469" s="53">
        <v>1.0389999999999999</v>
      </c>
    </row>
    <row r="2470" spans="1:7" x14ac:dyDescent="0.15">
      <c r="A2470" s="53">
        <v>2061</v>
      </c>
      <c r="B2470" s="11" t="s">
        <v>5943</v>
      </c>
      <c r="C2470" s="53">
        <v>2.5670000000000002</v>
      </c>
      <c r="D2470" s="53">
        <v>2.5670000000000002</v>
      </c>
      <c r="E2470" s="55">
        <v>4.3E-3</v>
      </c>
      <c r="F2470" s="53">
        <v>2.556</v>
      </c>
      <c r="G2470" s="53">
        <v>2.556</v>
      </c>
    </row>
    <row r="2471" spans="1:7" x14ac:dyDescent="0.15">
      <c r="A2471" s="53">
        <v>984</v>
      </c>
      <c r="B2471" s="11" t="s">
        <v>8232</v>
      </c>
      <c r="C2471" s="53">
        <v>0.93500000000000005</v>
      </c>
      <c r="D2471" s="53">
        <v>0.93500000000000005</v>
      </c>
      <c r="E2471" s="55">
        <v>4.3E-3</v>
      </c>
      <c r="F2471" s="53">
        <v>0.93100000000000005</v>
      </c>
      <c r="G2471" s="53">
        <v>0.93100000000000005</v>
      </c>
    </row>
    <row r="2472" spans="1:7" x14ac:dyDescent="0.15">
      <c r="A2472" s="53">
        <v>831</v>
      </c>
      <c r="B2472" s="11" t="s">
        <v>6551</v>
      </c>
      <c r="C2472" s="53">
        <v>1.403</v>
      </c>
      <c r="D2472" s="53">
        <v>1.403</v>
      </c>
      <c r="E2472" s="55">
        <v>4.3E-3</v>
      </c>
      <c r="F2472" s="53">
        <v>1.397</v>
      </c>
      <c r="G2472" s="53">
        <v>1.397</v>
      </c>
    </row>
    <row r="2473" spans="1:7" x14ac:dyDescent="0.15">
      <c r="A2473" s="53">
        <v>2783</v>
      </c>
      <c r="B2473" s="11" t="s">
        <v>10253</v>
      </c>
      <c r="C2473" s="53">
        <v>1.0295000000000001</v>
      </c>
      <c r="D2473" s="53">
        <v>1.0495000000000001</v>
      </c>
      <c r="E2473" s="55">
        <v>4.3E-3</v>
      </c>
      <c r="F2473" s="53">
        <v>1.0250999999999999</v>
      </c>
      <c r="G2473" s="53">
        <v>1.0450999999999999</v>
      </c>
    </row>
    <row r="2474" spans="1:7" x14ac:dyDescent="0.15">
      <c r="A2474" s="53">
        <v>1231</v>
      </c>
      <c r="B2474" s="11" t="s">
        <v>8300</v>
      </c>
      <c r="C2474" s="53">
        <v>1.17</v>
      </c>
      <c r="D2474" s="53">
        <v>1.17</v>
      </c>
      <c r="E2474" s="55">
        <v>4.3E-3</v>
      </c>
      <c r="F2474" s="53">
        <v>1.165</v>
      </c>
      <c r="G2474" s="53">
        <v>1.165</v>
      </c>
    </row>
    <row r="2475" spans="1:7" x14ac:dyDescent="0.15">
      <c r="A2475" s="53">
        <v>160135</v>
      </c>
      <c r="B2475" s="11" t="s">
        <v>8405</v>
      </c>
      <c r="C2475" s="53">
        <v>0.86670000000000003</v>
      </c>
      <c r="D2475" s="53">
        <v>0.52359999999999995</v>
      </c>
      <c r="E2475" s="55">
        <v>4.3E-3</v>
      </c>
      <c r="F2475" s="53">
        <v>0.86299999999999999</v>
      </c>
      <c r="G2475" s="53">
        <v>0.52129999999999999</v>
      </c>
    </row>
    <row r="2476" spans="1:7" x14ac:dyDescent="0.15">
      <c r="A2476" s="53">
        <v>4250</v>
      </c>
      <c r="B2476" s="11" t="s">
        <v>7798</v>
      </c>
      <c r="C2476" s="53">
        <v>0.98409999999999997</v>
      </c>
      <c r="D2476" s="53">
        <v>0.98409999999999997</v>
      </c>
      <c r="E2476" s="55">
        <v>4.3E-3</v>
      </c>
      <c r="F2476" s="53">
        <v>0.97989999999999999</v>
      </c>
      <c r="G2476" s="53">
        <v>0.97989999999999999</v>
      </c>
    </row>
    <row r="2477" spans="1:7" x14ac:dyDescent="0.15">
      <c r="A2477" s="53">
        <v>164905</v>
      </c>
      <c r="B2477" s="11" t="s">
        <v>10754</v>
      </c>
      <c r="C2477" s="53">
        <v>0.70299999999999996</v>
      </c>
      <c r="D2477" s="53">
        <v>0.76200000000000001</v>
      </c>
      <c r="E2477" s="55">
        <v>4.3E-3</v>
      </c>
      <c r="F2477" s="53">
        <v>0.7</v>
      </c>
      <c r="G2477" s="53">
        <v>0.75900000000000001</v>
      </c>
    </row>
    <row r="2478" spans="1:7" x14ac:dyDescent="0.15">
      <c r="A2478" s="53">
        <v>377240</v>
      </c>
      <c r="B2478" s="11" t="s">
        <v>7886</v>
      </c>
      <c r="C2478" s="53">
        <v>2.8130000000000002</v>
      </c>
      <c r="D2478" s="53">
        <v>2.8130000000000002</v>
      </c>
      <c r="E2478" s="55">
        <v>4.3E-3</v>
      </c>
      <c r="F2478" s="53">
        <v>2.8010000000000002</v>
      </c>
      <c r="G2478" s="53">
        <v>2.8010000000000002</v>
      </c>
    </row>
    <row r="2479" spans="1:7" x14ac:dyDescent="0.15">
      <c r="A2479" s="53">
        <v>320012</v>
      </c>
      <c r="B2479" s="11" t="s">
        <v>7566</v>
      </c>
      <c r="C2479" s="53">
        <v>1.643</v>
      </c>
      <c r="D2479" s="53">
        <v>1.7430000000000001</v>
      </c>
      <c r="E2479" s="55">
        <v>4.3E-3</v>
      </c>
      <c r="F2479" s="53">
        <v>1.6359999999999999</v>
      </c>
      <c r="G2479" s="53">
        <v>1.736</v>
      </c>
    </row>
    <row r="2480" spans="1:7" x14ac:dyDescent="0.15">
      <c r="A2480" s="53">
        <v>960007</v>
      </c>
      <c r="B2480" s="11" t="s">
        <v>10464</v>
      </c>
      <c r="C2480" s="53">
        <v>2.82</v>
      </c>
      <c r="D2480" s="53">
        <v>2.82</v>
      </c>
      <c r="E2480" s="55">
        <v>4.3E-3</v>
      </c>
      <c r="F2480" s="53">
        <v>2.8079999999999998</v>
      </c>
      <c r="G2480" s="53">
        <v>2.8079999999999998</v>
      </c>
    </row>
    <row r="2481" spans="1:7" x14ac:dyDescent="0.15">
      <c r="A2481" s="53">
        <v>4309</v>
      </c>
      <c r="B2481" s="11" t="s">
        <v>8456</v>
      </c>
      <c r="C2481" s="53">
        <v>0.98729999999999996</v>
      </c>
      <c r="D2481" s="53">
        <v>1.0368999999999999</v>
      </c>
      <c r="E2481" s="55">
        <v>4.3E-3</v>
      </c>
      <c r="F2481" s="53">
        <v>0.98309999999999997</v>
      </c>
      <c r="G2481" s="53">
        <v>1.0327</v>
      </c>
    </row>
    <row r="2482" spans="1:7" x14ac:dyDescent="0.15">
      <c r="A2482" s="53">
        <v>4308</v>
      </c>
      <c r="B2482" s="11" t="s">
        <v>8444</v>
      </c>
      <c r="C2482" s="53">
        <v>0.98760000000000003</v>
      </c>
      <c r="D2482" s="53">
        <v>1.0377000000000001</v>
      </c>
      <c r="E2482" s="55">
        <v>4.3E-3</v>
      </c>
      <c r="F2482" s="53">
        <v>0.98340000000000005</v>
      </c>
      <c r="G2482" s="53">
        <v>1.0335000000000001</v>
      </c>
    </row>
    <row r="2483" spans="1:7" x14ac:dyDescent="0.15">
      <c r="A2483" s="53">
        <v>519702</v>
      </c>
      <c r="B2483" s="11" t="s">
        <v>10762</v>
      </c>
      <c r="C2483" s="53">
        <v>1.413</v>
      </c>
      <c r="D2483" s="53">
        <v>1.913</v>
      </c>
      <c r="E2483" s="55">
        <v>4.3E-3</v>
      </c>
      <c r="F2483" s="53">
        <v>1.407</v>
      </c>
      <c r="G2483" s="53">
        <v>1.907</v>
      </c>
    </row>
    <row r="2484" spans="1:7" x14ac:dyDescent="0.15">
      <c r="A2484" s="53">
        <v>610004</v>
      </c>
      <c r="B2484" s="11" t="s">
        <v>193</v>
      </c>
      <c r="C2484" s="53">
        <v>1.1779999999999999</v>
      </c>
      <c r="D2484" s="53">
        <v>1.1779999999999999</v>
      </c>
      <c r="E2484" s="55">
        <v>4.3E-3</v>
      </c>
      <c r="F2484" s="53">
        <v>1.173</v>
      </c>
      <c r="G2484" s="53">
        <v>1.173</v>
      </c>
    </row>
    <row r="2485" spans="1:7" x14ac:dyDescent="0.15">
      <c r="A2485" s="53">
        <v>570005</v>
      </c>
      <c r="B2485" s="11" t="s">
        <v>40</v>
      </c>
      <c r="C2485" s="53">
        <v>1.8859999999999999</v>
      </c>
      <c r="D2485" s="53">
        <v>2.806</v>
      </c>
      <c r="E2485" s="55">
        <v>4.3E-3</v>
      </c>
      <c r="F2485" s="53">
        <v>1.8779999999999999</v>
      </c>
      <c r="G2485" s="53">
        <v>2.798</v>
      </c>
    </row>
    <row r="2486" spans="1:7" x14ac:dyDescent="0.15">
      <c r="A2486" s="53">
        <v>1249</v>
      </c>
      <c r="B2486" s="11" t="s">
        <v>9731</v>
      </c>
      <c r="C2486" s="53">
        <v>1.179</v>
      </c>
      <c r="D2486" s="53">
        <v>1.179</v>
      </c>
      <c r="E2486" s="55">
        <v>4.3E-3</v>
      </c>
      <c r="F2486" s="53">
        <v>1.1739999999999999</v>
      </c>
      <c r="G2486" s="53">
        <v>1.1739999999999999</v>
      </c>
    </row>
    <row r="2487" spans="1:7" x14ac:dyDescent="0.15">
      <c r="A2487" s="53">
        <v>3242</v>
      </c>
      <c r="B2487" s="11" t="s">
        <v>6659</v>
      </c>
      <c r="C2487" s="53">
        <v>0.87309999999999999</v>
      </c>
      <c r="D2487" s="53">
        <v>0.87309999999999999</v>
      </c>
      <c r="E2487" s="55">
        <v>4.3E-3</v>
      </c>
      <c r="F2487" s="53">
        <v>0.86939999999999995</v>
      </c>
      <c r="G2487" s="53">
        <v>0.86939999999999995</v>
      </c>
    </row>
    <row r="2488" spans="1:7" x14ac:dyDescent="0.15">
      <c r="A2488" s="53">
        <v>502016</v>
      </c>
      <c r="B2488" s="11" t="s">
        <v>8587</v>
      </c>
      <c r="C2488" s="53">
        <v>0.94499999999999995</v>
      </c>
      <c r="D2488" s="53">
        <v>0.999</v>
      </c>
      <c r="E2488" s="55">
        <v>4.3E-3</v>
      </c>
      <c r="F2488" s="53">
        <v>0.94099999999999995</v>
      </c>
      <c r="G2488" s="53">
        <v>0.995</v>
      </c>
    </row>
    <row r="2489" spans="1:7" x14ac:dyDescent="0.15">
      <c r="A2489" s="53">
        <v>1142</v>
      </c>
      <c r="B2489" s="11" t="s">
        <v>7425</v>
      </c>
      <c r="C2489" s="53">
        <v>1.1819999999999999</v>
      </c>
      <c r="D2489" s="53">
        <v>1.1819999999999999</v>
      </c>
      <c r="E2489" s="55">
        <v>4.1999999999999997E-3</v>
      </c>
      <c r="F2489" s="53">
        <v>1.177</v>
      </c>
      <c r="G2489" s="53">
        <v>1.177</v>
      </c>
    </row>
    <row r="2490" spans="1:7" x14ac:dyDescent="0.15">
      <c r="A2490" s="53">
        <v>4317</v>
      </c>
      <c r="B2490" s="11" t="s">
        <v>8004</v>
      </c>
      <c r="C2490" s="53">
        <v>1.0173000000000001</v>
      </c>
      <c r="D2490" s="53">
        <v>1.0173000000000001</v>
      </c>
      <c r="E2490" s="55">
        <v>4.1999999999999997E-3</v>
      </c>
      <c r="F2490" s="53">
        <v>1.0129999999999999</v>
      </c>
      <c r="G2490" s="53">
        <v>1.0129999999999999</v>
      </c>
    </row>
    <row r="2491" spans="1:7" x14ac:dyDescent="0.15">
      <c r="A2491" s="53">
        <v>3805</v>
      </c>
      <c r="B2491" s="11" t="s">
        <v>6064</v>
      </c>
      <c r="C2491" s="53">
        <v>1.0885</v>
      </c>
      <c r="D2491" s="53">
        <v>1.0885</v>
      </c>
      <c r="E2491" s="55">
        <v>4.1999999999999997E-3</v>
      </c>
      <c r="F2491" s="53">
        <v>1.0839000000000001</v>
      </c>
      <c r="G2491" s="53">
        <v>1.0839000000000001</v>
      </c>
    </row>
    <row r="2492" spans="1:7" x14ac:dyDescent="0.15">
      <c r="A2492" s="53">
        <v>1723</v>
      </c>
      <c r="B2492" s="11" t="s">
        <v>275</v>
      </c>
      <c r="C2492" s="53">
        <v>0.71299999999999997</v>
      </c>
      <c r="D2492" s="53">
        <v>0.71299999999999997</v>
      </c>
      <c r="E2492" s="55">
        <v>4.1999999999999997E-3</v>
      </c>
      <c r="F2492" s="53">
        <v>0.71</v>
      </c>
      <c r="G2492" s="53">
        <v>0.71</v>
      </c>
    </row>
    <row r="2493" spans="1:7" x14ac:dyDescent="0.15">
      <c r="A2493" s="53">
        <v>1674</v>
      </c>
      <c r="B2493" s="11" t="s">
        <v>142</v>
      </c>
      <c r="C2493" s="53">
        <v>1.0222</v>
      </c>
      <c r="D2493" s="53">
        <v>1.0222</v>
      </c>
      <c r="E2493" s="55">
        <v>4.1999999999999997E-3</v>
      </c>
      <c r="F2493" s="53">
        <v>1.0179</v>
      </c>
      <c r="G2493" s="53">
        <v>1.0179</v>
      </c>
    </row>
    <row r="2494" spans="1:7" x14ac:dyDescent="0.15">
      <c r="A2494" s="53">
        <v>4496</v>
      </c>
      <c r="B2494" s="11" t="s">
        <v>7812</v>
      </c>
      <c r="C2494" s="53">
        <v>0.99860000000000004</v>
      </c>
      <c r="D2494" s="53">
        <v>0.99860000000000004</v>
      </c>
      <c r="E2494" s="55">
        <v>4.1999999999999997E-3</v>
      </c>
      <c r="F2494" s="53">
        <v>0.99439999999999995</v>
      </c>
      <c r="G2494" s="53">
        <v>0.99439999999999995</v>
      </c>
    </row>
    <row r="2495" spans="1:7" x14ac:dyDescent="0.15">
      <c r="A2495" s="53">
        <v>4565</v>
      </c>
      <c r="B2495" s="11" t="s">
        <v>6778</v>
      </c>
      <c r="C2495" s="53">
        <v>0.99880000000000002</v>
      </c>
      <c r="D2495" s="53">
        <v>0.99880000000000002</v>
      </c>
      <c r="E2495" s="55">
        <v>4.1999999999999997E-3</v>
      </c>
      <c r="F2495" s="53">
        <v>0.99460000000000004</v>
      </c>
      <c r="G2495" s="53">
        <v>0.99460000000000004</v>
      </c>
    </row>
    <row r="2496" spans="1:7" x14ac:dyDescent="0.15">
      <c r="A2496" s="53">
        <v>570001</v>
      </c>
      <c r="B2496" s="11" t="s">
        <v>209</v>
      </c>
      <c r="C2496" s="53">
        <v>1.8320000000000001</v>
      </c>
      <c r="D2496" s="53">
        <v>1.8320000000000001</v>
      </c>
      <c r="E2496" s="55">
        <v>4.1999999999999997E-3</v>
      </c>
      <c r="F2496" s="53">
        <v>1.8243</v>
      </c>
      <c r="G2496" s="53">
        <v>1.8243</v>
      </c>
    </row>
    <row r="2497" spans="1:7" x14ac:dyDescent="0.15">
      <c r="A2497" s="53">
        <v>165523</v>
      </c>
      <c r="B2497" s="11" t="s">
        <v>10288</v>
      </c>
      <c r="C2497" s="53">
        <v>0.71399999999999997</v>
      </c>
      <c r="D2497" s="53">
        <v>0</v>
      </c>
      <c r="E2497" s="55">
        <v>4.1999999999999997E-3</v>
      </c>
      <c r="F2497" s="53">
        <v>0.71099999999999997</v>
      </c>
      <c r="G2497" s="53">
        <v>0</v>
      </c>
    </row>
    <row r="2498" spans="1:7" x14ac:dyDescent="0.15">
      <c r="A2498" s="53">
        <v>160505</v>
      </c>
      <c r="B2498" s="11" t="s">
        <v>10113</v>
      </c>
      <c r="C2498" s="53">
        <v>1.669</v>
      </c>
      <c r="D2498" s="53">
        <v>5.5620000000000003</v>
      </c>
      <c r="E2498" s="55">
        <v>4.1999999999999997E-3</v>
      </c>
      <c r="F2498" s="53">
        <v>1.6619999999999999</v>
      </c>
      <c r="G2498" s="53">
        <v>5.5549999999999997</v>
      </c>
    </row>
    <row r="2499" spans="1:7" x14ac:dyDescent="0.15">
      <c r="A2499" s="53">
        <v>1822</v>
      </c>
      <c r="B2499" s="11" t="s">
        <v>298</v>
      </c>
      <c r="C2499" s="53">
        <v>0.71599999999999997</v>
      </c>
      <c r="D2499" s="53">
        <v>0.71599999999999997</v>
      </c>
      <c r="E2499" s="55">
        <v>4.1999999999999997E-3</v>
      </c>
      <c r="F2499" s="53">
        <v>0.71299999999999997</v>
      </c>
      <c r="G2499" s="53">
        <v>0.71299999999999997</v>
      </c>
    </row>
    <row r="2500" spans="1:7" x14ac:dyDescent="0.15">
      <c r="A2500" s="53">
        <v>3241</v>
      </c>
      <c r="B2500" s="11" t="s">
        <v>6655</v>
      </c>
      <c r="C2500" s="53">
        <v>0.88339999999999996</v>
      </c>
      <c r="D2500" s="53">
        <v>0.88339999999999996</v>
      </c>
      <c r="E2500" s="55">
        <v>4.1999999999999997E-3</v>
      </c>
      <c r="F2500" s="53">
        <v>0.87970000000000004</v>
      </c>
      <c r="G2500" s="53">
        <v>0.87970000000000004</v>
      </c>
    </row>
    <row r="2501" spans="1:7" x14ac:dyDescent="0.15">
      <c r="A2501" s="53">
        <v>160514</v>
      </c>
      <c r="B2501" s="11" t="s">
        <v>10321</v>
      </c>
      <c r="C2501" s="53">
        <v>1.194</v>
      </c>
      <c r="D2501" s="53">
        <v>1.294</v>
      </c>
      <c r="E2501" s="55">
        <v>4.1999999999999997E-3</v>
      </c>
      <c r="F2501" s="53">
        <v>1.1890000000000001</v>
      </c>
      <c r="G2501" s="53">
        <v>1.2889999999999999</v>
      </c>
    </row>
    <row r="2502" spans="1:7" x14ac:dyDescent="0.15">
      <c r="A2502" s="53">
        <v>1673</v>
      </c>
      <c r="B2502" s="11" t="s">
        <v>143</v>
      </c>
      <c r="C2502" s="53">
        <v>1.0276000000000001</v>
      </c>
      <c r="D2502" s="53">
        <v>1.0276000000000001</v>
      </c>
      <c r="E2502" s="55">
        <v>4.1999999999999997E-3</v>
      </c>
      <c r="F2502" s="53">
        <v>1.0233000000000001</v>
      </c>
      <c r="G2502" s="53">
        <v>1.0233000000000001</v>
      </c>
    </row>
    <row r="2503" spans="1:7" x14ac:dyDescent="0.15">
      <c r="A2503" s="53">
        <v>3403</v>
      </c>
      <c r="B2503" s="11" t="s">
        <v>371</v>
      </c>
      <c r="C2503" s="53">
        <v>1.0795999999999999</v>
      </c>
      <c r="D2503" s="53">
        <v>1.0795999999999999</v>
      </c>
      <c r="E2503" s="55">
        <v>4.1999999999999997E-3</v>
      </c>
      <c r="F2503" s="53">
        <v>1.0750999999999999</v>
      </c>
      <c r="G2503" s="53">
        <v>1.0750999999999999</v>
      </c>
    </row>
    <row r="2504" spans="1:7" x14ac:dyDescent="0.15">
      <c r="A2504" s="53">
        <v>1687</v>
      </c>
      <c r="B2504" s="11" t="s">
        <v>8325</v>
      </c>
      <c r="C2504" s="53">
        <v>1.0335000000000001</v>
      </c>
      <c r="D2504" s="53">
        <v>1.1174999999999999</v>
      </c>
      <c r="E2504" s="55">
        <v>4.1999999999999997E-3</v>
      </c>
      <c r="F2504" s="53">
        <v>1.0291999999999999</v>
      </c>
      <c r="G2504" s="53">
        <v>1.1132</v>
      </c>
    </row>
    <row r="2505" spans="1:7" x14ac:dyDescent="0.15">
      <c r="A2505" s="53">
        <v>163116</v>
      </c>
      <c r="B2505" s="11" t="s">
        <v>8972</v>
      </c>
      <c r="C2505" s="53">
        <v>1.0826</v>
      </c>
      <c r="D2505" s="53">
        <v>0.71619999999999995</v>
      </c>
      <c r="E2505" s="55">
        <v>4.1999999999999997E-3</v>
      </c>
      <c r="F2505" s="53">
        <v>1.0781000000000001</v>
      </c>
      <c r="G2505" s="53">
        <v>0.71319999999999995</v>
      </c>
    </row>
    <row r="2506" spans="1:7" x14ac:dyDescent="0.15">
      <c r="A2506" s="53">
        <v>257060</v>
      </c>
      <c r="B2506" s="11" t="s">
        <v>6668</v>
      </c>
      <c r="C2506" s="53">
        <v>0.62570000000000003</v>
      </c>
      <c r="D2506" s="53">
        <v>0.62570000000000003</v>
      </c>
      <c r="E2506" s="55">
        <v>4.1999999999999997E-3</v>
      </c>
      <c r="F2506" s="53">
        <v>0.62309999999999999</v>
      </c>
      <c r="G2506" s="53">
        <v>0.62309999999999999</v>
      </c>
    </row>
    <row r="2507" spans="1:7" x14ac:dyDescent="0.15">
      <c r="A2507" s="53">
        <v>1686</v>
      </c>
      <c r="B2507" s="11" t="s">
        <v>8326</v>
      </c>
      <c r="C2507" s="53">
        <v>1.0353000000000001</v>
      </c>
      <c r="D2507" s="53">
        <v>1.1293</v>
      </c>
      <c r="E2507" s="55">
        <v>4.1999999999999997E-3</v>
      </c>
      <c r="F2507" s="53">
        <v>1.0309999999999999</v>
      </c>
      <c r="G2507" s="53">
        <v>1.125</v>
      </c>
    </row>
    <row r="2508" spans="1:7" x14ac:dyDescent="0.15">
      <c r="A2508" s="53">
        <v>519738</v>
      </c>
      <c r="B2508" s="11" t="s">
        <v>10767</v>
      </c>
      <c r="C2508" s="53">
        <v>1.204</v>
      </c>
      <c r="D2508" s="53">
        <v>1.4930000000000001</v>
      </c>
      <c r="E2508" s="55">
        <v>4.1999999999999997E-3</v>
      </c>
      <c r="F2508" s="53">
        <v>1.1990000000000001</v>
      </c>
      <c r="G2508" s="53">
        <v>1.488</v>
      </c>
    </row>
    <row r="2509" spans="1:7" x14ac:dyDescent="0.15">
      <c r="A2509" s="53">
        <v>1141</v>
      </c>
      <c r="B2509" s="11" t="s">
        <v>7424</v>
      </c>
      <c r="C2509" s="53">
        <v>1.2050000000000001</v>
      </c>
      <c r="D2509" s="53">
        <v>1.2050000000000001</v>
      </c>
      <c r="E2509" s="55">
        <v>4.1999999999999997E-3</v>
      </c>
      <c r="F2509" s="53">
        <v>1.2</v>
      </c>
      <c r="G2509" s="53">
        <v>1.2</v>
      </c>
    </row>
    <row r="2510" spans="1:7" x14ac:dyDescent="0.15">
      <c r="A2510" s="53">
        <v>4510</v>
      </c>
      <c r="B2510" s="11" t="s">
        <v>6627</v>
      </c>
      <c r="C2510" s="53">
        <v>0.96399999999999997</v>
      </c>
      <c r="D2510" s="53">
        <v>1.145</v>
      </c>
      <c r="E2510" s="55">
        <v>4.1999999999999997E-3</v>
      </c>
      <c r="F2510" s="53">
        <v>0.96</v>
      </c>
      <c r="G2510" s="53">
        <v>1.141</v>
      </c>
    </row>
    <row r="2511" spans="1:7" x14ac:dyDescent="0.15">
      <c r="A2511" s="53">
        <v>1760</v>
      </c>
      <c r="B2511" s="11" t="s">
        <v>10348</v>
      </c>
      <c r="C2511" s="53">
        <v>0.96399999999999997</v>
      </c>
      <c r="D2511" s="53">
        <v>0.96399999999999997</v>
      </c>
      <c r="E2511" s="55">
        <v>4.1999999999999997E-3</v>
      </c>
      <c r="F2511" s="53">
        <v>0.96</v>
      </c>
      <c r="G2511" s="53">
        <v>0.96</v>
      </c>
    </row>
    <row r="2512" spans="1:7" x14ac:dyDescent="0.15">
      <c r="A2512" s="53">
        <v>3144</v>
      </c>
      <c r="B2512" s="11" t="s">
        <v>10665</v>
      </c>
      <c r="C2512" s="53">
        <v>1.1589</v>
      </c>
      <c r="D2512" s="53">
        <v>1.1589</v>
      </c>
      <c r="E2512" s="55">
        <v>4.1999999999999997E-3</v>
      </c>
      <c r="F2512" s="53">
        <v>1.1540999999999999</v>
      </c>
      <c r="G2512" s="53">
        <v>1.1540999999999999</v>
      </c>
    </row>
    <row r="2513" spans="1:7" x14ac:dyDescent="0.15">
      <c r="A2513" s="53">
        <v>4300</v>
      </c>
      <c r="B2513" s="11" t="s">
        <v>8397</v>
      </c>
      <c r="C2513" s="53">
        <v>0.99070000000000003</v>
      </c>
      <c r="D2513" s="53">
        <v>1.0407</v>
      </c>
      <c r="E2513" s="55">
        <v>4.1999999999999997E-3</v>
      </c>
      <c r="F2513" s="53">
        <v>0.98660000000000003</v>
      </c>
      <c r="G2513" s="53">
        <v>1.0366</v>
      </c>
    </row>
    <row r="2514" spans="1:7" x14ac:dyDescent="0.15">
      <c r="A2514" s="53">
        <v>162414</v>
      </c>
      <c r="B2514" s="11" t="s">
        <v>10668</v>
      </c>
      <c r="C2514" s="53">
        <v>1.1605000000000001</v>
      </c>
      <c r="D2514" s="53">
        <v>1.1605000000000001</v>
      </c>
      <c r="E2514" s="55">
        <v>4.1999999999999997E-3</v>
      </c>
      <c r="F2514" s="53">
        <v>1.1556999999999999</v>
      </c>
      <c r="G2514" s="53">
        <v>1.1556999999999999</v>
      </c>
    </row>
    <row r="2515" spans="1:7" x14ac:dyDescent="0.15">
      <c r="A2515" s="53">
        <v>2134</v>
      </c>
      <c r="B2515" s="11" t="s">
        <v>9252</v>
      </c>
      <c r="C2515" s="53">
        <v>1.2110000000000001</v>
      </c>
      <c r="D2515" s="53">
        <v>1.2110000000000001</v>
      </c>
      <c r="E2515" s="55">
        <v>4.1000000000000003E-3</v>
      </c>
      <c r="F2515" s="53">
        <v>1.206</v>
      </c>
      <c r="G2515" s="53">
        <v>1.206</v>
      </c>
    </row>
    <row r="2516" spans="1:7" x14ac:dyDescent="0.15">
      <c r="A2516" s="53">
        <v>4316</v>
      </c>
      <c r="B2516" s="11" t="s">
        <v>8006</v>
      </c>
      <c r="C2516" s="53">
        <v>1.0193000000000001</v>
      </c>
      <c r="D2516" s="53">
        <v>1.0193000000000001</v>
      </c>
      <c r="E2516" s="55">
        <v>4.1000000000000003E-3</v>
      </c>
      <c r="F2516" s="53">
        <v>1.0150999999999999</v>
      </c>
      <c r="G2516" s="53">
        <v>1.0150999999999999</v>
      </c>
    </row>
    <row r="2517" spans="1:7" x14ac:dyDescent="0.15">
      <c r="A2517" s="53">
        <v>4337</v>
      </c>
      <c r="B2517" s="11" t="s">
        <v>8460</v>
      </c>
      <c r="C2517" s="53">
        <v>0.99819999999999998</v>
      </c>
      <c r="D2517" s="53">
        <v>1.0327</v>
      </c>
      <c r="E2517" s="55">
        <v>4.1000000000000003E-3</v>
      </c>
      <c r="F2517" s="53">
        <v>0.99409999999999998</v>
      </c>
      <c r="G2517" s="53">
        <v>1.0286</v>
      </c>
    </row>
    <row r="2518" spans="1:7" x14ac:dyDescent="0.15">
      <c r="A2518" s="53">
        <v>3016</v>
      </c>
      <c r="B2518" s="11" t="s">
        <v>6531</v>
      </c>
      <c r="C2518" s="53">
        <v>1.0468999999999999</v>
      </c>
      <c r="D2518" s="53">
        <v>1.0468999999999999</v>
      </c>
      <c r="E2518" s="55">
        <v>4.1000000000000003E-3</v>
      </c>
      <c r="F2518" s="53">
        <v>1.0426</v>
      </c>
      <c r="G2518" s="53">
        <v>1.0426</v>
      </c>
    </row>
    <row r="2519" spans="1:7" x14ac:dyDescent="0.15">
      <c r="A2519" s="53">
        <v>4336</v>
      </c>
      <c r="B2519" s="11" t="s">
        <v>8461</v>
      </c>
      <c r="C2519" s="53">
        <v>0.99850000000000005</v>
      </c>
      <c r="D2519" s="53">
        <v>1.0338000000000001</v>
      </c>
      <c r="E2519" s="55">
        <v>4.1000000000000003E-3</v>
      </c>
      <c r="F2519" s="53">
        <v>0.99439999999999995</v>
      </c>
      <c r="G2519" s="53">
        <v>1.0297000000000001</v>
      </c>
    </row>
    <row r="2520" spans="1:7" x14ac:dyDescent="0.15">
      <c r="A2520" s="53">
        <v>2244</v>
      </c>
      <c r="B2520" s="11" t="s">
        <v>8118</v>
      </c>
      <c r="C2520" s="53">
        <v>0.97499999999999998</v>
      </c>
      <c r="D2520" s="53">
        <v>1.0249999999999999</v>
      </c>
      <c r="E2520" s="55">
        <v>4.1000000000000003E-3</v>
      </c>
      <c r="F2520" s="53">
        <v>0.97099999999999997</v>
      </c>
      <c r="G2520" s="53">
        <v>1.0209999999999999</v>
      </c>
    </row>
    <row r="2521" spans="1:7" x14ac:dyDescent="0.15">
      <c r="A2521" s="53">
        <v>339</v>
      </c>
      <c r="B2521" s="11" t="s">
        <v>156</v>
      </c>
      <c r="C2521" s="53">
        <v>1.464</v>
      </c>
      <c r="D2521" s="53">
        <v>1.464</v>
      </c>
      <c r="E2521" s="55">
        <v>4.1000000000000003E-3</v>
      </c>
      <c r="F2521" s="53">
        <v>1.458</v>
      </c>
      <c r="G2521" s="53">
        <v>1.458</v>
      </c>
    </row>
    <row r="2522" spans="1:7" x14ac:dyDescent="0.15">
      <c r="A2522" s="53">
        <v>2465</v>
      </c>
      <c r="B2522" s="11" t="s">
        <v>8958</v>
      </c>
      <c r="C2522" s="53">
        <v>0.97699999999999998</v>
      </c>
      <c r="D2522" s="53">
        <v>0.97699999999999998</v>
      </c>
      <c r="E2522" s="55">
        <v>4.1000000000000003E-3</v>
      </c>
      <c r="F2522" s="53">
        <v>0.97299999999999998</v>
      </c>
      <c r="G2522" s="53">
        <v>0.97299999999999998</v>
      </c>
    </row>
    <row r="2523" spans="1:7" x14ac:dyDescent="0.15">
      <c r="A2523" s="53">
        <v>1203</v>
      </c>
      <c r="B2523" s="11" t="s">
        <v>10117</v>
      </c>
      <c r="C2523" s="53">
        <v>1.226</v>
      </c>
      <c r="D2523" s="53">
        <v>1.226</v>
      </c>
      <c r="E2523" s="55">
        <v>4.1000000000000003E-3</v>
      </c>
      <c r="F2523" s="53">
        <v>1.2210000000000001</v>
      </c>
      <c r="G2523" s="53">
        <v>1.2210000000000001</v>
      </c>
    </row>
    <row r="2524" spans="1:7" x14ac:dyDescent="0.15">
      <c r="A2524" s="53">
        <v>163810</v>
      </c>
      <c r="B2524" s="11" t="s">
        <v>6237</v>
      </c>
      <c r="C2524" s="53">
        <v>1.718</v>
      </c>
      <c r="D2524" s="53">
        <v>1.738</v>
      </c>
      <c r="E2524" s="55">
        <v>4.1000000000000003E-3</v>
      </c>
      <c r="F2524" s="53">
        <v>1.7110000000000001</v>
      </c>
      <c r="G2524" s="53">
        <v>1.7310000000000001</v>
      </c>
    </row>
    <row r="2525" spans="1:7" x14ac:dyDescent="0.15">
      <c r="A2525" s="53">
        <v>519001</v>
      </c>
      <c r="B2525" s="11" t="s">
        <v>7479</v>
      </c>
      <c r="C2525" s="53">
        <v>2.2839</v>
      </c>
      <c r="D2525" s="53">
        <v>7.6029</v>
      </c>
      <c r="E2525" s="55">
        <v>4.1000000000000003E-3</v>
      </c>
      <c r="F2525" s="53">
        <v>2.2746</v>
      </c>
      <c r="G2525" s="53">
        <v>7.5728999999999997</v>
      </c>
    </row>
    <row r="2526" spans="1:7" x14ac:dyDescent="0.15">
      <c r="A2526" s="53">
        <v>163409</v>
      </c>
      <c r="B2526" s="11" t="s">
        <v>7792</v>
      </c>
      <c r="C2526" s="53">
        <v>1.474</v>
      </c>
      <c r="D2526" s="53">
        <v>2.1539999999999999</v>
      </c>
      <c r="E2526" s="55">
        <v>4.1000000000000003E-3</v>
      </c>
      <c r="F2526" s="53">
        <v>1.468</v>
      </c>
      <c r="G2526" s="53">
        <v>2.1480000000000001</v>
      </c>
    </row>
    <row r="2527" spans="1:7" x14ac:dyDescent="0.15">
      <c r="A2527" s="53">
        <v>3578</v>
      </c>
      <c r="B2527" s="11" t="s">
        <v>6532</v>
      </c>
      <c r="C2527" s="53">
        <v>1.0564</v>
      </c>
      <c r="D2527" s="53">
        <v>1.0564</v>
      </c>
      <c r="E2527" s="55">
        <v>4.1000000000000003E-3</v>
      </c>
      <c r="F2527" s="53">
        <v>1.0521</v>
      </c>
      <c r="G2527" s="53">
        <v>1.0521</v>
      </c>
    </row>
    <row r="2528" spans="1:7" x14ac:dyDescent="0.15">
      <c r="A2528" s="53">
        <v>519735</v>
      </c>
      <c r="B2528" s="11" t="s">
        <v>10654</v>
      </c>
      <c r="C2528" s="53">
        <v>0.98399999999999999</v>
      </c>
      <c r="D2528" s="53">
        <v>1.181</v>
      </c>
      <c r="E2528" s="55">
        <v>4.1000000000000003E-3</v>
      </c>
      <c r="F2528" s="53">
        <v>0.98</v>
      </c>
      <c r="G2528" s="53">
        <v>1.177</v>
      </c>
    </row>
    <row r="2529" spans="1:7" x14ac:dyDescent="0.15">
      <c r="A2529" s="53">
        <v>7</v>
      </c>
      <c r="B2529" s="11" t="s">
        <v>7020</v>
      </c>
      <c r="C2529" s="53">
        <v>1.1561999999999999</v>
      </c>
      <c r="D2529" s="53">
        <v>1.165</v>
      </c>
      <c r="E2529" s="55">
        <v>4.1000000000000003E-3</v>
      </c>
      <c r="F2529" s="53">
        <v>1.1515</v>
      </c>
      <c r="G2529" s="53">
        <v>1.1603000000000001</v>
      </c>
    </row>
    <row r="2530" spans="1:7" x14ac:dyDescent="0.15">
      <c r="A2530" s="53">
        <v>501000</v>
      </c>
      <c r="B2530" s="11" t="s">
        <v>9748</v>
      </c>
      <c r="C2530" s="53">
        <v>1.23</v>
      </c>
      <c r="D2530" s="53">
        <v>1.23</v>
      </c>
      <c r="E2530" s="55">
        <v>4.1000000000000003E-3</v>
      </c>
      <c r="F2530" s="53">
        <v>1.2250000000000001</v>
      </c>
      <c r="G2530" s="53">
        <v>1.2250000000000001</v>
      </c>
    </row>
    <row r="2531" spans="1:7" x14ac:dyDescent="0.15">
      <c r="A2531" s="53">
        <v>150195</v>
      </c>
      <c r="B2531" s="11" t="s">
        <v>10378</v>
      </c>
      <c r="C2531" s="53">
        <v>0.98499999999999999</v>
      </c>
      <c r="D2531" s="53">
        <v>2.0630000000000002</v>
      </c>
      <c r="E2531" s="55">
        <v>4.1000000000000003E-3</v>
      </c>
      <c r="F2531" s="53">
        <v>0.98099999999999998</v>
      </c>
      <c r="G2531" s="53">
        <v>2.0630000000000002</v>
      </c>
    </row>
    <row r="2532" spans="1:7" x14ac:dyDescent="0.15">
      <c r="A2532" s="53">
        <v>673110</v>
      </c>
      <c r="B2532" s="11" t="s">
        <v>351</v>
      </c>
      <c r="C2532" s="53">
        <v>0.98599999999999999</v>
      </c>
      <c r="D2532" s="53">
        <v>0.98599999999999999</v>
      </c>
      <c r="E2532" s="55">
        <v>4.1000000000000003E-3</v>
      </c>
      <c r="F2532" s="53">
        <v>0.98199999999999998</v>
      </c>
      <c r="G2532" s="53">
        <v>0.98199999999999998</v>
      </c>
    </row>
    <row r="2533" spans="1:7" x14ac:dyDescent="0.15">
      <c r="A2533" s="53">
        <v>1193</v>
      </c>
      <c r="B2533" s="11" t="s">
        <v>6700</v>
      </c>
      <c r="C2533" s="53">
        <v>0.74</v>
      </c>
      <c r="D2533" s="53">
        <v>0.74</v>
      </c>
      <c r="E2533" s="55">
        <v>4.1000000000000003E-3</v>
      </c>
      <c r="F2533" s="53">
        <v>0.73699999999999999</v>
      </c>
      <c r="G2533" s="53">
        <v>0.73699999999999999</v>
      </c>
    </row>
    <row r="2534" spans="1:7" x14ac:dyDescent="0.15">
      <c r="A2534" s="53">
        <v>288001</v>
      </c>
      <c r="B2534" s="11" t="s">
        <v>9631</v>
      </c>
      <c r="C2534" s="53">
        <v>0.98799999999999999</v>
      </c>
      <c r="D2534" s="53">
        <v>3.3780000000000001</v>
      </c>
      <c r="E2534" s="55">
        <v>4.1000000000000003E-3</v>
      </c>
      <c r="F2534" s="53">
        <v>0.98399999999999999</v>
      </c>
      <c r="G2534" s="53">
        <v>3.3740000000000001</v>
      </c>
    </row>
    <row r="2535" spans="1:7" x14ac:dyDescent="0.15">
      <c r="A2535" s="53">
        <v>4312</v>
      </c>
      <c r="B2535" s="11" t="s">
        <v>8448</v>
      </c>
      <c r="C2535" s="53">
        <v>0.98909999999999998</v>
      </c>
      <c r="D2535" s="53">
        <v>1.0402</v>
      </c>
      <c r="E2535" s="55">
        <v>4.1000000000000003E-3</v>
      </c>
      <c r="F2535" s="53">
        <v>0.98509999999999998</v>
      </c>
      <c r="G2535" s="53">
        <v>1.0362</v>
      </c>
    </row>
    <row r="2536" spans="1:7" x14ac:dyDescent="0.15">
      <c r="A2536" s="53">
        <v>4313</v>
      </c>
      <c r="B2536" s="11" t="s">
        <v>8459</v>
      </c>
      <c r="C2536" s="53">
        <v>0.98960000000000004</v>
      </c>
      <c r="D2536" s="53">
        <v>1.0390999999999999</v>
      </c>
      <c r="E2536" s="55">
        <v>4.1000000000000003E-3</v>
      </c>
      <c r="F2536" s="53">
        <v>0.98560000000000003</v>
      </c>
      <c r="G2536" s="53">
        <v>1.0350999999999999</v>
      </c>
    </row>
    <row r="2537" spans="1:7" x14ac:dyDescent="0.15">
      <c r="A2537" s="53">
        <v>4299</v>
      </c>
      <c r="B2537" s="11" t="s">
        <v>8391</v>
      </c>
      <c r="C2537" s="53">
        <v>0.9899</v>
      </c>
      <c r="D2537" s="53">
        <v>1.0419</v>
      </c>
      <c r="E2537" s="55">
        <v>4.1000000000000003E-3</v>
      </c>
      <c r="F2537" s="53">
        <v>0.9859</v>
      </c>
      <c r="G2537" s="53">
        <v>1.0379</v>
      </c>
    </row>
    <row r="2538" spans="1:7" x14ac:dyDescent="0.15">
      <c r="A2538" s="53">
        <v>519733</v>
      </c>
      <c r="B2538" s="11" t="s">
        <v>10639</v>
      </c>
      <c r="C2538" s="53">
        <v>0.99</v>
      </c>
      <c r="D2538" s="53">
        <v>1.198</v>
      </c>
      <c r="E2538" s="55">
        <v>4.1000000000000003E-3</v>
      </c>
      <c r="F2538" s="53">
        <v>0.98599999999999999</v>
      </c>
      <c r="G2538" s="53">
        <v>1.194</v>
      </c>
    </row>
    <row r="2539" spans="1:7" x14ac:dyDescent="0.15">
      <c r="A2539" s="53">
        <v>3738</v>
      </c>
      <c r="B2539" s="11" t="s">
        <v>6798</v>
      </c>
      <c r="C2539" s="53">
        <v>1.1395</v>
      </c>
      <c r="D2539" s="53">
        <v>1.1395</v>
      </c>
      <c r="E2539" s="55">
        <v>4.1000000000000003E-3</v>
      </c>
      <c r="F2539" s="53">
        <v>1.1349</v>
      </c>
      <c r="G2539" s="53">
        <v>1.1349</v>
      </c>
    </row>
    <row r="2540" spans="1:7" x14ac:dyDescent="0.15">
      <c r="A2540" s="53">
        <v>913</v>
      </c>
      <c r="B2540" s="11" t="s">
        <v>278</v>
      </c>
      <c r="C2540" s="53">
        <v>0.94299999999999995</v>
      </c>
      <c r="D2540" s="53">
        <v>0.94299999999999995</v>
      </c>
      <c r="E2540" s="55">
        <v>4.0000000000000001E-3</v>
      </c>
      <c r="F2540" s="53">
        <v>0.93920000000000003</v>
      </c>
      <c r="G2540" s="53">
        <v>0.93920000000000003</v>
      </c>
    </row>
    <row r="2541" spans="1:7" x14ac:dyDescent="0.15">
      <c r="A2541" s="53">
        <v>161232</v>
      </c>
      <c r="B2541" s="11" t="s">
        <v>8844</v>
      </c>
      <c r="C2541" s="53">
        <v>0.746</v>
      </c>
      <c r="D2541" s="53">
        <v>0.746</v>
      </c>
      <c r="E2541" s="55">
        <v>4.0000000000000001E-3</v>
      </c>
      <c r="F2541" s="53">
        <v>0.74299999999999999</v>
      </c>
      <c r="G2541" s="53">
        <v>0.74299999999999999</v>
      </c>
    </row>
    <row r="2542" spans="1:7" x14ac:dyDescent="0.15">
      <c r="A2542" s="53">
        <v>372110</v>
      </c>
      <c r="B2542" s="11" t="s">
        <v>8137</v>
      </c>
      <c r="C2542" s="53">
        <v>1.246</v>
      </c>
      <c r="D2542" s="53">
        <v>1.2929999999999999</v>
      </c>
      <c r="E2542" s="55">
        <v>4.0000000000000001E-3</v>
      </c>
      <c r="F2542" s="53">
        <v>1.2410000000000001</v>
      </c>
      <c r="G2542" s="53">
        <v>1.288</v>
      </c>
    </row>
    <row r="2543" spans="1:7" x14ac:dyDescent="0.15">
      <c r="A2543" s="53">
        <v>164821</v>
      </c>
      <c r="B2543" s="11" t="s">
        <v>6484</v>
      </c>
      <c r="C2543" s="53">
        <v>1.0478000000000001</v>
      </c>
      <c r="D2543" s="53">
        <v>0.72009999999999996</v>
      </c>
      <c r="E2543" s="55">
        <v>4.0000000000000001E-3</v>
      </c>
      <c r="F2543" s="53">
        <v>1.0436000000000001</v>
      </c>
      <c r="G2543" s="53">
        <v>0.71740000000000004</v>
      </c>
    </row>
    <row r="2544" spans="1:7" x14ac:dyDescent="0.15">
      <c r="A2544" s="53">
        <v>420009</v>
      </c>
      <c r="B2544" s="11" t="s">
        <v>5988</v>
      </c>
      <c r="C2544" s="53">
        <v>1.4970000000000001</v>
      </c>
      <c r="D2544" s="53">
        <v>1.4970000000000001</v>
      </c>
      <c r="E2544" s="55">
        <v>4.0000000000000001E-3</v>
      </c>
      <c r="F2544" s="53">
        <v>1.4910000000000001</v>
      </c>
      <c r="G2544" s="53">
        <v>1.4910000000000001</v>
      </c>
    </row>
    <row r="2545" spans="1:7" x14ac:dyDescent="0.15">
      <c r="A2545" s="53">
        <v>2503</v>
      </c>
      <c r="B2545" s="11" t="s">
        <v>6713</v>
      </c>
      <c r="C2545" s="53">
        <v>0.999</v>
      </c>
      <c r="D2545" s="53">
        <v>1.0680000000000001</v>
      </c>
      <c r="E2545" s="55">
        <v>4.0000000000000001E-3</v>
      </c>
      <c r="F2545" s="53">
        <v>0.995</v>
      </c>
      <c r="G2545" s="53">
        <v>1.0640000000000001</v>
      </c>
    </row>
    <row r="2546" spans="1:7" x14ac:dyDescent="0.15">
      <c r="A2546" s="53">
        <v>1327</v>
      </c>
      <c r="B2546" s="11" t="s">
        <v>6711</v>
      </c>
      <c r="C2546" s="53">
        <v>1.0998000000000001</v>
      </c>
      <c r="D2546" s="53">
        <v>1.1548</v>
      </c>
      <c r="E2546" s="55">
        <v>4.0000000000000001E-3</v>
      </c>
      <c r="F2546" s="53">
        <v>1.0953999999999999</v>
      </c>
      <c r="G2546" s="53">
        <v>1.1504000000000001</v>
      </c>
    </row>
    <row r="2547" spans="1:7" x14ac:dyDescent="0.15">
      <c r="A2547" s="53">
        <v>270026</v>
      </c>
      <c r="B2547" s="11" t="s">
        <v>9390</v>
      </c>
      <c r="C2547" s="53">
        <v>1.1504000000000001</v>
      </c>
      <c r="D2547" s="53">
        <v>1.1504000000000001</v>
      </c>
      <c r="E2547" s="55">
        <v>4.0000000000000001E-3</v>
      </c>
      <c r="F2547" s="53">
        <v>1.1457999999999999</v>
      </c>
      <c r="G2547" s="53">
        <v>1.1457999999999999</v>
      </c>
    </row>
    <row r="2548" spans="1:7" x14ac:dyDescent="0.15">
      <c r="A2548" s="53">
        <v>257070</v>
      </c>
      <c r="B2548" s="11" t="s">
        <v>6735</v>
      </c>
      <c r="C2548" s="53">
        <v>1.4009</v>
      </c>
      <c r="D2548" s="53">
        <v>1.7019</v>
      </c>
      <c r="E2548" s="55">
        <v>4.0000000000000001E-3</v>
      </c>
      <c r="F2548" s="53">
        <v>1.3953</v>
      </c>
      <c r="G2548" s="53">
        <v>1.6962999999999999</v>
      </c>
    </row>
    <row r="2549" spans="1:7" x14ac:dyDescent="0.15">
      <c r="A2549" s="53">
        <v>1771</v>
      </c>
      <c r="B2549" s="11" t="s">
        <v>8423</v>
      </c>
      <c r="C2549" s="53">
        <v>1.0009999999999999</v>
      </c>
      <c r="D2549" s="53">
        <v>1.0009999999999999</v>
      </c>
      <c r="E2549" s="55">
        <v>4.0000000000000001E-3</v>
      </c>
      <c r="F2549" s="53">
        <v>0.997</v>
      </c>
      <c r="G2549" s="53">
        <v>0.997</v>
      </c>
    </row>
    <row r="2550" spans="1:7" x14ac:dyDescent="0.15">
      <c r="A2550" s="53">
        <v>165525</v>
      </c>
      <c r="B2550" s="11" t="s">
        <v>6859</v>
      </c>
      <c r="C2550" s="53">
        <v>1.002</v>
      </c>
      <c r="D2550" s="53">
        <v>0</v>
      </c>
      <c r="E2550" s="55">
        <v>4.0000000000000001E-3</v>
      </c>
      <c r="F2550" s="53">
        <v>0.998</v>
      </c>
      <c r="G2550" s="53">
        <v>0</v>
      </c>
    </row>
    <row r="2551" spans="1:7" x14ac:dyDescent="0.15">
      <c r="A2551" s="53">
        <v>4997</v>
      </c>
      <c r="B2551" s="11" t="s">
        <v>9169</v>
      </c>
      <c r="C2551" s="53">
        <v>1.0021</v>
      </c>
      <c r="D2551" s="53">
        <v>1.0021</v>
      </c>
      <c r="E2551" s="55">
        <v>4.0000000000000001E-3</v>
      </c>
      <c r="F2551" s="53">
        <v>0.99809999999999999</v>
      </c>
      <c r="G2551" s="53">
        <v>0.99809999999999999</v>
      </c>
    </row>
    <row r="2552" spans="1:7" x14ac:dyDescent="0.15">
      <c r="A2552" s="53">
        <v>501006</v>
      </c>
      <c r="B2552" s="11" t="s">
        <v>8157</v>
      </c>
      <c r="C2552" s="53">
        <v>0.85209999999999997</v>
      </c>
      <c r="D2552" s="53">
        <v>0.85209999999999997</v>
      </c>
      <c r="E2552" s="55">
        <v>4.0000000000000001E-3</v>
      </c>
      <c r="F2552" s="53">
        <v>0.84870000000000001</v>
      </c>
      <c r="G2552" s="53">
        <v>0.84870000000000001</v>
      </c>
    </row>
    <row r="2553" spans="1:7" x14ac:dyDescent="0.15">
      <c r="A2553" s="53">
        <v>2331</v>
      </c>
      <c r="B2553" s="11" t="s">
        <v>9027</v>
      </c>
      <c r="C2553" s="53">
        <v>1.0025999999999999</v>
      </c>
      <c r="D2553" s="53">
        <v>1.0025999999999999</v>
      </c>
      <c r="E2553" s="55">
        <v>4.0000000000000001E-3</v>
      </c>
      <c r="F2553" s="53">
        <v>0.99860000000000004</v>
      </c>
      <c r="G2553" s="53">
        <v>0.99860000000000004</v>
      </c>
    </row>
    <row r="2554" spans="1:7" x14ac:dyDescent="0.15">
      <c r="A2554" s="53">
        <v>2611</v>
      </c>
      <c r="B2554" s="11" t="s">
        <v>10344</v>
      </c>
      <c r="C2554" s="53">
        <v>0.95269999999999999</v>
      </c>
      <c r="D2554" s="53">
        <v>0.95269999999999999</v>
      </c>
      <c r="E2554" s="55">
        <v>4.0000000000000001E-3</v>
      </c>
      <c r="F2554" s="53">
        <v>0.94889999999999997</v>
      </c>
      <c r="G2554" s="53">
        <v>0.94889999999999997</v>
      </c>
    </row>
    <row r="2555" spans="1:7" x14ac:dyDescent="0.15">
      <c r="A2555" s="53">
        <v>150009</v>
      </c>
      <c r="B2555" s="11" t="s">
        <v>7985</v>
      </c>
      <c r="C2555" s="53">
        <v>1.004</v>
      </c>
      <c r="D2555" s="53">
        <v>1.3819999999999999</v>
      </c>
      <c r="E2555" s="55">
        <v>4.0000000000000001E-3</v>
      </c>
      <c r="F2555" s="53">
        <v>1</v>
      </c>
      <c r="G2555" s="53">
        <v>1.377</v>
      </c>
    </row>
    <row r="2556" spans="1:7" x14ac:dyDescent="0.15">
      <c r="A2556" s="53">
        <v>763</v>
      </c>
      <c r="B2556" s="11" t="s">
        <v>6518</v>
      </c>
      <c r="C2556" s="53">
        <v>1.508</v>
      </c>
      <c r="D2556" s="53">
        <v>1.508</v>
      </c>
      <c r="E2556" s="55">
        <v>4.0000000000000001E-3</v>
      </c>
      <c r="F2556" s="53">
        <v>1.502</v>
      </c>
      <c r="G2556" s="53">
        <v>1.502</v>
      </c>
    </row>
    <row r="2557" spans="1:7" x14ac:dyDescent="0.15">
      <c r="A2557" s="53">
        <v>1125</v>
      </c>
      <c r="B2557" s="11" t="s">
        <v>10365</v>
      </c>
      <c r="C2557" s="53">
        <v>0.755</v>
      </c>
      <c r="D2557" s="53">
        <v>0.755</v>
      </c>
      <c r="E2557" s="55">
        <v>4.0000000000000001E-3</v>
      </c>
      <c r="F2557" s="53">
        <v>0.752</v>
      </c>
      <c r="G2557" s="53">
        <v>0.752</v>
      </c>
    </row>
    <row r="2558" spans="1:7" x14ac:dyDescent="0.15">
      <c r="A2558" s="53">
        <v>519949</v>
      </c>
      <c r="B2558" s="11" t="s">
        <v>8184</v>
      </c>
      <c r="C2558" s="53">
        <v>1.0069999999999999</v>
      </c>
      <c r="D2558" s="53">
        <v>1.0669999999999999</v>
      </c>
      <c r="E2558" s="55">
        <v>4.0000000000000001E-3</v>
      </c>
      <c r="F2558" s="53">
        <v>1.0029999999999999</v>
      </c>
      <c r="G2558" s="53">
        <v>1.0629999999999999</v>
      </c>
    </row>
    <row r="2559" spans="1:7" x14ac:dyDescent="0.15">
      <c r="A2559" s="53">
        <v>519649</v>
      </c>
      <c r="B2559" s="11" t="s">
        <v>8077</v>
      </c>
      <c r="C2559" s="53">
        <v>1.0089999999999999</v>
      </c>
      <c r="D2559" s="53">
        <v>1.0329999999999999</v>
      </c>
      <c r="E2559" s="55">
        <v>4.0000000000000001E-3</v>
      </c>
      <c r="F2559" s="53">
        <v>1.0049999999999999</v>
      </c>
      <c r="G2559" s="53">
        <v>1.0289999999999999</v>
      </c>
    </row>
    <row r="2560" spans="1:7" x14ac:dyDescent="0.15">
      <c r="A2560" s="53">
        <v>519650</v>
      </c>
      <c r="B2560" s="11" t="s">
        <v>8078</v>
      </c>
      <c r="C2560" s="53">
        <v>1.0089999999999999</v>
      </c>
      <c r="D2560" s="53">
        <v>1.0329999999999999</v>
      </c>
      <c r="E2560" s="55">
        <v>4.0000000000000001E-3</v>
      </c>
      <c r="F2560" s="53">
        <v>1.0049999999999999</v>
      </c>
      <c r="G2560" s="53">
        <v>1.0289999999999999</v>
      </c>
    </row>
    <row r="2561" spans="1:7" x14ac:dyDescent="0.15">
      <c r="A2561" s="53">
        <v>1807</v>
      </c>
      <c r="B2561" s="11" t="s">
        <v>9804</v>
      </c>
      <c r="C2561" s="53">
        <v>1.0089999999999999</v>
      </c>
      <c r="D2561" s="53">
        <v>1.0089999999999999</v>
      </c>
      <c r="E2561" s="55">
        <v>4.0000000000000001E-3</v>
      </c>
      <c r="F2561" s="53">
        <v>1.0049999999999999</v>
      </c>
      <c r="G2561" s="53">
        <v>1.0049999999999999</v>
      </c>
    </row>
    <row r="2562" spans="1:7" x14ac:dyDescent="0.15">
      <c r="A2562" s="53">
        <v>1328</v>
      </c>
      <c r="B2562" s="11" t="s">
        <v>6705</v>
      </c>
      <c r="C2562" s="53">
        <v>0.98380000000000001</v>
      </c>
      <c r="D2562" s="53">
        <v>0.98380000000000001</v>
      </c>
      <c r="E2562" s="55">
        <v>4.0000000000000001E-3</v>
      </c>
      <c r="F2562" s="53">
        <v>0.97989999999999999</v>
      </c>
      <c r="G2562" s="53">
        <v>0.97989999999999999</v>
      </c>
    </row>
    <row r="2563" spans="1:7" x14ac:dyDescent="0.15">
      <c r="A2563" s="53">
        <v>2610</v>
      </c>
      <c r="B2563" s="11" t="s">
        <v>10342</v>
      </c>
      <c r="C2563" s="53">
        <v>0.95940000000000003</v>
      </c>
      <c r="D2563" s="53">
        <v>0.95940000000000003</v>
      </c>
      <c r="E2563" s="55">
        <v>4.0000000000000001E-3</v>
      </c>
      <c r="F2563" s="53">
        <v>0.9556</v>
      </c>
      <c r="G2563" s="53">
        <v>0.9556</v>
      </c>
    </row>
    <row r="2564" spans="1:7" x14ac:dyDescent="0.15">
      <c r="A2564" s="53">
        <v>1806</v>
      </c>
      <c r="B2564" s="11" t="s">
        <v>10152</v>
      </c>
      <c r="C2564" s="53">
        <v>1.01</v>
      </c>
      <c r="D2564" s="53">
        <v>1.01</v>
      </c>
      <c r="E2564" s="55">
        <v>4.0000000000000001E-3</v>
      </c>
      <c r="F2564" s="53">
        <v>1.006</v>
      </c>
      <c r="G2564" s="53">
        <v>1.006</v>
      </c>
    </row>
    <row r="2565" spans="1:7" x14ac:dyDescent="0.15">
      <c r="A2565" s="53">
        <v>501005</v>
      </c>
      <c r="B2565" s="11" t="s">
        <v>8152</v>
      </c>
      <c r="C2565" s="53">
        <v>0.85909999999999997</v>
      </c>
      <c r="D2565" s="53">
        <v>0.85909999999999997</v>
      </c>
      <c r="E2565" s="55">
        <v>4.0000000000000001E-3</v>
      </c>
      <c r="F2565" s="53">
        <v>0.85570000000000002</v>
      </c>
      <c r="G2565" s="53">
        <v>0.85570000000000002</v>
      </c>
    </row>
    <row r="2566" spans="1:7" x14ac:dyDescent="0.15">
      <c r="A2566" s="53">
        <v>1818</v>
      </c>
      <c r="B2566" s="11" t="s">
        <v>9809</v>
      </c>
      <c r="C2566" s="53">
        <v>1.012</v>
      </c>
      <c r="D2566" s="53">
        <v>1.012</v>
      </c>
      <c r="E2566" s="55">
        <v>4.0000000000000001E-3</v>
      </c>
      <c r="F2566" s="53">
        <v>1.008</v>
      </c>
      <c r="G2566" s="53">
        <v>1.008</v>
      </c>
    </row>
    <row r="2567" spans="1:7" x14ac:dyDescent="0.15">
      <c r="A2567" s="53">
        <v>90001</v>
      </c>
      <c r="B2567" s="11" t="s">
        <v>5899</v>
      </c>
      <c r="C2567" s="53">
        <v>0.96230000000000004</v>
      </c>
      <c r="D2567" s="53">
        <v>3.9514</v>
      </c>
      <c r="E2567" s="55">
        <v>4.0000000000000001E-3</v>
      </c>
      <c r="F2567" s="53">
        <v>0.95850000000000002</v>
      </c>
      <c r="G2567" s="53">
        <v>3.9476</v>
      </c>
    </row>
    <row r="2568" spans="1:7" x14ac:dyDescent="0.15">
      <c r="A2568" s="53">
        <v>1817</v>
      </c>
      <c r="B2568" s="11" t="s">
        <v>9810</v>
      </c>
      <c r="C2568" s="53">
        <v>1.0129999999999999</v>
      </c>
      <c r="D2568" s="53">
        <v>1.0129999999999999</v>
      </c>
      <c r="E2568" s="55">
        <v>4.0000000000000001E-3</v>
      </c>
      <c r="F2568" s="53">
        <v>1.0089999999999999</v>
      </c>
      <c r="G2568" s="53">
        <v>1.0089999999999999</v>
      </c>
    </row>
    <row r="2569" spans="1:7" x14ac:dyDescent="0.15">
      <c r="A2569" s="53">
        <v>723</v>
      </c>
      <c r="B2569" s="11" t="s">
        <v>10773</v>
      </c>
      <c r="C2569" s="53">
        <v>1.0149999999999999</v>
      </c>
      <c r="D2569" s="53">
        <v>1.276</v>
      </c>
      <c r="E2569" s="55">
        <v>4.0000000000000001E-3</v>
      </c>
      <c r="F2569" s="53">
        <v>1.0109999999999999</v>
      </c>
      <c r="G2569" s="53">
        <v>1.272</v>
      </c>
    </row>
    <row r="2570" spans="1:7" x14ac:dyDescent="0.15">
      <c r="A2570" s="53">
        <v>4855</v>
      </c>
      <c r="B2570" s="11" t="s">
        <v>9366</v>
      </c>
      <c r="C2570" s="53">
        <v>0.93930000000000002</v>
      </c>
      <c r="D2570" s="53">
        <v>0.93930000000000002</v>
      </c>
      <c r="E2570" s="55">
        <v>4.0000000000000001E-3</v>
      </c>
      <c r="F2570" s="53">
        <v>0.93559999999999999</v>
      </c>
      <c r="G2570" s="53">
        <v>0.93559999999999999</v>
      </c>
    </row>
    <row r="2571" spans="1:7" x14ac:dyDescent="0.15">
      <c r="A2571" s="53">
        <v>4966</v>
      </c>
      <c r="B2571" s="11" t="s">
        <v>6786</v>
      </c>
      <c r="C2571" s="53">
        <v>0.99019999999999997</v>
      </c>
      <c r="D2571" s="53">
        <v>0.99019999999999997</v>
      </c>
      <c r="E2571" s="55">
        <v>4.0000000000000001E-3</v>
      </c>
      <c r="F2571" s="53">
        <v>0.98629999999999995</v>
      </c>
      <c r="G2571" s="53">
        <v>0.98629999999999995</v>
      </c>
    </row>
    <row r="2572" spans="1:7" x14ac:dyDescent="0.15">
      <c r="A2572" s="53">
        <v>4319</v>
      </c>
      <c r="B2572" s="11" t="s">
        <v>5976</v>
      </c>
      <c r="C2572" s="53">
        <v>1.016</v>
      </c>
      <c r="D2572" s="53">
        <v>1.016</v>
      </c>
      <c r="E2572" s="55">
        <v>4.0000000000000001E-3</v>
      </c>
      <c r="F2572" s="53">
        <v>1.012</v>
      </c>
      <c r="G2572" s="53">
        <v>1.012</v>
      </c>
    </row>
    <row r="2573" spans="1:7" x14ac:dyDescent="0.15">
      <c r="A2573" s="53">
        <v>2226</v>
      </c>
      <c r="B2573" s="11" t="s">
        <v>60</v>
      </c>
      <c r="C2573" s="53">
        <v>1.016</v>
      </c>
      <c r="D2573" s="53">
        <v>1.016</v>
      </c>
      <c r="E2573" s="55">
        <v>4.0000000000000001E-3</v>
      </c>
      <c r="F2573" s="53">
        <v>1.012</v>
      </c>
      <c r="G2573" s="53">
        <v>1.012</v>
      </c>
    </row>
    <row r="2574" spans="1:7" x14ac:dyDescent="0.15">
      <c r="A2574" s="53">
        <v>2615</v>
      </c>
      <c r="B2574" s="11" t="s">
        <v>7140</v>
      </c>
      <c r="C2574" s="53">
        <v>1.0169999999999999</v>
      </c>
      <c r="D2574" s="53">
        <v>1.1000000000000001</v>
      </c>
      <c r="E2574" s="55">
        <v>3.8999999999999998E-3</v>
      </c>
      <c r="F2574" s="53">
        <v>1.0129999999999999</v>
      </c>
      <c r="G2574" s="53">
        <v>1.0960000000000001</v>
      </c>
    </row>
    <row r="2575" spans="1:7" x14ac:dyDescent="0.15">
      <c r="A2575" s="53">
        <v>4965</v>
      </c>
      <c r="B2575" s="11" t="s">
        <v>6787</v>
      </c>
      <c r="C2575" s="53">
        <v>0.99390000000000001</v>
      </c>
      <c r="D2575" s="53">
        <v>0.99390000000000001</v>
      </c>
      <c r="E2575" s="55">
        <v>3.8999999999999998E-3</v>
      </c>
      <c r="F2575" s="53">
        <v>0.99</v>
      </c>
      <c r="G2575" s="53">
        <v>0.99</v>
      </c>
    </row>
    <row r="2576" spans="1:7" x14ac:dyDescent="0.15">
      <c r="A2576" s="53">
        <v>4993</v>
      </c>
      <c r="B2576" s="11" t="s">
        <v>9069</v>
      </c>
      <c r="C2576" s="53">
        <v>0.99490000000000001</v>
      </c>
      <c r="D2576" s="53">
        <v>0.99490000000000001</v>
      </c>
      <c r="E2576" s="55">
        <v>3.8999999999999998E-3</v>
      </c>
      <c r="F2576" s="53">
        <v>0.99099999999999999</v>
      </c>
      <c r="G2576" s="53">
        <v>0.99099999999999999</v>
      </c>
    </row>
    <row r="2577" spans="1:7" x14ac:dyDescent="0.15">
      <c r="A2577" s="53">
        <v>372010</v>
      </c>
      <c r="B2577" s="11" t="s">
        <v>8145</v>
      </c>
      <c r="C2577" s="53">
        <v>1.276</v>
      </c>
      <c r="D2577" s="53">
        <v>1.3260000000000001</v>
      </c>
      <c r="E2577" s="55">
        <v>3.8999999999999998E-3</v>
      </c>
      <c r="F2577" s="53">
        <v>1.2709999999999999</v>
      </c>
      <c r="G2577" s="53">
        <v>1.321</v>
      </c>
    </row>
    <row r="2578" spans="1:7" x14ac:dyDescent="0.15">
      <c r="A2578" s="53">
        <v>1310</v>
      </c>
      <c r="B2578" s="11" t="s">
        <v>7938</v>
      </c>
      <c r="C2578" s="53">
        <v>1.1742999999999999</v>
      </c>
      <c r="D2578" s="53">
        <v>1.1742999999999999</v>
      </c>
      <c r="E2578" s="55">
        <v>3.8999999999999998E-3</v>
      </c>
      <c r="F2578" s="53">
        <v>1.1697</v>
      </c>
      <c r="G2578" s="53">
        <v>1.1697</v>
      </c>
    </row>
    <row r="2579" spans="1:7" x14ac:dyDescent="0.15">
      <c r="A2579" s="53">
        <v>3334</v>
      </c>
      <c r="B2579" s="11" t="s">
        <v>6795</v>
      </c>
      <c r="C2579" s="53">
        <v>0.94579999999999997</v>
      </c>
      <c r="D2579" s="53">
        <v>0.94579999999999997</v>
      </c>
      <c r="E2579" s="55">
        <v>3.8999999999999998E-3</v>
      </c>
      <c r="F2579" s="53">
        <v>0.94210000000000005</v>
      </c>
      <c r="G2579" s="53">
        <v>0.94210000000000005</v>
      </c>
    </row>
    <row r="2580" spans="1:7" x14ac:dyDescent="0.15">
      <c r="A2580" s="53">
        <v>217</v>
      </c>
      <c r="B2580" s="11" t="s">
        <v>6057</v>
      </c>
      <c r="C2580" s="53">
        <v>0.99709999999999999</v>
      </c>
      <c r="D2580" s="53">
        <v>0.99709999999999999</v>
      </c>
      <c r="E2580" s="55">
        <v>3.8999999999999998E-3</v>
      </c>
      <c r="F2580" s="53">
        <v>0.99319999999999997</v>
      </c>
      <c r="G2580" s="53">
        <v>0.99319999999999997</v>
      </c>
    </row>
    <row r="2581" spans="1:7" x14ac:dyDescent="0.15">
      <c r="A2581" s="53">
        <v>3562</v>
      </c>
      <c r="B2581" s="11" t="s">
        <v>6419</v>
      </c>
      <c r="C2581" s="53">
        <v>1.0744</v>
      </c>
      <c r="D2581" s="53">
        <v>1.0744</v>
      </c>
      <c r="E2581" s="55">
        <v>3.8999999999999998E-3</v>
      </c>
      <c r="F2581" s="53">
        <v>1.0702</v>
      </c>
      <c r="G2581" s="53">
        <v>1.0702</v>
      </c>
    </row>
    <row r="2582" spans="1:7" x14ac:dyDescent="0.15">
      <c r="A2582" s="53">
        <v>3561</v>
      </c>
      <c r="B2582" s="11" t="s">
        <v>6420</v>
      </c>
      <c r="C2582" s="53">
        <v>1.0754999999999999</v>
      </c>
      <c r="D2582" s="53">
        <v>1.0754999999999999</v>
      </c>
      <c r="E2582" s="55">
        <v>3.8999999999999998E-3</v>
      </c>
      <c r="F2582" s="53">
        <v>1.0712999999999999</v>
      </c>
      <c r="G2582" s="53">
        <v>1.0712999999999999</v>
      </c>
    </row>
    <row r="2583" spans="1:7" x14ac:dyDescent="0.15">
      <c r="A2583" s="53">
        <v>2103</v>
      </c>
      <c r="B2583" s="11" t="s">
        <v>9698</v>
      </c>
      <c r="C2583" s="53">
        <v>1.026</v>
      </c>
      <c r="D2583" s="53">
        <v>1.026</v>
      </c>
      <c r="E2583" s="55">
        <v>3.8999999999999998E-3</v>
      </c>
      <c r="F2583" s="53">
        <v>1.022</v>
      </c>
      <c r="G2583" s="53">
        <v>1.022</v>
      </c>
    </row>
    <row r="2584" spans="1:7" x14ac:dyDescent="0.15">
      <c r="A2584" s="53">
        <v>4259</v>
      </c>
      <c r="B2584" s="11" t="s">
        <v>5934</v>
      </c>
      <c r="C2584" s="53">
        <v>1.0264</v>
      </c>
      <c r="D2584" s="53">
        <v>1.0664</v>
      </c>
      <c r="E2584" s="55">
        <v>3.8999999999999998E-3</v>
      </c>
      <c r="F2584" s="53">
        <v>1.0224</v>
      </c>
      <c r="G2584" s="53">
        <v>1.0624</v>
      </c>
    </row>
    <row r="2585" spans="1:7" x14ac:dyDescent="0.15">
      <c r="A2585" s="53">
        <v>531009</v>
      </c>
      <c r="B2585" s="11" t="s">
        <v>10627</v>
      </c>
      <c r="C2585" s="53">
        <v>1.54</v>
      </c>
      <c r="D2585" s="53">
        <v>1.655</v>
      </c>
      <c r="E2585" s="55">
        <v>3.8999999999999998E-3</v>
      </c>
      <c r="F2585" s="53">
        <v>1.534</v>
      </c>
      <c r="G2585" s="53">
        <v>1.649</v>
      </c>
    </row>
    <row r="2586" spans="1:7" x14ac:dyDescent="0.15">
      <c r="A2586" s="53">
        <v>3385</v>
      </c>
      <c r="B2586" s="11" t="s">
        <v>10849</v>
      </c>
      <c r="C2586" s="53">
        <v>0.92400000000000004</v>
      </c>
      <c r="D2586" s="53">
        <v>0.92400000000000004</v>
      </c>
      <c r="E2586" s="55">
        <v>3.8999999999999998E-3</v>
      </c>
      <c r="F2586" s="53">
        <v>0.9204</v>
      </c>
      <c r="G2586" s="53">
        <v>0.9204</v>
      </c>
    </row>
    <row r="2587" spans="1:7" x14ac:dyDescent="0.15">
      <c r="A2587" s="53">
        <v>2225</v>
      </c>
      <c r="B2587" s="11" t="s">
        <v>61</v>
      </c>
      <c r="C2587" s="53">
        <v>1.0269999999999999</v>
      </c>
      <c r="D2587" s="53">
        <v>1.0269999999999999</v>
      </c>
      <c r="E2587" s="55">
        <v>3.8999999999999998E-3</v>
      </c>
      <c r="F2587" s="53">
        <v>1.0229999999999999</v>
      </c>
      <c r="G2587" s="53">
        <v>1.0229999999999999</v>
      </c>
    </row>
    <row r="2588" spans="1:7" x14ac:dyDescent="0.15">
      <c r="A2588" s="53">
        <v>4258</v>
      </c>
      <c r="B2588" s="11" t="s">
        <v>5936</v>
      </c>
      <c r="C2588" s="53">
        <v>1.0274000000000001</v>
      </c>
      <c r="D2588" s="53">
        <v>1.0673999999999999</v>
      </c>
      <c r="E2588" s="55">
        <v>3.8999999999999998E-3</v>
      </c>
      <c r="F2588" s="53">
        <v>1.0234000000000001</v>
      </c>
      <c r="G2588" s="53">
        <v>1.0633999999999999</v>
      </c>
    </row>
    <row r="2589" spans="1:7" x14ac:dyDescent="0.15">
      <c r="A2589" s="53">
        <v>50001</v>
      </c>
      <c r="B2589" s="11" t="s">
        <v>9670</v>
      </c>
      <c r="C2589" s="53">
        <v>0.77100000000000002</v>
      </c>
      <c r="D2589" s="53">
        <v>3.2730000000000001</v>
      </c>
      <c r="E2589" s="55">
        <v>3.8999999999999998E-3</v>
      </c>
      <c r="F2589" s="53">
        <v>0.76800000000000002</v>
      </c>
      <c r="G2589" s="53">
        <v>3.27</v>
      </c>
    </row>
    <row r="2590" spans="1:7" x14ac:dyDescent="0.15">
      <c r="A2590" s="53">
        <v>161010</v>
      </c>
      <c r="B2590" s="11" t="s">
        <v>10199</v>
      </c>
      <c r="C2590" s="53">
        <v>1.028</v>
      </c>
      <c r="D2590" s="53">
        <v>1.635</v>
      </c>
      <c r="E2590" s="55">
        <v>3.8999999999999998E-3</v>
      </c>
      <c r="F2590" s="53">
        <v>1.024</v>
      </c>
      <c r="G2590" s="53">
        <v>1.631</v>
      </c>
    </row>
    <row r="2591" spans="1:7" x14ac:dyDescent="0.15">
      <c r="A2591" s="53">
        <v>1720</v>
      </c>
      <c r="B2591" s="11" t="s">
        <v>6838</v>
      </c>
      <c r="C2591" s="53">
        <v>1.0289999999999999</v>
      </c>
      <c r="D2591" s="53">
        <v>1.0289999999999999</v>
      </c>
      <c r="E2591" s="55">
        <v>3.8999999999999998E-3</v>
      </c>
      <c r="F2591" s="53">
        <v>1.0249999999999999</v>
      </c>
      <c r="G2591" s="53">
        <v>1.0249999999999999</v>
      </c>
    </row>
    <row r="2592" spans="1:7" x14ac:dyDescent="0.15">
      <c r="A2592" s="53">
        <v>930</v>
      </c>
      <c r="B2592" s="11" t="s">
        <v>10354</v>
      </c>
      <c r="C2592" s="53">
        <v>2.7014999999999998</v>
      </c>
      <c r="D2592" s="53">
        <v>1.1275999999999999</v>
      </c>
      <c r="E2592" s="55">
        <v>3.8999999999999998E-3</v>
      </c>
      <c r="F2592" s="53">
        <v>2.6909999999999998</v>
      </c>
      <c r="G2592" s="53">
        <v>1.1233</v>
      </c>
    </row>
    <row r="2593" spans="1:7" x14ac:dyDescent="0.15">
      <c r="A2593" s="53">
        <v>216</v>
      </c>
      <c r="B2593" s="11" t="s">
        <v>6058</v>
      </c>
      <c r="C2593" s="53">
        <v>1.0035000000000001</v>
      </c>
      <c r="D2593" s="53">
        <v>1.0035000000000001</v>
      </c>
      <c r="E2593" s="55">
        <v>3.8999999999999998E-3</v>
      </c>
      <c r="F2593" s="53">
        <v>0.99960000000000004</v>
      </c>
      <c r="G2593" s="53">
        <v>0.99960000000000004</v>
      </c>
    </row>
    <row r="2594" spans="1:7" x14ac:dyDescent="0.15">
      <c r="A2594" s="53">
        <v>630005</v>
      </c>
      <c r="B2594" s="11" t="s">
        <v>327</v>
      </c>
      <c r="C2594" s="53">
        <v>1.544</v>
      </c>
      <c r="D2594" s="53">
        <v>1.544</v>
      </c>
      <c r="E2594" s="55">
        <v>3.8999999999999998E-3</v>
      </c>
      <c r="F2594" s="53">
        <v>1.538</v>
      </c>
      <c r="G2594" s="53">
        <v>1.538</v>
      </c>
    </row>
    <row r="2595" spans="1:7" x14ac:dyDescent="0.15">
      <c r="A2595" s="53">
        <v>557</v>
      </c>
      <c r="B2595" s="11" t="s">
        <v>8032</v>
      </c>
      <c r="C2595" s="53">
        <v>1.2869999999999999</v>
      </c>
      <c r="D2595" s="53">
        <v>1.4650000000000001</v>
      </c>
      <c r="E2595" s="55">
        <v>3.8999999999999998E-3</v>
      </c>
      <c r="F2595" s="53">
        <v>1.282</v>
      </c>
      <c r="G2595" s="53">
        <v>1.46</v>
      </c>
    </row>
    <row r="2596" spans="1:7" x14ac:dyDescent="0.15">
      <c r="A2596" s="53">
        <v>1198</v>
      </c>
      <c r="B2596" s="11" t="s">
        <v>48</v>
      </c>
      <c r="C2596" s="53">
        <v>1.1337999999999999</v>
      </c>
      <c r="D2596" s="53">
        <v>1.1337999999999999</v>
      </c>
      <c r="E2596" s="55">
        <v>3.8999999999999998E-3</v>
      </c>
      <c r="F2596" s="53">
        <v>1.1294</v>
      </c>
      <c r="G2596" s="53">
        <v>1.1294</v>
      </c>
    </row>
    <row r="2597" spans="1:7" x14ac:dyDescent="0.15">
      <c r="A2597" s="53">
        <v>519175</v>
      </c>
      <c r="B2597" s="11" t="s">
        <v>8259</v>
      </c>
      <c r="C2597" s="53">
        <v>1.0309999999999999</v>
      </c>
      <c r="D2597" s="53">
        <v>1.0309999999999999</v>
      </c>
      <c r="E2597" s="55">
        <v>3.8999999999999998E-3</v>
      </c>
      <c r="F2597" s="53">
        <v>1.0269999999999999</v>
      </c>
      <c r="G2597" s="53">
        <v>1.0269999999999999</v>
      </c>
    </row>
    <row r="2598" spans="1:7" x14ac:dyDescent="0.15">
      <c r="A2598" s="53">
        <v>159937</v>
      </c>
      <c r="B2598" s="11" t="s">
        <v>10353</v>
      </c>
      <c r="C2598" s="53">
        <v>2.7081</v>
      </c>
      <c r="D2598" s="53">
        <v>1.0632999999999999</v>
      </c>
      <c r="E2598" s="55">
        <v>3.8999999999999998E-3</v>
      </c>
      <c r="F2598" s="53">
        <v>2.6976</v>
      </c>
      <c r="G2598" s="53">
        <v>1.0591999999999999</v>
      </c>
    </row>
    <row r="2599" spans="1:7" x14ac:dyDescent="0.15">
      <c r="A2599" s="53">
        <v>1599</v>
      </c>
      <c r="B2599" s="11" t="s">
        <v>6631</v>
      </c>
      <c r="C2599" s="53">
        <v>0.82589999999999997</v>
      </c>
      <c r="D2599" s="53">
        <v>0.82589999999999997</v>
      </c>
      <c r="E2599" s="55">
        <v>3.8999999999999998E-3</v>
      </c>
      <c r="F2599" s="53">
        <v>0.82269999999999999</v>
      </c>
      <c r="G2599" s="53">
        <v>0.82269999999999999</v>
      </c>
    </row>
    <row r="2600" spans="1:7" x14ac:dyDescent="0.15">
      <c r="A2600" s="53">
        <v>1769</v>
      </c>
      <c r="B2600" s="11" t="s">
        <v>9878</v>
      </c>
      <c r="C2600" s="53">
        <v>1.2909999999999999</v>
      </c>
      <c r="D2600" s="53">
        <v>1.2909999999999999</v>
      </c>
      <c r="E2600" s="55">
        <v>3.8999999999999998E-3</v>
      </c>
      <c r="F2600" s="53">
        <v>1.286</v>
      </c>
      <c r="G2600" s="53">
        <v>1.286</v>
      </c>
    </row>
    <row r="2601" spans="1:7" x14ac:dyDescent="0.15">
      <c r="A2601" s="53">
        <v>218</v>
      </c>
      <c r="B2601" s="11" t="s">
        <v>6061</v>
      </c>
      <c r="C2601" s="53">
        <v>1.0327999999999999</v>
      </c>
      <c r="D2601" s="53">
        <v>1.0327999999999999</v>
      </c>
      <c r="E2601" s="55">
        <v>3.8999999999999998E-3</v>
      </c>
      <c r="F2601" s="53">
        <v>1.0287999999999999</v>
      </c>
      <c r="G2601" s="53">
        <v>1.0287999999999999</v>
      </c>
    </row>
    <row r="2602" spans="1:7" x14ac:dyDescent="0.15">
      <c r="A2602" s="53">
        <v>2743</v>
      </c>
      <c r="B2602" s="11" t="s">
        <v>6912</v>
      </c>
      <c r="C2602" s="53">
        <v>1.0329999999999999</v>
      </c>
      <c r="D2602" s="53">
        <v>1.0329999999999999</v>
      </c>
      <c r="E2602" s="55">
        <v>3.8999999999999998E-3</v>
      </c>
      <c r="F2602" s="53">
        <v>1.0289999999999999</v>
      </c>
      <c r="G2602" s="53">
        <v>1.0289999999999999</v>
      </c>
    </row>
    <row r="2603" spans="1:7" x14ac:dyDescent="0.15">
      <c r="A2603" s="53">
        <v>100037</v>
      </c>
      <c r="B2603" s="11" t="s">
        <v>9702</v>
      </c>
      <c r="C2603" s="53">
        <v>1.55</v>
      </c>
      <c r="D2603" s="53">
        <v>1.615</v>
      </c>
      <c r="E2603" s="55">
        <v>3.8999999999999998E-3</v>
      </c>
      <c r="F2603" s="53">
        <v>1.544</v>
      </c>
      <c r="G2603" s="53">
        <v>1.609</v>
      </c>
    </row>
    <row r="2604" spans="1:7" x14ac:dyDescent="0.15">
      <c r="A2604" s="53">
        <v>1695</v>
      </c>
      <c r="B2604" s="11" t="s">
        <v>6673</v>
      </c>
      <c r="C2604" s="53">
        <v>1.034</v>
      </c>
      <c r="D2604" s="53">
        <v>1.1439999999999999</v>
      </c>
      <c r="E2604" s="55">
        <v>3.8999999999999998E-3</v>
      </c>
      <c r="F2604" s="53">
        <v>1.03</v>
      </c>
      <c r="G2604" s="53">
        <v>1.1399999999999999</v>
      </c>
    </row>
    <row r="2605" spans="1:7" x14ac:dyDescent="0.15">
      <c r="A2605" s="53">
        <v>929</v>
      </c>
      <c r="B2605" s="11" t="s">
        <v>10352</v>
      </c>
      <c r="C2605" s="53">
        <v>2.7475000000000001</v>
      </c>
      <c r="D2605" s="53">
        <v>1.2243999999999999</v>
      </c>
      <c r="E2605" s="55">
        <v>3.8999999999999998E-3</v>
      </c>
      <c r="F2605" s="53">
        <v>2.7368999999999999</v>
      </c>
      <c r="G2605" s="53">
        <v>1.22</v>
      </c>
    </row>
    <row r="2606" spans="1:7" x14ac:dyDescent="0.15">
      <c r="A2606" s="53">
        <v>2194</v>
      </c>
      <c r="B2606" s="11" t="s">
        <v>9199</v>
      </c>
      <c r="C2606" s="53">
        <v>1.0369999999999999</v>
      </c>
      <c r="D2606" s="53">
        <v>1.0369999999999999</v>
      </c>
      <c r="E2606" s="55">
        <v>3.8999999999999998E-3</v>
      </c>
      <c r="F2606" s="53">
        <v>1.0329999999999999</v>
      </c>
      <c r="G2606" s="53">
        <v>1.0329999999999999</v>
      </c>
    </row>
    <row r="2607" spans="1:7" x14ac:dyDescent="0.15">
      <c r="A2607" s="53">
        <v>2742</v>
      </c>
      <c r="B2607" s="11" t="s">
        <v>6914</v>
      </c>
      <c r="C2607" s="53">
        <v>1.0369999999999999</v>
      </c>
      <c r="D2607" s="53">
        <v>1.0369999999999999</v>
      </c>
      <c r="E2607" s="55">
        <v>3.8999999999999998E-3</v>
      </c>
      <c r="F2607" s="53">
        <v>1.0329999999999999</v>
      </c>
      <c r="G2607" s="53">
        <v>1.0329999999999999</v>
      </c>
    </row>
    <row r="2608" spans="1:7" x14ac:dyDescent="0.15">
      <c r="A2608" s="53">
        <v>4512</v>
      </c>
      <c r="B2608" s="11" t="s">
        <v>8252</v>
      </c>
      <c r="C2608" s="53">
        <v>1.0369999999999999</v>
      </c>
      <c r="D2608" s="53">
        <v>1.0369999999999999</v>
      </c>
      <c r="E2608" s="55">
        <v>3.8999999999999998E-3</v>
      </c>
      <c r="F2608" s="53">
        <v>1.0329999999999999</v>
      </c>
      <c r="G2608" s="53">
        <v>1.0329999999999999</v>
      </c>
    </row>
    <row r="2609" spans="1:7" x14ac:dyDescent="0.15">
      <c r="A2609" s="53">
        <v>4253</v>
      </c>
      <c r="B2609" s="11" t="s">
        <v>6069</v>
      </c>
      <c r="C2609" s="53">
        <v>1.0375000000000001</v>
      </c>
      <c r="D2609" s="53">
        <v>1.0375000000000001</v>
      </c>
      <c r="E2609" s="55">
        <v>3.8999999999999998E-3</v>
      </c>
      <c r="F2609" s="53">
        <v>1.0335000000000001</v>
      </c>
      <c r="G2609" s="53">
        <v>1.0335000000000001</v>
      </c>
    </row>
    <row r="2610" spans="1:7" x14ac:dyDescent="0.15">
      <c r="A2610" s="53">
        <v>518880</v>
      </c>
      <c r="B2610" s="11" t="s">
        <v>6059</v>
      </c>
      <c r="C2610" s="53">
        <v>2.7063000000000001</v>
      </c>
      <c r="D2610" s="53">
        <v>1.0219</v>
      </c>
      <c r="E2610" s="55">
        <v>3.8999999999999998E-3</v>
      </c>
      <c r="F2610" s="53">
        <v>2.6959</v>
      </c>
      <c r="G2610" s="53">
        <v>1.018</v>
      </c>
    </row>
    <row r="2611" spans="1:7" x14ac:dyDescent="0.15">
      <c r="A2611" s="53">
        <v>2170</v>
      </c>
      <c r="B2611" s="11" t="s">
        <v>7509</v>
      </c>
      <c r="C2611" s="53">
        <v>1.042</v>
      </c>
      <c r="D2611" s="53">
        <v>1.042</v>
      </c>
      <c r="E2611" s="55">
        <v>3.8999999999999998E-3</v>
      </c>
      <c r="F2611" s="53">
        <v>1.038</v>
      </c>
      <c r="G2611" s="53">
        <v>1.038</v>
      </c>
    </row>
    <row r="2612" spans="1:7" x14ac:dyDescent="0.15">
      <c r="A2612" s="53">
        <v>4854</v>
      </c>
      <c r="B2612" s="11" t="s">
        <v>9367</v>
      </c>
      <c r="C2612" s="53">
        <v>0.93889999999999996</v>
      </c>
      <c r="D2612" s="53">
        <v>0.93889999999999996</v>
      </c>
      <c r="E2612" s="55">
        <v>3.8E-3</v>
      </c>
      <c r="F2612" s="53">
        <v>0.93530000000000002</v>
      </c>
      <c r="G2612" s="53">
        <v>0.93530000000000002</v>
      </c>
    </row>
    <row r="2613" spans="1:7" x14ac:dyDescent="0.15">
      <c r="A2613" s="53">
        <v>518800</v>
      </c>
      <c r="B2613" s="11" t="s">
        <v>6060</v>
      </c>
      <c r="C2613" s="53">
        <v>2.6863000000000001</v>
      </c>
      <c r="D2613" s="53">
        <v>1.0162</v>
      </c>
      <c r="E2613" s="55">
        <v>3.8E-3</v>
      </c>
      <c r="F2613" s="53">
        <v>2.6760000000000002</v>
      </c>
      <c r="G2613" s="53">
        <v>1.0123</v>
      </c>
    </row>
    <row r="2614" spans="1:7" x14ac:dyDescent="0.15">
      <c r="A2614" s="53">
        <v>121006</v>
      </c>
      <c r="B2614" s="11" t="s">
        <v>8119</v>
      </c>
      <c r="C2614" s="53">
        <v>1.3049999999999999</v>
      </c>
      <c r="D2614" s="53">
        <v>2.4009999999999998</v>
      </c>
      <c r="E2614" s="55">
        <v>3.8E-3</v>
      </c>
      <c r="F2614" s="53">
        <v>1.3</v>
      </c>
      <c r="G2614" s="53">
        <v>2.3959999999999999</v>
      </c>
    </row>
    <row r="2615" spans="1:7" x14ac:dyDescent="0.15">
      <c r="A2615" s="53">
        <v>4513</v>
      </c>
      <c r="B2615" s="11" t="s">
        <v>8256</v>
      </c>
      <c r="C2615" s="53">
        <v>1.0449999999999999</v>
      </c>
      <c r="D2615" s="53">
        <v>1.0449999999999999</v>
      </c>
      <c r="E2615" s="55">
        <v>3.8E-3</v>
      </c>
      <c r="F2615" s="53">
        <v>1.0409999999999999</v>
      </c>
      <c r="G2615" s="53">
        <v>1.0409999999999999</v>
      </c>
    </row>
    <row r="2616" spans="1:7" x14ac:dyDescent="0.15">
      <c r="A2616" s="53">
        <v>3335</v>
      </c>
      <c r="B2616" s="11" t="s">
        <v>6792</v>
      </c>
      <c r="C2616" s="53">
        <v>0.94069999999999998</v>
      </c>
      <c r="D2616" s="53">
        <v>0.94069999999999998</v>
      </c>
      <c r="E2616" s="55">
        <v>3.8E-3</v>
      </c>
      <c r="F2616" s="53">
        <v>0.93710000000000004</v>
      </c>
      <c r="G2616" s="53">
        <v>0.93710000000000004</v>
      </c>
    </row>
    <row r="2617" spans="1:7" x14ac:dyDescent="0.15">
      <c r="A2617" s="53">
        <v>4994</v>
      </c>
      <c r="B2617" s="11" t="s">
        <v>9068</v>
      </c>
      <c r="C2617" s="53">
        <v>0.99370000000000003</v>
      </c>
      <c r="D2617" s="53">
        <v>0.99370000000000003</v>
      </c>
      <c r="E2617" s="55">
        <v>3.8E-3</v>
      </c>
      <c r="F2617" s="53">
        <v>0.9899</v>
      </c>
      <c r="G2617" s="53">
        <v>0.9899</v>
      </c>
    </row>
    <row r="2618" spans="1:7" x14ac:dyDescent="0.15">
      <c r="A2618" s="53">
        <v>2088</v>
      </c>
      <c r="B2618" s="11" t="s">
        <v>6025</v>
      </c>
      <c r="C2618" s="53">
        <v>1.048</v>
      </c>
      <c r="D2618" s="53">
        <v>1.08</v>
      </c>
      <c r="E2618" s="55">
        <v>3.8E-3</v>
      </c>
      <c r="F2618" s="53">
        <v>1.044</v>
      </c>
      <c r="G2618" s="53">
        <v>1.0760000000000001</v>
      </c>
    </row>
    <row r="2619" spans="1:7" x14ac:dyDescent="0.15">
      <c r="A2619" s="53">
        <v>2087</v>
      </c>
      <c r="B2619" s="11" t="s">
        <v>6026</v>
      </c>
      <c r="C2619" s="53">
        <v>1.0489999999999999</v>
      </c>
      <c r="D2619" s="53">
        <v>1.087</v>
      </c>
      <c r="E2619" s="55">
        <v>3.8E-3</v>
      </c>
      <c r="F2619" s="53">
        <v>1.0449999999999999</v>
      </c>
      <c r="G2619" s="53">
        <v>1.083</v>
      </c>
    </row>
    <row r="2620" spans="1:7" x14ac:dyDescent="0.15">
      <c r="A2620" s="53">
        <v>1323</v>
      </c>
      <c r="B2620" s="11" t="s">
        <v>7510</v>
      </c>
      <c r="C2620" s="53">
        <v>1.05</v>
      </c>
      <c r="D2620" s="53">
        <v>1.05</v>
      </c>
      <c r="E2620" s="55">
        <v>3.8E-3</v>
      </c>
      <c r="F2620" s="53">
        <v>1.046</v>
      </c>
      <c r="G2620" s="53">
        <v>1.046</v>
      </c>
    </row>
    <row r="2621" spans="1:7" x14ac:dyDescent="0.15">
      <c r="A2621" s="53">
        <v>2849</v>
      </c>
      <c r="B2621" s="11" t="s">
        <v>7435</v>
      </c>
      <c r="C2621" s="53">
        <v>1.05</v>
      </c>
      <c r="D2621" s="53">
        <v>1.05</v>
      </c>
      <c r="E2621" s="55">
        <v>3.8E-3</v>
      </c>
      <c r="F2621" s="53">
        <v>1.046</v>
      </c>
      <c r="G2621" s="53">
        <v>1.046</v>
      </c>
    </row>
    <row r="2622" spans="1:7" x14ac:dyDescent="0.15">
      <c r="A2622" s="53">
        <v>2597</v>
      </c>
      <c r="B2622" s="11" t="s">
        <v>7848</v>
      </c>
      <c r="C2622" s="53">
        <v>1.05</v>
      </c>
      <c r="D2622" s="53">
        <v>1.05</v>
      </c>
      <c r="E2622" s="55">
        <v>3.8E-3</v>
      </c>
      <c r="F2622" s="53">
        <v>1.046</v>
      </c>
      <c r="G2622" s="53">
        <v>1.046</v>
      </c>
    </row>
    <row r="2623" spans="1:7" x14ac:dyDescent="0.15">
      <c r="A2623" s="53">
        <v>2163</v>
      </c>
      <c r="B2623" s="11" t="s">
        <v>49</v>
      </c>
      <c r="C2623" s="53">
        <v>2.2063999999999999</v>
      </c>
      <c r="D2623" s="53">
        <v>2.2063999999999999</v>
      </c>
      <c r="E2623" s="55">
        <v>3.8E-3</v>
      </c>
      <c r="F2623" s="53">
        <v>2.198</v>
      </c>
      <c r="G2623" s="53">
        <v>2.198</v>
      </c>
    </row>
    <row r="2624" spans="1:7" x14ac:dyDescent="0.15">
      <c r="A2624" s="53">
        <v>3387</v>
      </c>
      <c r="B2624" s="11" t="s">
        <v>10850</v>
      </c>
      <c r="C2624" s="53">
        <v>0.91990000000000005</v>
      </c>
      <c r="D2624" s="53">
        <v>0.91990000000000005</v>
      </c>
      <c r="E2624" s="55">
        <v>3.8E-3</v>
      </c>
      <c r="F2624" s="53">
        <v>0.91639999999999999</v>
      </c>
      <c r="G2624" s="53">
        <v>0.91639999999999999</v>
      </c>
    </row>
    <row r="2625" spans="1:7" x14ac:dyDescent="0.15">
      <c r="A2625" s="53">
        <v>3831</v>
      </c>
      <c r="B2625" s="11" t="s">
        <v>10714</v>
      </c>
      <c r="C2625" s="53">
        <v>1.0787</v>
      </c>
      <c r="D2625" s="53">
        <v>1.0787</v>
      </c>
      <c r="E2625" s="55">
        <v>3.8E-3</v>
      </c>
      <c r="F2625" s="53">
        <v>1.0746</v>
      </c>
      <c r="G2625" s="53">
        <v>1.0746</v>
      </c>
    </row>
    <row r="2626" spans="1:7" x14ac:dyDescent="0.15">
      <c r="A2626" s="53">
        <v>121</v>
      </c>
      <c r="B2626" s="11" t="s">
        <v>10220</v>
      </c>
      <c r="C2626" s="53">
        <v>1.579</v>
      </c>
      <c r="D2626" s="53">
        <v>1.579</v>
      </c>
      <c r="E2626" s="55">
        <v>3.8E-3</v>
      </c>
      <c r="F2626" s="53">
        <v>1.573</v>
      </c>
      <c r="G2626" s="53">
        <v>1.573</v>
      </c>
    </row>
    <row r="2627" spans="1:7" x14ac:dyDescent="0.15">
      <c r="A2627" s="53">
        <v>1721</v>
      </c>
      <c r="B2627" s="11" t="s">
        <v>6840</v>
      </c>
      <c r="C2627" s="53">
        <v>1.0529999999999999</v>
      </c>
      <c r="D2627" s="53">
        <v>1.0529999999999999</v>
      </c>
      <c r="E2627" s="55">
        <v>3.8E-3</v>
      </c>
      <c r="F2627" s="53">
        <v>1.0489999999999999</v>
      </c>
      <c r="G2627" s="53">
        <v>1.0489999999999999</v>
      </c>
    </row>
    <row r="2628" spans="1:7" x14ac:dyDescent="0.15">
      <c r="A2628" s="53">
        <v>2053</v>
      </c>
      <c r="B2628" s="11" t="s">
        <v>8162</v>
      </c>
      <c r="C2628" s="53">
        <v>1.3180000000000001</v>
      </c>
      <c r="D2628" s="53">
        <v>1.3180000000000001</v>
      </c>
      <c r="E2628" s="55">
        <v>3.8E-3</v>
      </c>
      <c r="F2628" s="53">
        <v>1.3129999999999999</v>
      </c>
      <c r="G2628" s="53">
        <v>1.3129999999999999</v>
      </c>
    </row>
    <row r="2629" spans="1:7" x14ac:dyDescent="0.15">
      <c r="A2629" s="53">
        <v>2370</v>
      </c>
      <c r="B2629" s="11" t="s">
        <v>5853</v>
      </c>
      <c r="C2629" s="53">
        <v>1.0549999999999999</v>
      </c>
      <c r="D2629" s="53">
        <v>1.0549999999999999</v>
      </c>
      <c r="E2629" s="55">
        <v>3.8E-3</v>
      </c>
      <c r="F2629" s="53">
        <v>1.0509999999999999</v>
      </c>
      <c r="G2629" s="53">
        <v>1.0509999999999999</v>
      </c>
    </row>
    <row r="2630" spans="1:7" x14ac:dyDescent="0.15">
      <c r="A2630" s="53">
        <v>1159</v>
      </c>
      <c r="B2630" s="11" t="s">
        <v>5852</v>
      </c>
      <c r="C2630" s="53">
        <v>1.0549999999999999</v>
      </c>
      <c r="D2630" s="53">
        <v>1.0549999999999999</v>
      </c>
      <c r="E2630" s="55">
        <v>3.8E-3</v>
      </c>
      <c r="F2630" s="53">
        <v>1.0509999999999999</v>
      </c>
      <c r="G2630" s="53">
        <v>1.0509999999999999</v>
      </c>
    </row>
    <row r="2631" spans="1:7" x14ac:dyDescent="0.15">
      <c r="A2631" s="53">
        <v>1641</v>
      </c>
      <c r="B2631" s="11" t="s">
        <v>9831</v>
      </c>
      <c r="C2631" s="53">
        <v>1.0549999999999999</v>
      </c>
      <c r="D2631" s="53">
        <v>1.0549999999999999</v>
      </c>
      <c r="E2631" s="55">
        <v>3.8E-3</v>
      </c>
      <c r="F2631" s="53">
        <v>1.0509999999999999</v>
      </c>
      <c r="G2631" s="53">
        <v>1.0509999999999999</v>
      </c>
    </row>
    <row r="2632" spans="1:7" x14ac:dyDescent="0.15">
      <c r="A2632" s="53">
        <v>538</v>
      </c>
      <c r="B2632" s="11" t="s">
        <v>8163</v>
      </c>
      <c r="C2632" s="53">
        <v>1.319</v>
      </c>
      <c r="D2632" s="53">
        <v>1.319</v>
      </c>
      <c r="E2632" s="55">
        <v>3.8E-3</v>
      </c>
      <c r="F2632" s="53">
        <v>1.3140000000000001</v>
      </c>
      <c r="G2632" s="53">
        <v>1.3140000000000001</v>
      </c>
    </row>
    <row r="2633" spans="1:7" x14ac:dyDescent="0.15">
      <c r="A2633" s="53">
        <v>159934</v>
      </c>
      <c r="B2633" s="11" t="s">
        <v>10351</v>
      </c>
      <c r="C2633" s="53">
        <v>2.6919</v>
      </c>
      <c r="D2633" s="53">
        <v>1.0967</v>
      </c>
      <c r="E2633" s="55">
        <v>3.8E-3</v>
      </c>
      <c r="F2633" s="53">
        <v>2.6817000000000002</v>
      </c>
      <c r="G2633" s="53">
        <v>1.0925</v>
      </c>
    </row>
    <row r="2634" spans="1:7" x14ac:dyDescent="0.15">
      <c r="A2634" s="53">
        <v>1600</v>
      </c>
      <c r="B2634" s="11" t="s">
        <v>6630</v>
      </c>
      <c r="C2634" s="53">
        <v>0.81979999999999997</v>
      </c>
      <c r="D2634" s="53">
        <v>0.81979999999999997</v>
      </c>
      <c r="E2634" s="55">
        <v>3.8E-3</v>
      </c>
      <c r="F2634" s="53">
        <v>0.81669999999999998</v>
      </c>
      <c r="G2634" s="53">
        <v>0.81669999999999998</v>
      </c>
    </row>
    <row r="2635" spans="1:7" x14ac:dyDescent="0.15">
      <c r="A2635" s="53">
        <v>2419</v>
      </c>
      <c r="B2635" s="11" t="s">
        <v>8087</v>
      </c>
      <c r="C2635" s="53">
        <v>1.0609999999999999</v>
      </c>
      <c r="D2635" s="53">
        <v>1.0820000000000001</v>
      </c>
      <c r="E2635" s="55">
        <v>3.8E-3</v>
      </c>
      <c r="F2635" s="53">
        <v>1.0569999999999999</v>
      </c>
      <c r="G2635" s="53">
        <v>1.0780000000000001</v>
      </c>
    </row>
    <row r="2636" spans="1:7" x14ac:dyDescent="0.15">
      <c r="A2636" s="53">
        <v>210005</v>
      </c>
      <c r="B2636" s="11" t="s">
        <v>7706</v>
      </c>
      <c r="C2636" s="53">
        <v>1.0629999999999999</v>
      </c>
      <c r="D2636" s="53">
        <v>1.0629999999999999</v>
      </c>
      <c r="E2636" s="55">
        <v>3.8E-3</v>
      </c>
      <c r="F2636" s="53">
        <v>1.0589999999999999</v>
      </c>
      <c r="G2636" s="53">
        <v>1.0589999999999999</v>
      </c>
    </row>
    <row r="2637" spans="1:7" x14ac:dyDescent="0.15">
      <c r="A2637" s="53">
        <v>530009</v>
      </c>
      <c r="B2637" s="11" t="s">
        <v>10620</v>
      </c>
      <c r="C2637" s="53">
        <v>1.595</v>
      </c>
      <c r="D2637" s="53">
        <v>1.71</v>
      </c>
      <c r="E2637" s="55">
        <v>3.8E-3</v>
      </c>
      <c r="F2637" s="53">
        <v>1.589</v>
      </c>
      <c r="G2637" s="53">
        <v>1.704</v>
      </c>
    </row>
    <row r="2638" spans="1:7" x14ac:dyDescent="0.15">
      <c r="A2638" s="53">
        <v>2959</v>
      </c>
      <c r="B2638" s="11" t="s">
        <v>8036</v>
      </c>
      <c r="C2638" s="53">
        <v>1.0660000000000001</v>
      </c>
      <c r="D2638" s="53">
        <v>1.0660000000000001</v>
      </c>
      <c r="E2638" s="55">
        <v>3.8E-3</v>
      </c>
      <c r="F2638" s="53">
        <v>1.0620000000000001</v>
      </c>
      <c r="G2638" s="53">
        <v>1.0620000000000001</v>
      </c>
    </row>
    <row r="2639" spans="1:7" x14ac:dyDescent="0.15">
      <c r="A2639" s="53">
        <v>270028</v>
      </c>
      <c r="B2639" s="11" t="s">
        <v>9399</v>
      </c>
      <c r="C2639" s="53">
        <v>2.4020000000000001</v>
      </c>
      <c r="D2639" s="53">
        <v>2.4020000000000001</v>
      </c>
      <c r="E2639" s="55">
        <v>3.8E-3</v>
      </c>
      <c r="F2639" s="53">
        <v>2.3929999999999998</v>
      </c>
      <c r="G2639" s="53">
        <v>2.3929999999999998</v>
      </c>
    </row>
    <row r="2640" spans="1:7" x14ac:dyDescent="0.15">
      <c r="A2640" s="53">
        <v>4269</v>
      </c>
      <c r="B2640" s="11" t="s">
        <v>8156</v>
      </c>
      <c r="C2640" s="53">
        <v>1.0152000000000001</v>
      </c>
      <c r="D2640" s="53">
        <v>1.0152000000000001</v>
      </c>
      <c r="E2640" s="55">
        <v>3.8E-3</v>
      </c>
      <c r="F2640" s="53">
        <v>1.0114000000000001</v>
      </c>
      <c r="G2640" s="53">
        <v>1.0114000000000001</v>
      </c>
    </row>
    <row r="2641" spans="1:7" x14ac:dyDescent="0.15">
      <c r="A2641" s="53">
        <v>160621</v>
      </c>
      <c r="B2641" s="11" t="s">
        <v>7014</v>
      </c>
      <c r="C2641" s="53">
        <v>1.07</v>
      </c>
      <c r="D2641" s="53">
        <v>1.4119999999999999</v>
      </c>
      <c r="E2641" s="55">
        <v>3.8E-3</v>
      </c>
      <c r="F2641" s="53">
        <v>1.0660000000000001</v>
      </c>
      <c r="G2641" s="53">
        <v>1.4079999999999999</v>
      </c>
    </row>
    <row r="2642" spans="1:7" x14ac:dyDescent="0.15">
      <c r="A2642" s="53">
        <v>4268</v>
      </c>
      <c r="B2642" s="11" t="s">
        <v>8150</v>
      </c>
      <c r="C2642" s="53">
        <v>1.0172000000000001</v>
      </c>
      <c r="D2642" s="53">
        <v>1.0172000000000001</v>
      </c>
      <c r="E2642" s="55">
        <v>3.7000000000000002E-3</v>
      </c>
      <c r="F2642" s="53">
        <v>1.0134000000000001</v>
      </c>
      <c r="G2642" s="53">
        <v>1.0134000000000001</v>
      </c>
    </row>
    <row r="2643" spans="1:7" x14ac:dyDescent="0.15">
      <c r="A2643" s="53">
        <v>2158</v>
      </c>
      <c r="B2643" s="11" t="s">
        <v>8141</v>
      </c>
      <c r="C2643" s="53">
        <v>1.071</v>
      </c>
      <c r="D2643" s="53">
        <v>1.101</v>
      </c>
      <c r="E2643" s="55">
        <v>3.7000000000000002E-3</v>
      </c>
      <c r="F2643" s="53">
        <v>1.0669999999999999</v>
      </c>
      <c r="G2643" s="53">
        <v>1.097</v>
      </c>
    </row>
    <row r="2644" spans="1:7" x14ac:dyDescent="0.15">
      <c r="A2644" s="53">
        <v>4094</v>
      </c>
      <c r="B2644" s="11" t="s">
        <v>9788</v>
      </c>
      <c r="C2644" s="53">
        <v>1.0443</v>
      </c>
      <c r="D2644" s="53">
        <v>1.0443</v>
      </c>
      <c r="E2644" s="55">
        <v>3.7000000000000002E-3</v>
      </c>
      <c r="F2644" s="53">
        <v>1.0404</v>
      </c>
      <c r="G2644" s="53">
        <v>1.0404</v>
      </c>
    </row>
    <row r="2645" spans="1:7" x14ac:dyDescent="0.15">
      <c r="A2645" s="53">
        <v>2040</v>
      </c>
      <c r="B2645" s="11" t="s">
        <v>8601</v>
      </c>
      <c r="C2645" s="53">
        <v>1.0720000000000001</v>
      </c>
      <c r="D2645" s="53">
        <v>1.0860000000000001</v>
      </c>
      <c r="E2645" s="55">
        <v>3.7000000000000002E-3</v>
      </c>
      <c r="F2645" s="53">
        <v>1.0680000000000001</v>
      </c>
      <c r="G2645" s="53">
        <v>1.0820000000000001</v>
      </c>
    </row>
    <row r="2646" spans="1:7" x14ac:dyDescent="0.15">
      <c r="A2646" s="53">
        <v>2420</v>
      </c>
      <c r="B2646" s="11" t="s">
        <v>8041</v>
      </c>
      <c r="C2646" s="53">
        <v>1.075</v>
      </c>
      <c r="D2646" s="53">
        <v>1.075</v>
      </c>
      <c r="E2646" s="55">
        <v>3.7000000000000002E-3</v>
      </c>
      <c r="F2646" s="53">
        <v>1.071</v>
      </c>
      <c r="G2646" s="53">
        <v>1.071</v>
      </c>
    </row>
    <row r="2647" spans="1:7" x14ac:dyDescent="0.15">
      <c r="A2647" s="53">
        <v>159953</v>
      </c>
      <c r="B2647" s="11" t="s">
        <v>9223</v>
      </c>
      <c r="C2647" s="53">
        <v>0.86080000000000001</v>
      </c>
      <c r="D2647" s="53">
        <v>0.86080000000000001</v>
      </c>
      <c r="E2647" s="55">
        <v>3.7000000000000002E-3</v>
      </c>
      <c r="F2647" s="53">
        <v>0.85760000000000003</v>
      </c>
      <c r="G2647" s="53">
        <v>0.85760000000000003</v>
      </c>
    </row>
    <row r="2648" spans="1:7" x14ac:dyDescent="0.15">
      <c r="A2648" s="53">
        <v>435</v>
      </c>
      <c r="B2648" s="11" t="s">
        <v>10711</v>
      </c>
      <c r="C2648" s="53">
        <v>1.0780000000000001</v>
      </c>
      <c r="D2648" s="53">
        <v>1.41</v>
      </c>
      <c r="E2648" s="55">
        <v>3.7000000000000002E-3</v>
      </c>
      <c r="F2648" s="53">
        <v>1.0740000000000001</v>
      </c>
      <c r="G2648" s="53">
        <v>1.4059999999999999</v>
      </c>
    </row>
    <row r="2649" spans="1:7" x14ac:dyDescent="0.15">
      <c r="A2649" s="53">
        <v>150264</v>
      </c>
      <c r="B2649" s="11" t="s">
        <v>10553</v>
      </c>
      <c r="C2649" s="53">
        <v>0.91690000000000005</v>
      </c>
      <c r="D2649" s="53">
        <v>3.27E-2</v>
      </c>
      <c r="E2649" s="55">
        <v>3.7000000000000002E-3</v>
      </c>
      <c r="F2649" s="53">
        <v>0.91349999999999998</v>
      </c>
      <c r="G2649" s="53">
        <v>3.2599999999999997E-2</v>
      </c>
    </row>
    <row r="2650" spans="1:7" x14ac:dyDescent="0.15">
      <c r="A2650" s="53">
        <v>1631</v>
      </c>
      <c r="B2650" s="11" t="s">
        <v>6234</v>
      </c>
      <c r="C2650" s="53">
        <v>1.4308000000000001</v>
      </c>
      <c r="D2650" s="53">
        <v>1.4308000000000001</v>
      </c>
      <c r="E2650" s="55">
        <v>3.7000000000000002E-3</v>
      </c>
      <c r="F2650" s="53">
        <v>1.4255</v>
      </c>
      <c r="G2650" s="53">
        <v>1.4255</v>
      </c>
    </row>
    <row r="2651" spans="1:7" x14ac:dyDescent="0.15">
      <c r="A2651" s="53">
        <v>1013</v>
      </c>
      <c r="B2651" s="11" t="s">
        <v>9714</v>
      </c>
      <c r="C2651" s="53">
        <v>1.08</v>
      </c>
      <c r="D2651" s="53">
        <v>1.58</v>
      </c>
      <c r="E2651" s="55">
        <v>3.7000000000000002E-3</v>
      </c>
      <c r="F2651" s="53">
        <v>1.0760000000000001</v>
      </c>
      <c r="G2651" s="53">
        <v>1.5760000000000001</v>
      </c>
    </row>
    <row r="2652" spans="1:7" x14ac:dyDescent="0.15">
      <c r="A2652" s="53">
        <v>2962</v>
      </c>
      <c r="B2652" s="11" t="s">
        <v>9059</v>
      </c>
      <c r="C2652" s="53">
        <v>1.0536000000000001</v>
      </c>
      <c r="D2652" s="53">
        <v>1.0536000000000001</v>
      </c>
      <c r="E2652" s="55">
        <v>3.7000000000000002E-3</v>
      </c>
      <c r="F2652" s="53">
        <v>1.0497000000000001</v>
      </c>
      <c r="G2652" s="53">
        <v>1.0497000000000001</v>
      </c>
    </row>
    <row r="2653" spans="1:7" x14ac:dyDescent="0.15">
      <c r="A2653" s="53">
        <v>240011</v>
      </c>
      <c r="B2653" s="11" t="s">
        <v>10667</v>
      </c>
      <c r="C2653" s="53">
        <v>1.7021999999999999</v>
      </c>
      <c r="D2653" s="53">
        <v>1.9876</v>
      </c>
      <c r="E2653" s="55">
        <v>3.7000000000000002E-3</v>
      </c>
      <c r="F2653" s="53">
        <v>1.6959</v>
      </c>
      <c r="G2653" s="53">
        <v>1.9813000000000001</v>
      </c>
    </row>
    <row r="2654" spans="1:7" x14ac:dyDescent="0.15">
      <c r="A2654" s="53">
        <v>160640</v>
      </c>
      <c r="B2654" s="11" t="s">
        <v>6469</v>
      </c>
      <c r="C2654" s="53">
        <v>0.81100000000000005</v>
      </c>
      <c r="D2654" s="53">
        <v>0.503</v>
      </c>
      <c r="E2654" s="55">
        <v>3.7000000000000002E-3</v>
      </c>
      <c r="F2654" s="53">
        <v>0.80800000000000005</v>
      </c>
      <c r="G2654" s="53">
        <v>0.501</v>
      </c>
    </row>
    <row r="2655" spans="1:7" x14ac:dyDescent="0.15">
      <c r="A2655" s="53">
        <v>190</v>
      </c>
      <c r="B2655" s="11" t="s">
        <v>6702</v>
      </c>
      <c r="C2655" s="53">
        <v>1.3520000000000001</v>
      </c>
      <c r="D2655" s="53">
        <v>1.6120000000000001</v>
      </c>
      <c r="E2655" s="55">
        <v>3.7000000000000002E-3</v>
      </c>
      <c r="F2655" s="53">
        <v>1.347</v>
      </c>
      <c r="G2655" s="53">
        <v>1.607</v>
      </c>
    </row>
    <row r="2656" spans="1:7" x14ac:dyDescent="0.15">
      <c r="A2656" s="53">
        <v>1050</v>
      </c>
      <c r="B2656" s="11" t="s">
        <v>7815</v>
      </c>
      <c r="C2656" s="53">
        <v>1.0820000000000001</v>
      </c>
      <c r="D2656" s="53">
        <v>1.0820000000000001</v>
      </c>
      <c r="E2656" s="55">
        <v>3.7000000000000002E-3</v>
      </c>
      <c r="F2656" s="53">
        <v>1.0780000000000001</v>
      </c>
      <c r="G2656" s="53">
        <v>1.0780000000000001</v>
      </c>
    </row>
    <row r="2657" spans="1:7" x14ac:dyDescent="0.15">
      <c r="A2657" s="53">
        <v>2232</v>
      </c>
      <c r="B2657" s="11" t="s">
        <v>9717</v>
      </c>
      <c r="C2657" s="53">
        <v>1.0820000000000001</v>
      </c>
      <c r="D2657" s="53">
        <v>1.099</v>
      </c>
      <c r="E2657" s="55">
        <v>3.7000000000000002E-3</v>
      </c>
      <c r="F2657" s="53">
        <v>1.0780000000000001</v>
      </c>
      <c r="G2657" s="53">
        <v>1.095</v>
      </c>
    </row>
    <row r="2658" spans="1:7" x14ac:dyDescent="0.15">
      <c r="A2658" s="53">
        <v>160513</v>
      </c>
      <c r="B2658" s="11" t="s">
        <v>10312</v>
      </c>
      <c r="C2658" s="53">
        <v>1.3540000000000001</v>
      </c>
      <c r="D2658" s="53">
        <v>1.429</v>
      </c>
      <c r="E2658" s="55">
        <v>3.7000000000000002E-3</v>
      </c>
      <c r="F2658" s="53">
        <v>1.349</v>
      </c>
      <c r="G2658" s="53">
        <v>1.4239999999999999</v>
      </c>
    </row>
    <row r="2659" spans="1:7" x14ac:dyDescent="0.15">
      <c r="A2659" s="53">
        <v>1717</v>
      </c>
      <c r="B2659" s="11" t="s">
        <v>6454</v>
      </c>
      <c r="C2659" s="53">
        <v>1.3560000000000001</v>
      </c>
      <c r="D2659" s="53">
        <v>1.3560000000000001</v>
      </c>
      <c r="E2659" s="55">
        <v>3.7000000000000002E-3</v>
      </c>
      <c r="F2659" s="53">
        <v>1.351</v>
      </c>
      <c r="G2659" s="53">
        <v>1.351</v>
      </c>
    </row>
    <row r="2660" spans="1:7" x14ac:dyDescent="0.15">
      <c r="A2660" s="53">
        <v>2961</v>
      </c>
      <c r="B2660" s="11" t="s">
        <v>9060</v>
      </c>
      <c r="C2660" s="53">
        <v>1.0586</v>
      </c>
      <c r="D2660" s="53">
        <v>1.0586</v>
      </c>
      <c r="E2660" s="55">
        <v>3.7000000000000002E-3</v>
      </c>
      <c r="F2660" s="53">
        <v>1.0547</v>
      </c>
      <c r="G2660" s="53">
        <v>1.0547</v>
      </c>
    </row>
    <row r="2661" spans="1:7" x14ac:dyDescent="0.15">
      <c r="A2661" s="53">
        <v>2231</v>
      </c>
      <c r="B2661" s="11" t="s">
        <v>9718</v>
      </c>
      <c r="C2661" s="53">
        <v>1.0880000000000001</v>
      </c>
      <c r="D2661" s="53">
        <v>1.105</v>
      </c>
      <c r="E2661" s="55">
        <v>3.7000000000000002E-3</v>
      </c>
      <c r="F2661" s="53">
        <v>1.0840000000000001</v>
      </c>
      <c r="G2661" s="53">
        <v>1.101</v>
      </c>
    </row>
    <row r="2662" spans="1:7" x14ac:dyDescent="0.15">
      <c r="A2662" s="53">
        <v>159911</v>
      </c>
      <c r="B2662" s="11" t="s">
        <v>6300</v>
      </c>
      <c r="C2662" s="53">
        <v>4.2160000000000002</v>
      </c>
      <c r="D2662" s="53">
        <v>1.2775000000000001</v>
      </c>
      <c r="E2662" s="55">
        <v>3.7000000000000002E-3</v>
      </c>
      <c r="F2662" s="53">
        <v>4.2004999999999999</v>
      </c>
      <c r="G2662" s="53">
        <v>1.2727999999999999</v>
      </c>
    </row>
    <row r="2663" spans="1:7" x14ac:dyDescent="0.15">
      <c r="A2663" s="53">
        <v>50014</v>
      </c>
      <c r="B2663" s="11" t="s">
        <v>10309</v>
      </c>
      <c r="C2663" s="53">
        <v>1.9059999999999999</v>
      </c>
      <c r="D2663" s="53">
        <v>1.978</v>
      </c>
      <c r="E2663" s="55">
        <v>3.7000000000000002E-3</v>
      </c>
      <c r="F2663" s="53">
        <v>1.899</v>
      </c>
      <c r="G2663" s="53">
        <v>1.9710000000000001</v>
      </c>
    </row>
    <row r="2664" spans="1:7" x14ac:dyDescent="0.15">
      <c r="A2664" s="53">
        <v>1375</v>
      </c>
      <c r="B2664" s="11" t="s">
        <v>6946</v>
      </c>
      <c r="C2664" s="53">
        <v>1.0900000000000001</v>
      </c>
      <c r="D2664" s="53">
        <v>1.0900000000000001</v>
      </c>
      <c r="E2664" s="55">
        <v>3.7000000000000002E-3</v>
      </c>
      <c r="F2664" s="53">
        <v>1.0860000000000001</v>
      </c>
      <c r="G2664" s="53">
        <v>1.0860000000000001</v>
      </c>
    </row>
    <row r="2665" spans="1:7" x14ac:dyDescent="0.15">
      <c r="A2665" s="53">
        <v>160323</v>
      </c>
      <c r="B2665" s="11" t="s">
        <v>9786</v>
      </c>
      <c r="C2665" s="53">
        <v>1.0108999999999999</v>
      </c>
      <c r="D2665" s="53">
        <v>1.0108999999999999</v>
      </c>
      <c r="E2665" s="55">
        <v>3.7000000000000002E-3</v>
      </c>
      <c r="F2665" s="53">
        <v>1.0072000000000001</v>
      </c>
      <c r="G2665" s="53">
        <v>1.0072000000000001</v>
      </c>
    </row>
    <row r="2666" spans="1:7" x14ac:dyDescent="0.15">
      <c r="A2666" s="53">
        <v>2362</v>
      </c>
      <c r="B2666" s="11" t="s">
        <v>6093</v>
      </c>
      <c r="C2666" s="53">
        <v>1.093</v>
      </c>
      <c r="D2666" s="53">
        <v>1.1259999999999999</v>
      </c>
      <c r="E2666" s="55">
        <v>3.7000000000000002E-3</v>
      </c>
      <c r="F2666" s="53">
        <v>1.089</v>
      </c>
      <c r="G2666" s="53">
        <v>1.1220000000000001</v>
      </c>
    </row>
    <row r="2667" spans="1:7" x14ac:dyDescent="0.15">
      <c r="A2667" s="53">
        <v>2039</v>
      </c>
      <c r="B2667" s="11" t="s">
        <v>8607</v>
      </c>
      <c r="C2667" s="53">
        <v>1.093</v>
      </c>
      <c r="D2667" s="53">
        <v>1.109</v>
      </c>
      <c r="E2667" s="55">
        <v>3.7000000000000002E-3</v>
      </c>
      <c r="F2667" s="53">
        <v>1.089</v>
      </c>
      <c r="G2667" s="53">
        <v>1.105</v>
      </c>
    </row>
    <row r="2668" spans="1:7" x14ac:dyDescent="0.15">
      <c r="A2668" s="53">
        <v>1632</v>
      </c>
      <c r="B2668" s="11" t="s">
        <v>6236</v>
      </c>
      <c r="C2668" s="53">
        <v>1.4221999999999999</v>
      </c>
      <c r="D2668" s="53">
        <v>1.4221999999999999</v>
      </c>
      <c r="E2668" s="55">
        <v>3.7000000000000002E-3</v>
      </c>
      <c r="F2668" s="53">
        <v>1.417</v>
      </c>
      <c r="G2668" s="53">
        <v>1.417</v>
      </c>
    </row>
    <row r="2669" spans="1:7" x14ac:dyDescent="0.15">
      <c r="A2669" s="53">
        <v>70021</v>
      </c>
      <c r="B2669" s="11" t="s">
        <v>9695</v>
      </c>
      <c r="C2669" s="53">
        <v>1.3680000000000001</v>
      </c>
      <c r="D2669" s="53">
        <v>1.3680000000000001</v>
      </c>
      <c r="E2669" s="55">
        <v>3.7000000000000002E-3</v>
      </c>
      <c r="F2669" s="53">
        <v>1.363</v>
      </c>
      <c r="G2669" s="53">
        <v>1.363</v>
      </c>
    </row>
    <row r="2670" spans="1:7" x14ac:dyDescent="0.15">
      <c r="A2670" s="53">
        <v>5118</v>
      </c>
      <c r="B2670" s="11" t="s">
        <v>305</v>
      </c>
      <c r="C2670" s="53">
        <v>0.82189999999999996</v>
      </c>
      <c r="D2670" s="53">
        <v>0.82189999999999996</v>
      </c>
      <c r="E2670" s="55">
        <v>3.7000000000000002E-3</v>
      </c>
      <c r="F2670" s="53">
        <v>0.81889999999999996</v>
      </c>
      <c r="G2670" s="53">
        <v>0.81889999999999996</v>
      </c>
    </row>
    <row r="2671" spans="1:7" x14ac:dyDescent="0.15">
      <c r="A2671" s="53">
        <v>5117</v>
      </c>
      <c r="B2671" s="11" t="s">
        <v>306</v>
      </c>
      <c r="C2671" s="53">
        <v>0.82199999999999995</v>
      </c>
      <c r="D2671" s="53">
        <v>0.82199999999999995</v>
      </c>
      <c r="E2671" s="55">
        <v>3.7000000000000002E-3</v>
      </c>
      <c r="F2671" s="53">
        <v>0.81899999999999995</v>
      </c>
      <c r="G2671" s="53">
        <v>0.81899999999999995</v>
      </c>
    </row>
    <row r="2672" spans="1:7" x14ac:dyDescent="0.15">
      <c r="A2672" s="53">
        <v>310508</v>
      </c>
      <c r="B2672" s="11" t="s">
        <v>8992</v>
      </c>
      <c r="C2672" s="53">
        <v>1.3720000000000001</v>
      </c>
      <c r="D2672" s="53">
        <v>1.518</v>
      </c>
      <c r="E2672" s="55">
        <v>3.7000000000000002E-3</v>
      </c>
      <c r="F2672" s="53">
        <v>1.367</v>
      </c>
      <c r="G2672" s="53">
        <v>1.5129999999999999</v>
      </c>
    </row>
    <row r="2673" spans="1:7" x14ac:dyDescent="0.15">
      <c r="A2673" s="53">
        <v>2361</v>
      </c>
      <c r="B2673" s="11" t="s">
        <v>6034</v>
      </c>
      <c r="C2673" s="53">
        <v>1.0980000000000001</v>
      </c>
      <c r="D2673" s="53">
        <v>1.1339999999999999</v>
      </c>
      <c r="E2673" s="55">
        <v>3.7000000000000002E-3</v>
      </c>
      <c r="F2673" s="53">
        <v>1.0940000000000001</v>
      </c>
      <c r="G2673" s="53">
        <v>1.1299999999999999</v>
      </c>
    </row>
    <row r="2674" spans="1:7" x14ac:dyDescent="0.15">
      <c r="A2674" s="53">
        <v>1907</v>
      </c>
      <c r="B2674" s="11" t="s">
        <v>8514</v>
      </c>
      <c r="C2674" s="53">
        <v>1.0725</v>
      </c>
      <c r="D2674" s="53">
        <v>1.0725</v>
      </c>
      <c r="E2674" s="55">
        <v>3.5999999999999999E-3</v>
      </c>
      <c r="F2674" s="53">
        <v>1.0686</v>
      </c>
      <c r="G2674" s="53">
        <v>1.0686</v>
      </c>
    </row>
    <row r="2675" spans="1:7" x14ac:dyDescent="0.15">
      <c r="A2675" s="53">
        <v>2553</v>
      </c>
      <c r="B2675" s="11" t="s">
        <v>10307</v>
      </c>
      <c r="C2675" s="53">
        <v>1.9319999999999999</v>
      </c>
      <c r="D2675" s="53">
        <v>1.9319999999999999</v>
      </c>
      <c r="E2675" s="55">
        <v>3.5999999999999999E-3</v>
      </c>
      <c r="F2675" s="53">
        <v>1.925</v>
      </c>
      <c r="G2675" s="53">
        <v>1.925</v>
      </c>
    </row>
    <row r="2676" spans="1:7" x14ac:dyDescent="0.15">
      <c r="A2676" s="53">
        <v>1559</v>
      </c>
      <c r="B2676" s="11" t="s">
        <v>6154</v>
      </c>
      <c r="C2676" s="53">
        <v>0.80230000000000001</v>
      </c>
      <c r="D2676" s="53">
        <v>0.80230000000000001</v>
      </c>
      <c r="E2676" s="55">
        <v>3.5999999999999999E-3</v>
      </c>
      <c r="F2676" s="53">
        <v>0.7994</v>
      </c>
      <c r="G2676" s="53">
        <v>0.7994</v>
      </c>
    </row>
    <row r="2677" spans="1:7" x14ac:dyDescent="0.15">
      <c r="A2677" s="53">
        <v>502030</v>
      </c>
      <c r="B2677" s="11" t="s">
        <v>591</v>
      </c>
      <c r="C2677" s="53">
        <v>0.83</v>
      </c>
      <c r="D2677" s="53">
        <v>0.52400000000000002</v>
      </c>
      <c r="E2677" s="55">
        <v>3.5999999999999999E-3</v>
      </c>
      <c r="F2677" s="53">
        <v>0.82699999999999996</v>
      </c>
      <c r="G2677" s="53">
        <v>0.52100000000000002</v>
      </c>
    </row>
    <row r="2678" spans="1:7" x14ac:dyDescent="0.15">
      <c r="A2678" s="53">
        <v>20</v>
      </c>
      <c r="B2678" s="11" t="s">
        <v>7544</v>
      </c>
      <c r="C2678" s="53">
        <v>2.2149999999999999</v>
      </c>
      <c r="D2678" s="53">
        <v>2.2149999999999999</v>
      </c>
      <c r="E2678" s="55">
        <v>3.5999999999999999E-3</v>
      </c>
      <c r="F2678" s="53">
        <v>2.2069999999999999</v>
      </c>
      <c r="G2678" s="53">
        <v>2.2069999999999999</v>
      </c>
    </row>
    <row r="2679" spans="1:7" x14ac:dyDescent="0.15">
      <c r="A2679" s="53">
        <v>2634</v>
      </c>
      <c r="B2679" s="11" t="s">
        <v>10650</v>
      </c>
      <c r="C2679" s="53">
        <v>0.83099999999999996</v>
      </c>
      <c r="D2679" s="53">
        <v>0.83099999999999996</v>
      </c>
      <c r="E2679" s="55">
        <v>3.5999999999999999E-3</v>
      </c>
      <c r="F2679" s="53">
        <v>0.82799999999999996</v>
      </c>
      <c r="G2679" s="53">
        <v>0.82799999999999996</v>
      </c>
    </row>
    <row r="2680" spans="1:7" x14ac:dyDescent="0.15">
      <c r="A2680" s="53">
        <v>1908</v>
      </c>
      <c r="B2680" s="11" t="s">
        <v>8520</v>
      </c>
      <c r="C2680" s="53">
        <v>1.0561</v>
      </c>
      <c r="D2680" s="53">
        <v>1.0561</v>
      </c>
      <c r="E2680" s="55">
        <v>3.5999999999999999E-3</v>
      </c>
      <c r="F2680" s="53">
        <v>1.0523</v>
      </c>
      <c r="G2680" s="53">
        <v>1.0523</v>
      </c>
    </row>
    <row r="2681" spans="1:7" x14ac:dyDescent="0.15">
      <c r="A2681" s="53">
        <v>1869</v>
      </c>
      <c r="B2681" s="11" t="s">
        <v>9739</v>
      </c>
      <c r="C2681" s="53">
        <v>1.1120000000000001</v>
      </c>
      <c r="D2681" s="53">
        <v>1.232</v>
      </c>
      <c r="E2681" s="55">
        <v>3.5999999999999999E-3</v>
      </c>
      <c r="F2681" s="53">
        <v>1.1080000000000001</v>
      </c>
      <c r="G2681" s="53">
        <v>1.228</v>
      </c>
    </row>
    <row r="2682" spans="1:7" x14ac:dyDescent="0.15">
      <c r="A2682" s="53">
        <v>762</v>
      </c>
      <c r="B2682" s="11" t="s">
        <v>7718</v>
      </c>
      <c r="C2682" s="53">
        <v>1.1140000000000001</v>
      </c>
      <c r="D2682" s="53">
        <v>1.1140000000000001</v>
      </c>
      <c r="E2682" s="55">
        <v>3.5999999999999999E-3</v>
      </c>
      <c r="F2682" s="53">
        <v>1.1100000000000001</v>
      </c>
      <c r="G2682" s="53">
        <v>1.1100000000000001</v>
      </c>
    </row>
    <row r="2683" spans="1:7" x14ac:dyDescent="0.15">
      <c r="A2683" s="53">
        <v>1558</v>
      </c>
      <c r="B2683" s="11" t="s">
        <v>6158</v>
      </c>
      <c r="C2683" s="53">
        <v>0.80789999999999995</v>
      </c>
      <c r="D2683" s="53">
        <v>0.80789999999999995</v>
      </c>
      <c r="E2683" s="55">
        <v>3.5999999999999999E-3</v>
      </c>
      <c r="F2683" s="53">
        <v>0.80500000000000005</v>
      </c>
      <c r="G2683" s="53">
        <v>0.80500000000000005</v>
      </c>
    </row>
    <row r="2684" spans="1:7" x14ac:dyDescent="0.15">
      <c r="A2684" s="53">
        <v>519760</v>
      </c>
      <c r="B2684" s="11" t="s">
        <v>10748</v>
      </c>
      <c r="C2684" s="53">
        <v>1.1160000000000001</v>
      </c>
      <c r="D2684" s="53">
        <v>1.1359999999999999</v>
      </c>
      <c r="E2684" s="55">
        <v>3.5999999999999999E-3</v>
      </c>
      <c r="F2684" s="53">
        <v>1.1120000000000001</v>
      </c>
      <c r="G2684" s="53">
        <v>1.1319999999999999</v>
      </c>
    </row>
    <row r="2685" spans="1:7" x14ac:dyDescent="0.15">
      <c r="A2685" s="53">
        <v>1766</v>
      </c>
      <c r="B2685" s="11" t="s">
        <v>7924</v>
      </c>
      <c r="C2685" s="53">
        <v>0.83699999999999997</v>
      </c>
      <c r="D2685" s="53">
        <v>0.83699999999999997</v>
      </c>
      <c r="E2685" s="55">
        <v>3.5999999999999999E-3</v>
      </c>
      <c r="F2685" s="53">
        <v>0.83399999999999996</v>
      </c>
      <c r="G2685" s="53">
        <v>0.83399999999999996</v>
      </c>
    </row>
    <row r="2686" spans="1:7" x14ac:dyDescent="0.15">
      <c r="A2686" s="53">
        <v>519781</v>
      </c>
      <c r="B2686" s="11" t="s">
        <v>10794</v>
      </c>
      <c r="C2686" s="53">
        <v>1.117</v>
      </c>
      <c r="D2686" s="53">
        <v>1.117</v>
      </c>
      <c r="E2686" s="55">
        <v>3.5999999999999999E-3</v>
      </c>
      <c r="F2686" s="53">
        <v>1.113</v>
      </c>
      <c r="G2686" s="53">
        <v>1.113</v>
      </c>
    </row>
    <row r="2687" spans="1:7" x14ac:dyDescent="0.15">
      <c r="A2687" s="53">
        <v>2006</v>
      </c>
      <c r="B2687" s="11" t="s">
        <v>6685</v>
      </c>
      <c r="C2687" s="53">
        <v>1.1180000000000001</v>
      </c>
      <c r="D2687" s="53">
        <v>1.1180000000000001</v>
      </c>
      <c r="E2687" s="55">
        <v>3.5999999999999999E-3</v>
      </c>
      <c r="F2687" s="53">
        <v>1.1140000000000001</v>
      </c>
      <c r="G2687" s="53">
        <v>1.1140000000000001</v>
      </c>
    </row>
    <row r="2688" spans="1:7" x14ac:dyDescent="0.15">
      <c r="A2688" s="53">
        <v>4358</v>
      </c>
      <c r="B2688" s="11" t="s">
        <v>8086</v>
      </c>
      <c r="C2688" s="53">
        <v>1.147</v>
      </c>
      <c r="D2688" s="53">
        <v>1.147</v>
      </c>
      <c r="E2688" s="55">
        <v>3.5999999999999999E-3</v>
      </c>
      <c r="F2688" s="53">
        <v>1.1429</v>
      </c>
      <c r="G2688" s="53">
        <v>1.1429</v>
      </c>
    </row>
    <row r="2689" spans="1:7" x14ac:dyDescent="0.15">
      <c r="A2689" s="53">
        <v>164819</v>
      </c>
      <c r="B2689" s="11" t="s">
        <v>6651</v>
      </c>
      <c r="C2689" s="53">
        <v>1.0078</v>
      </c>
      <c r="D2689" s="53">
        <v>0.69399999999999995</v>
      </c>
      <c r="E2689" s="55">
        <v>3.5999999999999999E-3</v>
      </c>
      <c r="F2689" s="53">
        <v>1.0042</v>
      </c>
      <c r="G2689" s="53">
        <v>0.69169999999999998</v>
      </c>
    </row>
    <row r="2690" spans="1:7" x14ac:dyDescent="0.15">
      <c r="A2690" s="53">
        <v>400023</v>
      </c>
      <c r="B2690" s="11" t="s">
        <v>152</v>
      </c>
      <c r="C2690" s="53">
        <v>1.0938000000000001</v>
      </c>
      <c r="D2690" s="53">
        <v>1.2638</v>
      </c>
      <c r="E2690" s="55">
        <v>3.5999999999999999E-3</v>
      </c>
      <c r="F2690" s="53">
        <v>1.0899000000000001</v>
      </c>
      <c r="G2690" s="53">
        <v>1.2599</v>
      </c>
    </row>
    <row r="2691" spans="1:7" x14ac:dyDescent="0.15">
      <c r="A2691" s="53">
        <v>1664</v>
      </c>
      <c r="B2691" s="11" t="s">
        <v>10404</v>
      </c>
      <c r="C2691" s="53">
        <v>1.1220000000000001</v>
      </c>
      <c r="D2691" s="53">
        <v>1.1220000000000001</v>
      </c>
      <c r="E2691" s="55">
        <v>3.5999999999999999E-3</v>
      </c>
      <c r="F2691" s="53">
        <v>1.1180000000000001</v>
      </c>
      <c r="G2691" s="53">
        <v>1.1180000000000001</v>
      </c>
    </row>
    <row r="2692" spans="1:7" x14ac:dyDescent="0.15">
      <c r="A2692" s="53">
        <v>2583</v>
      </c>
      <c r="B2692" s="11" t="s">
        <v>5723</v>
      </c>
      <c r="C2692" s="53">
        <v>1.125</v>
      </c>
      <c r="D2692" s="53">
        <v>1.415</v>
      </c>
      <c r="E2692" s="55">
        <v>3.5999999999999999E-3</v>
      </c>
      <c r="F2692" s="53">
        <v>1.121</v>
      </c>
      <c r="G2692" s="53">
        <v>1.411</v>
      </c>
    </row>
    <row r="2693" spans="1:7" x14ac:dyDescent="0.15">
      <c r="A2693" s="53">
        <v>290012</v>
      </c>
      <c r="B2693" s="11" t="s">
        <v>5722</v>
      </c>
      <c r="C2693" s="53">
        <v>1.125</v>
      </c>
      <c r="D2693" s="53">
        <v>1.415</v>
      </c>
      <c r="E2693" s="55">
        <v>3.5999999999999999E-3</v>
      </c>
      <c r="F2693" s="53">
        <v>1.121</v>
      </c>
      <c r="G2693" s="53">
        <v>1.411</v>
      </c>
    </row>
    <row r="2694" spans="1:7" x14ac:dyDescent="0.15">
      <c r="A2694" s="53">
        <v>4593</v>
      </c>
      <c r="B2694" s="11" t="s">
        <v>10851</v>
      </c>
      <c r="C2694" s="53">
        <v>0.9022</v>
      </c>
      <c r="D2694" s="53">
        <v>0.9022</v>
      </c>
      <c r="E2694" s="55">
        <v>3.5999999999999999E-3</v>
      </c>
      <c r="F2694" s="53">
        <v>0.89900000000000002</v>
      </c>
      <c r="G2694" s="53">
        <v>0.89900000000000002</v>
      </c>
    </row>
    <row r="2695" spans="1:7" x14ac:dyDescent="0.15">
      <c r="A2695" s="53">
        <v>160722</v>
      </c>
      <c r="B2695" s="11" t="s">
        <v>9685</v>
      </c>
      <c r="C2695" s="53">
        <v>1.0156000000000001</v>
      </c>
      <c r="D2695" s="53">
        <v>1.04</v>
      </c>
      <c r="E2695" s="55">
        <v>3.5999999999999999E-3</v>
      </c>
      <c r="F2695" s="53">
        <v>1.012</v>
      </c>
      <c r="G2695" s="53">
        <v>1.0364</v>
      </c>
    </row>
    <row r="2696" spans="1:7" x14ac:dyDescent="0.15">
      <c r="A2696" s="53">
        <v>163111</v>
      </c>
      <c r="B2696" s="11" t="s">
        <v>8968</v>
      </c>
      <c r="C2696" s="53">
        <v>1.0722</v>
      </c>
      <c r="D2696" s="53">
        <v>1.8711</v>
      </c>
      <c r="E2696" s="55">
        <v>3.5999999999999999E-3</v>
      </c>
      <c r="F2696" s="53">
        <v>1.0684</v>
      </c>
      <c r="G2696" s="53">
        <v>1.8673</v>
      </c>
    </row>
    <row r="2697" spans="1:7" x14ac:dyDescent="0.15">
      <c r="A2697" s="53">
        <v>1268</v>
      </c>
      <c r="B2697" s="11" t="s">
        <v>9510</v>
      </c>
      <c r="C2697" s="53">
        <v>0.56699999999999995</v>
      </c>
      <c r="D2697" s="53">
        <v>0.56699999999999995</v>
      </c>
      <c r="E2697" s="55">
        <v>3.5000000000000001E-3</v>
      </c>
      <c r="F2697" s="53">
        <v>0.56499999999999995</v>
      </c>
      <c r="G2697" s="53">
        <v>0.56499999999999995</v>
      </c>
    </row>
    <row r="2698" spans="1:7" x14ac:dyDescent="0.15">
      <c r="A2698" s="53">
        <v>159902</v>
      </c>
      <c r="B2698" s="11" t="s">
        <v>9395</v>
      </c>
      <c r="C2698" s="53">
        <v>3.403</v>
      </c>
      <c r="D2698" s="53">
        <v>3.5230000000000001</v>
      </c>
      <c r="E2698" s="55">
        <v>3.5000000000000001E-3</v>
      </c>
      <c r="F2698" s="53">
        <v>3.391</v>
      </c>
      <c r="G2698" s="53">
        <v>3.5110000000000001</v>
      </c>
    </row>
    <row r="2699" spans="1:7" x14ac:dyDescent="0.15">
      <c r="A2699" s="53">
        <v>4135</v>
      </c>
      <c r="B2699" s="11" t="s">
        <v>8977</v>
      </c>
      <c r="C2699" s="53">
        <v>0.88239999999999996</v>
      </c>
      <c r="D2699" s="53">
        <v>0.88239999999999996</v>
      </c>
      <c r="E2699" s="55">
        <v>3.5000000000000001E-3</v>
      </c>
      <c r="F2699" s="53">
        <v>0.87929999999999997</v>
      </c>
      <c r="G2699" s="53">
        <v>0.87929999999999997</v>
      </c>
    </row>
    <row r="2700" spans="1:7" x14ac:dyDescent="0.15">
      <c r="A2700" s="53">
        <v>2068</v>
      </c>
      <c r="B2700" s="11" t="s">
        <v>154</v>
      </c>
      <c r="C2700" s="53">
        <v>1.6511</v>
      </c>
      <c r="D2700" s="53">
        <v>1.8210999999999999</v>
      </c>
      <c r="E2700" s="55">
        <v>3.5000000000000001E-3</v>
      </c>
      <c r="F2700" s="53">
        <v>1.6453</v>
      </c>
      <c r="G2700" s="53">
        <v>1.8152999999999999</v>
      </c>
    </row>
    <row r="2701" spans="1:7" x14ac:dyDescent="0.15">
      <c r="A2701" s="53">
        <v>511</v>
      </c>
      <c r="B2701" s="11" t="s">
        <v>5956</v>
      </c>
      <c r="C2701" s="53">
        <v>1.712</v>
      </c>
      <c r="D2701" s="53">
        <v>1.712</v>
      </c>
      <c r="E2701" s="55">
        <v>3.5000000000000001E-3</v>
      </c>
      <c r="F2701" s="53">
        <v>1.706</v>
      </c>
      <c r="G2701" s="53">
        <v>1.706</v>
      </c>
    </row>
    <row r="2702" spans="1:7" x14ac:dyDescent="0.15">
      <c r="A2702" s="53">
        <v>4302</v>
      </c>
      <c r="B2702" s="11" t="s">
        <v>6146</v>
      </c>
      <c r="C2702" s="53">
        <v>1.0004999999999999</v>
      </c>
      <c r="D2702" s="53">
        <v>1.0405</v>
      </c>
      <c r="E2702" s="55">
        <v>3.5000000000000001E-3</v>
      </c>
      <c r="F2702" s="53">
        <v>0.997</v>
      </c>
      <c r="G2702" s="53">
        <v>1.0369999999999999</v>
      </c>
    </row>
    <row r="2703" spans="1:7" x14ac:dyDescent="0.15">
      <c r="A2703" s="53">
        <v>263</v>
      </c>
      <c r="B2703" s="11" t="s">
        <v>6226</v>
      </c>
      <c r="C2703" s="53">
        <v>1.43</v>
      </c>
      <c r="D2703" s="53">
        <v>1.7070000000000001</v>
      </c>
      <c r="E2703" s="55">
        <v>3.5000000000000001E-3</v>
      </c>
      <c r="F2703" s="53">
        <v>1.425</v>
      </c>
      <c r="G2703" s="53">
        <v>1.702</v>
      </c>
    </row>
    <row r="2704" spans="1:7" x14ac:dyDescent="0.15">
      <c r="A2704" s="53">
        <v>610108</v>
      </c>
      <c r="B2704" s="11" t="s">
        <v>100</v>
      </c>
      <c r="C2704" s="53">
        <v>1.145</v>
      </c>
      <c r="D2704" s="53">
        <v>1.145</v>
      </c>
      <c r="E2704" s="55">
        <v>3.5000000000000001E-3</v>
      </c>
      <c r="F2704" s="53">
        <v>1.141</v>
      </c>
      <c r="G2704" s="53">
        <v>1.141</v>
      </c>
    </row>
    <row r="2705" spans="1:7" x14ac:dyDescent="0.15">
      <c r="A2705" s="53">
        <v>160612</v>
      </c>
      <c r="B2705" s="11" t="s">
        <v>7029</v>
      </c>
      <c r="C2705" s="53">
        <v>1.145</v>
      </c>
      <c r="D2705" s="53">
        <v>1.621</v>
      </c>
      <c r="E2705" s="55">
        <v>3.5000000000000001E-3</v>
      </c>
      <c r="F2705" s="53">
        <v>1.141</v>
      </c>
      <c r="G2705" s="53">
        <v>1.617</v>
      </c>
    </row>
    <row r="2706" spans="1:7" x14ac:dyDescent="0.15">
      <c r="A2706" s="53">
        <v>519935</v>
      </c>
      <c r="B2706" s="11" t="s">
        <v>7495</v>
      </c>
      <c r="C2706" s="53">
        <v>1.145</v>
      </c>
      <c r="D2706" s="53">
        <v>1.145</v>
      </c>
      <c r="E2706" s="55">
        <v>3.5000000000000001E-3</v>
      </c>
      <c r="F2706" s="53">
        <v>1.141</v>
      </c>
      <c r="G2706" s="53">
        <v>1.141</v>
      </c>
    </row>
    <row r="2707" spans="1:7" x14ac:dyDescent="0.15">
      <c r="A2707" s="53">
        <v>519915</v>
      </c>
      <c r="B2707" s="11" t="s">
        <v>9610</v>
      </c>
      <c r="C2707" s="53">
        <v>1.1459999999999999</v>
      </c>
      <c r="D2707" s="53">
        <v>1.1459999999999999</v>
      </c>
      <c r="E2707" s="55">
        <v>3.5000000000000001E-3</v>
      </c>
      <c r="F2707" s="53">
        <v>1.1419999999999999</v>
      </c>
      <c r="G2707" s="53">
        <v>1.1419999999999999</v>
      </c>
    </row>
    <row r="2708" spans="1:7" x14ac:dyDescent="0.15">
      <c r="A2708" s="53">
        <v>2062</v>
      </c>
      <c r="B2708" s="11" t="s">
        <v>5950</v>
      </c>
      <c r="C2708" s="53">
        <v>1.72</v>
      </c>
      <c r="D2708" s="53">
        <v>1.72</v>
      </c>
      <c r="E2708" s="55">
        <v>3.5000000000000001E-3</v>
      </c>
      <c r="F2708" s="53">
        <v>1.714</v>
      </c>
      <c r="G2708" s="53">
        <v>1.714</v>
      </c>
    </row>
    <row r="2709" spans="1:7" x14ac:dyDescent="0.15">
      <c r="A2709" s="53">
        <v>470078</v>
      </c>
      <c r="B2709" s="11" t="s">
        <v>8293</v>
      </c>
      <c r="C2709" s="53">
        <v>1.1479999999999999</v>
      </c>
      <c r="D2709" s="53">
        <v>1.5229999999999999</v>
      </c>
      <c r="E2709" s="55">
        <v>3.5000000000000001E-3</v>
      </c>
      <c r="F2709" s="53">
        <v>1.1439999999999999</v>
      </c>
      <c r="G2709" s="53">
        <v>1.5189999999999999</v>
      </c>
    </row>
    <row r="2710" spans="1:7" x14ac:dyDescent="0.15">
      <c r="A2710" s="53">
        <v>3181</v>
      </c>
      <c r="B2710" s="11" t="s">
        <v>7059</v>
      </c>
      <c r="C2710" s="53">
        <v>1.0115000000000001</v>
      </c>
      <c r="D2710" s="53">
        <v>1.0115000000000001</v>
      </c>
      <c r="E2710" s="55">
        <v>3.5000000000000001E-3</v>
      </c>
      <c r="F2710" s="53">
        <v>1.008</v>
      </c>
      <c r="G2710" s="53">
        <v>1.008</v>
      </c>
    </row>
    <row r="2711" spans="1:7" x14ac:dyDescent="0.15">
      <c r="A2711" s="53">
        <v>4281</v>
      </c>
      <c r="B2711" s="11" t="s">
        <v>10685</v>
      </c>
      <c r="C2711" s="53">
        <v>1.0408999999999999</v>
      </c>
      <c r="D2711" s="53">
        <v>1.0408999999999999</v>
      </c>
      <c r="E2711" s="55">
        <v>3.5000000000000001E-3</v>
      </c>
      <c r="F2711" s="53">
        <v>1.0373000000000001</v>
      </c>
      <c r="G2711" s="53">
        <v>1.0373000000000001</v>
      </c>
    </row>
    <row r="2712" spans="1:7" x14ac:dyDescent="0.15">
      <c r="A2712" s="53">
        <v>206010</v>
      </c>
      <c r="B2712" s="11" t="s">
        <v>6312</v>
      </c>
      <c r="C2712" s="53">
        <v>1.2493000000000001</v>
      </c>
      <c r="D2712" s="53">
        <v>1.2493000000000001</v>
      </c>
      <c r="E2712" s="55">
        <v>3.5000000000000001E-3</v>
      </c>
      <c r="F2712" s="53">
        <v>1.2450000000000001</v>
      </c>
      <c r="G2712" s="53">
        <v>1.2450000000000001</v>
      </c>
    </row>
    <row r="2713" spans="1:7" x14ac:dyDescent="0.15">
      <c r="A2713" s="53">
        <v>3180</v>
      </c>
      <c r="B2713" s="11" t="s">
        <v>7049</v>
      </c>
      <c r="C2713" s="53">
        <v>1.0168999999999999</v>
      </c>
      <c r="D2713" s="53">
        <v>1.0168999999999999</v>
      </c>
      <c r="E2713" s="55">
        <v>3.5000000000000001E-3</v>
      </c>
      <c r="F2713" s="53">
        <v>1.0134000000000001</v>
      </c>
      <c r="G2713" s="53">
        <v>1.0134000000000001</v>
      </c>
    </row>
    <row r="2714" spans="1:7" x14ac:dyDescent="0.15">
      <c r="A2714" s="53">
        <v>5279</v>
      </c>
      <c r="B2714" s="11" t="s">
        <v>266</v>
      </c>
      <c r="C2714" s="53">
        <v>1.0169999999999999</v>
      </c>
      <c r="D2714" s="53">
        <v>1.0169999999999999</v>
      </c>
      <c r="E2714" s="55">
        <v>3.5000000000000001E-3</v>
      </c>
      <c r="F2714" s="53">
        <v>1.0135000000000001</v>
      </c>
      <c r="G2714" s="53">
        <v>1.0135000000000001</v>
      </c>
    </row>
    <row r="2715" spans="1:7" x14ac:dyDescent="0.15">
      <c r="A2715" s="53">
        <v>2328</v>
      </c>
      <c r="B2715" s="11" t="s">
        <v>8371</v>
      </c>
      <c r="C2715" s="53">
        <v>1.1659999999999999</v>
      </c>
      <c r="D2715" s="53">
        <v>1.1659999999999999</v>
      </c>
      <c r="E2715" s="55">
        <v>3.3999999999999998E-3</v>
      </c>
      <c r="F2715" s="53">
        <v>1.1619999999999999</v>
      </c>
      <c r="G2715" s="53">
        <v>1.1619999999999999</v>
      </c>
    </row>
    <row r="2716" spans="1:7" x14ac:dyDescent="0.15">
      <c r="A2716" s="53">
        <v>654</v>
      </c>
      <c r="B2716" s="11" t="s">
        <v>332</v>
      </c>
      <c r="C2716" s="53">
        <v>0.875</v>
      </c>
      <c r="D2716" s="53">
        <v>0.89500000000000002</v>
      </c>
      <c r="E2716" s="55">
        <v>3.3999999999999998E-3</v>
      </c>
      <c r="F2716" s="53">
        <v>0.872</v>
      </c>
      <c r="G2716" s="53">
        <v>0.89200000000000002</v>
      </c>
    </row>
    <row r="2717" spans="1:7" x14ac:dyDescent="0.15">
      <c r="A2717" s="53">
        <v>2963</v>
      </c>
      <c r="B2717" s="11" t="s">
        <v>10340</v>
      </c>
      <c r="C2717" s="53">
        <v>0.96260000000000001</v>
      </c>
      <c r="D2717" s="53">
        <v>0.96260000000000001</v>
      </c>
      <c r="E2717" s="55">
        <v>3.3999999999999998E-3</v>
      </c>
      <c r="F2717" s="53">
        <v>0.95930000000000004</v>
      </c>
      <c r="G2717" s="53">
        <v>0.95930000000000004</v>
      </c>
    </row>
    <row r="2718" spans="1:7" x14ac:dyDescent="0.15">
      <c r="A2718" s="53">
        <v>2091</v>
      </c>
      <c r="B2718" s="11" t="s">
        <v>8421</v>
      </c>
      <c r="C2718" s="53">
        <v>1.0518000000000001</v>
      </c>
      <c r="D2718" s="53">
        <v>1.1317999999999999</v>
      </c>
      <c r="E2718" s="55">
        <v>3.3999999999999998E-3</v>
      </c>
      <c r="F2718" s="53">
        <v>1.0482</v>
      </c>
      <c r="G2718" s="53">
        <v>1.1282000000000001</v>
      </c>
    </row>
    <row r="2719" spans="1:7" x14ac:dyDescent="0.15">
      <c r="A2719" s="53">
        <v>610008</v>
      </c>
      <c r="B2719" s="11" t="s">
        <v>116</v>
      </c>
      <c r="C2719" s="53">
        <v>1.171</v>
      </c>
      <c r="D2719" s="53">
        <v>1.171</v>
      </c>
      <c r="E2719" s="55">
        <v>3.3999999999999998E-3</v>
      </c>
      <c r="F2719" s="53">
        <v>1.167</v>
      </c>
      <c r="G2719" s="53">
        <v>1.167</v>
      </c>
    </row>
    <row r="2720" spans="1:7" x14ac:dyDescent="0.15">
      <c r="A2720" s="53">
        <v>4096</v>
      </c>
      <c r="B2720" s="11" t="s">
        <v>6890</v>
      </c>
      <c r="C2720" s="53">
        <v>1.0253000000000001</v>
      </c>
      <c r="D2720" s="53">
        <v>1.07</v>
      </c>
      <c r="E2720" s="55">
        <v>3.3999999999999998E-3</v>
      </c>
      <c r="F2720" s="53">
        <v>1.0218</v>
      </c>
      <c r="G2720" s="53">
        <v>1.0665</v>
      </c>
    </row>
    <row r="2721" spans="1:7" x14ac:dyDescent="0.15">
      <c r="A2721" s="53">
        <v>307</v>
      </c>
      <c r="B2721" s="11" t="s">
        <v>10338</v>
      </c>
      <c r="C2721" s="53">
        <v>0.96730000000000005</v>
      </c>
      <c r="D2721" s="53">
        <v>0.96730000000000005</v>
      </c>
      <c r="E2721" s="55">
        <v>3.3999999999999998E-3</v>
      </c>
      <c r="F2721" s="53">
        <v>0.96399999999999997</v>
      </c>
      <c r="G2721" s="53">
        <v>0.96399999999999997</v>
      </c>
    </row>
    <row r="2722" spans="1:7" x14ac:dyDescent="0.15">
      <c r="A2722" s="53">
        <v>5235</v>
      </c>
      <c r="B2722" s="11" t="s">
        <v>7474</v>
      </c>
      <c r="C2722" s="53">
        <v>0.96760000000000002</v>
      </c>
      <c r="D2722" s="53">
        <v>0.96760000000000002</v>
      </c>
      <c r="E2722" s="55">
        <v>3.3999999999999998E-3</v>
      </c>
      <c r="F2722" s="53">
        <v>0.96430000000000005</v>
      </c>
      <c r="G2722" s="53">
        <v>0.96430000000000005</v>
      </c>
    </row>
    <row r="2723" spans="1:7" x14ac:dyDescent="0.15">
      <c r="A2723" s="53">
        <v>519975</v>
      </c>
      <c r="B2723" s="11" t="s">
        <v>7679</v>
      </c>
      <c r="C2723" s="53">
        <v>0.88</v>
      </c>
      <c r="D2723" s="53">
        <v>1.28</v>
      </c>
      <c r="E2723" s="55">
        <v>3.3999999999999998E-3</v>
      </c>
      <c r="F2723" s="53">
        <v>0.877</v>
      </c>
      <c r="G2723" s="53">
        <v>1.2769999999999999</v>
      </c>
    </row>
    <row r="2724" spans="1:7" x14ac:dyDescent="0.15">
      <c r="A2724" s="53">
        <v>165511</v>
      </c>
      <c r="B2724" s="11" t="s">
        <v>6544</v>
      </c>
      <c r="C2724" s="53">
        <v>1.1739999999999999</v>
      </c>
      <c r="D2724" s="53">
        <v>1.7629999999999999</v>
      </c>
      <c r="E2724" s="55">
        <v>3.3999999999999998E-3</v>
      </c>
      <c r="F2724" s="53">
        <v>1.17</v>
      </c>
      <c r="G2724" s="53">
        <v>1.7609999999999999</v>
      </c>
    </row>
    <row r="2725" spans="1:7" x14ac:dyDescent="0.15">
      <c r="A2725" s="53">
        <v>5236</v>
      </c>
      <c r="B2725" s="11" t="s">
        <v>7476</v>
      </c>
      <c r="C2725" s="53">
        <v>0.96889999999999998</v>
      </c>
      <c r="D2725" s="53">
        <v>0.96889999999999998</v>
      </c>
      <c r="E2725" s="55">
        <v>3.3999999999999998E-3</v>
      </c>
      <c r="F2725" s="53">
        <v>0.96560000000000001</v>
      </c>
      <c r="G2725" s="53">
        <v>0.96560000000000001</v>
      </c>
    </row>
    <row r="2726" spans="1:7" x14ac:dyDescent="0.15">
      <c r="A2726" s="53">
        <v>150252</v>
      </c>
      <c r="B2726" s="11" t="s">
        <v>10337</v>
      </c>
      <c r="C2726" s="53">
        <v>1.177</v>
      </c>
      <c r="D2726" s="53">
        <v>0.38</v>
      </c>
      <c r="E2726" s="55">
        <v>3.3999999999999998E-3</v>
      </c>
      <c r="F2726" s="53">
        <v>1.173</v>
      </c>
      <c r="G2726" s="53">
        <v>0.379</v>
      </c>
    </row>
    <row r="2727" spans="1:7" x14ac:dyDescent="0.15">
      <c r="A2727" s="53">
        <v>306</v>
      </c>
      <c r="B2727" s="11" t="s">
        <v>6871</v>
      </c>
      <c r="C2727" s="53">
        <v>1.177</v>
      </c>
      <c r="D2727" s="53">
        <v>1.2929999999999999</v>
      </c>
      <c r="E2727" s="55">
        <v>3.3999999999999998E-3</v>
      </c>
      <c r="F2727" s="53">
        <v>1.173</v>
      </c>
      <c r="G2727" s="53">
        <v>1.2889999999999999</v>
      </c>
    </row>
    <row r="2728" spans="1:7" x14ac:dyDescent="0.15">
      <c r="A2728" s="53">
        <v>4301</v>
      </c>
      <c r="B2728" s="11" t="s">
        <v>6147</v>
      </c>
      <c r="C2728" s="53">
        <v>1.0014000000000001</v>
      </c>
      <c r="D2728" s="53">
        <v>1.0414000000000001</v>
      </c>
      <c r="E2728" s="55">
        <v>3.3999999999999998E-3</v>
      </c>
      <c r="F2728" s="53">
        <v>0.998</v>
      </c>
      <c r="G2728" s="53">
        <v>1.038</v>
      </c>
    </row>
    <row r="2729" spans="1:7" x14ac:dyDescent="0.15">
      <c r="A2729" s="53">
        <v>2141</v>
      </c>
      <c r="B2729" s="11" t="s">
        <v>10809</v>
      </c>
      <c r="C2729" s="53">
        <v>1.0905</v>
      </c>
      <c r="D2729" s="53">
        <v>1.0905</v>
      </c>
      <c r="E2729" s="55">
        <v>3.3999999999999998E-3</v>
      </c>
      <c r="F2729" s="53">
        <v>1.0868</v>
      </c>
      <c r="G2729" s="53">
        <v>1.0868</v>
      </c>
    </row>
    <row r="2730" spans="1:7" x14ac:dyDescent="0.15">
      <c r="A2730" s="53">
        <v>519078</v>
      </c>
      <c r="B2730" s="11" t="s">
        <v>8372</v>
      </c>
      <c r="C2730" s="53">
        <v>1.181</v>
      </c>
      <c r="D2730" s="53">
        <v>1.556</v>
      </c>
      <c r="E2730" s="55">
        <v>3.3999999999999998E-3</v>
      </c>
      <c r="F2730" s="53">
        <v>1.177</v>
      </c>
      <c r="G2730" s="53">
        <v>1.552</v>
      </c>
    </row>
    <row r="2731" spans="1:7" x14ac:dyDescent="0.15">
      <c r="A2731" s="53">
        <v>5405</v>
      </c>
      <c r="B2731" s="11" t="s">
        <v>10852</v>
      </c>
      <c r="C2731" s="53">
        <v>1.0055000000000001</v>
      </c>
      <c r="D2731" s="53">
        <v>1.0055000000000001</v>
      </c>
      <c r="E2731" s="55">
        <v>3.3999999999999998E-3</v>
      </c>
      <c r="F2731" s="53">
        <v>1.0021</v>
      </c>
      <c r="G2731" s="53">
        <v>1.0021</v>
      </c>
    </row>
    <row r="2732" spans="1:7" x14ac:dyDescent="0.15">
      <c r="A2732" s="53">
        <v>3344</v>
      </c>
      <c r="B2732" s="11" t="s">
        <v>6707</v>
      </c>
      <c r="C2732" s="53">
        <v>1.0361</v>
      </c>
      <c r="D2732" s="53">
        <v>1.0361</v>
      </c>
      <c r="E2732" s="55">
        <v>3.3999999999999998E-3</v>
      </c>
      <c r="F2732" s="53">
        <v>1.0326</v>
      </c>
      <c r="G2732" s="53">
        <v>1.0326</v>
      </c>
    </row>
    <row r="2733" spans="1:7" x14ac:dyDescent="0.15">
      <c r="A2733" s="53">
        <v>1408</v>
      </c>
      <c r="B2733" s="11" t="s">
        <v>10808</v>
      </c>
      <c r="C2733" s="53">
        <v>1.0961000000000001</v>
      </c>
      <c r="D2733" s="53">
        <v>1.0961000000000001</v>
      </c>
      <c r="E2733" s="55">
        <v>3.3999999999999998E-3</v>
      </c>
      <c r="F2733" s="53">
        <v>1.0924</v>
      </c>
      <c r="G2733" s="53">
        <v>1.0924</v>
      </c>
    </row>
    <row r="2734" spans="1:7" x14ac:dyDescent="0.15">
      <c r="A2734" s="53">
        <v>5247</v>
      </c>
      <c r="B2734" s="11" t="s">
        <v>9109</v>
      </c>
      <c r="C2734" s="53">
        <v>0.97860000000000003</v>
      </c>
      <c r="D2734" s="53">
        <v>0.97860000000000003</v>
      </c>
      <c r="E2734" s="55">
        <v>3.3999999999999998E-3</v>
      </c>
      <c r="F2734" s="53">
        <v>0.97529999999999994</v>
      </c>
      <c r="G2734" s="53">
        <v>0.97529999999999994</v>
      </c>
    </row>
    <row r="2735" spans="1:7" x14ac:dyDescent="0.15">
      <c r="A2735" s="53">
        <v>3029</v>
      </c>
      <c r="B2735" s="11" t="s">
        <v>8151</v>
      </c>
      <c r="C2735" s="53">
        <v>1.0978000000000001</v>
      </c>
      <c r="D2735" s="53">
        <v>1.0978000000000001</v>
      </c>
      <c r="E2735" s="55">
        <v>3.3999999999999998E-3</v>
      </c>
      <c r="F2735" s="53">
        <v>1.0941000000000001</v>
      </c>
      <c r="G2735" s="53">
        <v>1.0941000000000001</v>
      </c>
    </row>
    <row r="2736" spans="1:7" x14ac:dyDescent="0.15">
      <c r="A2736" s="53">
        <v>519197</v>
      </c>
      <c r="B2736" s="11" t="s">
        <v>8377</v>
      </c>
      <c r="C2736" s="53">
        <v>1.0088999999999999</v>
      </c>
      <c r="D2736" s="53">
        <v>1.0088999999999999</v>
      </c>
      <c r="E2736" s="55">
        <v>3.3999999999999998E-3</v>
      </c>
      <c r="F2736" s="53">
        <v>1.0055000000000001</v>
      </c>
      <c r="G2736" s="53">
        <v>1.0055000000000001</v>
      </c>
    </row>
    <row r="2737" spans="1:7" x14ac:dyDescent="0.15">
      <c r="A2737" s="53">
        <v>110018</v>
      </c>
      <c r="B2737" s="11" t="s">
        <v>9665</v>
      </c>
      <c r="C2737" s="53">
        <v>1.1870000000000001</v>
      </c>
      <c r="D2737" s="53">
        <v>1.952</v>
      </c>
      <c r="E2737" s="55">
        <v>3.3999999999999998E-3</v>
      </c>
      <c r="F2737" s="53">
        <v>1.1830000000000001</v>
      </c>
      <c r="G2737" s="53">
        <v>1.948</v>
      </c>
    </row>
    <row r="2738" spans="1:7" x14ac:dyDescent="0.15">
      <c r="A2738" s="53">
        <v>4273</v>
      </c>
      <c r="B2738" s="11" t="s">
        <v>6587</v>
      </c>
      <c r="C2738" s="53">
        <v>0.97950000000000004</v>
      </c>
      <c r="D2738" s="53">
        <v>0.97950000000000004</v>
      </c>
      <c r="E2738" s="55">
        <v>3.3999999999999998E-3</v>
      </c>
      <c r="F2738" s="53">
        <v>0.97619999999999996</v>
      </c>
      <c r="G2738" s="53">
        <v>0.97619999999999996</v>
      </c>
    </row>
    <row r="2739" spans="1:7" x14ac:dyDescent="0.15">
      <c r="A2739" s="53">
        <v>1347</v>
      </c>
      <c r="B2739" s="11" t="s">
        <v>9669</v>
      </c>
      <c r="C2739" s="53">
        <v>1.19</v>
      </c>
      <c r="D2739" s="53">
        <v>1.19</v>
      </c>
      <c r="E2739" s="55">
        <v>3.3999999999999998E-3</v>
      </c>
      <c r="F2739" s="53">
        <v>1.1859999999999999</v>
      </c>
      <c r="G2739" s="53">
        <v>1.1859999999999999</v>
      </c>
    </row>
    <row r="2740" spans="1:7" x14ac:dyDescent="0.15">
      <c r="A2740" s="53">
        <v>3343</v>
      </c>
      <c r="B2740" s="11" t="s">
        <v>6709</v>
      </c>
      <c r="C2740" s="53">
        <v>1.0421</v>
      </c>
      <c r="D2740" s="53">
        <v>1.0421</v>
      </c>
      <c r="E2740" s="55">
        <v>3.3999999999999998E-3</v>
      </c>
      <c r="F2740" s="53">
        <v>1.0386</v>
      </c>
      <c r="G2740" s="53">
        <v>1.0386</v>
      </c>
    </row>
    <row r="2741" spans="1:7" x14ac:dyDescent="0.15">
      <c r="A2741" s="53">
        <v>119</v>
      </c>
      <c r="B2741" s="11" t="s">
        <v>9251</v>
      </c>
      <c r="C2741" s="53">
        <v>1.1919999999999999</v>
      </c>
      <c r="D2741" s="53">
        <v>1.629</v>
      </c>
      <c r="E2741" s="55">
        <v>3.3999999999999998E-3</v>
      </c>
      <c r="F2741" s="53">
        <v>1.1879999999999999</v>
      </c>
      <c r="G2741" s="53">
        <v>1.625</v>
      </c>
    </row>
    <row r="2742" spans="1:7" x14ac:dyDescent="0.15">
      <c r="A2742" s="53">
        <v>161118</v>
      </c>
      <c r="B2742" s="11" t="s">
        <v>10347</v>
      </c>
      <c r="C2742" s="53">
        <v>1.0438000000000001</v>
      </c>
      <c r="D2742" s="53">
        <v>0</v>
      </c>
      <c r="E2742" s="55">
        <v>3.3999999999999998E-3</v>
      </c>
      <c r="F2742" s="53">
        <v>1.0403</v>
      </c>
      <c r="G2742" s="53">
        <v>0</v>
      </c>
    </row>
    <row r="2743" spans="1:7" x14ac:dyDescent="0.15">
      <c r="A2743" s="53">
        <v>3028</v>
      </c>
      <c r="B2743" s="11" t="s">
        <v>8153</v>
      </c>
      <c r="C2743" s="53">
        <v>1.1048</v>
      </c>
      <c r="D2743" s="53">
        <v>1.1048</v>
      </c>
      <c r="E2743" s="55">
        <v>3.3999999999999998E-3</v>
      </c>
      <c r="F2743" s="53">
        <v>1.1011</v>
      </c>
      <c r="G2743" s="53">
        <v>1.1011</v>
      </c>
    </row>
    <row r="2744" spans="1:7" x14ac:dyDescent="0.15">
      <c r="A2744" s="53">
        <v>4272</v>
      </c>
      <c r="B2744" s="11" t="s">
        <v>6580</v>
      </c>
      <c r="C2744" s="53">
        <v>0.98540000000000005</v>
      </c>
      <c r="D2744" s="53">
        <v>0.98540000000000005</v>
      </c>
      <c r="E2744" s="55">
        <v>3.3999999999999998E-3</v>
      </c>
      <c r="F2744" s="53">
        <v>0.98209999999999997</v>
      </c>
      <c r="G2744" s="53">
        <v>0.98209999999999997</v>
      </c>
    </row>
    <row r="2745" spans="1:7" x14ac:dyDescent="0.15">
      <c r="A2745" s="53">
        <v>161719</v>
      </c>
      <c r="B2745" s="11" t="s">
        <v>10155</v>
      </c>
      <c r="C2745" s="53">
        <v>0.89600000000000002</v>
      </c>
      <c r="D2745" s="53">
        <v>1.347</v>
      </c>
      <c r="E2745" s="55">
        <v>3.3999999999999998E-3</v>
      </c>
      <c r="F2745" s="53">
        <v>0.89300000000000002</v>
      </c>
      <c r="G2745" s="53">
        <v>1.3440000000000001</v>
      </c>
    </row>
    <row r="2746" spans="1:7" x14ac:dyDescent="0.15">
      <c r="A2746" s="53">
        <v>208</v>
      </c>
      <c r="B2746" s="11" t="s">
        <v>10616</v>
      </c>
      <c r="C2746" s="53">
        <v>1.196</v>
      </c>
      <c r="D2746" s="53">
        <v>1.206</v>
      </c>
      <c r="E2746" s="55">
        <v>3.3999999999999998E-3</v>
      </c>
      <c r="F2746" s="53">
        <v>1.1919999999999999</v>
      </c>
      <c r="G2746" s="53">
        <v>1.202</v>
      </c>
    </row>
    <row r="2747" spans="1:7" x14ac:dyDescent="0.15">
      <c r="A2747" s="53">
        <v>3598</v>
      </c>
      <c r="B2747" s="11" t="s">
        <v>317</v>
      </c>
      <c r="C2747" s="53">
        <v>0.89800000000000002</v>
      </c>
      <c r="D2747" s="53">
        <v>0.89800000000000002</v>
      </c>
      <c r="E2747" s="55">
        <v>3.3999999999999998E-3</v>
      </c>
      <c r="F2747" s="53">
        <v>0.89500000000000002</v>
      </c>
      <c r="G2747" s="53">
        <v>0.89500000000000002</v>
      </c>
    </row>
    <row r="2748" spans="1:7" x14ac:dyDescent="0.15">
      <c r="A2748" s="53">
        <v>118</v>
      </c>
      <c r="B2748" s="11" t="s">
        <v>9253</v>
      </c>
      <c r="C2748" s="53">
        <v>1.1990000000000001</v>
      </c>
      <c r="D2748" s="53">
        <v>1.643</v>
      </c>
      <c r="E2748" s="55">
        <v>3.3E-3</v>
      </c>
      <c r="F2748" s="53">
        <v>1.1950000000000001</v>
      </c>
      <c r="G2748" s="53">
        <v>1.639</v>
      </c>
    </row>
    <row r="2749" spans="1:7" x14ac:dyDescent="0.15">
      <c r="A2749" s="53">
        <v>1247</v>
      </c>
      <c r="B2749" s="11" t="s">
        <v>8420</v>
      </c>
      <c r="C2749" s="53">
        <v>1.0507</v>
      </c>
      <c r="D2749" s="53">
        <v>1.1307</v>
      </c>
      <c r="E2749" s="55">
        <v>3.3E-3</v>
      </c>
      <c r="F2749" s="53">
        <v>1.0471999999999999</v>
      </c>
      <c r="G2749" s="53">
        <v>1.1272</v>
      </c>
    </row>
    <row r="2750" spans="1:7" x14ac:dyDescent="0.15">
      <c r="A2750" s="53">
        <v>5406</v>
      </c>
      <c r="B2750" s="11" t="s">
        <v>10853</v>
      </c>
      <c r="C2750" s="53">
        <v>1.0526</v>
      </c>
      <c r="D2750" s="53">
        <v>1.0526</v>
      </c>
      <c r="E2750" s="55">
        <v>3.3E-3</v>
      </c>
      <c r="F2750" s="53">
        <v>1.0490999999999999</v>
      </c>
      <c r="G2750" s="53">
        <v>1.0490999999999999</v>
      </c>
    </row>
    <row r="2751" spans="1:7" x14ac:dyDescent="0.15">
      <c r="A2751" s="53">
        <v>973</v>
      </c>
      <c r="B2751" s="11" t="s">
        <v>7041</v>
      </c>
      <c r="C2751" s="53">
        <v>1.2050000000000001</v>
      </c>
      <c r="D2751" s="53">
        <v>1.2050000000000001</v>
      </c>
      <c r="E2751" s="55">
        <v>3.3E-3</v>
      </c>
      <c r="F2751" s="53">
        <v>1.2010000000000001</v>
      </c>
      <c r="G2751" s="53">
        <v>1.2010000000000001</v>
      </c>
    </row>
    <row r="2752" spans="1:7" x14ac:dyDescent="0.15">
      <c r="A2752" s="53">
        <v>1195</v>
      </c>
      <c r="B2752" s="11" t="s">
        <v>6250</v>
      </c>
      <c r="C2752" s="53">
        <v>0.60499999999999998</v>
      </c>
      <c r="D2752" s="53">
        <v>0.60499999999999998</v>
      </c>
      <c r="E2752" s="55">
        <v>3.3E-3</v>
      </c>
      <c r="F2752" s="53">
        <v>0.60299999999999998</v>
      </c>
      <c r="G2752" s="53">
        <v>0.60299999999999998</v>
      </c>
    </row>
    <row r="2753" spans="1:7" x14ac:dyDescent="0.15">
      <c r="A2753" s="53">
        <v>163114</v>
      </c>
      <c r="B2753" s="11" t="s">
        <v>8982</v>
      </c>
      <c r="C2753" s="53">
        <v>0.8175</v>
      </c>
      <c r="D2753" s="53">
        <v>1.4962</v>
      </c>
      <c r="E2753" s="55">
        <v>3.3E-3</v>
      </c>
      <c r="F2753" s="53">
        <v>0.81479999999999997</v>
      </c>
      <c r="G2753" s="53">
        <v>1.4935</v>
      </c>
    </row>
    <row r="2754" spans="1:7" x14ac:dyDescent="0.15">
      <c r="A2754" s="53">
        <v>1322</v>
      </c>
      <c r="B2754" s="11" t="s">
        <v>7957</v>
      </c>
      <c r="C2754" s="53">
        <v>0.60599999999999998</v>
      </c>
      <c r="D2754" s="53">
        <v>0.60599999999999998</v>
      </c>
      <c r="E2754" s="55">
        <v>3.3E-3</v>
      </c>
      <c r="F2754" s="53">
        <v>0.60399999999999998</v>
      </c>
      <c r="G2754" s="53">
        <v>0.60399999999999998</v>
      </c>
    </row>
    <row r="2755" spans="1:7" x14ac:dyDescent="0.15">
      <c r="A2755" s="53">
        <v>110029</v>
      </c>
      <c r="B2755" s="11" t="s">
        <v>9947</v>
      </c>
      <c r="C2755" s="53">
        <v>1.0610999999999999</v>
      </c>
      <c r="D2755" s="53">
        <v>5.5884999999999998</v>
      </c>
      <c r="E2755" s="55">
        <v>3.3E-3</v>
      </c>
      <c r="F2755" s="53">
        <v>1.0576000000000001</v>
      </c>
      <c r="G2755" s="53">
        <v>5.5787000000000004</v>
      </c>
    </row>
    <row r="2756" spans="1:7" x14ac:dyDescent="0.15">
      <c r="A2756" s="53">
        <v>207</v>
      </c>
      <c r="B2756" s="11" t="s">
        <v>10630</v>
      </c>
      <c r="C2756" s="53">
        <v>1.2170000000000001</v>
      </c>
      <c r="D2756" s="53">
        <v>1.2270000000000001</v>
      </c>
      <c r="E2756" s="55">
        <v>3.3E-3</v>
      </c>
      <c r="F2756" s="53">
        <v>1.2130000000000001</v>
      </c>
      <c r="G2756" s="53">
        <v>1.2230000000000001</v>
      </c>
    </row>
    <row r="2757" spans="1:7" x14ac:dyDescent="0.15">
      <c r="A2757" s="53">
        <v>519759</v>
      </c>
      <c r="B2757" s="11" t="s">
        <v>10742</v>
      </c>
      <c r="C2757" s="53">
        <v>1.218</v>
      </c>
      <c r="D2757" s="53">
        <v>1.4470000000000001</v>
      </c>
      <c r="E2757" s="55">
        <v>3.3E-3</v>
      </c>
      <c r="F2757" s="53">
        <v>1.214</v>
      </c>
      <c r="G2757" s="53">
        <v>1.4430000000000001</v>
      </c>
    </row>
    <row r="2758" spans="1:7" x14ac:dyDescent="0.15">
      <c r="A2758" s="53">
        <v>519050</v>
      </c>
      <c r="B2758" s="11" t="s">
        <v>8185</v>
      </c>
      <c r="C2758" s="53">
        <v>1.2230000000000001</v>
      </c>
      <c r="D2758" s="53">
        <v>1.4970000000000001</v>
      </c>
      <c r="E2758" s="55">
        <v>3.3E-3</v>
      </c>
      <c r="F2758" s="53">
        <v>1.2190000000000001</v>
      </c>
      <c r="G2758" s="53">
        <v>1.4930000000000001</v>
      </c>
    </row>
    <row r="2759" spans="1:7" x14ac:dyDescent="0.15">
      <c r="A2759" s="53">
        <v>3235</v>
      </c>
      <c r="B2759" s="11" t="s">
        <v>7051</v>
      </c>
      <c r="C2759" s="53">
        <v>1.0399</v>
      </c>
      <c r="D2759" s="53">
        <v>1.0399</v>
      </c>
      <c r="E2759" s="55">
        <v>3.3E-3</v>
      </c>
      <c r="F2759" s="53">
        <v>1.0365</v>
      </c>
      <c r="G2759" s="53">
        <v>1.0365</v>
      </c>
    </row>
    <row r="2760" spans="1:7" x14ac:dyDescent="0.15">
      <c r="A2760" s="53">
        <v>400013</v>
      </c>
      <c r="B2760" s="11" t="s">
        <v>29</v>
      </c>
      <c r="C2760" s="53">
        <v>1.224</v>
      </c>
      <c r="D2760" s="53">
        <v>1.4350000000000001</v>
      </c>
      <c r="E2760" s="55">
        <v>3.3E-3</v>
      </c>
      <c r="F2760" s="53">
        <v>1.22</v>
      </c>
      <c r="G2760" s="53">
        <v>1.43</v>
      </c>
    </row>
    <row r="2761" spans="1:7" x14ac:dyDescent="0.15">
      <c r="A2761" s="53">
        <v>50009</v>
      </c>
      <c r="B2761" s="11" t="s">
        <v>10370</v>
      </c>
      <c r="C2761" s="53">
        <v>0.61399999999999999</v>
      </c>
      <c r="D2761" s="53">
        <v>2.8740000000000001</v>
      </c>
      <c r="E2761" s="55">
        <v>3.3E-3</v>
      </c>
      <c r="F2761" s="53">
        <v>0.61199999999999999</v>
      </c>
      <c r="G2761" s="53">
        <v>2.8660000000000001</v>
      </c>
    </row>
    <row r="2762" spans="1:7" x14ac:dyDescent="0.15">
      <c r="A2762" s="53">
        <v>3769</v>
      </c>
      <c r="B2762" s="11" t="s">
        <v>6249</v>
      </c>
      <c r="C2762" s="53">
        <v>1.0753999999999999</v>
      </c>
      <c r="D2762" s="53">
        <v>1.0753999999999999</v>
      </c>
      <c r="E2762" s="55">
        <v>3.3E-3</v>
      </c>
      <c r="F2762" s="53">
        <v>1.0719000000000001</v>
      </c>
      <c r="G2762" s="53">
        <v>1.0719000000000001</v>
      </c>
    </row>
    <row r="2763" spans="1:7" x14ac:dyDescent="0.15">
      <c r="A2763" s="53">
        <v>3225</v>
      </c>
      <c r="B2763" s="11" t="s">
        <v>6887</v>
      </c>
      <c r="C2763" s="53">
        <v>1.0448</v>
      </c>
      <c r="D2763" s="53">
        <v>1.0448</v>
      </c>
      <c r="E2763" s="55">
        <v>3.3E-3</v>
      </c>
      <c r="F2763" s="53">
        <v>1.0414000000000001</v>
      </c>
      <c r="G2763" s="53">
        <v>1.0414000000000001</v>
      </c>
    </row>
    <row r="2764" spans="1:7" x14ac:dyDescent="0.15">
      <c r="A2764" s="53">
        <v>3234</v>
      </c>
      <c r="B2764" s="11" t="s">
        <v>7052</v>
      </c>
      <c r="C2764" s="53">
        <v>1.0450999999999999</v>
      </c>
      <c r="D2764" s="53">
        <v>1.0450999999999999</v>
      </c>
      <c r="E2764" s="55">
        <v>3.3E-3</v>
      </c>
      <c r="F2764" s="53">
        <v>1.0417000000000001</v>
      </c>
      <c r="G2764" s="53">
        <v>1.0417000000000001</v>
      </c>
    </row>
    <row r="2765" spans="1:7" x14ac:dyDescent="0.15">
      <c r="A2765" s="53">
        <v>2339</v>
      </c>
      <c r="B2765" s="11" t="s">
        <v>8188</v>
      </c>
      <c r="C2765" s="53">
        <v>1.232</v>
      </c>
      <c r="D2765" s="53">
        <v>1.512</v>
      </c>
      <c r="E2765" s="55">
        <v>3.3E-3</v>
      </c>
      <c r="F2765" s="53">
        <v>1.228</v>
      </c>
      <c r="G2765" s="53">
        <v>1.508</v>
      </c>
    </row>
    <row r="2766" spans="1:7" x14ac:dyDescent="0.15">
      <c r="A2766" s="53">
        <v>2969</v>
      </c>
      <c r="B2766" s="11" t="s">
        <v>9741</v>
      </c>
      <c r="C2766" s="53">
        <v>1.1115999999999999</v>
      </c>
      <c r="D2766" s="53">
        <v>1.1115999999999999</v>
      </c>
      <c r="E2766" s="55">
        <v>3.2000000000000002E-3</v>
      </c>
      <c r="F2766" s="53">
        <v>1.1080000000000001</v>
      </c>
      <c r="G2766" s="53">
        <v>1.1080000000000001</v>
      </c>
    </row>
    <row r="2767" spans="1:7" x14ac:dyDescent="0.15">
      <c r="A2767" s="53">
        <v>4406</v>
      </c>
      <c r="B2767" s="11" t="s">
        <v>5986</v>
      </c>
      <c r="C2767" s="53">
        <v>1.0189999999999999</v>
      </c>
      <c r="D2767" s="53">
        <v>1.0189999999999999</v>
      </c>
      <c r="E2767" s="55">
        <v>3.2000000000000002E-3</v>
      </c>
      <c r="F2767" s="53">
        <v>1.0157</v>
      </c>
      <c r="G2767" s="53">
        <v>1.0157</v>
      </c>
    </row>
    <row r="2768" spans="1:7" x14ac:dyDescent="0.15">
      <c r="A2768" s="53">
        <v>4405</v>
      </c>
      <c r="B2768" s="11" t="s">
        <v>5987</v>
      </c>
      <c r="C2768" s="53">
        <v>1.0195000000000001</v>
      </c>
      <c r="D2768" s="53">
        <v>1.0195000000000001</v>
      </c>
      <c r="E2768" s="55">
        <v>3.2000000000000002E-3</v>
      </c>
      <c r="F2768" s="53">
        <v>1.0162</v>
      </c>
      <c r="G2768" s="53">
        <v>1.0162</v>
      </c>
    </row>
    <row r="2769" spans="1:7" x14ac:dyDescent="0.15">
      <c r="A2769" s="53">
        <v>161219</v>
      </c>
      <c r="B2769" s="11" t="s">
        <v>8065</v>
      </c>
      <c r="C2769" s="53">
        <v>1.2370000000000001</v>
      </c>
      <c r="D2769" s="53">
        <v>2.2909999999999999</v>
      </c>
      <c r="E2769" s="55">
        <v>3.2000000000000002E-3</v>
      </c>
      <c r="F2769" s="53">
        <v>1.2330000000000001</v>
      </c>
      <c r="G2769" s="53">
        <v>2.2869999999999999</v>
      </c>
    </row>
    <row r="2770" spans="1:7" x14ac:dyDescent="0.15">
      <c r="A2770" s="53">
        <v>3224</v>
      </c>
      <c r="B2770" s="11" t="s">
        <v>6897</v>
      </c>
      <c r="C2770" s="53">
        <v>1.0539000000000001</v>
      </c>
      <c r="D2770" s="53">
        <v>1.0539000000000001</v>
      </c>
      <c r="E2770" s="55">
        <v>3.2000000000000002E-3</v>
      </c>
      <c r="F2770" s="53">
        <v>1.0505</v>
      </c>
      <c r="G2770" s="53">
        <v>1.0505</v>
      </c>
    </row>
    <row r="2771" spans="1:7" x14ac:dyDescent="0.15">
      <c r="A2771" s="53">
        <v>164304</v>
      </c>
      <c r="B2771" s="11" t="s">
        <v>6663</v>
      </c>
      <c r="C2771" s="53">
        <v>0.93100000000000005</v>
      </c>
      <c r="D2771" s="53">
        <v>1.03</v>
      </c>
      <c r="E2771" s="55">
        <v>3.2000000000000002E-3</v>
      </c>
      <c r="F2771" s="53">
        <v>0.92800000000000005</v>
      </c>
      <c r="G2771" s="53">
        <v>1.026</v>
      </c>
    </row>
    <row r="2772" spans="1:7" x14ac:dyDescent="0.15">
      <c r="A2772" s="53">
        <v>601</v>
      </c>
      <c r="B2772" s="11" t="s">
        <v>10580</v>
      </c>
      <c r="C2772" s="53">
        <v>0.93200000000000005</v>
      </c>
      <c r="D2772" s="53">
        <v>1.272</v>
      </c>
      <c r="E2772" s="55">
        <v>3.2000000000000002E-3</v>
      </c>
      <c r="F2772" s="53">
        <v>0.92900000000000005</v>
      </c>
      <c r="G2772" s="53">
        <v>1.2689999999999999</v>
      </c>
    </row>
    <row r="2773" spans="1:7" x14ac:dyDescent="0.15">
      <c r="A2773" s="53">
        <v>987</v>
      </c>
      <c r="B2773" s="11" t="s">
        <v>8231</v>
      </c>
      <c r="C2773" s="53">
        <v>0.93200000000000005</v>
      </c>
      <c r="D2773" s="53">
        <v>0.93200000000000005</v>
      </c>
      <c r="E2773" s="55">
        <v>3.2000000000000002E-3</v>
      </c>
      <c r="F2773" s="53">
        <v>0.92900000000000005</v>
      </c>
      <c r="G2773" s="53">
        <v>0.92900000000000005</v>
      </c>
    </row>
    <row r="2774" spans="1:7" x14ac:dyDescent="0.15">
      <c r="A2774" s="53">
        <v>163807</v>
      </c>
      <c r="B2774" s="11" t="s">
        <v>6338</v>
      </c>
      <c r="C2774" s="53">
        <v>1.1189</v>
      </c>
      <c r="D2774" s="53">
        <v>2.1208999999999998</v>
      </c>
      <c r="E2774" s="55">
        <v>3.2000000000000002E-3</v>
      </c>
      <c r="F2774" s="53">
        <v>1.1153</v>
      </c>
      <c r="G2774" s="53">
        <v>2.1173000000000002</v>
      </c>
    </row>
    <row r="2775" spans="1:7" x14ac:dyDescent="0.15">
      <c r="A2775" s="53">
        <v>5034</v>
      </c>
      <c r="B2775" s="11" t="s">
        <v>7934</v>
      </c>
      <c r="C2775" s="53">
        <v>0.83930000000000005</v>
      </c>
      <c r="D2775" s="53">
        <v>0.83930000000000005</v>
      </c>
      <c r="E2775" s="55">
        <v>3.2000000000000002E-3</v>
      </c>
      <c r="F2775" s="53">
        <v>0.83660000000000001</v>
      </c>
      <c r="G2775" s="53">
        <v>0.83660000000000001</v>
      </c>
    </row>
    <row r="2776" spans="1:7" x14ac:dyDescent="0.15">
      <c r="A2776" s="53">
        <v>5033</v>
      </c>
      <c r="B2776" s="11" t="s">
        <v>7928</v>
      </c>
      <c r="C2776" s="53">
        <v>0.84019999999999995</v>
      </c>
      <c r="D2776" s="53">
        <v>0.84019999999999995</v>
      </c>
      <c r="E2776" s="55">
        <v>3.2000000000000002E-3</v>
      </c>
      <c r="F2776" s="53">
        <v>0.83750000000000002</v>
      </c>
      <c r="G2776" s="53">
        <v>0.83750000000000002</v>
      </c>
    </row>
    <row r="2777" spans="1:7" x14ac:dyDescent="0.15">
      <c r="A2777" s="53">
        <v>2159</v>
      </c>
      <c r="B2777" s="11" t="s">
        <v>7889</v>
      </c>
      <c r="C2777" s="53">
        <v>0.93400000000000005</v>
      </c>
      <c r="D2777" s="53">
        <v>0.93400000000000005</v>
      </c>
      <c r="E2777" s="55">
        <v>3.2000000000000002E-3</v>
      </c>
      <c r="F2777" s="53">
        <v>0.93100000000000005</v>
      </c>
      <c r="G2777" s="53">
        <v>0.93100000000000005</v>
      </c>
    </row>
    <row r="2778" spans="1:7" x14ac:dyDescent="0.15">
      <c r="A2778" s="53">
        <v>1204</v>
      </c>
      <c r="B2778" s="11" t="s">
        <v>10189</v>
      </c>
      <c r="C2778" s="53">
        <v>1.248</v>
      </c>
      <c r="D2778" s="53">
        <v>1.248</v>
      </c>
      <c r="E2778" s="55">
        <v>3.2000000000000002E-3</v>
      </c>
      <c r="F2778" s="53">
        <v>1.244</v>
      </c>
      <c r="G2778" s="53">
        <v>1.244</v>
      </c>
    </row>
    <row r="2779" spans="1:7" x14ac:dyDescent="0.15">
      <c r="A2779" s="53">
        <v>2213</v>
      </c>
      <c r="B2779" s="11" t="s">
        <v>7310</v>
      </c>
      <c r="C2779" s="53">
        <v>0.97040000000000004</v>
      </c>
      <c r="D2779" s="53">
        <v>1.0034000000000001</v>
      </c>
      <c r="E2779" s="55">
        <v>3.2000000000000002E-3</v>
      </c>
      <c r="F2779" s="53">
        <v>0.96730000000000005</v>
      </c>
      <c r="G2779" s="53">
        <v>1.0003</v>
      </c>
    </row>
    <row r="2780" spans="1:7" x14ac:dyDescent="0.15">
      <c r="A2780" s="53">
        <v>2137</v>
      </c>
      <c r="B2780" s="11" t="s">
        <v>8236</v>
      </c>
      <c r="C2780" s="53">
        <v>1.0078</v>
      </c>
      <c r="D2780" s="53">
        <v>1.0078</v>
      </c>
      <c r="E2780" s="55">
        <v>3.2000000000000002E-3</v>
      </c>
      <c r="F2780" s="53">
        <v>1.0045999999999999</v>
      </c>
      <c r="G2780" s="53">
        <v>1.0045999999999999</v>
      </c>
    </row>
    <row r="2781" spans="1:7" x14ac:dyDescent="0.15">
      <c r="A2781" s="53">
        <v>338</v>
      </c>
      <c r="B2781" s="11" t="s">
        <v>7022</v>
      </c>
      <c r="C2781" s="53">
        <v>1.0719000000000001</v>
      </c>
      <c r="D2781" s="53">
        <v>1.2552000000000001</v>
      </c>
      <c r="E2781" s="55">
        <v>3.2000000000000002E-3</v>
      </c>
      <c r="F2781" s="53">
        <v>1.0685</v>
      </c>
      <c r="G2781" s="53">
        <v>1.2518</v>
      </c>
    </row>
    <row r="2782" spans="1:7" x14ac:dyDescent="0.15">
      <c r="A2782" s="53">
        <v>320011</v>
      </c>
      <c r="B2782" s="11" t="s">
        <v>7936</v>
      </c>
      <c r="C2782" s="53">
        <v>2.528</v>
      </c>
      <c r="D2782" s="53">
        <v>2.9580000000000002</v>
      </c>
      <c r="E2782" s="55">
        <v>3.2000000000000002E-3</v>
      </c>
      <c r="F2782" s="53">
        <v>2.52</v>
      </c>
      <c r="G2782" s="53">
        <v>2.95</v>
      </c>
    </row>
    <row r="2783" spans="1:7" x14ac:dyDescent="0.15">
      <c r="A2783" s="53">
        <v>171</v>
      </c>
      <c r="B2783" s="11" t="s">
        <v>9704</v>
      </c>
      <c r="C2783" s="53">
        <v>1.587</v>
      </c>
      <c r="D2783" s="53">
        <v>1.587</v>
      </c>
      <c r="E2783" s="55">
        <v>3.2000000000000002E-3</v>
      </c>
      <c r="F2783" s="53">
        <v>1.5820000000000001</v>
      </c>
      <c r="G2783" s="53">
        <v>1.5820000000000001</v>
      </c>
    </row>
    <row r="2784" spans="1:7" x14ac:dyDescent="0.15">
      <c r="A2784" s="53">
        <v>202107</v>
      </c>
      <c r="B2784" s="11" t="s">
        <v>8247</v>
      </c>
      <c r="C2784" s="53">
        <v>1.27</v>
      </c>
      <c r="D2784" s="53">
        <v>1.45</v>
      </c>
      <c r="E2784" s="55">
        <v>3.2000000000000002E-3</v>
      </c>
      <c r="F2784" s="53">
        <v>1.266</v>
      </c>
      <c r="G2784" s="53">
        <v>1.446</v>
      </c>
    </row>
    <row r="2785" spans="1:7" x14ac:dyDescent="0.15">
      <c r="A2785" s="53">
        <v>1772</v>
      </c>
      <c r="B2785" s="11" t="s">
        <v>8070</v>
      </c>
      <c r="C2785" s="53">
        <v>1.27</v>
      </c>
      <c r="D2785" s="53">
        <v>1.27</v>
      </c>
      <c r="E2785" s="55">
        <v>3.2000000000000002E-3</v>
      </c>
      <c r="F2785" s="53">
        <v>1.266</v>
      </c>
      <c r="G2785" s="53">
        <v>1.266</v>
      </c>
    </row>
    <row r="2786" spans="1:7" x14ac:dyDescent="0.15">
      <c r="A2786" s="53">
        <v>2984</v>
      </c>
      <c r="B2786" s="11" t="s">
        <v>9378</v>
      </c>
      <c r="C2786" s="53">
        <v>0.66759999999999997</v>
      </c>
      <c r="D2786" s="53">
        <v>0.66759999999999997</v>
      </c>
      <c r="E2786" s="55">
        <v>3.2000000000000002E-3</v>
      </c>
      <c r="F2786" s="53">
        <v>0.66549999999999998</v>
      </c>
      <c r="G2786" s="53">
        <v>0.66549999999999998</v>
      </c>
    </row>
    <row r="2787" spans="1:7" x14ac:dyDescent="0.15">
      <c r="A2787" s="53">
        <v>167003</v>
      </c>
      <c r="B2787" s="11" t="s">
        <v>10408</v>
      </c>
      <c r="C2787" s="53">
        <v>1.018</v>
      </c>
      <c r="D2787" s="53">
        <v>1.018</v>
      </c>
      <c r="E2787" s="55">
        <v>3.2000000000000002E-3</v>
      </c>
      <c r="F2787" s="53">
        <v>1.0147999999999999</v>
      </c>
      <c r="G2787" s="53">
        <v>1.0147999999999999</v>
      </c>
    </row>
    <row r="2788" spans="1:7" x14ac:dyDescent="0.15">
      <c r="A2788" s="53">
        <v>519661</v>
      </c>
      <c r="B2788" s="11" t="s">
        <v>8665</v>
      </c>
      <c r="C2788" s="53">
        <v>1.593</v>
      </c>
      <c r="D2788" s="53">
        <v>1.593</v>
      </c>
      <c r="E2788" s="55">
        <v>3.0999999999999999E-3</v>
      </c>
      <c r="F2788" s="53">
        <v>1.5880000000000001</v>
      </c>
      <c r="G2788" s="53">
        <v>1.5880000000000001</v>
      </c>
    </row>
    <row r="2789" spans="1:7" x14ac:dyDescent="0.15">
      <c r="A2789" s="53">
        <v>165314</v>
      </c>
      <c r="B2789" s="11" t="s">
        <v>10604</v>
      </c>
      <c r="C2789" s="53">
        <v>1.276</v>
      </c>
      <c r="D2789" s="53">
        <v>1.276</v>
      </c>
      <c r="E2789" s="55">
        <v>3.0999999999999999E-3</v>
      </c>
      <c r="F2789" s="53">
        <v>1.272</v>
      </c>
      <c r="G2789" s="53">
        <v>1.272</v>
      </c>
    </row>
    <row r="2790" spans="1:7" x14ac:dyDescent="0.15">
      <c r="A2790" s="53">
        <v>2396</v>
      </c>
      <c r="B2790" s="11" t="s">
        <v>6817</v>
      </c>
      <c r="C2790" s="53">
        <v>0.95699999999999996</v>
      </c>
      <c r="D2790" s="53">
        <v>0.97</v>
      </c>
      <c r="E2790" s="55">
        <v>3.0999999999999999E-3</v>
      </c>
      <c r="F2790" s="53">
        <v>0.95399999999999996</v>
      </c>
      <c r="G2790" s="53">
        <v>0.96699999999999997</v>
      </c>
    </row>
    <row r="2791" spans="1:7" x14ac:dyDescent="0.15">
      <c r="A2791" s="53">
        <v>1064</v>
      </c>
      <c r="B2791" s="11" t="s">
        <v>9379</v>
      </c>
      <c r="C2791" s="53">
        <v>0.67079999999999995</v>
      </c>
      <c r="D2791" s="53">
        <v>0.67079999999999995</v>
      </c>
      <c r="E2791" s="55">
        <v>3.0999999999999999E-3</v>
      </c>
      <c r="F2791" s="53">
        <v>0.66869999999999996</v>
      </c>
      <c r="G2791" s="53">
        <v>0.66869999999999996</v>
      </c>
    </row>
    <row r="2792" spans="1:7" x14ac:dyDescent="0.15">
      <c r="A2792" s="53">
        <v>5123</v>
      </c>
      <c r="B2792" s="11" t="s">
        <v>7465</v>
      </c>
      <c r="C2792" s="53">
        <v>0.99309999999999998</v>
      </c>
      <c r="D2792" s="53">
        <v>0.99309999999999998</v>
      </c>
      <c r="E2792" s="55">
        <v>3.0999999999999999E-3</v>
      </c>
      <c r="F2792" s="53">
        <v>0.99</v>
      </c>
      <c r="G2792" s="53">
        <v>0.99</v>
      </c>
    </row>
    <row r="2793" spans="1:7" x14ac:dyDescent="0.15">
      <c r="A2793" s="53">
        <v>2395</v>
      </c>
      <c r="B2793" s="11" t="s">
        <v>6782</v>
      </c>
      <c r="C2793" s="53">
        <v>0.96199999999999997</v>
      </c>
      <c r="D2793" s="53">
        <v>0.97699999999999998</v>
      </c>
      <c r="E2793" s="55">
        <v>3.0999999999999999E-3</v>
      </c>
      <c r="F2793" s="53">
        <v>0.95899999999999996</v>
      </c>
      <c r="G2793" s="53">
        <v>0.97399999999999998</v>
      </c>
    </row>
    <row r="2794" spans="1:7" x14ac:dyDescent="0.15">
      <c r="A2794" s="53">
        <v>3167</v>
      </c>
      <c r="B2794" s="11" t="s">
        <v>8136</v>
      </c>
      <c r="C2794" s="53">
        <v>1.0313000000000001</v>
      </c>
      <c r="D2794" s="53">
        <v>1.0313000000000001</v>
      </c>
      <c r="E2794" s="55">
        <v>3.0999999999999999E-3</v>
      </c>
      <c r="F2794" s="53">
        <v>1.0281</v>
      </c>
      <c r="G2794" s="53">
        <v>1.0281</v>
      </c>
    </row>
    <row r="2795" spans="1:7" x14ac:dyDescent="0.15">
      <c r="A2795" s="53">
        <v>519660</v>
      </c>
      <c r="B2795" s="11" t="s">
        <v>8666</v>
      </c>
      <c r="C2795" s="53">
        <v>1.613</v>
      </c>
      <c r="D2795" s="53">
        <v>1.613</v>
      </c>
      <c r="E2795" s="55">
        <v>3.0999999999999999E-3</v>
      </c>
      <c r="F2795" s="53">
        <v>1.6080000000000001</v>
      </c>
      <c r="G2795" s="53">
        <v>1.6080000000000001</v>
      </c>
    </row>
    <row r="2796" spans="1:7" x14ac:dyDescent="0.15">
      <c r="A2796" s="53">
        <v>45</v>
      </c>
      <c r="B2796" s="11" t="s">
        <v>6834</v>
      </c>
      <c r="C2796" s="53">
        <v>1.2909999999999999</v>
      </c>
      <c r="D2796" s="53">
        <v>1.4419999999999999</v>
      </c>
      <c r="E2796" s="55">
        <v>3.0999999999999999E-3</v>
      </c>
      <c r="F2796" s="53">
        <v>1.2869999999999999</v>
      </c>
      <c r="G2796" s="53">
        <v>1.4379999999999999</v>
      </c>
    </row>
    <row r="2797" spans="1:7" x14ac:dyDescent="0.15">
      <c r="A2797" s="53">
        <v>4289</v>
      </c>
      <c r="B2797" s="11" t="s">
        <v>9586</v>
      </c>
      <c r="C2797" s="53">
        <v>1.0989</v>
      </c>
      <c r="D2797" s="53">
        <v>1.0989</v>
      </c>
      <c r="E2797" s="55">
        <v>3.0999999999999999E-3</v>
      </c>
      <c r="F2797" s="53">
        <v>1.0954999999999999</v>
      </c>
      <c r="G2797" s="53">
        <v>1.0954999999999999</v>
      </c>
    </row>
    <row r="2798" spans="1:7" x14ac:dyDescent="0.15">
      <c r="A2798" s="53">
        <v>165311</v>
      </c>
      <c r="B2798" s="11" t="s">
        <v>10605</v>
      </c>
      <c r="C2798" s="53">
        <v>1.2929999999999999</v>
      </c>
      <c r="D2798" s="53">
        <v>1.444</v>
      </c>
      <c r="E2798" s="55">
        <v>3.0999999999999999E-3</v>
      </c>
      <c r="F2798" s="53">
        <v>1.2889999999999999</v>
      </c>
      <c r="G2798" s="53">
        <v>1.44</v>
      </c>
    </row>
    <row r="2799" spans="1:7" x14ac:dyDescent="0.15">
      <c r="A2799" s="53">
        <v>161611</v>
      </c>
      <c r="B2799" s="11" t="s">
        <v>6429</v>
      </c>
      <c r="C2799" s="53">
        <v>0.97</v>
      </c>
      <c r="D2799" s="53">
        <v>1.0900000000000001</v>
      </c>
      <c r="E2799" s="55">
        <v>3.0999999999999999E-3</v>
      </c>
      <c r="F2799" s="53">
        <v>0.96699999999999997</v>
      </c>
      <c r="G2799" s="53">
        <v>1.087</v>
      </c>
    </row>
    <row r="2800" spans="1:7" x14ac:dyDescent="0.15">
      <c r="A2800" s="53">
        <v>4895</v>
      </c>
      <c r="B2800" s="11" t="s">
        <v>322</v>
      </c>
      <c r="C2800" s="53">
        <v>0.97</v>
      </c>
      <c r="D2800" s="53">
        <v>0.97</v>
      </c>
      <c r="E2800" s="55">
        <v>3.0999999999999999E-3</v>
      </c>
      <c r="F2800" s="53">
        <v>0.96699999999999997</v>
      </c>
      <c r="G2800" s="53">
        <v>0.96699999999999997</v>
      </c>
    </row>
    <row r="2801" spans="1:7" x14ac:dyDescent="0.15">
      <c r="A2801" s="53">
        <v>3414</v>
      </c>
      <c r="B2801" s="11" t="s">
        <v>7404</v>
      </c>
      <c r="C2801" s="53">
        <v>1.0370999999999999</v>
      </c>
      <c r="D2801" s="53">
        <v>1.0851</v>
      </c>
      <c r="E2801" s="55">
        <v>3.0999999999999999E-3</v>
      </c>
      <c r="F2801" s="53">
        <v>1.0339</v>
      </c>
      <c r="G2801" s="53">
        <v>1.0819000000000001</v>
      </c>
    </row>
    <row r="2802" spans="1:7" x14ac:dyDescent="0.15">
      <c r="A2802" s="53">
        <v>202105</v>
      </c>
      <c r="B2802" s="11" t="s">
        <v>8214</v>
      </c>
      <c r="C2802" s="53">
        <v>1.2969999999999999</v>
      </c>
      <c r="D2802" s="53">
        <v>1.4770000000000001</v>
      </c>
      <c r="E2802" s="55">
        <v>3.0999999999999999E-3</v>
      </c>
      <c r="F2802" s="53">
        <v>1.2929999999999999</v>
      </c>
      <c r="G2802" s="53">
        <v>1.4730000000000001</v>
      </c>
    </row>
    <row r="2803" spans="1:7" x14ac:dyDescent="0.15">
      <c r="A2803" s="53">
        <v>388</v>
      </c>
      <c r="B2803" s="11" t="s">
        <v>6822</v>
      </c>
      <c r="C2803" s="53">
        <v>0.97499999999999998</v>
      </c>
      <c r="D2803" s="53">
        <v>1.2789999999999999</v>
      </c>
      <c r="E2803" s="55">
        <v>3.0999999999999999E-3</v>
      </c>
      <c r="F2803" s="53">
        <v>0.97199999999999998</v>
      </c>
      <c r="G2803" s="53">
        <v>1.276</v>
      </c>
    </row>
    <row r="2804" spans="1:7" x14ac:dyDescent="0.15">
      <c r="A2804" s="53">
        <v>1839</v>
      </c>
      <c r="B2804" s="11" t="s">
        <v>6557</v>
      </c>
      <c r="C2804" s="53">
        <v>0.97499999999999998</v>
      </c>
      <c r="D2804" s="53">
        <v>1.0249999999999999</v>
      </c>
      <c r="E2804" s="55">
        <v>3.0999999999999999E-3</v>
      </c>
      <c r="F2804" s="53">
        <v>0.97199999999999998</v>
      </c>
      <c r="G2804" s="53">
        <v>1.022</v>
      </c>
    </row>
    <row r="2805" spans="1:7" x14ac:dyDescent="0.15">
      <c r="A2805" s="53">
        <v>160636</v>
      </c>
      <c r="B2805" s="11" t="s">
        <v>6364</v>
      </c>
      <c r="C2805" s="53">
        <v>0.97599999999999998</v>
      </c>
      <c r="D2805" s="53">
        <v>0.622</v>
      </c>
      <c r="E2805" s="55">
        <v>3.0999999999999999E-3</v>
      </c>
      <c r="F2805" s="53">
        <v>0.97299999999999998</v>
      </c>
      <c r="G2805" s="53">
        <v>0.62</v>
      </c>
    </row>
    <row r="2806" spans="1:7" x14ac:dyDescent="0.15">
      <c r="A2806" s="53">
        <v>3687</v>
      </c>
      <c r="B2806" s="11" t="s">
        <v>5998</v>
      </c>
      <c r="C2806" s="53">
        <v>1.1069</v>
      </c>
      <c r="D2806" s="53">
        <v>1.1069</v>
      </c>
      <c r="E2806" s="55">
        <v>3.0999999999999999E-3</v>
      </c>
      <c r="F2806" s="53">
        <v>1.1034999999999999</v>
      </c>
      <c r="G2806" s="53">
        <v>1.1034999999999999</v>
      </c>
    </row>
    <row r="2807" spans="1:7" x14ac:dyDescent="0.15">
      <c r="A2807" s="53">
        <v>3686</v>
      </c>
      <c r="B2807" s="11" t="s">
        <v>5997</v>
      </c>
      <c r="C2807" s="53">
        <v>1.1077999999999999</v>
      </c>
      <c r="D2807" s="53">
        <v>1.1077999999999999</v>
      </c>
      <c r="E2807" s="55">
        <v>3.0999999999999999E-3</v>
      </c>
      <c r="F2807" s="53">
        <v>1.1044</v>
      </c>
      <c r="G2807" s="53">
        <v>1.1044</v>
      </c>
    </row>
    <row r="2808" spans="1:7" x14ac:dyDescent="0.15">
      <c r="A2808" s="53">
        <v>1068</v>
      </c>
      <c r="B2808" s="11" t="s">
        <v>6790</v>
      </c>
      <c r="C2808" s="53">
        <v>0.97799999999999998</v>
      </c>
      <c r="D2808" s="53">
        <v>0.97799999999999998</v>
      </c>
      <c r="E2808" s="55">
        <v>3.0999999999999999E-3</v>
      </c>
      <c r="F2808" s="53">
        <v>0.97499999999999998</v>
      </c>
      <c r="G2808" s="53">
        <v>0.97499999999999998</v>
      </c>
    </row>
    <row r="2809" spans="1:7" x14ac:dyDescent="0.15">
      <c r="A2809" s="53">
        <v>54</v>
      </c>
      <c r="B2809" s="11" t="s">
        <v>7163</v>
      </c>
      <c r="C2809" s="53">
        <v>1.1749000000000001</v>
      </c>
      <c r="D2809" s="53">
        <v>1.2948999999999999</v>
      </c>
      <c r="E2809" s="55">
        <v>3.0999999999999999E-3</v>
      </c>
      <c r="F2809" s="53">
        <v>1.1713</v>
      </c>
      <c r="G2809" s="53">
        <v>1.2912999999999999</v>
      </c>
    </row>
    <row r="2810" spans="1:7" x14ac:dyDescent="0.15">
      <c r="A2810" s="53">
        <v>160634</v>
      </c>
      <c r="B2810" s="11" t="s">
        <v>6603</v>
      </c>
      <c r="C2810" s="53">
        <v>0.98</v>
      </c>
      <c r="D2810" s="53">
        <v>0.68899999999999995</v>
      </c>
      <c r="E2810" s="55">
        <v>3.0999999999999999E-3</v>
      </c>
      <c r="F2810" s="53">
        <v>0.97699999999999998</v>
      </c>
      <c r="G2810" s="53">
        <v>0.68700000000000006</v>
      </c>
    </row>
    <row r="2811" spans="1:7" x14ac:dyDescent="0.15">
      <c r="A2811" s="53">
        <v>1972</v>
      </c>
      <c r="B2811" s="11" t="s">
        <v>8024</v>
      </c>
      <c r="C2811" s="53">
        <v>1.3080000000000001</v>
      </c>
      <c r="D2811" s="53">
        <v>1.3080000000000001</v>
      </c>
      <c r="E2811" s="55">
        <v>3.0999999999999999E-3</v>
      </c>
      <c r="F2811" s="53">
        <v>1.304</v>
      </c>
      <c r="G2811" s="53">
        <v>1.304</v>
      </c>
    </row>
    <row r="2812" spans="1:7" x14ac:dyDescent="0.15">
      <c r="A2812" s="53">
        <v>2911</v>
      </c>
      <c r="B2812" s="11" t="s">
        <v>6848</v>
      </c>
      <c r="C2812" s="53">
        <v>1.0468999999999999</v>
      </c>
      <c r="D2812" s="53">
        <v>1.0468999999999999</v>
      </c>
      <c r="E2812" s="55">
        <v>3.0999999999999999E-3</v>
      </c>
      <c r="F2812" s="53">
        <v>1.0437000000000001</v>
      </c>
      <c r="G2812" s="53">
        <v>1.0437000000000001</v>
      </c>
    </row>
    <row r="2813" spans="1:7" x14ac:dyDescent="0.15">
      <c r="A2813" s="53">
        <v>217023</v>
      </c>
      <c r="B2813" s="11" t="s">
        <v>9800</v>
      </c>
      <c r="C2813" s="53">
        <v>0.98199999999999998</v>
      </c>
      <c r="D2813" s="53">
        <v>1.371</v>
      </c>
      <c r="E2813" s="55">
        <v>3.0999999999999999E-3</v>
      </c>
      <c r="F2813" s="53">
        <v>0.97899999999999998</v>
      </c>
      <c r="G2813" s="53">
        <v>1.3680000000000001</v>
      </c>
    </row>
    <row r="2814" spans="1:7" x14ac:dyDescent="0.15">
      <c r="A2814" s="53">
        <v>519170</v>
      </c>
      <c r="B2814" s="11" t="s">
        <v>7633</v>
      </c>
      <c r="C2814" s="53">
        <v>0.65500000000000003</v>
      </c>
      <c r="D2814" s="53">
        <v>0.65500000000000003</v>
      </c>
      <c r="E2814" s="55">
        <v>3.0999999999999999E-3</v>
      </c>
      <c r="F2814" s="53">
        <v>0.65300000000000002</v>
      </c>
      <c r="G2814" s="53">
        <v>0.65300000000000002</v>
      </c>
    </row>
    <row r="2815" spans="1:7" x14ac:dyDescent="0.15">
      <c r="A2815" s="53">
        <v>160519</v>
      </c>
      <c r="B2815" s="11" t="s">
        <v>9827</v>
      </c>
      <c r="C2815" s="53">
        <v>0.98399999999999999</v>
      </c>
      <c r="D2815" s="53">
        <v>0.98399999999999999</v>
      </c>
      <c r="E2815" s="55">
        <v>3.0999999999999999E-3</v>
      </c>
      <c r="F2815" s="53">
        <v>0.98099999999999998</v>
      </c>
      <c r="G2815" s="53">
        <v>0.98099999999999998</v>
      </c>
    </row>
    <row r="2816" spans="1:7" x14ac:dyDescent="0.15">
      <c r="A2816" s="53">
        <v>410010</v>
      </c>
      <c r="B2816" s="11" t="s">
        <v>6445</v>
      </c>
      <c r="C2816" s="53">
        <v>1.3140000000000001</v>
      </c>
      <c r="D2816" s="53">
        <v>1.3140000000000001</v>
      </c>
      <c r="E2816" s="55">
        <v>3.0999999999999999E-3</v>
      </c>
      <c r="F2816" s="53">
        <v>1.31</v>
      </c>
      <c r="G2816" s="53">
        <v>1.31</v>
      </c>
    </row>
    <row r="2817" spans="1:7" x14ac:dyDescent="0.15">
      <c r="A2817" s="53">
        <v>161115</v>
      </c>
      <c r="B2817" s="11" t="s">
        <v>10170</v>
      </c>
      <c r="C2817" s="53">
        <v>1.3140000000000001</v>
      </c>
      <c r="D2817" s="53">
        <v>1.8979999999999999</v>
      </c>
      <c r="E2817" s="55">
        <v>3.0999999999999999E-3</v>
      </c>
      <c r="F2817" s="53">
        <v>1.31</v>
      </c>
      <c r="G2817" s="53">
        <v>1.8939999999999999</v>
      </c>
    </row>
    <row r="2818" spans="1:7" x14ac:dyDescent="0.15">
      <c r="A2818" s="53">
        <v>3222</v>
      </c>
      <c r="B2818" s="11" t="s">
        <v>7234</v>
      </c>
      <c r="C2818" s="53">
        <v>1.0524</v>
      </c>
      <c r="D2818" s="53">
        <v>1.0524</v>
      </c>
      <c r="E2818" s="55">
        <v>3.0000000000000001E-3</v>
      </c>
      <c r="F2818" s="53">
        <v>1.0491999999999999</v>
      </c>
      <c r="G2818" s="53">
        <v>1.0491999999999999</v>
      </c>
    </row>
    <row r="2819" spans="1:7" x14ac:dyDescent="0.15">
      <c r="A2819" s="53">
        <v>519989</v>
      </c>
      <c r="B2819" s="11" t="s">
        <v>8265</v>
      </c>
      <c r="C2819" s="53">
        <v>1.321</v>
      </c>
      <c r="D2819" s="53">
        <v>1.879</v>
      </c>
      <c r="E2819" s="55">
        <v>3.0000000000000001E-3</v>
      </c>
      <c r="F2819" s="53">
        <v>1.3169999999999999</v>
      </c>
      <c r="G2819" s="53">
        <v>1.875</v>
      </c>
    </row>
    <row r="2820" spans="1:7" x14ac:dyDescent="0.15">
      <c r="A2820" s="53">
        <v>161631</v>
      </c>
      <c r="B2820" s="11" t="s">
        <v>6404</v>
      </c>
      <c r="C2820" s="53">
        <v>0.92530000000000001</v>
      </c>
      <c r="D2820" s="53">
        <v>0.92530000000000001</v>
      </c>
      <c r="E2820" s="55">
        <v>3.0000000000000001E-3</v>
      </c>
      <c r="F2820" s="53">
        <v>0.92249999999999999</v>
      </c>
      <c r="G2820" s="53">
        <v>0.92249999999999999</v>
      </c>
    </row>
    <row r="2821" spans="1:7" x14ac:dyDescent="0.15">
      <c r="A2821" s="53">
        <v>4651</v>
      </c>
      <c r="B2821" s="11" t="s">
        <v>8266</v>
      </c>
      <c r="C2821" s="53">
        <v>1.3220000000000001</v>
      </c>
      <c r="D2821" s="53">
        <v>1.387</v>
      </c>
      <c r="E2821" s="55">
        <v>3.0000000000000001E-3</v>
      </c>
      <c r="F2821" s="53">
        <v>1.3180000000000001</v>
      </c>
      <c r="G2821" s="53">
        <v>1.383</v>
      </c>
    </row>
    <row r="2822" spans="1:7" x14ac:dyDescent="0.15">
      <c r="A2822" s="53">
        <v>3221</v>
      </c>
      <c r="B2822" s="11" t="s">
        <v>7220</v>
      </c>
      <c r="C2822" s="53">
        <v>1.0583</v>
      </c>
      <c r="D2822" s="53">
        <v>1.0583</v>
      </c>
      <c r="E2822" s="55">
        <v>3.0000000000000001E-3</v>
      </c>
      <c r="F2822" s="53">
        <v>1.0550999999999999</v>
      </c>
      <c r="G2822" s="53">
        <v>1.0550999999999999</v>
      </c>
    </row>
    <row r="2823" spans="1:7" x14ac:dyDescent="0.15">
      <c r="A2823" s="53">
        <v>3168</v>
      </c>
      <c r="B2823" s="11" t="s">
        <v>8135</v>
      </c>
      <c r="C2823" s="53">
        <v>1.0254000000000001</v>
      </c>
      <c r="D2823" s="53">
        <v>1.0254000000000001</v>
      </c>
      <c r="E2823" s="55">
        <v>3.0000000000000001E-3</v>
      </c>
      <c r="F2823" s="53">
        <v>1.0223</v>
      </c>
      <c r="G2823" s="53">
        <v>1.0223</v>
      </c>
    </row>
    <row r="2824" spans="1:7" x14ac:dyDescent="0.15">
      <c r="A2824" s="53">
        <v>1530</v>
      </c>
      <c r="B2824" s="11" t="s">
        <v>8354</v>
      </c>
      <c r="C2824" s="53">
        <v>1.0261</v>
      </c>
      <c r="D2824" s="53">
        <v>1.0261</v>
      </c>
      <c r="E2824" s="55">
        <v>3.0000000000000001E-3</v>
      </c>
      <c r="F2824" s="53">
        <v>1.0229999999999999</v>
      </c>
      <c r="G2824" s="53">
        <v>1.0229999999999999</v>
      </c>
    </row>
    <row r="2825" spans="1:7" x14ac:dyDescent="0.15">
      <c r="A2825" s="53">
        <v>378</v>
      </c>
      <c r="B2825" s="11" t="s">
        <v>8053</v>
      </c>
      <c r="C2825" s="53">
        <v>0.99299999999999999</v>
      </c>
      <c r="D2825" s="53">
        <v>1.379</v>
      </c>
      <c r="E2825" s="55">
        <v>3.0000000000000001E-3</v>
      </c>
      <c r="F2825" s="53">
        <v>0.99</v>
      </c>
      <c r="G2825" s="53">
        <v>1.3759999999999999</v>
      </c>
    </row>
    <row r="2826" spans="1:7" x14ac:dyDescent="0.15">
      <c r="A2826" s="53">
        <v>4354</v>
      </c>
      <c r="B2826" s="11" t="s">
        <v>164</v>
      </c>
      <c r="C2826" s="53">
        <v>0.99360000000000004</v>
      </c>
      <c r="D2826" s="53">
        <v>0.99360000000000004</v>
      </c>
      <c r="E2826" s="55">
        <v>3.0000000000000001E-3</v>
      </c>
      <c r="F2826" s="53">
        <v>0.99060000000000004</v>
      </c>
      <c r="G2826" s="53">
        <v>0.99060000000000004</v>
      </c>
    </row>
    <row r="2827" spans="1:7" x14ac:dyDescent="0.15">
      <c r="A2827" s="53">
        <v>128112</v>
      </c>
      <c r="B2827" s="11" t="s">
        <v>8479</v>
      </c>
      <c r="C2827" s="53">
        <v>1.3260000000000001</v>
      </c>
      <c r="D2827" s="53">
        <v>1.6319999999999999</v>
      </c>
      <c r="E2827" s="55">
        <v>3.0000000000000001E-3</v>
      </c>
      <c r="F2827" s="53">
        <v>1.3220000000000001</v>
      </c>
      <c r="G2827" s="53">
        <v>1.6279999999999999</v>
      </c>
    </row>
    <row r="2828" spans="1:7" x14ac:dyDescent="0.15">
      <c r="A2828" s="53">
        <v>1429</v>
      </c>
      <c r="B2828" s="11" t="s">
        <v>9589</v>
      </c>
      <c r="C2828" s="53">
        <v>1.0941000000000001</v>
      </c>
      <c r="D2828" s="53">
        <v>1.0941000000000001</v>
      </c>
      <c r="E2828" s="55">
        <v>3.0000000000000001E-3</v>
      </c>
      <c r="F2828" s="53">
        <v>1.0908</v>
      </c>
      <c r="G2828" s="53">
        <v>1.0908</v>
      </c>
    </row>
    <row r="2829" spans="1:7" x14ac:dyDescent="0.15">
      <c r="A2829" s="53">
        <v>2460</v>
      </c>
      <c r="B2829" s="11" t="s">
        <v>10183</v>
      </c>
      <c r="C2829" s="53">
        <v>0.997</v>
      </c>
      <c r="D2829" s="53">
        <v>1.0669999999999999</v>
      </c>
      <c r="E2829" s="55">
        <v>3.0000000000000001E-3</v>
      </c>
      <c r="F2829" s="53">
        <v>0.99399999999999999</v>
      </c>
      <c r="G2829" s="53">
        <v>1.0640000000000001</v>
      </c>
    </row>
    <row r="2830" spans="1:7" x14ac:dyDescent="0.15">
      <c r="A2830" s="53">
        <v>1337</v>
      </c>
      <c r="B2830" s="11" t="s">
        <v>6799</v>
      </c>
      <c r="C2830" s="53">
        <v>1.0967</v>
      </c>
      <c r="D2830" s="53">
        <v>1.0967</v>
      </c>
      <c r="E2830" s="55">
        <v>3.0000000000000001E-3</v>
      </c>
      <c r="F2830" s="53">
        <v>1.0933999999999999</v>
      </c>
      <c r="G2830" s="53">
        <v>1.0933999999999999</v>
      </c>
    </row>
    <row r="2831" spans="1:7" x14ac:dyDescent="0.15">
      <c r="A2831" s="53">
        <v>1956</v>
      </c>
      <c r="B2831" s="11" t="s">
        <v>6452</v>
      </c>
      <c r="C2831" s="53">
        <v>1.0648</v>
      </c>
      <c r="D2831" s="53">
        <v>1.0648</v>
      </c>
      <c r="E2831" s="55">
        <v>3.0000000000000001E-3</v>
      </c>
      <c r="F2831" s="53">
        <v>1.0616000000000001</v>
      </c>
      <c r="G2831" s="53">
        <v>1.0616000000000001</v>
      </c>
    </row>
    <row r="2832" spans="1:7" x14ac:dyDescent="0.15">
      <c r="A2832" s="53">
        <v>2459</v>
      </c>
      <c r="B2832" s="11" t="s">
        <v>10086</v>
      </c>
      <c r="C2832" s="53">
        <v>0.999</v>
      </c>
      <c r="D2832" s="53">
        <v>1.069</v>
      </c>
      <c r="E2832" s="55">
        <v>3.0000000000000001E-3</v>
      </c>
      <c r="F2832" s="53">
        <v>0.996</v>
      </c>
      <c r="G2832" s="53">
        <v>1.0660000000000001</v>
      </c>
    </row>
    <row r="2833" spans="1:7" x14ac:dyDescent="0.15">
      <c r="A2833" s="53">
        <v>377</v>
      </c>
      <c r="B2833" s="11" t="s">
        <v>8060</v>
      </c>
      <c r="C2833" s="53">
        <v>0.999</v>
      </c>
      <c r="D2833" s="53">
        <v>1.393</v>
      </c>
      <c r="E2833" s="55">
        <v>3.0000000000000001E-3</v>
      </c>
      <c r="F2833" s="53">
        <v>0.996</v>
      </c>
      <c r="G2833" s="53">
        <v>1.39</v>
      </c>
    </row>
    <row r="2834" spans="1:7" x14ac:dyDescent="0.15">
      <c r="A2834" s="53">
        <v>2114</v>
      </c>
      <c r="B2834" s="11" t="s">
        <v>6187</v>
      </c>
      <c r="C2834" s="53">
        <v>1.1323000000000001</v>
      </c>
      <c r="D2834" s="53">
        <v>1.1323000000000001</v>
      </c>
      <c r="E2834" s="55">
        <v>3.0000000000000001E-3</v>
      </c>
      <c r="F2834" s="53">
        <v>1.1289</v>
      </c>
      <c r="G2834" s="53">
        <v>1.1289</v>
      </c>
    </row>
    <row r="2835" spans="1:7" x14ac:dyDescent="0.15">
      <c r="A2835" s="53">
        <v>2261</v>
      </c>
      <c r="B2835" s="11" t="s">
        <v>6901</v>
      </c>
      <c r="C2835" s="53">
        <v>1.0009999999999999</v>
      </c>
      <c r="D2835" s="53">
        <v>1.1180000000000001</v>
      </c>
      <c r="E2835" s="55">
        <v>3.0000000000000001E-3</v>
      </c>
      <c r="F2835" s="53">
        <v>0.998</v>
      </c>
      <c r="G2835" s="53">
        <v>1.115</v>
      </c>
    </row>
    <row r="2836" spans="1:7" x14ac:dyDescent="0.15">
      <c r="A2836" s="53">
        <v>3415</v>
      </c>
      <c r="B2836" s="11" t="s">
        <v>7403</v>
      </c>
      <c r="C2836" s="53">
        <v>1.0359</v>
      </c>
      <c r="D2836" s="53">
        <v>1.0809</v>
      </c>
      <c r="E2836" s="55">
        <v>3.0000000000000001E-3</v>
      </c>
      <c r="F2836" s="53">
        <v>1.0327999999999999</v>
      </c>
      <c r="G2836" s="53">
        <v>1.0778000000000001</v>
      </c>
    </row>
    <row r="2837" spans="1:7" x14ac:dyDescent="0.15">
      <c r="A2837" s="53">
        <v>26</v>
      </c>
      <c r="B2837" s="11" t="s">
        <v>6904</v>
      </c>
      <c r="C2837" s="53">
        <v>1.0029999999999999</v>
      </c>
      <c r="D2837" s="53">
        <v>1.329</v>
      </c>
      <c r="E2837" s="55">
        <v>3.0000000000000001E-3</v>
      </c>
      <c r="F2837" s="53">
        <v>1</v>
      </c>
      <c r="G2837" s="53">
        <v>1.3260000000000001</v>
      </c>
    </row>
    <row r="2838" spans="1:7" x14ac:dyDescent="0.15">
      <c r="A2838" s="53">
        <v>160639</v>
      </c>
      <c r="B2838" s="11" t="s">
        <v>7061</v>
      </c>
      <c r="C2838" s="53">
        <v>1.0029999999999999</v>
      </c>
      <c r="D2838" s="53">
        <v>0.41</v>
      </c>
      <c r="E2838" s="55">
        <v>3.0000000000000001E-3</v>
      </c>
      <c r="F2838" s="53">
        <v>1</v>
      </c>
      <c r="G2838" s="53">
        <v>0.40799999999999997</v>
      </c>
    </row>
    <row r="2839" spans="1:7" x14ac:dyDescent="0.15">
      <c r="A2839" s="53">
        <v>4827</v>
      </c>
      <c r="B2839" s="11" t="s">
        <v>10409</v>
      </c>
      <c r="C2839" s="53">
        <v>1.004</v>
      </c>
      <c r="D2839" s="53">
        <v>1.004</v>
      </c>
      <c r="E2839" s="55">
        <v>3.0000000000000001E-3</v>
      </c>
      <c r="F2839" s="53">
        <v>1.0009999999999999</v>
      </c>
      <c r="G2839" s="53">
        <v>1.0009999999999999</v>
      </c>
    </row>
    <row r="2840" spans="1:7" x14ac:dyDescent="0.15">
      <c r="A2840" s="53">
        <v>1412</v>
      </c>
      <c r="B2840" s="11" t="s">
        <v>6768</v>
      </c>
      <c r="C2840" s="53">
        <v>1.1396999999999999</v>
      </c>
      <c r="D2840" s="53">
        <v>1.1396999999999999</v>
      </c>
      <c r="E2840" s="55">
        <v>3.0000000000000001E-3</v>
      </c>
      <c r="F2840" s="53">
        <v>1.1363000000000001</v>
      </c>
      <c r="G2840" s="53">
        <v>1.1363000000000001</v>
      </c>
    </row>
    <row r="2841" spans="1:7" x14ac:dyDescent="0.15">
      <c r="A2841" s="53">
        <v>291</v>
      </c>
      <c r="B2841" s="11" t="s">
        <v>6832</v>
      </c>
      <c r="C2841" s="53">
        <v>1.0089999999999999</v>
      </c>
      <c r="D2841" s="53">
        <v>1.355</v>
      </c>
      <c r="E2841" s="55">
        <v>3.0000000000000001E-3</v>
      </c>
      <c r="F2841" s="53">
        <v>1.006</v>
      </c>
      <c r="G2841" s="53">
        <v>1.351</v>
      </c>
    </row>
    <row r="2842" spans="1:7" x14ac:dyDescent="0.15">
      <c r="A2842" s="53">
        <v>293</v>
      </c>
      <c r="B2842" s="11" t="s">
        <v>6908</v>
      </c>
      <c r="C2842" s="53">
        <v>1.0089999999999999</v>
      </c>
      <c r="D2842" s="53">
        <v>1.38</v>
      </c>
      <c r="E2842" s="55">
        <v>3.0000000000000001E-3</v>
      </c>
      <c r="F2842" s="53">
        <v>1.006</v>
      </c>
      <c r="G2842" s="53">
        <v>1.375</v>
      </c>
    </row>
    <row r="2843" spans="1:7" x14ac:dyDescent="0.15">
      <c r="A2843" s="53">
        <v>519062</v>
      </c>
      <c r="B2843" s="11" t="s">
        <v>8074</v>
      </c>
      <c r="C2843" s="53">
        <v>1.347</v>
      </c>
      <c r="D2843" s="53">
        <v>1.347</v>
      </c>
      <c r="E2843" s="55">
        <v>3.0000000000000001E-3</v>
      </c>
      <c r="F2843" s="53">
        <v>1.343</v>
      </c>
      <c r="G2843" s="53">
        <v>1.343</v>
      </c>
    </row>
    <row r="2844" spans="1:7" x14ac:dyDescent="0.15">
      <c r="A2844" s="53">
        <v>3601</v>
      </c>
      <c r="B2844" s="11" t="s">
        <v>8993</v>
      </c>
      <c r="C2844" s="53">
        <v>1.012</v>
      </c>
      <c r="D2844" s="53">
        <v>1.0720000000000001</v>
      </c>
      <c r="E2844" s="55">
        <v>3.0000000000000001E-3</v>
      </c>
      <c r="F2844" s="53">
        <v>1.0089999999999999</v>
      </c>
      <c r="G2844" s="53">
        <v>1.069</v>
      </c>
    </row>
    <row r="2845" spans="1:7" x14ac:dyDescent="0.15">
      <c r="A2845" s="53">
        <v>162703</v>
      </c>
      <c r="B2845" s="11" t="s">
        <v>9376</v>
      </c>
      <c r="C2845" s="53">
        <v>1.3499000000000001</v>
      </c>
      <c r="D2845" s="53">
        <v>3.6879</v>
      </c>
      <c r="E2845" s="55">
        <v>3.0000000000000001E-3</v>
      </c>
      <c r="F2845" s="53">
        <v>1.3459000000000001</v>
      </c>
      <c r="G2845" s="53">
        <v>3.6839</v>
      </c>
    </row>
    <row r="2846" spans="1:7" x14ac:dyDescent="0.15">
      <c r="A2846" s="53">
        <v>519710</v>
      </c>
      <c r="B2846" s="11" t="s">
        <v>10791</v>
      </c>
      <c r="C2846" s="53">
        <v>1.35</v>
      </c>
      <c r="D2846" s="53">
        <v>1.7430000000000001</v>
      </c>
      <c r="E2846" s="55">
        <v>3.0000000000000001E-3</v>
      </c>
      <c r="F2846" s="53">
        <v>1.3460000000000001</v>
      </c>
      <c r="G2846" s="53">
        <v>1.7390000000000001</v>
      </c>
    </row>
    <row r="2847" spans="1:7" x14ac:dyDescent="0.15">
      <c r="A2847" s="53">
        <v>1773</v>
      </c>
      <c r="B2847" s="11" t="s">
        <v>9759</v>
      </c>
      <c r="C2847" s="53">
        <v>1.351</v>
      </c>
      <c r="D2847" s="53">
        <v>1.351</v>
      </c>
      <c r="E2847" s="55">
        <v>3.0000000000000001E-3</v>
      </c>
      <c r="F2847" s="53">
        <v>1.347</v>
      </c>
      <c r="G2847" s="53">
        <v>1.347</v>
      </c>
    </row>
    <row r="2848" spans="1:7" x14ac:dyDescent="0.15">
      <c r="A2848" s="53">
        <v>519647</v>
      </c>
      <c r="B2848" s="11" t="s">
        <v>8066</v>
      </c>
      <c r="C2848" s="53">
        <v>1.0149999999999999</v>
      </c>
      <c r="D2848" s="53">
        <v>1.06</v>
      </c>
      <c r="E2848" s="55">
        <v>3.0000000000000001E-3</v>
      </c>
      <c r="F2848" s="53">
        <v>1.012</v>
      </c>
      <c r="G2848" s="53">
        <v>1.0569999999999999</v>
      </c>
    </row>
    <row r="2849" spans="1:7" x14ac:dyDescent="0.15">
      <c r="A2849" s="53">
        <v>80008</v>
      </c>
      <c r="B2849" s="11" t="s">
        <v>7761</v>
      </c>
      <c r="C2849" s="53">
        <v>2.0299999999999998</v>
      </c>
      <c r="D2849" s="53">
        <v>2.08</v>
      </c>
      <c r="E2849" s="55">
        <v>3.0000000000000001E-3</v>
      </c>
      <c r="F2849" s="53">
        <v>2.024</v>
      </c>
      <c r="G2849" s="53">
        <v>2.0739999999999998</v>
      </c>
    </row>
    <row r="2850" spans="1:7" x14ac:dyDescent="0.15">
      <c r="A2850" s="53">
        <v>2831</v>
      </c>
      <c r="B2850" s="11" t="s">
        <v>8122</v>
      </c>
      <c r="C2850" s="53">
        <v>1.016</v>
      </c>
      <c r="D2850" s="53">
        <v>1.016</v>
      </c>
      <c r="E2850" s="55">
        <v>3.0000000000000001E-3</v>
      </c>
      <c r="F2850" s="53">
        <v>1.0129999999999999</v>
      </c>
      <c r="G2850" s="53">
        <v>1.0129999999999999</v>
      </c>
    </row>
    <row r="2851" spans="1:7" x14ac:dyDescent="0.15">
      <c r="A2851" s="53">
        <v>1411</v>
      </c>
      <c r="B2851" s="11" t="s">
        <v>8424</v>
      </c>
      <c r="C2851" s="53">
        <v>1.016</v>
      </c>
      <c r="D2851" s="53">
        <v>1.073</v>
      </c>
      <c r="E2851" s="55">
        <v>3.0000000000000001E-3</v>
      </c>
      <c r="F2851" s="53">
        <v>1.0129999999999999</v>
      </c>
      <c r="G2851" s="53">
        <v>1.07</v>
      </c>
    </row>
    <row r="2852" spans="1:7" x14ac:dyDescent="0.15">
      <c r="A2852" s="53">
        <v>2614</v>
      </c>
      <c r="B2852" s="11" t="s">
        <v>6993</v>
      </c>
      <c r="C2852" s="53">
        <v>1.0169999999999999</v>
      </c>
      <c r="D2852" s="53">
        <v>1.1000000000000001</v>
      </c>
      <c r="E2852" s="55">
        <v>3.0000000000000001E-3</v>
      </c>
      <c r="F2852" s="53">
        <v>1.014</v>
      </c>
      <c r="G2852" s="53">
        <v>1.097</v>
      </c>
    </row>
    <row r="2853" spans="1:7" x14ac:dyDescent="0.15">
      <c r="A2853" s="53">
        <v>617</v>
      </c>
      <c r="B2853" s="11" t="s">
        <v>8274</v>
      </c>
      <c r="C2853" s="53">
        <v>1.3560000000000001</v>
      </c>
      <c r="D2853" s="53">
        <v>1.3560000000000001</v>
      </c>
      <c r="E2853" s="55">
        <v>3.0000000000000001E-3</v>
      </c>
      <c r="F2853" s="53">
        <v>1.3520000000000001</v>
      </c>
      <c r="G2853" s="53">
        <v>1.3520000000000001</v>
      </c>
    </row>
    <row r="2854" spans="1:7" x14ac:dyDescent="0.15">
      <c r="A2854" s="53">
        <v>202101</v>
      </c>
      <c r="B2854" s="11" t="s">
        <v>8194</v>
      </c>
      <c r="C2854" s="53">
        <v>2.004</v>
      </c>
      <c r="D2854" s="53">
        <v>3.4039999999999999</v>
      </c>
      <c r="E2854" s="55">
        <v>3.0000000000000001E-3</v>
      </c>
      <c r="F2854" s="53">
        <v>1.9981</v>
      </c>
      <c r="G2854" s="53">
        <v>3.3980999999999999</v>
      </c>
    </row>
    <row r="2855" spans="1:7" x14ac:dyDescent="0.15">
      <c r="A2855" s="53">
        <v>1380</v>
      </c>
      <c r="B2855" s="11" t="s">
        <v>6952</v>
      </c>
      <c r="C2855" s="53">
        <v>1.6338999999999999</v>
      </c>
      <c r="D2855" s="53">
        <v>1.6338999999999999</v>
      </c>
      <c r="E2855" s="55">
        <v>2.8999999999999998E-3</v>
      </c>
      <c r="F2855" s="53">
        <v>1.6291</v>
      </c>
      <c r="G2855" s="53">
        <v>1.6291</v>
      </c>
    </row>
    <row r="2856" spans="1:7" x14ac:dyDescent="0.15">
      <c r="A2856" s="53">
        <v>2112</v>
      </c>
      <c r="B2856" s="11" t="s">
        <v>6775</v>
      </c>
      <c r="C2856" s="53">
        <v>1.1261000000000001</v>
      </c>
      <c r="D2856" s="53">
        <v>1.1261000000000001</v>
      </c>
      <c r="E2856" s="55">
        <v>2.8999999999999998E-3</v>
      </c>
      <c r="F2856" s="53">
        <v>1.1228</v>
      </c>
      <c r="G2856" s="53">
        <v>1.1228</v>
      </c>
    </row>
    <row r="2857" spans="1:7" x14ac:dyDescent="0.15">
      <c r="A2857" s="53">
        <v>3446</v>
      </c>
      <c r="B2857" s="11" t="s">
        <v>58</v>
      </c>
      <c r="C2857" s="53">
        <v>1.2629999999999999</v>
      </c>
      <c r="D2857" s="53">
        <v>1.2629999999999999</v>
      </c>
      <c r="E2857" s="55">
        <v>2.8999999999999998E-3</v>
      </c>
      <c r="F2857" s="53">
        <v>1.2593000000000001</v>
      </c>
      <c r="G2857" s="53">
        <v>1.2593000000000001</v>
      </c>
    </row>
    <row r="2858" spans="1:7" x14ac:dyDescent="0.15">
      <c r="A2858" s="53">
        <v>519612</v>
      </c>
      <c r="B2858" s="11" t="s">
        <v>8186</v>
      </c>
      <c r="C2858" s="53">
        <v>1.0249999999999999</v>
      </c>
      <c r="D2858" s="53">
        <v>1.0589999999999999</v>
      </c>
      <c r="E2858" s="55">
        <v>2.8999999999999998E-3</v>
      </c>
      <c r="F2858" s="53">
        <v>1.022</v>
      </c>
      <c r="G2858" s="53">
        <v>1.056</v>
      </c>
    </row>
    <row r="2859" spans="1:7" x14ac:dyDescent="0.15">
      <c r="A2859" s="53">
        <v>126</v>
      </c>
      <c r="B2859" s="11" t="s">
        <v>10187</v>
      </c>
      <c r="C2859" s="53">
        <v>1.0249999999999999</v>
      </c>
      <c r="D2859" s="53">
        <v>1.369</v>
      </c>
      <c r="E2859" s="55">
        <v>2.8999999999999998E-3</v>
      </c>
      <c r="F2859" s="53">
        <v>1.022</v>
      </c>
      <c r="G2859" s="53">
        <v>1.3660000000000001</v>
      </c>
    </row>
    <row r="2860" spans="1:7" x14ac:dyDescent="0.15">
      <c r="A2860" s="53">
        <v>2683</v>
      </c>
      <c r="B2860" s="11" t="s">
        <v>7802</v>
      </c>
      <c r="C2860" s="53">
        <v>1.028</v>
      </c>
      <c r="D2860" s="53">
        <v>1.028</v>
      </c>
      <c r="E2860" s="55">
        <v>2.8999999999999998E-3</v>
      </c>
      <c r="F2860" s="53">
        <v>1.0249999999999999</v>
      </c>
      <c r="G2860" s="53">
        <v>1.0249999999999999</v>
      </c>
    </row>
    <row r="2861" spans="1:7" x14ac:dyDescent="0.15">
      <c r="A2861" s="53">
        <v>1067</v>
      </c>
      <c r="B2861" s="11" t="s">
        <v>6954</v>
      </c>
      <c r="C2861" s="53">
        <v>1.2</v>
      </c>
      <c r="D2861" s="53">
        <v>1.2</v>
      </c>
      <c r="E2861" s="55">
        <v>2.8999999999999998E-3</v>
      </c>
      <c r="F2861" s="53">
        <v>1.1964999999999999</v>
      </c>
      <c r="G2861" s="53">
        <v>1.1964999999999999</v>
      </c>
    </row>
    <row r="2862" spans="1:7" x14ac:dyDescent="0.15">
      <c r="A2862" s="53">
        <v>2966</v>
      </c>
      <c r="B2862" s="11" t="s">
        <v>6851</v>
      </c>
      <c r="C2862" s="53">
        <v>0.99570000000000003</v>
      </c>
      <c r="D2862" s="53">
        <v>0.99570000000000003</v>
      </c>
      <c r="E2862" s="55">
        <v>2.8999999999999998E-3</v>
      </c>
      <c r="F2862" s="53">
        <v>0.99280000000000002</v>
      </c>
      <c r="G2862" s="53">
        <v>0.99280000000000002</v>
      </c>
    </row>
    <row r="2863" spans="1:7" x14ac:dyDescent="0.15">
      <c r="A2863" s="53">
        <v>2197</v>
      </c>
      <c r="B2863" s="11" t="s">
        <v>6023</v>
      </c>
      <c r="C2863" s="53">
        <v>1.0309999999999999</v>
      </c>
      <c r="D2863" s="53">
        <v>1.0309999999999999</v>
      </c>
      <c r="E2863" s="55">
        <v>2.8999999999999998E-3</v>
      </c>
      <c r="F2863" s="53">
        <v>1.028</v>
      </c>
      <c r="G2863" s="53">
        <v>1.028</v>
      </c>
    </row>
    <row r="2864" spans="1:7" x14ac:dyDescent="0.15">
      <c r="A2864" s="53">
        <v>2541</v>
      </c>
      <c r="B2864" s="11" t="s">
        <v>9708</v>
      </c>
      <c r="C2864" s="53">
        <v>1.0309999999999999</v>
      </c>
      <c r="D2864" s="53">
        <v>1.111</v>
      </c>
      <c r="E2864" s="55">
        <v>2.8999999999999998E-3</v>
      </c>
      <c r="F2864" s="53">
        <v>1.028</v>
      </c>
      <c r="G2864" s="53">
        <v>1.1080000000000001</v>
      </c>
    </row>
    <row r="2865" spans="1:7" x14ac:dyDescent="0.15">
      <c r="A2865" s="53">
        <v>2540</v>
      </c>
      <c r="B2865" s="11" t="s">
        <v>9707</v>
      </c>
      <c r="C2865" s="53">
        <v>1.0309999999999999</v>
      </c>
      <c r="D2865" s="53">
        <v>1.111</v>
      </c>
      <c r="E2865" s="55">
        <v>2.8999999999999998E-3</v>
      </c>
      <c r="F2865" s="53">
        <v>1.028</v>
      </c>
      <c r="G2865" s="53">
        <v>1.1080000000000001</v>
      </c>
    </row>
    <row r="2866" spans="1:7" x14ac:dyDescent="0.15">
      <c r="A2866" s="53">
        <v>616</v>
      </c>
      <c r="B2866" s="11" t="s">
        <v>8227</v>
      </c>
      <c r="C2866" s="53">
        <v>1.3759999999999999</v>
      </c>
      <c r="D2866" s="53">
        <v>1.3759999999999999</v>
      </c>
      <c r="E2866" s="55">
        <v>2.8999999999999998E-3</v>
      </c>
      <c r="F2866" s="53">
        <v>1.3720000000000001</v>
      </c>
      <c r="G2866" s="53">
        <v>1.3720000000000001</v>
      </c>
    </row>
    <row r="2867" spans="1:7" x14ac:dyDescent="0.15">
      <c r="A2867" s="53">
        <v>2264</v>
      </c>
      <c r="B2867" s="11" t="s">
        <v>10129</v>
      </c>
      <c r="C2867" s="53">
        <v>1.032</v>
      </c>
      <c r="D2867" s="53">
        <v>1.032</v>
      </c>
      <c r="E2867" s="55">
        <v>2.8999999999999998E-3</v>
      </c>
      <c r="F2867" s="53">
        <v>1.0289999999999999</v>
      </c>
      <c r="G2867" s="53">
        <v>1.0289999999999999</v>
      </c>
    </row>
    <row r="2868" spans="1:7" x14ac:dyDescent="0.15">
      <c r="A2868" s="53">
        <v>1072</v>
      </c>
      <c r="B2868" s="11" t="s">
        <v>5755</v>
      </c>
      <c r="C2868" s="53">
        <v>1.0329999999999999</v>
      </c>
      <c r="D2868" s="53">
        <v>1.0329999999999999</v>
      </c>
      <c r="E2868" s="55">
        <v>2.8999999999999998E-3</v>
      </c>
      <c r="F2868" s="53">
        <v>1.03</v>
      </c>
      <c r="G2868" s="53">
        <v>1.03</v>
      </c>
    </row>
    <row r="2869" spans="1:7" x14ac:dyDescent="0.15">
      <c r="A2869" s="53">
        <v>2965</v>
      </c>
      <c r="B2869" s="11" t="s">
        <v>6853</v>
      </c>
      <c r="C2869" s="53">
        <v>0.99870000000000003</v>
      </c>
      <c r="D2869" s="53">
        <v>0.99870000000000003</v>
      </c>
      <c r="E2869" s="55">
        <v>2.8999999999999998E-3</v>
      </c>
      <c r="F2869" s="53">
        <v>0.99580000000000002</v>
      </c>
      <c r="G2869" s="53">
        <v>0.99580000000000002</v>
      </c>
    </row>
    <row r="2870" spans="1:7" x14ac:dyDescent="0.15">
      <c r="A2870" s="53">
        <v>167001</v>
      </c>
      <c r="B2870" s="11" t="s">
        <v>10437</v>
      </c>
      <c r="C2870" s="53">
        <v>0.75780000000000003</v>
      </c>
      <c r="D2870" s="53">
        <v>0.75780000000000003</v>
      </c>
      <c r="E2870" s="55">
        <v>2.8999999999999998E-3</v>
      </c>
      <c r="F2870" s="53">
        <v>0.75560000000000005</v>
      </c>
      <c r="G2870" s="53">
        <v>0.75560000000000005</v>
      </c>
    </row>
    <row r="2871" spans="1:7" x14ac:dyDescent="0.15">
      <c r="A2871" s="53">
        <v>4828</v>
      </c>
      <c r="B2871" s="11" t="s">
        <v>10410</v>
      </c>
      <c r="C2871" s="53">
        <v>1.0003</v>
      </c>
      <c r="D2871" s="53">
        <v>1.0003</v>
      </c>
      <c r="E2871" s="55">
        <v>2.8999999999999998E-3</v>
      </c>
      <c r="F2871" s="53">
        <v>0.99739999999999995</v>
      </c>
      <c r="G2871" s="53">
        <v>0.99739999999999995</v>
      </c>
    </row>
    <row r="2872" spans="1:7" x14ac:dyDescent="0.15">
      <c r="A2872" s="53">
        <v>519611</v>
      </c>
      <c r="B2872" s="11" t="s">
        <v>8191</v>
      </c>
      <c r="C2872" s="53">
        <v>1.0349999999999999</v>
      </c>
      <c r="D2872" s="53">
        <v>1.069</v>
      </c>
      <c r="E2872" s="55">
        <v>2.8999999999999998E-3</v>
      </c>
      <c r="F2872" s="53">
        <v>1.032</v>
      </c>
      <c r="G2872" s="53">
        <v>1.0660000000000001</v>
      </c>
    </row>
    <row r="2873" spans="1:7" x14ac:dyDescent="0.15">
      <c r="A2873" s="53">
        <v>4279</v>
      </c>
      <c r="B2873" s="11" t="s">
        <v>6153</v>
      </c>
      <c r="C2873" s="53">
        <v>1.0013000000000001</v>
      </c>
      <c r="D2873" s="53">
        <v>1.0512999999999999</v>
      </c>
      <c r="E2873" s="55">
        <v>2.8999999999999998E-3</v>
      </c>
      <c r="F2873" s="53">
        <v>0.99839999999999995</v>
      </c>
      <c r="G2873" s="53">
        <v>1.0484</v>
      </c>
    </row>
    <row r="2874" spans="1:7" x14ac:dyDescent="0.15">
      <c r="A2874" s="53">
        <v>502023</v>
      </c>
      <c r="B2874" s="11" t="s">
        <v>6486</v>
      </c>
      <c r="C2874" s="53">
        <v>1.036</v>
      </c>
      <c r="D2874" s="53">
        <v>1.085</v>
      </c>
      <c r="E2874" s="55">
        <v>2.8999999999999998E-3</v>
      </c>
      <c r="F2874" s="53">
        <v>1.0329999999999999</v>
      </c>
      <c r="G2874" s="53">
        <v>1.0820000000000001</v>
      </c>
    </row>
    <row r="2875" spans="1:7" x14ac:dyDescent="0.15">
      <c r="A2875" s="53">
        <v>519610</v>
      </c>
      <c r="B2875" s="11" t="s">
        <v>8192</v>
      </c>
      <c r="C2875" s="53">
        <v>1.036</v>
      </c>
      <c r="D2875" s="53">
        <v>1.0740000000000001</v>
      </c>
      <c r="E2875" s="55">
        <v>2.8999999999999998E-3</v>
      </c>
      <c r="F2875" s="53">
        <v>1.0329999999999999</v>
      </c>
      <c r="G2875" s="53">
        <v>1.071</v>
      </c>
    </row>
    <row r="2876" spans="1:7" x14ac:dyDescent="0.15">
      <c r="A2876" s="53">
        <v>4284</v>
      </c>
      <c r="B2876" s="11" t="s">
        <v>10684</v>
      </c>
      <c r="C2876" s="53">
        <v>1.0381</v>
      </c>
      <c r="D2876" s="53">
        <v>1.0381</v>
      </c>
      <c r="E2876" s="55">
        <v>2.8999999999999998E-3</v>
      </c>
      <c r="F2876" s="53">
        <v>1.0350999999999999</v>
      </c>
      <c r="G2876" s="53">
        <v>1.0350999999999999</v>
      </c>
    </row>
    <row r="2877" spans="1:7" x14ac:dyDescent="0.15">
      <c r="A2877" s="53">
        <v>3447</v>
      </c>
      <c r="B2877" s="11" t="s">
        <v>55</v>
      </c>
      <c r="C2877" s="53">
        <v>1.2475000000000001</v>
      </c>
      <c r="D2877" s="53">
        <v>1.2475000000000001</v>
      </c>
      <c r="E2877" s="55">
        <v>2.8999999999999998E-3</v>
      </c>
      <c r="F2877" s="53">
        <v>1.2439</v>
      </c>
      <c r="G2877" s="53">
        <v>1.2439</v>
      </c>
    </row>
    <row r="2878" spans="1:7" x14ac:dyDescent="0.15">
      <c r="A2878" s="53">
        <v>570008</v>
      </c>
      <c r="B2878" s="11" t="s">
        <v>207</v>
      </c>
      <c r="C2878" s="53">
        <v>1.7350000000000001</v>
      </c>
      <c r="D2878" s="53">
        <v>2.4700000000000002</v>
      </c>
      <c r="E2878" s="55">
        <v>2.8999999999999998E-3</v>
      </c>
      <c r="F2878" s="53">
        <v>1.73</v>
      </c>
      <c r="G2878" s="53">
        <v>2.4649999999999999</v>
      </c>
    </row>
    <row r="2879" spans="1:7" x14ac:dyDescent="0.15">
      <c r="A2879" s="53">
        <v>550016</v>
      </c>
      <c r="B2879" s="11" t="s">
        <v>6755</v>
      </c>
      <c r="C2879" s="53">
        <v>1.458</v>
      </c>
      <c r="D2879" s="53">
        <v>1.458</v>
      </c>
      <c r="E2879" s="55">
        <v>2.8999999999999998E-3</v>
      </c>
      <c r="F2879" s="53">
        <v>1.4538</v>
      </c>
      <c r="G2879" s="53">
        <v>1.4538</v>
      </c>
    </row>
    <row r="2880" spans="1:7" x14ac:dyDescent="0.15">
      <c r="A2880" s="53">
        <v>2726</v>
      </c>
      <c r="B2880" s="11" t="s">
        <v>7158</v>
      </c>
      <c r="C2880" s="53">
        <v>1.042</v>
      </c>
      <c r="D2880" s="53">
        <v>1.0589999999999999</v>
      </c>
      <c r="E2880" s="55">
        <v>2.8999999999999998E-3</v>
      </c>
      <c r="F2880" s="53">
        <v>1.0389999999999999</v>
      </c>
      <c r="G2880" s="53">
        <v>1.056</v>
      </c>
    </row>
    <row r="2881" spans="1:7" x14ac:dyDescent="0.15">
      <c r="A2881" s="53">
        <v>1336</v>
      </c>
      <c r="B2881" s="11" t="s">
        <v>6796</v>
      </c>
      <c r="C2881" s="53">
        <v>1.1119000000000001</v>
      </c>
      <c r="D2881" s="53">
        <v>1.1119000000000001</v>
      </c>
      <c r="E2881" s="55">
        <v>2.8999999999999998E-3</v>
      </c>
      <c r="F2881" s="53">
        <v>1.1087</v>
      </c>
      <c r="G2881" s="53">
        <v>1.1087</v>
      </c>
    </row>
    <row r="2882" spans="1:7" x14ac:dyDescent="0.15">
      <c r="A2882" s="53">
        <v>3512</v>
      </c>
      <c r="B2882" s="11" t="s">
        <v>8987</v>
      </c>
      <c r="C2882" s="53">
        <v>1.0429999999999999</v>
      </c>
      <c r="D2882" s="53">
        <v>1.0429999999999999</v>
      </c>
      <c r="E2882" s="55">
        <v>2.8999999999999998E-3</v>
      </c>
      <c r="F2882" s="53">
        <v>1.04</v>
      </c>
      <c r="G2882" s="53">
        <v>1.04</v>
      </c>
    </row>
    <row r="2883" spans="1:7" x14ac:dyDescent="0.15">
      <c r="A2883" s="53">
        <v>519190</v>
      </c>
      <c r="B2883" s="11" t="s">
        <v>8314</v>
      </c>
      <c r="C2883" s="53">
        <v>1.1133</v>
      </c>
      <c r="D2883" s="53">
        <v>1.1807000000000001</v>
      </c>
      <c r="E2883" s="55">
        <v>2.8999999999999998E-3</v>
      </c>
      <c r="F2883" s="53">
        <v>1.1101000000000001</v>
      </c>
      <c r="G2883" s="53">
        <v>1.1775</v>
      </c>
    </row>
    <row r="2884" spans="1:7" x14ac:dyDescent="0.15">
      <c r="A2884" s="53">
        <v>2358</v>
      </c>
      <c r="B2884" s="11" t="s">
        <v>8573</v>
      </c>
      <c r="C2884" s="53">
        <v>1.044</v>
      </c>
      <c r="D2884" s="53">
        <v>1.044</v>
      </c>
      <c r="E2884" s="55">
        <v>2.8999999999999998E-3</v>
      </c>
      <c r="F2884" s="53">
        <v>1.0409999999999999</v>
      </c>
      <c r="G2884" s="53">
        <v>1.0409999999999999</v>
      </c>
    </row>
    <row r="2885" spans="1:7" x14ac:dyDescent="0.15">
      <c r="A2885" s="53">
        <v>3493</v>
      </c>
      <c r="B2885" s="11" t="s">
        <v>8990</v>
      </c>
      <c r="C2885" s="53">
        <v>1.044</v>
      </c>
      <c r="D2885" s="53">
        <v>1.044</v>
      </c>
      <c r="E2885" s="55">
        <v>2.8999999999999998E-3</v>
      </c>
      <c r="F2885" s="53">
        <v>1.0409999999999999</v>
      </c>
      <c r="G2885" s="53">
        <v>1.0409999999999999</v>
      </c>
    </row>
    <row r="2886" spans="1:7" x14ac:dyDescent="0.15">
      <c r="A2886" s="53">
        <v>859</v>
      </c>
      <c r="B2886" s="11" t="s">
        <v>7000</v>
      </c>
      <c r="C2886" s="53">
        <v>1.046</v>
      </c>
      <c r="D2886" s="53">
        <v>1.046</v>
      </c>
      <c r="E2886" s="55">
        <v>2.8999999999999998E-3</v>
      </c>
      <c r="F2886" s="53">
        <v>1.0429999999999999</v>
      </c>
      <c r="G2886" s="53">
        <v>1.0429999999999999</v>
      </c>
    </row>
    <row r="2887" spans="1:7" x14ac:dyDescent="0.15">
      <c r="A2887" s="53">
        <v>3663</v>
      </c>
      <c r="B2887" s="11" t="s">
        <v>6750</v>
      </c>
      <c r="C2887" s="53">
        <v>1.012</v>
      </c>
      <c r="D2887" s="53">
        <v>1.012</v>
      </c>
      <c r="E2887" s="55">
        <v>2.8999999999999998E-3</v>
      </c>
      <c r="F2887" s="53">
        <v>1.0091000000000001</v>
      </c>
      <c r="G2887" s="53">
        <v>1.0091000000000001</v>
      </c>
    </row>
    <row r="2888" spans="1:7" x14ac:dyDescent="0.15">
      <c r="A2888" s="53">
        <v>4130</v>
      </c>
      <c r="B2888" s="11" t="s">
        <v>6928</v>
      </c>
      <c r="C2888" s="53">
        <v>1.0469999999999999</v>
      </c>
      <c r="D2888" s="53">
        <v>1.07</v>
      </c>
      <c r="E2888" s="55">
        <v>2.8999999999999998E-3</v>
      </c>
      <c r="F2888" s="53">
        <v>1.044</v>
      </c>
      <c r="G2888" s="53">
        <v>1.0669999999999999</v>
      </c>
    </row>
    <row r="2889" spans="1:7" x14ac:dyDescent="0.15">
      <c r="A2889" s="53">
        <v>4129</v>
      </c>
      <c r="B2889" s="11" t="s">
        <v>6929</v>
      </c>
      <c r="C2889" s="53">
        <v>1.0481</v>
      </c>
      <c r="D2889" s="53">
        <v>1.0741000000000001</v>
      </c>
      <c r="E2889" s="55">
        <v>2.8999999999999998E-3</v>
      </c>
      <c r="F2889" s="53">
        <v>1.0450999999999999</v>
      </c>
      <c r="G2889" s="53">
        <v>1.0710999999999999</v>
      </c>
    </row>
    <row r="2890" spans="1:7" x14ac:dyDescent="0.15">
      <c r="A2890" s="53">
        <v>512580</v>
      </c>
      <c r="B2890" s="11" t="s">
        <v>9382</v>
      </c>
      <c r="C2890" s="53">
        <v>0.87380000000000002</v>
      </c>
      <c r="D2890" s="53">
        <v>0.87380000000000002</v>
      </c>
      <c r="E2890" s="55">
        <v>2.8999999999999998E-3</v>
      </c>
      <c r="F2890" s="53">
        <v>0.87129999999999996</v>
      </c>
      <c r="G2890" s="53">
        <v>0.87129999999999996</v>
      </c>
    </row>
    <row r="2891" spans="1:7" x14ac:dyDescent="0.15">
      <c r="A2891" s="53">
        <v>121003</v>
      </c>
      <c r="B2891" s="11" t="s">
        <v>7791</v>
      </c>
      <c r="C2891" s="53">
        <v>0.62919999999999998</v>
      </c>
      <c r="D2891" s="53">
        <v>2.2742</v>
      </c>
      <c r="E2891" s="55">
        <v>2.8999999999999998E-3</v>
      </c>
      <c r="F2891" s="53">
        <v>0.62739999999999996</v>
      </c>
      <c r="G2891" s="53">
        <v>2.2724000000000002</v>
      </c>
    </row>
    <row r="2892" spans="1:7" x14ac:dyDescent="0.15">
      <c r="A2892" s="53">
        <v>1724</v>
      </c>
      <c r="B2892" s="11" t="s">
        <v>8986</v>
      </c>
      <c r="C2892" s="53">
        <v>1.0489999999999999</v>
      </c>
      <c r="D2892" s="53">
        <v>1.109</v>
      </c>
      <c r="E2892" s="55">
        <v>2.8999999999999998E-3</v>
      </c>
      <c r="F2892" s="53">
        <v>1.046</v>
      </c>
      <c r="G2892" s="53">
        <v>1.1060000000000001</v>
      </c>
    </row>
    <row r="2893" spans="1:7" x14ac:dyDescent="0.15">
      <c r="A2893" s="53">
        <v>4586</v>
      </c>
      <c r="B2893" s="11" t="s">
        <v>7046</v>
      </c>
      <c r="C2893" s="53">
        <v>1.0157</v>
      </c>
      <c r="D2893" s="53">
        <v>1.0157</v>
      </c>
      <c r="E2893" s="55">
        <v>2.8999999999999998E-3</v>
      </c>
      <c r="F2893" s="53">
        <v>1.0127999999999999</v>
      </c>
      <c r="G2893" s="53">
        <v>1.0127999999999999</v>
      </c>
    </row>
    <row r="2894" spans="1:7" x14ac:dyDescent="0.15">
      <c r="A2894" s="53">
        <v>550015</v>
      </c>
      <c r="B2894" s="11" t="s">
        <v>6752</v>
      </c>
      <c r="C2894" s="53">
        <v>1.0159</v>
      </c>
      <c r="D2894" s="53">
        <v>1.0159</v>
      </c>
      <c r="E2894" s="55">
        <v>2.8999999999999998E-3</v>
      </c>
      <c r="F2894" s="53">
        <v>1.0129999999999999</v>
      </c>
      <c r="G2894" s="53">
        <v>1.0129999999999999</v>
      </c>
    </row>
    <row r="2895" spans="1:7" x14ac:dyDescent="0.15">
      <c r="A2895" s="53">
        <v>531017</v>
      </c>
      <c r="B2895" s="11" t="s">
        <v>10708</v>
      </c>
      <c r="C2895" s="53">
        <v>1.052</v>
      </c>
      <c r="D2895" s="53">
        <v>1.383</v>
      </c>
      <c r="E2895" s="55">
        <v>2.8999999999999998E-3</v>
      </c>
      <c r="F2895" s="53">
        <v>1.0489999999999999</v>
      </c>
      <c r="G2895" s="53">
        <v>1.38</v>
      </c>
    </row>
    <row r="2896" spans="1:7" x14ac:dyDescent="0.15">
      <c r="A2896" s="53">
        <v>2749</v>
      </c>
      <c r="B2896" s="11" t="s">
        <v>9638</v>
      </c>
      <c r="C2896" s="53">
        <v>1.052</v>
      </c>
      <c r="D2896" s="53">
        <v>1.052</v>
      </c>
      <c r="E2896" s="55">
        <v>2.8999999999999998E-3</v>
      </c>
      <c r="F2896" s="53">
        <v>1.0489999999999999</v>
      </c>
      <c r="G2896" s="53">
        <v>1.0489999999999999</v>
      </c>
    </row>
    <row r="2897" spans="1:7" x14ac:dyDescent="0.15">
      <c r="A2897" s="53">
        <v>161221</v>
      </c>
      <c r="B2897" s="11" t="s">
        <v>8428</v>
      </c>
      <c r="C2897" s="53">
        <v>1.052</v>
      </c>
      <c r="D2897" s="53">
        <v>1.3839999999999999</v>
      </c>
      <c r="E2897" s="55">
        <v>2.8999999999999998E-3</v>
      </c>
      <c r="F2897" s="53">
        <v>1.0489999999999999</v>
      </c>
      <c r="G2897" s="53">
        <v>1.381</v>
      </c>
    </row>
    <row r="2898" spans="1:7" x14ac:dyDescent="0.15">
      <c r="A2898" s="53">
        <v>1517</v>
      </c>
      <c r="B2898" s="11" t="s">
        <v>5979</v>
      </c>
      <c r="C2898" s="53">
        <v>1.0529999999999999</v>
      </c>
      <c r="D2898" s="53">
        <v>1.113</v>
      </c>
      <c r="E2898" s="55">
        <v>2.8999999999999998E-3</v>
      </c>
      <c r="F2898" s="53">
        <v>1.05</v>
      </c>
      <c r="G2898" s="53">
        <v>1.1100000000000001</v>
      </c>
    </row>
    <row r="2899" spans="1:7" x14ac:dyDescent="0.15">
      <c r="A2899" s="53">
        <v>2375</v>
      </c>
      <c r="B2899" s="11" t="s">
        <v>5980</v>
      </c>
      <c r="C2899" s="53">
        <v>1.0529999999999999</v>
      </c>
      <c r="D2899" s="53">
        <v>1.113</v>
      </c>
      <c r="E2899" s="55">
        <v>2.8999999999999998E-3</v>
      </c>
      <c r="F2899" s="53">
        <v>1.05</v>
      </c>
      <c r="G2899" s="53">
        <v>1.1100000000000001</v>
      </c>
    </row>
    <row r="2900" spans="1:7" x14ac:dyDescent="0.15">
      <c r="A2900" s="53">
        <v>4585</v>
      </c>
      <c r="B2900" s="11" t="s">
        <v>7047</v>
      </c>
      <c r="C2900" s="53">
        <v>1.0184</v>
      </c>
      <c r="D2900" s="53">
        <v>1.0184</v>
      </c>
      <c r="E2900" s="55">
        <v>2.8999999999999998E-3</v>
      </c>
      <c r="F2900" s="53">
        <v>1.0155000000000001</v>
      </c>
      <c r="G2900" s="53">
        <v>1.0155000000000001</v>
      </c>
    </row>
    <row r="2901" spans="1:7" x14ac:dyDescent="0.15">
      <c r="A2901" s="53">
        <v>2115</v>
      </c>
      <c r="B2901" s="11" t="s">
        <v>6188</v>
      </c>
      <c r="C2901" s="53">
        <v>1.1245000000000001</v>
      </c>
      <c r="D2901" s="53">
        <v>1.1245000000000001</v>
      </c>
      <c r="E2901" s="55">
        <v>2.8999999999999998E-3</v>
      </c>
      <c r="F2901" s="53">
        <v>1.1213</v>
      </c>
      <c r="G2901" s="53">
        <v>1.1213</v>
      </c>
    </row>
    <row r="2902" spans="1:7" x14ac:dyDescent="0.15">
      <c r="A2902" s="53">
        <v>2637</v>
      </c>
      <c r="B2902" s="11" t="s">
        <v>9338</v>
      </c>
      <c r="C2902" s="53">
        <v>1.0549999999999999</v>
      </c>
      <c r="D2902" s="53">
        <v>1.0549999999999999</v>
      </c>
      <c r="E2902" s="55">
        <v>2.8999999999999998E-3</v>
      </c>
      <c r="F2902" s="53">
        <v>1.052</v>
      </c>
      <c r="G2902" s="53">
        <v>1.052</v>
      </c>
    </row>
    <row r="2903" spans="1:7" x14ac:dyDescent="0.15">
      <c r="A2903" s="53">
        <v>2000</v>
      </c>
      <c r="B2903" s="11" t="s">
        <v>6842</v>
      </c>
      <c r="C2903" s="53">
        <v>1.056</v>
      </c>
      <c r="D2903" s="53">
        <v>1.056</v>
      </c>
      <c r="E2903" s="55">
        <v>2.8E-3</v>
      </c>
      <c r="F2903" s="53">
        <v>1.0529999999999999</v>
      </c>
      <c r="G2903" s="53">
        <v>1.0529999999999999</v>
      </c>
    </row>
    <row r="2904" spans="1:7" x14ac:dyDescent="0.15">
      <c r="A2904" s="53">
        <v>1662</v>
      </c>
      <c r="B2904" s="11" t="s">
        <v>7327</v>
      </c>
      <c r="C2904" s="53">
        <v>1.056</v>
      </c>
      <c r="D2904" s="53">
        <v>1.056</v>
      </c>
      <c r="E2904" s="55">
        <v>2.8E-3</v>
      </c>
      <c r="F2904" s="53">
        <v>1.0529999999999999</v>
      </c>
      <c r="G2904" s="53">
        <v>1.0529999999999999</v>
      </c>
    </row>
    <row r="2905" spans="1:7" x14ac:dyDescent="0.15">
      <c r="A2905" s="53">
        <v>3208</v>
      </c>
      <c r="B2905" s="11" t="s">
        <v>7932</v>
      </c>
      <c r="C2905" s="53">
        <v>0.77659999999999996</v>
      </c>
      <c r="D2905" s="53">
        <v>0.77659999999999996</v>
      </c>
      <c r="E2905" s="55">
        <v>2.8E-3</v>
      </c>
      <c r="F2905" s="53">
        <v>0.77439999999999998</v>
      </c>
      <c r="G2905" s="53">
        <v>0.77439999999999998</v>
      </c>
    </row>
    <row r="2906" spans="1:7" x14ac:dyDescent="0.15">
      <c r="A2906" s="53">
        <v>1148</v>
      </c>
      <c r="B2906" s="11" t="s">
        <v>8991</v>
      </c>
      <c r="C2906" s="53">
        <v>1.06</v>
      </c>
      <c r="D2906" s="53">
        <v>1.1200000000000001</v>
      </c>
      <c r="E2906" s="55">
        <v>2.8E-3</v>
      </c>
      <c r="F2906" s="53">
        <v>1.0569999999999999</v>
      </c>
      <c r="G2906" s="53">
        <v>1.117</v>
      </c>
    </row>
    <row r="2907" spans="1:7" x14ac:dyDescent="0.15">
      <c r="A2907" s="53">
        <v>2636</v>
      </c>
      <c r="B2907" s="11" t="s">
        <v>9314</v>
      </c>
      <c r="C2907" s="53">
        <v>1.06</v>
      </c>
      <c r="D2907" s="53">
        <v>1.06</v>
      </c>
      <c r="E2907" s="55">
        <v>2.8E-3</v>
      </c>
      <c r="F2907" s="53">
        <v>1.0569999999999999</v>
      </c>
      <c r="G2907" s="53">
        <v>1.0569999999999999</v>
      </c>
    </row>
    <row r="2908" spans="1:7" x14ac:dyDescent="0.15">
      <c r="A2908" s="53">
        <v>2789</v>
      </c>
      <c r="B2908" s="11" t="s">
        <v>8852</v>
      </c>
      <c r="C2908" s="53">
        <v>1.0629999999999999</v>
      </c>
      <c r="D2908" s="53">
        <v>1.0629999999999999</v>
      </c>
      <c r="E2908" s="55">
        <v>2.8E-3</v>
      </c>
      <c r="F2908" s="53">
        <v>1.06</v>
      </c>
      <c r="G2908" s="53">
        <v>1.06</v>
      </c>
    </row>
    <row r="2909" spans="1:7" x14ac:dyDescent="0.15">
      <c r="A2909" s="53">
        <v>2152</v>
      </c>
      <c r="B2909" s="11" t="s">
        <v>10583</v>
      </c>
      <c r="C2909" s="53">
        <v>1.0649999999999999</v>
      </c>
      <c r="D2909" s="53">
        <v>1.0649999999999999</v>
      </c>
      <c r="E2909" s="55">
        <v>2.8E-3</v>
      </c>
      <c r="F2909" s="53">
        <v>1.0620000000000001</v>
      </c>
      <c r="G2909" s="53">
        <v>1.0620000000000001</v>
      </c>
    </row>
    <row r="2910" spans="1:7" x14ac:dyDescent="0.15">
      <c r="A2910" s="53">
        <v>673020</v>
      </c>
      <c r="B2910" s="11" t="s">
        <v>5918</v>
      </c>
      <c r="C2910" s="53">
        <v>1.0649999999999999</v>
      </c>
      <c r="D2910" s="53">
        <v>1.0649999999999999</v>
      </c>
      <c r="E2910" s="55">
        <v>2.8E-3</v>
      </c>
      <c r="F2910" s="53">
        <v>1.0620000000000001</v>
      </c>
      <c r="G2910" s="53">
        <v>1.0620000000000001</v>
      </c>
    </row>
    <row r="2911" spans="1:7" x14ac:dyDescent="0.15">
      <c r="A2911" s="53">
        <v>3232</v>
      </c>
      <c r="B2911" s="11" t="s">
        <v>6731</v>
      </c>
      <c r="C2911" s="53">
        <v>1.0660000000000001</v>
      </c>
      <c r="D2911" s="53">
        <v>1.0660000000000001</v>
      </c>
      <c r="E2911" s="55">
        <v>2.8E-3</v>
      </c>
      <c r="F2911" s="53">
        <v>1.0629999999999999</v>
      </c>
      <c r="G2911" s="53">
        <v>1.0629999999999999</v>
      </c>
    </row>
    <row r="2912" spans="1:7" x14ac:dyDescent="0.15">
      <c r="A2912" s="53">
        <v>159918</v>
      </c>
      <c r="B2912" s="11" t="s">
        <v>10301</v>
      </c>
      <c r="C2912" s="53">
        <v>1.6002000000000001</v>
      </c>
      <c r="D2912" s="53">
        <v>1.6002000000000001</v>
      </c>
      <c r="E2912" s="55">
        <v>2.8E-3</v>
      </c>
      <c r="F2912" s="53">
        <v>1.5956999999999999</v>
      </c>
      <c r="G2912" s="53">
        <v>1.5956999999999999</v>
      </c>
    </row>
    <row r="2913" spans="1:7" x14ac:dyDescent="0.15">
      <c r="A2913" s="53">
        <v>90006</v>
      </c>
      <c r="B2913" s="11" t="s">
        <v>5925</v>
      </c>
      <c r="C2913" s="53">
        <v>0.71199999999999997</v>
      </c>
      <c r="D2913" s="53">
        <v>2.5339999999999998</v>
      </c>
      <c r="E2913" s="55">
        <v>2.8E-3</v>
      </c>
      <c r="F2913" s="53">
        <v>0.71</v>
      </c>
      <c r="G2913" s="53">
        <v>2.532</v>
      </c>
    </row>
    <row r="2914" spans="1:7" x14ac:dyDescent="0.15">
      <c r="A2914" s="53">
        <v>2424</v>
      </c>
      <c r="B2914" s="11" t="s">
        <v>9587</v>
      </c>
      <c r="C2914" s="53">
        <v>1.0680000000000001</v>
      </c>
      <c r="D2914" s="53">
        <v>1.0680000000000001</v>
      </c>
      <c r="E2914" s="55">
        <v>2.8E-3</v>
      </c>
      <c r="F2914" s="53">
        <v>1.0649999999999999</v>
      </c>
      <c r="G2914" s="53">
        <v>1.0649999999999999</v>
      </c>
    </row>
    <row r="2915" spans="1:7" x14ac:dyDescent="0.15">
      <c r="A2915" s="53">
        <v>540001</v>
      </c>
      <c r="B2915" s="11" t="s">
        <v>8258</v>
      </c>
      <c r="C2915" s="53">
        <v>1.1405000000000001</v>
      </c>
      <c r="D2915" s="53">
        <v>2.4605000000000001</v>
      </c>
      <c r="E2915" s="55">
        <v>2.8E-3</v>
      </c>
      <c r="F2915" s="53">
        <v>1.1373</v>
      </c>
      <c r="G2915" s="53">
        <v>2.4573</v>
      </c>
    </row>
    <row r="2916" spans="1:7" x14ac:dyDescent="0.15">
      <c r="A2916" s="53">
        <v>4280</v>
      </c>
      <c r="B2916" s="11" t="s">
        <v>6152</v>
      </c>
      <c r="C2916" s="53">
        <v>1.0003</v>
      </c>
      <c r="D2916" s="53">
        <v>1.0503</v>
      </c>
      <c r="E2916" s="55">
        <v>2.8E-3</v>
      </c>
      <c r="F2916" s="53">
        <v>0.99750000000000005</v>
      </c>
      <c r="G2916" s="53">
        <v>1.0475000000000001</v>
      </c>
    </row>
    <row r="2917" spans="1:7" x14ac:dyDescent="0.15">
      <c r="A2917" s="53">
        <v>1444</v>
      </c>
      <c r="B2917" s="11" t="s">
        <v>10143</v>
      </c>
      <c r="C2917" s="53">
        <v>1.0720000000000001</v>
      </c>
      <c r="D2917" s="53">
        <v>1.1519999999999999</v>
      </c>
      <c r="E2917" s="55">
        <v>2.8E-3</v>
      </c>
      <c r="F2917" s="53">
        <v>1.069</v>
      </c>
      <c r="G2917" s="53">
        <v>1.149</v>
      </c>
    </row>
    <row r="2918" spans="1:7" x14ac:dyDescent="0.15">
      <c r="A2918" s="53">
        <v>1490</v>
      </c>
      <c r="B2918" s="11" t="s">
        <v>7569</v>
      </c>
      <c r="C2918" s="53">
        <v>1.0720000000000001</v>
      </c>
      <c r="D2918" s="53">
        <v>1.0720000000000001</v>
      </c>
      <c r="E2918" s="55">
        <v>2.8E-3</v>
      </c>
      <c r="F2918" s="53">
        <v>1.069</v>
      </c>
      <c r="G2918" s="53">
        <v>1.069</v>
      </c>
    </row>
    <row r="2919" spans="1:7" x14ac:dyDescent="0.15">
      <c r="A2919" s="53">
        <v>3233</v>
      </c>
      <c r="B2919" s="11" t="s">
        <v>6733</v>
      </c>
      <c r="C2919" s="53">
        <v>1.073</v>
      </c>
      <c r="D2919" s="53">
        <v>1.073</v>
      </c>
      <c r="E2919" s="55">
        <v>2.8E-3</v>
      </c>
      <c r="F2919" s="53">
        <v>1.07</v>
      </c>
      <c r="G2919" s="53">
        <v>1.07</v>
      </c>
    </row>
    <row r="2920" spans="1:7" x14ac:dyDescent="0.15">
      <c r="A2920" s="53">
        <v>466</v>
      </c>
      <c r="B2920" s="11" t="s">
        <v>7012</v>
      </c>
      <c r="C2920" s="53">
        <v>1.0740000000000001</v>
      </c>
      <c r="D2920" s="53">
        <v>1.149</v>
      </c>
      <c r="E2920" s="55">
        <v>2.8E-3</v>
      </c>
      <c r="F2920" s="53">
        <v>1.071</v>
      </c>
      <c r="G2920" s="53">
        <v>1.1459999999999999</v>
      </c>
    </row>
    <row r="2921" spans="1:7" x14ac:dyDescent="0.15">
      <c r="A2921" s="53">
        <v>620005</v>
      </c>
      <c r="B2921" s="11" t="s">
        <v>6504</v>
      </c>
      <c r="C2921" s="53">
        <v>1.075</v>
      </c>
      <c r="D2921" s="53">
        <v>1.2549999999999999</v>
      </c>
      <c r="E2921" s="55">
        <v>2.8E-3</v>
      </c>
      <c r="F2921" s="53">
        <v>1.0720000000000001</v>
      </c>
      <c r="G2921" s="53">
        <v>1.252</v>
      </c>
    </row>
    <row r="2922" spans="1:7" x14ac:dyDescent="0.15">
      <c r="A2922" s="53">
        <v>5263</v>
      </c>
      <c r="B2922" s="11" t="s">
        <v>6913</v>
      </c>
      <c r="C2922" s="53">
        <v>0.96889999999999998</v>
      </c>
      <c r="D2922" s="53">
        <v>0.96889999999999998</v>
      </c>
      <c r="E2922" s="55">
        <v>2.8E-3</v>
      </c>
      <c r="F2922" s="53">
        <v>0.96619999999999995</v>
      </c>
      <c r="G2922" s="53">
        <v>0.96619999999999995</v>
      </c>
    </row>
    <row r="2923" spans="1:7" x14ac:dyDescent="0.15">
      <c r="A2923" s="53">
        <v>519646</v>
      </c>
      <c r="B2923" s="11" t="s">
        <v>8271</v>
      </c>
      <c r="C2923" s="53">
        <v>1.077</v>
      </c>
      <c r="D2923" s="53">
        <v>1.0780000000000001</v>
      </c>
      <c r="E2923" s="55">
        <v>2.8E-3</v>
      </c>
      <c r="F2923" s="53">
        <v>1.0740000000000001</v>
      </c>
      <c r="G2923" s="53">
        <v>1.075</v>
      </c>
    </row>
    <row r="2924" spans="1:7" x14ac:dyDescent="0.15">
      <c r="A2924" s="53">
        <v>4777</v>
      </c>
      <c r="B2924" s="11" t="s">
        <v>199</v>
      </c>
      <c r="C2924" s="53">
        <v>0.96930000000000005</v>
      </c>
      <c r="D2924" s="53">
        <v>0.96930000000000005</v>
      </c>
      <c r="E2924" s="55">
        <v>2.8E-3</v>
      </c>
      <c r="F2924" s="53">
        <v>0.96660000000000001</v>
      </c>
      <c r="G2924" s="53">
        <v>0.96660000000000001</v>
      </c>
    </row>
    <row r="2925" spans="1:7" x14ac:dyDescent="0.15">
      <c r="A2925" s="53">
        <v>5262</v>
      </c>
      <c r="B2925" s="11" t="s">
        <v>6923</v>
      </c>
      <c r="C2925" s="53">
        <v>0.96950000000000003</v>
      </c>
      <c r="D2925" s="53">
        <v>0.96950000000000003</v>
      </c>
      <c r="E2925" s="55">
        <v>2.8E-3</v>
      </c>
      <c r="F2925" s="53">
        <v>0.96679999999999999</v>
      </c>
      <c r="G2925" s="53">
        <v>0.96679999999999999</v>
      </c>
    </row>
    <row r="2926" spans="1:7" x14ac:dyDescent="0.15">
      <c r="A2926" s="53">
        <v>3559</v>
      </c>
      <c r="B2926" s="11" t="s">
        <v>10427</v>
      </c>
      <c r="C2926" s="53">
        <v>1.0780000000000001</v>
      </c>
      <c r="D2926" s="53">
        <v>1.0780000000000001</v>
      </c>
      <c r="E2926" s="55">
        <v>2.8E-3</v>
      </c>
      <c r="F2926" s="53">
        <v>1.075</v>
      </c>
      <c r="G2926" s="53">
        <v>1.075</v>
      </c>
    </row>
    <row r="2927" spans="1:7" x14ac:dyDescent="0.15">
      <c r="A2927" s="53">
        <v>2089</v>
      </c>
      <c r="B2927" s="11" t="s">
        <v>8451</v>
      </c>
      <c r="C2927" s="53">
        <v>1.0780000000000001</v>
      </c>
      <c r="D2927" s="53">
        <v>1.0780000000000001</v>
      </c>
      <c r="E2927" s="55">
        <v>2.8E-3</v>
      </c>
      <c r="F2927" s="53">
        <v>1.075</v>
      </c>
      <c r="G2927" s="53">
        <v>1.075</v>
      </c>
    </row>
    <row r="2928" spans="1:7" x14ac:dyDescent="0.15">
      <c r="A2928" s="53">
        <v>3352</v>
      </c>
      <c r="B2928" s="11" t="s">
        <v>10435</v>
      </c>
      <c r="C2928" s="53">
        <v>0.97089999999999999</v>
      </c>
      <c r="D2928" s="53">
        <v>0.97089999999999999</v>
      </c>
      <c r="E2928" s="55">
        <v>2.8E-3</v>
      </c>
      <c r="F2928" s="53">
        <v>0.96819999999999995</v>
      </c>
      <c r="G2928" s="53">
        <v>0.96819999999999995</v>
      </c>
    </row>
    <row r="2929" spans="1:7" x14ac:dyDescent="0.15">
      <c r="A2929" s="53">
        <v>320014</v>
      </c>
      <c r="B2929" s="11" t="s">
        <v>7879</v>
      </c>
      <c r="C2929" s="53">
        <v>1.079</v>
      </c>
      <c r="D2929" s="53">
        <v>1.079</v>
      </c>
      <c r="E2929" s="55">
        <v>2.8E-3</v>
      </c>
      <c r="F2929" s="53">
        <v>1.0760000000000001</v>
      </c>
      <c r="G2929" s="53">
        <v>1.0760000000000001</v>
      </c>
    </row>
    <row r="2930" spans="1:7" x14ac:dyDescent="0.15">
      <c r="A2930" s="53">
        <v>2515</v>
      </c>
      <c r="B2930" s="11" t="s">
        <v>9648</v>
      </c>
      <c r="C2930" s="53">
        <v>1.079</v>
      </c>
      <c r="D2930" s="53">
        <v>1.079</v>
      </c>
      <c r="E2930" s="55">
        <v>2.8E-3</v>
      </c>
      <c r="F2930" s="53">
        <v>1.0760000000000001</v>
      </c>
      <c r="G2930" s="53">
        <v>1.0760000000000001</v>
      </c>
    </row>
    <row r="2931" spans="1:7" x14ac:dyDescent="0.15">
      <c r="A2931" s="53">
        <v>2007</v>
      </c>
      <c r="B2931" s="11" t="s">
        <v>6927</v>
      </c>
      <c r="C2931" s="53">
        <v>1.079</v>
      </c>
      <c r="D2931" s="53">
        <v>1.079</v>
      </c>
      <c r="E2931" s="55">
        <v>2.8E-3</v>
      </c>
      <c r="F2931" s="53">
        <v>1.0760000000000001</v>
      </c>
      <c r="G2931" s="53">
        <v>1.0760000000000001</v>
      </c>
    </row>
    <row r="2932" spans="1:7" x14ac:dyDescent="0.15">
      <c r="A2932" s="53">
        <v>2360</v>
      </c>
      <c r="B2932" s="11" t="s">
        <v>8348</v>
      </c>
      <c r="C2932" s="53">
        <v>1.079</v>
      </c>
      <c r="D2932" s="53">
        <v>1.179</v>
      </c>
      <c r="E2932" s="55">
        <v>2.8E-3</v>
      </c>
      <c r="F2932" s="53">
        <v>1.0760000000000001</v>
      </c>
      <c r="G2932" s="53">
        <v>1.1759999999999999</v>
      </c>
    </row>
    <row r="2933" spans="1:7" x14ac:dyDescent="0.15">
      <c r="A2933" s="53">
        <v>630007</v>
      </c>
      <c r="B2933" s="11" t="s">
        <v>325</v>
      </c>
      <c r="C2933" s="53">
        <v>1.4390000000000001</v>
      </c>
      <c r="D2933" s="53">
        <v>1.5</v>
      </c>
      <c r="E2933" s="55">
        <v>2.8E-3</v>
      </c>
      <c r="F2933" s="53">
        <v>1.4350000000000001</v>
      </c>
      <c r="G2933" s="53">
        <v>1.496</v>
      </c>
    </row>
    <row r="2934" spans="1:7" x14ac:dyDescent="0.15">
      <c r="A2934" s="53">
        <v>3320</v>
      </c>
      <c r="B2934" s="11" t="s">
        <v>10799</v>
      </c>
      <c r="C2934" s="53">
        <v>1.0432999999999999</v>
      </c>
      <c r="D2934" s="53">
        <v>1.0432999999999999</v>
      </c>
      <c r="E2934" s="55">
        <v>2.8E-3</v>
      </c>
      <c r="F2934" s="53">
        <v>1.0404</v>
      </c>
      <c r="G2934" s="53">
        <v>1.0404</v>
      </c>
    </row>
    <row r="2935" spans="1:7" x14ac:dyDescent="0.15">
      <c r="A2935" s="53">
        <v>1324</v>
      </c>
      <c r="B2935" s="11" t="s">
        <v>10687</v>
      </c>
      <c r="C2935" s="53">
        <v>1.1180000000000001</v>
      </c>
      <c r="D2935" s="53">
        <v>1.1180000000000001</v>
      </c>
      <c r="E2935" s="55">
        <v>2.8E-3</v>
      </c>
      <c r="F2935" s="53">
        <v>1.1149</v>
      </c>
      <c r="G2935" s="53">
        <v>1.1149</v>
      </c>
    </row>
    <row r="2936" spans="1:7" x14ac:dyDescent="0.15">
      <c r="A2936" s="53">
        <v>80003</v>
      </c>
      <c r="B2936" s="11" t="s">
        <v>8432</v>
      </c>
      <c r="C2936" s="53">
        <v>1.0820000000000001</v>
      </c>
      <c r="D2936" s="53">
        <v>1.66</v>
      </c>
      <c r="E2936" s="55">
        <v>2.8E-3</v>
      </c>
      <c r="F2936" s="53">
        <v>1.079</v>
      </c>
      <c r="G2936" s="53">
        <v>1.657</v>
      </c>
    </row>
    <row r="2937" spans="1:7" x14ac:dyDescent="0.15">
      <c r="A2937" s="53">
        <v>3319</v>
      </c>
      <c r="B2937" s="11" t="s">
        <v>10798</v>
      </c>
      <c r="C2937" s="53">
        <v>1.0474000000000001</v>
      </c>
      <c r="D2937" s="53">
        <v>1.0474000000000001</v>
      </c>
      <c r="E2937" s="55">
        <v>2.8E-3</v>
      </c>
      <c r="F2937" s="53">
        <v>1.0445</v>
      </c>
      <c r="G2937" s="53">
        <v>1.0445</v>
      </c>
    </row>
    <row r="2938" spans="1:7" x14ac:dyDescent="0.15">
      <c r="A2938" s="53">
        <v>2005</v>
      </c>
      <c r="B2938" s="11" t="s">
        <v>6769</v>
      </c>
      <c r="C2938" s="53">
        <v>1.0840000000000001</v>
      </c>
      <c r="D2938" s="53">
        <v>1.0840000000000001</v>
      </c>
      <c r="E2938" s="55">
        <v>2.8E-3</v>
      </c>
      <c r="F2938" s="53">
        <v>1.081</v>
      </c>
      <c r="G2938" s="53">
        <v>1.081</v>
      </c>
    </row>
    <row r="2939" spans="1:7" x14ac:dyDescent="0.15">
      <c r="A2939" s="53">
        <v>2727</v>
      </c>
      <c r="B2939" s="11" t="s">
        <v>7175</v>
      </c>
      <c r="C2939" s="53">
        <v>1.0840000000000001</v>
      </c>
      <c r="D2939" s="53">
        <v>1.089</v>
      </c>
      <c r="E2939" s="55">
        <v>2.8E-3</v>
      </c>
      <c r="F2939" s="53">
        <v>1.081</v>
      </c>
      <c r="G2939" s="53">
        <v>1.0860000000000001</v>
      </c>
    </row>
    <row r="2940" spans="1:7" x14ac:dyDescent="0.15">
      <c r="A2940" s="53">
        <v>2178</v>
      </c>
      <c r="B2940" s="11" t="s">
        <v>9849</v>
      </c>
      <c r="C2940" s="53">
        <v>1.085</v>
      </c>
      <c r="D2940" s="53">
        <v>1.085</v>
      </c>
      <c r="E2940" s="55">
        <v>2.8E-3</v>
      </c>
      <c r="F2940" s="53">
        <v>1.0820000000000001</v>
      </c>
      <c r="G2940" s="53">
        <v>1.0820000000000001</v>
      </c>
    </row>
    <row r="2941" spans="1:7" x14ac:dyDescent="0.15">
      <c r="A2941" s="53">
        <v>3351</v>
      </c>
      <c r="B2941" s="11" t="s">
        <v>10433</v>
      </c>
      <c r="C2941" s="53">
        <v>0.97719999999999996</v>
      </c>
      <c r="D2941" s="53">
        <v>0.97719999999999996</v>
      </c>
      <c r="E2941" s="55">
        <v>2.8E-3</v>
      </c>
      <c r="F2941" s="53">
        <v>0.97450000000000003</v>
      </c>
      <c r="G2941" s="53">
        <v>0.97450000000000003</v>
      </c>
    </row>
    <row r="2942" spans="1:7" x14ac:dyDescent="0.15">
      <c r="A2942" s="53">
        <v>519652</v>
      </c>
      <c r="B2942" s="11" t="s">
        <v>8276</v>
      </c>
      <c r="C2942" s="53">
        <v>1.0860000000000001</v>
      </c>
      <c r="D2942" s="53">
        <v>1.1180000000000001</v>
      </c>
      <c r="E2942" s="55">
        <v>2.8E-3</v>
      </c>
      <c r="F2942" s="53">
        <v>1.083</v>
      </c>
      <c r="G2942" s="53">
        <v>1.115</v>
      </c>
    </row>
    <row r="2943" spans="1:7" x14ac:dyDescent="0.15">
      <c r="A2943" s="53">
        <v>2422</v>
      </c>
      <c r="B2943" s="11" t="s">
        <v>6933</v>
      </c>
      <c r="C2943" s="53">
        <v>1.1231</v>
      </c>
      <c r="D2943" s="53">
        <v>1.1231</v>
      </c>
      <c r="E2943" s="55">
        <v>2.8E-3</v>
      </c>
      <c r="F2943" s="53">
        <v>1.1200000000000001</v>
      </c>
      <c r="G2943" s="53">
        <v>1.1200000000000001</v>
      </c>
    </row>
    <row r="2944" spans="1:7" x14ac:dyDescent="0.15">
      <c r="A2944" s="53">
        <v>519967</v>
      </c>
      <c r="B2944" s="11" t="s">
        <v>7987</v>
      </c>
      <c r="C2944" s="53">
        <v>0.97919999999999996</v>
      </c>
      <c r="D2944" s="53">
        <v>0.97919999999999996</v>
      </c>
      <c r="E2944" s="55">
        <v>2.8E-3</v>
      </c>
      <c r="F2944" s="53">
        <v>0.97650000000000003</v>
      </c>
      <c r="G2944" s="53">
        <v>0.97650000000000003</v>
      </c>
    </row>
    <row r="2945" spans="1:7" x14ac:dyDescent="0.15">
      <c r="A2945" s="53">
        <v>695</v>
      </c>
      <c r="B2945" s="11" t="s">
        <v>6055</v>
      </c>
      <c r="C2945" s="53">
        <v>1.4510000000000001</v>
      </c>
      <c r="D2945" s="53">
        <v>1.4510000000000001</v>
      </c>
      <c r="E2945" s="55">
        <v>2.8E-3</v>
      </c>
      <c r="F2945" s="53">
        <v>1.4470000000000001</v>
      </c>
      <c r="G2945" s="53">
        <v>1.4470000000000001</v>
      </c>
    </row>
    <row r="2946" spans="1:7" x14ac:dyDescent="0.15">
      <c r="A2946" s="53">
        <v>960029</v>
      </c>
      <c r="B2946" s="11" t="s">
        <v>10710</v>
      </c>
      <c r="C2946" s="53">
        <v>1.091</v>
      </c>
      <c r="D2946" s="53">
        <v>1.1919999999999999</v>
      </c>
      <c r="E2946" s="55">
        <v>2.8E-3</v>
      </c>
      <c r="F2946" s="53">
        <v>1.0880000000000001</v>
      </c>
      <c r="G2946" s="53">
        <v>1.1890000000000001</v>
      </c>
    </row>
    <row r="2947" spans="1:7" x14ac:dyDescent="0.15">
      <c r="A2947" s="53">
        <v>530017</v>
      </c>
      <c r="B2947" s="11" t="s">
        <v>10709</v>
      </c>
      <c r="C2947" s="53">
        <v>1.091</v>
      </c>
      <c r="D2947" s="53">
        <v>1.637</v>
      </c>
      <c r="E2947" s="55">
        <v>2.8E-3</v>
      </c>
      <c r="F2947" s="53">
        <v>1.0880000000000001</v>
      </c>
      <c r="G2947" s="53">
        <v>1.6339999999999999</v>
      </c>
    </row>
    <row r="2948" spans="1:7" x14ac:dyDescent="0.15">
      <c r="A2948" s="53">
        <v>519653</v>
      </c>
      <c r="B2948" s="11" t="s">
        <v>8347</v>
      </c>
      <c r="C2948" s="53">
        <v>1.0940000000000001</v>
      </c>
      <c r="D2948" s="53">
        <v>1.1040000000000001</v>
      </c>
      <c r="E2948" s="55">
        <v>2.7000000000000001E-3</v>
      </c>
      <c r="F2948" s="53">
        <v>1.091</v>
      </c>
      <c r="G2948" s="53">
        <v>1.101</v>
      </c>
    </row>
    <row r="2949" spans="1:7" x14ac:dyDescent="0.15">
      <c r="A2949" s="53">
        <v>1011</v>
      </c>
      <c r="B2949" s="11" t="s">
        <v>9854</v>
      </c>
      <c r="C2949" s="53">
        <v>1.095</v>
      </c>
      <c r="D2949" s="53">
        <v>1.615</v>
      </c>
      <c r="E2949" s="55">
        <v>2.7000000000000001E-3</v>
      </c>
      <c r="F2949" s="53">
        <v>1.0920000000000001</v>
      </c>
      <c r="G2949" s="53">
        <v>1.6120000000000001</v>
      </c>
    </row>
    <row r="2950" spans="1:7" x14ac:dyDescent="0.15">
      <c r="A2950" s="53">
        <v>2421</v>
      </c>
      <c r="B2950" s="11" t="s">
        <v>6935</v>
      </c>
      <c r="C2950" s="53">
        <v>1.1315</v>
      </c>
      <c r="D2950" s="53">
        <v>1.1315</v>
      </c>
      <c r="E2950" s="55">
        <v>2.7000000000000001E-3</v>
      </c>
      <c r="F2950" s="53">
        <v>1.1284000000000001</v>
      </c>
      <c r="G2950" s="53">
        <v>1.1284000000000001</v>
      </c>
    </row>
    <row r="2951" spans="1:7" x14ac:dyDescent="0.15">
      <c r="A2951" s="53">
        <v>180013</v>
      </c>
      <c r="B2951" s="11" t="s">
        <v>7488</v>
      </c>
      <c r="C2951" s="53">
        <v>1.7164999999999999</v>
      </c>
      <c r="D2951" s="53">
        <v>2.8025000000000002</v>
      </c>
      <c r="E2951" s="55">
        <v>2.7000000000000001E-3</v>
      </c>
      <c r="F2951" s="53">
        <v>1.7118</v>
      </c>
      <c r="G2951" s="53">
        <v>2.7978000000000001</v>
      </c>
    </row>
    <row r="2952" spans="1:7" x14ac:dyDescent="0.15">
      <c r="A2952" s="53">
        <v>1722</v>
      </c>
      <c r="B2952" s="11" t="s">
        <v>6771</v>
      </c>
      <c r="C2952" s="53">
        <v>1.0960000000000001</v>
      </c>
      <c r="D2952" s="53">
        <v>1.0960000000000001</v>
      </c>
      <c r="E2952" s="55">
        <v>2.7000000000000001E-3</v>
      </c>
      <c r="F2952" s="53">
        <v>1.093</v>
      </c>
      <c r="G2952" s="53">
        <v>1.093</v>
      </c>
    </row>
    <row r="2953" spans="1:7" x14ac:dyDescent="0.15">
      <c r="A2953" s="53">
        <v>136</v>
      </c>
      <c r="B2953" s="11" t="s">
        <v>7670</v>
      </c>
      <c r="C2953" s="53">
        <v>2.1920000000000002</v>
      </c>
      <c r="D2953" s="53">
        <v>2.5529999999999999</v>
      </c>
      <c r="E2953" s="55">
        <v>2.7000000000000001E-3</v>
      </c>
      <c r="F2953" s="53">
        <v>2.1859999999999999</v>
      </c>
      <c r="G2953" s="53">
        <v>2.5470000000000002</v>
      </c>
    </row>
    <row r="2954" spans="1:7" x14ac:dyDescent="0.15">
      <c r="A2954" s="53">
        <v>512220</v>
      </c>
      <c r="B2954" s="11" t="s">
        <v>6359</v>
      </c>
      <c r="C2954" s="53">
        <v>1.3161</v>
      </c>
      <c r="D2954" s="53">
        <v>1.3161</v>
      </c>
      <c r="E2954" s="55">
        <v>2.7000000000000001E-3</v>
      </c>
      <c r="F2954" s="53">
        <v>1.3125</v>
      </c>
      <c r="G2954" s="53">
        <v>1.3125</v>
      </c>
    </row>
    <row r="2955" spans="1:7" x14ac:dyDescent="0.15">
      <c r="A2955" s="53">
        <v>168101</v>
      </c>
      <c r="B2955" s="11" t="s">
        <v>6657</v>
      </c>
      <c r="C2955" s="53">
        <v>1.097</v>
      </c>
      <c r="D2955" s="53">
        <v>1.3340000000000001</v>
      </c>
      <c r="E2955" s="55">
        <v>2.7000000000000001E-3</v>
      </c>
      <c r="F2955" s="53">
        <v>1.0940000000000001</v>
      </c>
      <c r="G2955" s="53">
        <v>1.331</v>
      </c>
    </row>
    <row r="2956" spans="1:7" x14ac:dyDescent="0.15">
      <c r="A2956" s="53">
        <v>1370</v>
      </c>
      <c r="B2956" s="11" t="s">
        <v>7177</v>
      </c>
      <c r="C2956" s="53">
        <v>1.097</v>
      </c>
      <c r="D2956" s="53">
        <v>1.097</v>
      </c>
      <c r="E2956" s="55">
        <v>2.7000000000000001E-3</v>
      </c>
      <c r="F2956" s="53">
        <v>1.0940000000000001</v>
      </c>
      <c r="G2956" s="53">
        <v>1.0940000000000001</v>
      </c>
    </row>
    <row r="2957" spans="1:7" x14ac:dyDescent="0.15">
      <c r="A2957" s="53">
        <v>510260</v>
      </c>
      <c r="B2957" s="11" t="s">
        <v>7796</v>
      </c>
      <c r="C2957" s="53">
        <v>1.097</v>
      </c>
      <c r="D2957" s="53">
        <v>1.097</v>
      </c>
      <c r="E2957" s="55">
        <v>2.7000000000000001E-3</v>
      </c>
      <c r="F2957" s="53">
        <v>1.0940000000000001</v>
      </c>
      <c r="G2957" s="53">
        <v>1.0940000000000001</v>
      </c>
    </row>
    <row r="2958" spans="1:7" x14ac:dyDescent="0.15">
      <c r="A2958" s="53">
        <v>1513</v>
      </c>
      <c r="B2958" s="11" t="s">
        <v>10358</v>
      </c>
      <c r="C2958" s="53">
        <v>1.101</v>
      </c>
      <c r="D2958" s="53">
        <v>1.101</v>
      </c>
      <c r="E2958" s="55">
        <v>2.7000000000000001E-3</v>
      </c>
      <c r="F2958" s="53">
        <v>1.0980000000000001</v>
      </c>
      <c r="G2958" s="53">
        <v>1.0980000000000001</v>
      </c>
    </row>
    <row r="2959" spans="1:7" x14ac:dyDescent="0.15">
      <c r="A2959" s="53">
        <v>519626</v>
      </c>
      <c r="B2959" s="11" t="s">
        <v>8288</v>
      </c>
      <c r="C2959" s="53">
        <v>1.0643</v>
      </c>
      <c r="D2959" s="53">
        <v>1.0643</v>
      </c>
      <c r="E2959" s="55">
        <v>2.7000000000000001E-3</v>
      </c>
      <c r="F2959" s="53">
        <v>1.0613999999999999</v>
      </c>
      <c r="G2959" s="53">
        <v>1.0613999999999999</v>
      </c>
    </row>
    <row r="2960" spans="1:7" x14ac:dyDescent="0.15">
      <c r="A2960" s="53">
        <v>5038</v>
      </c>
      <c r="B2960" s="11" t="s">
        <v>7772</v>
      </c>
      <c r="C2960" s="53">
        <v>0.84419999999999995</v>
      </c>
      <c r="D2960" s="53">
        <v>0.84419999999999995</v>
      </c>
      <c r="E2960" s="55">
        <v>2.7000000000000001E-3</v>
      </c>
      <c r="F2960" s="53">
        <v>0.84189999999999998</v>
      </c>
      <c r="G2960" s="53">
        <v>0.84189999999999998</v>
      </c>
    </row>
    <row r="2961" spans="1:7" x14ac:dyDescent="0.15">
      <c r="A2961" s="53">
        <v>3634</v>
      </c>
      <c r="B2961" s="11" t="s">
        <v>10314</v>
      </c>
      <c r="C2961" s="53">
        <v>1.0647</v>
      </c>
      <c r="D2961" s="53">
        <v>1.0647</v>
      </c>
      <c r="E2961" s="55">
        <v>2.7000000000000001E-3</v>
      </c>
      <c r="F2961" s="53">
        <v>1.0618000000000001</v>
      </c>
      <c r="G2961" s="53">
        <v>1.0618000000000001</v>
      </c>
    </row>
    <row r="2962" spans="1:7" x14ac:dyDescent="0.15">
      <c r="A2962" s="53">
        <v>5037</v>
      </c>
      <c r="B2962" s="11" t="s">
        <v>7774</v>
      </c>
      <c r="C2962" s="53">
        <v>0.84589999999999999</v>
      </c>
      <c r="D2962" s="53">
        <v>0.84589999999999999</v>
      </c>
      <c r="E2962" s="55">
        <v>2.7000000000000001E-3</v>
      </c>
      <c r="F2962" s="53">
        <v>0.84360000000000002</v>
      </c>
      <c r="G2962" s="53">
        <v>0.84360000000000002</v>
      </c>
    </row>
    <row r="2963" spans="1:7" x14ac:dyDescent="0.15">
      <c r="A2963" s="53">
        <v>519625</v>
      </c>
      <c r="B2963" s="11" t="s">
        <v>8280</v>
      </c>
      <c r="C2963" s="53">
        <v>1.0667</v>
      </c>
      <c r="D2963" s="53">
        <v>1.0667</v>
      </c>
      <c r="E2963" s="55">
        <v>2.7000000000000001E-3</v>
      </c>
      <c r="F2963" s="53">
        <v>1.0638000000000001</v>
      </c>
      <c r="G2963" s="53">
        <v>1.0638000000000001</v>
      </c>
    </row>
    <row r="2964" spans="1:7" x14ac:dyDescent="0.15">
      <c r="A2964" s="53">
        <v>3458</v>
      </c>
      <c r="B2964" s="11" t="s">
        <v>9713</v>
      </c>
      <c r="C2964" s="53">
        <v>0.99470000000000003</v>
      </c>
      <c r="D2964" s="53">
        <v>0.99470000000000003</v>
      </c>
      <c r="E2964" s="55">
        <v>2.7000000000000001E-3</v>
      </c>
      <c r="F2964" s="53">
        <v>0.99199999999999999</v>
      </c>
      <c r="G2964" s="53">
        <v>0.99199999999999999</v>
      </c>
    </row>
    <row r="2965" spans="1:7" x14ac:dyDescent="0.15">
      <c r="A2965" s="53">
        <v>1591</v>
      </c>
      <c r="B2965" s="11" t="s">
        <v>6619</v>
      </c>
      <c r="C2965" s="53">
        <v>0.70020000000000004</v>
      </c>
      <c r="D2965" s="53">
        <v>0.70020000000000004</v>
      </c>
      <c r="E2965" s="55">
        <v>2.7000000000000001E-3</v>
      </c>
      <c r="F2965" s="53">
        <v>0.69830000000000003</v>
      </c>
      <c r="G2965" s="53">
        <v>0.69830000000000003</v>
      </c>
    </row>
    <row r="2966" spans="1:7" x14ac:dyDescent="0.15">
      <c r="A2966" s="53">
        <v>70030</v>
      </c>
      <c r="B2966" s="11" t="s">
        <v>10298</v>
      </c>
      <c r="C2966" s="53">
        <v>1.5142</v>
      </c>
      <c r="D2966" s="53">
        <v>1.5142</v>
      </c>
      <c r="E2966" s="55">
        <v>2.7000000000000001E-3</v>
      </c>
      <c r="F2966" s="53">
        <v>1.5101</v>
      </c>
      <c r="G2966" s="53">
        <v>1.5101</v>
      </c>
    </row>
    <row r="2967" spans="1:7" x14ac:dyDescent="0.15">
      <c r="A2967" s="53">
        <v>1116</v>
      </c>
      <c r="B2967" s="11" t="s">
        <v>9218</v>
      </c>
      <c r="C2967" s="53">
        <v>1.1080000000000001</v>
      </c>
      <c r="D2967" s="53">
        <v>1.2649999999999999</v>
      </c>
      <c r="E2967" s="55">
        <v>2.7000000000000001E-3</v>
      </c>
      <c r="F2967" s="53">
        <v>1.105</v>
      </c>
      <c r="G2967" s="53">
        <v>1.262</v>
      </c>
    </row>
    <row r="2968" spans="1:7" x14ac:dyDescent="0.15">
      <c r="A2968" s="53">
        <v>1770</v>
      </c>
      <c r="B2968" s="11" t="s">
        <v>8350</v>
      </c>
      <c r="C2968" s="53">
        <v>1.109</v>
      </c>
      <c r="D2968" s="53">
        <v>1.109</v>
      </c>
      <c r="E2968" s="55">
        <v>2.7000000000000001E-3</v>
      </c>
      <c r="F2968" s="53">
        <v>1.1060000000000001</v>
      </c>
      <c r="G2968" s="53">
        <v>1.1060000000000001</v>
      </c>
    </row>
    <row r="2969" spans="1:7" x14ac:dyDescent="0.15">
      <c r="A2969" s="53">
        <v>1688</v>
      </c>
      <c r="B2969" s="11" t="s">
        <v>9857</v>
      </c>
      <c r="C2969" s="53">
        <v>1.1100000000000001</v>
      </c>
      <c r="D2969" s="53">
        <v>1.1100000000000001</v>
      </c>
      <c r="E2969" s="55">
        <v>2.7000000000000001E-3</v>
      </c>
      <c r="F2969" s="53">
        <v>1.107</v>
      </c>
      <c r="G2969" s="53">
        <v>1.107</v>
      </c>
    </row>
    <row r="2970" spans="1:7" x14ac:dyDescent="0.15">
      <c r="A2970" s="53">
        <v>4569</v>
      </c>
      <c r="B2970" s="11" t="s">
        <v>9868</v>
      </c>
      <c r="C2970" s="53">
        <v>1.111</v>
      </c>
      <c r="D2970" s="53">
        <v>1.111</v>
      </c>
      <c r="E2970" s="55">
        <v>2.7000000000000001E-3</v>
      </c>
      <c r="F2970" s="53">
        <v>1.1080000000000001</v>
      </c>
      <c r="G2970" s="53">
        <v>1.1080000000000001</v>
      </c>
    </row>
    <row r="2971" spans="1:7" x14ac:dyDescent="0.15">
      <c r="A2971" s="53">
        <v>519624</v>
      </c>
      <c r="B2971" s="11" t="s">
        <v>8081</v>
      </c>
      <c r="C2971" s="53">
        <v>1.0375000000000001</v>
      </c>
      <c r="D2971" s="53">
        <v>1.0825</v>
      </c>
      <c r="E2971" s="55">
        <v>2.7000000000000001E-3</v>
      </c>
      <c r="F2971" s="53">
        <v>1.0347</v>
      </c>
      <c r="G2971" s="53">
        <v>1.0797000000000001</v>
      </c>
    </row>
    <row r="2972" spans="1:7" x14ac:dyDescent="0.15">
      <c r="A2972" s="53">
        <v>519623</v>
      </c>
      <c r="B2972" s="11" t="s">
        <v>8082</v>
      </c>
      <c r="C2972" s="53">
        <v>1.038</v>
      </c>
      <c r="D2972" s="53">
        <v>1.083</v>
      </c>
      <c r="E2972" s="55">
        <v>2.7000000000000001E-3</v>
      </c>
      <c r="F2972" s="53">
        <v>1.0351999999999999</v>
      </c>
      <c r="G2972" s="53">
        <v>1.0802</v>
      </c>
    </row>
    <row r="2973" spans="1:7" x14ac:dyDescent="0.15">
      <c r="A2973" s="53">
        <v>1765</v>
      </c>
      <c r="B2973" s="11" t="s">
        <v>8282</v>
      </c>
      <c r="C2973" s="53">
        <v>1.113</v>
      </c>
      <c r="D2973" s="53">
        <v>1.113</v>
      </c>
      <c r="E2973" s="55">
        <v>2.7000000000000001E-3</v>
      </c>
      <c r="F2973" s="53">
        <v>1.1100000000000001</v>
      </c>
      <c r="G2973" s="53">
        <v>1.1100000000000001</v>
      </c>
    </row>
    <row r="2974" spans="1:7" x14ac:dyDescent="0.15">
      <c r="A2974" s="53">
        <v>1590</v>
      </c>
      <c r="B2974" s="11" t="s">
        <v>6615</v>
      </c>
      <c r="C2974" s="53">
        <v>0.70530000000000004</v>
      </c>
      <c r="D2974" s="53">
        <v>0.70530000000000004</v>
      </c>
      <c r="E2974" s="55">
        <v>2.7000000000000001E-3</v>
      </c>
      <c r="F2974" s="53">
        <v>0.70340000000000003</v>
      </c>
      <c r="G2974" s="53">
        <v>0.70340000000000003</v>
      </c>
    </row>
    <row r="2975" spans="1:7" x14ac:dyDescent="0.15">
      <c r="A2975" s="53">
        <v>165524</v>
      </c>
      <c r="B2975" s="11" t="s">
        <v>10287</v>
      </c>
      <c r="C2975" s="53">
        <v>0.74299999999999999</v>
      </c>
      <c r="D2975" s="53">
        <v>0</v>
      </c>
      <c r="E2975" s="55">
        <v>2.7000000000000001E-3</v>
      </c>
      <c r="F2975" s="53">
        <v>0.74099999999999999</v>
      </c>
      <c r="G2975" s="53">
        <v>0</v>
      </c>
    </row>
    <row r="2976" spans="1:7" x14ac:dyDescent="0.15">
      <c r="A2976" s="53">
        <v>1533</v>
      </c>
      <c r="B2976" s="11" t="s">
        <v>8366</v>
      </c>
      <c r="C2976" s="53">
        <v>1.1147</v>
      </c>
      <c r="D2976" s="53">
        <v>1.1147</v>
      </c>
      <c r="E2976" s="55">
        <v>2.7000000000000001E-3</v>
      </c>
      <c r="F2976" s="53">
        <v>1.1116999999999999</v>
      </c>
      <c r="G2976" s="53">
        <v>1.1116999999999999</v>
      </c>
    </row>
    <row r="2977" spans="1:7" x14ac:dyDescent="0.15">
      <c r="A2977" s="53">
        <v>1115</v>
      </c>
      <c r="B2977" s="11" t="s">
        <v>9203</v>
      </c>
      <c r="C2977" s="53">
        <v>1.115</v>
      </c>
      <c r="D2977" s="53">
        <v>1.4350000000000001</v>
      </c>
      <c r="E2977" s="55">
        <v>2.7000000000000001E-3</v>
      </c>
      <c r="F2977" s="53">
        <v>1.1120000000000001</v>
      </c>
      <c r="G2977" s="53">
        <v>1.4319999999999999</v>
      </c>
    </row>
    <row r="2978" spans="1:7" x14ac:dyDescent="0.15">
      <c r="A2978" s="53">
        <v>290005</v>
      </c>
      <c r="B2978" s="11" t="s">
        <v>5785</v>
      </c>
      <c r="C2978" s="53">
        <v>1.1200000000000001</v>
      </c>
      <c r="D2978" s="53">
        <v>1.73</v>
      </c>
      <c r="E2978" s="55">
        <v>2.7000000000000001E-3</v>
      </c>
      <c r="F2978" s="53">
        <v>1.117</v>
      </c>
      <c r="G2978" s="53">
        <v>1.7270000000000001</v>
      </c>
    </row>
    <row r="2979" spans="1:7" x14ac:dyDescent="0.15">
      <c r="A2979" s="53">
        <v>400027</v>
      </c>
      <c r="B2979" s="11" t="s">
        <v>120</v>
      </c>
      <c r="C2979" s="53">
        <v>1.4567000000000001</v>
      </c>
      <c r="D2979" s="53">
        <v>1.4567000000000001</v>
      </c>
      <c r="E2979" s="55">
        <v>2.7000000000000001E-3</v>
      </c>
      <c r="F2979" s="53">
        <v>1.4528000000000001</v>
      </c>
      <c r="G2979" s="53">
        <v>1.4528000000000001</v>
      </c>
    </row>
    <row r="2980" spans="1:7" x14ac:dyDescent="0.15">
      <c r="A2980" s="53">
        <v>2913</v>
      </c>
      <c r="B2980" s="11" t="s">
        <v>6736</v>
      </c>
      <c r="C2980" s="53">
        <v>1.0115000000000001</v>
      </c>
      <c r="D2980" s="53">
        <v>1.0115000000000001</v>
      </c>
      <c r="E2980" s="55">
        <v>2.7000000000000001E-3</v>
      </c>
      <c r="F2980" s="53">
        <v>1.0087999999999999</v>
      </c>
      <c r="G2980" s="53">
        <v>1.0087999999999999</v>
      </c>
    </row>
    <row r="2981" spans="1:7" x14ac:dyDescent="0.15">
      <c r="A2981" s="53">
        <v>2323</v>
      </c>
      <c r="B2981" s="11" t="s">
        <v>7593</v>
      </c>
      <c r="C2981" s="53">
        <v>1.1259999999999999</v>
      </c>
      <c r="D2981" s="53">
        <v>1.1259999999999999</v>
      </c>
      <c r="E2981" s="55">
        <v>2.7000000000000001E-3</v>
      </c>
      <c r="F2981" s="53">
        <v>1.123</v>
      </c>
      <c r="G2981" s="53">
        <v>1.123</v>
      </c>
    </row>
    <row r="2982" spans="1:7" x14ac:dyDescent="0.15">
      <c r="A2982" s="53">
        <v>1345</v>
      </c>
      <c r="B2982" s="11" t="s">
        <v>9726</v>
      </c>
      <c r="C2982" s="53">
        <v>1.1279999999999999</v>
      </c>
      <c r="D2982" s="53">
        <v>1.1279999999999999</v>
      </c>
      <c r="E2982" s="55">
        <v>2.7000000000000001E-3</v>
      </c>
      <c r="F2982" s="53">
        <v>1.125</v>
      </c>
      <c r="G2982" s="53">
        <v>1.125</v>
      </c>
    </row>
    <row r="2983" spans="1:7" x14ac:dyDescent="0.15">
      <c r="A2983" s="53">
        <v>160626</v>
      </c>
      <c r="B2983" s="11" t="s">
        <v>6392</v>
      </c>
      <c r="C2983" s="53">
        <v>1.129</v>
      </c>
      <c r="D2983" s="53">
        <v>1.6970000000000001</v>
      </c>
      <c r="E2983" s="55">
        <v>2.7000000000000001E-3</v>
      </c>
      <c r="F2983" s="53">
        <v>1.1259999999999999</v>
      </c>
      <c r="G2983" s="53">
        <v>1.6950000000000001</v>
      </c>
    </row>
    <row r="2984" spans="1:7" x14ac:dyDescent="0.15">
      <c r="A2984" s="53">
        <v>519752</v>
      </c>
      <c r="B2984" s="11" t="s">
        <v>10793</v>
      </c>
      <c r="C2984" s="53">
        <v>1.1319999999999999</v>
      </c>
      <c r="D2984" s="53">
        <v>1.1519999999999999</v>
      </c>
      <c r="E2984" s="55">
        <v>2.7000000000000001E-3</v>
      </c>
      <c r="F2984" s="53">
        <v>1.129</v>
      </c>
      <c r="G2984" s="53">
        <v>1.149</v>
      </c>
    </row>
    <row r="2985" spans="1:7" x14ac:dyDescent="0.15">
      <c r="A2985" s="53">
        <v>2111</v>
      </c>
      <c r="B2985" s="11" t="s">
        <v>10694</v>
      </c>
      <c r="C2985" s="53">
        <v>1.0195000000000001</v>
      </c>
      <c r="D2985" s="53">
        <v>1.0649</v>
      </c>
      <c r="E2985" s="55">
        <v>2.7000000000000001E-3</v>
      </c>
      <c r="F2985" s="53">
        <v>1.0167999999999999</v>
      </c>
      <c r="G2985" s="53">
        <v>1.0622</v>
      </c>
    </row>
    <row r="2986" spans="1:7" x14ac:dyDescent="0.15">
      <c r="A2986" s="53">
        <v>673030</v>
      </c>
      <c r="B2986" s="11" t="s">
        <v>5945</v>
      </c>
      <c r="C2986" s="53">
        <v>1.1339999999999999</v>
      </c>
      <c r="D2986" s="53">
        <v>1.1339999999999999</v>
      </c>
      <c r="E2986" s="55">
        <v>2.7000000000000001E-3</v>
      </c>
      <c r="F2986" s="53">
        <v>1.131</v>
      </c>
      <c r="G2986" s="53">
        <v>1.131</v>
      </c>
    </row>
    <row r="2987" spans="1:7" x14ac:dyDescent="0.15">
      <c r="A2987" s="53">
        <v>150230</v>
      </c>
      <c r="B2987" s="11" t="s">
        <v>9141</v>
      </c>
      <c r="C2987" s="53">
        <v>1.5129999999999999</v>
      </c>
      <c r="D2987" s="53">
        <v>1.5129999999999999</v>
      </c>
      <c r="E2987" s="55">
        <v>2.7000000000000001E-3</v>
      </c>
      <c r="F2987" s="53">
        <v>1.5089999999999999</v>
      </c>
      <c r="G2987" s="53">
        <v>1.5089999999999999</v>
      </c>
    </row>
    <row r="2988" spans="1:7" x14ac:dyDescent="0.15">
      <c r="A2988" s="53">
        <v>1418</v>
      </c>
      <c r="B2988" s="11" t="s">
        <v>7357</v>
      </c>
      <c r="C2988" s="53">
        <v>1.1359999999999999</v>
      </c>
      <c r="D2988" s="53">
        <v>1.1359999999999999</v>
      </c>
      <c r="E2988" s="55">
        <v>2.5999999999999999E-3</v>
      </c>
      <c r="F2988" s="53">
        <v>1.133</v>
      </c>
      <c r="G2988" s="53">
        <v>1.133</v>
      </c>
    </row>
    <row r="2989" spans="1:7" x14ac:dyDescent="0.15">
      <c r="A2989" s="53">
        <v>2222</v>
      </c>
      <c r="B2989" s="11" t="s">
        <v>10119</v>
      </c>
      <c r="C2989" s="53">
        <v>1.1359999999999999</v>
      </c>
      <c r="D2989" s="53">
        <v>1.1359999999999999</v>
      </c>
      <c r="E2989" s="55">
        <v>2.5999999999999999E-3</v>
      </c>
      <c r="F2989" s="53">
        <v>1.133</v>
      </c>
      <c r="G2989" s="53">
        <v>1.133</v>
      </c>
    </row>
    <row r="2990" spans="1:7" x14ac:dyDescent="0.15">
      <c r="A2990" s="53">
        <v>2273</v>
      </c>
      <c r="B2990" s="11" t="s">
        <v>7398</v>
      </c>
      <c r="C2990" s="53">
        <v>1.1359999999999999</v>
      </c>
      <c r="D2990" s="53">
        <v>1.1359999999999999</v>
      </c>
      <c r="E2990" s="55">
        <v>2.5999999999999999E-3</v>
      </c>
      <c r="F2990" s="53">
        <v>1.133</v>
      </c>
      <c r="G2990" s="53">
        <v>1.133</v>
      </c>
    </row>
    <row r="2991" spans="1:7" x14ac:dyDescent="0.15">
      <c r="A2991" s="53">
        <v>2129</v>
      </c>
      <c r="B2991" s="11" t="s">
        <v>9205</v>
      </c>
      <c r="C2991" s="53">
        <v>1.137</v>
      </c>
      <c r="D2991" s="53">
        <v>1.137</v>
      </c>
      <c r="E2991" s="55">
        <v>2.5999999999999999E-3</v>
      </c>
      <c r="F2991" s="53">
        <v>1.1339999999999999</v>
      </c>
      <c r="G2991" s="53">
        <v>1.1339999999999999</v>
      </c>
    </row>
    <row r="2992" spans="1:7" x14ac:dyDescent="0.15">
      <c r="A2992" s="53">
        <v>3883</v>
      </c>
      <c r="B2992" s="11" t="s">
        <v>9728</v>
      </c>
      <c r="C2992" s="53">
        <v>1.1007</v>
      </c>
      <c r="D2992" s="53">
        <v>1.1007</v>
      </c>
      <c r="E2992" s="55">
        <v>2.5999999999999999E-3</v>
      </c>
      <c r="F2992" s="53">
        <v>1.0978000000000001</v>
      </c>
      <c r="G2992" s="53">
        <v>1.0978000000000001</v>
      </c>
    </row>
    <row r="2993" spans="1:7" x14ac:dyDescent="0.15">
      <c r="A2993" s="53">
        <v>395011</v>
      </c>
      <c r="B2993" s="11" t="s">
        <v>6807</v>
      </c>
      <c r="C2993" s="53">
        <v>1.139</v>
      </c>
      <c r="D2993" s="53">
        <v>1.319</v>
      </c>
      <c r="E2993" s="55">
        <v>2.5999999999999999E-3</v>
      </c>
      <c r="F2993" s="53">
        <v>1.1359999999999999</v>
      </c>
      <c r="G2993" s="53">
        <v>1.3160000000000001</v>
      </c>
    </row>
    <row r="2994" spans="1:7" x14ac:dyDescent="0.15">
      <c r="A2994" s="53">
        <v>3882</v>
      </c>
      <c r="B2994" s="11" t="s">
        <v>9729</v>
      </c>
      <c r="C2994" s="53">
        <v>1.1016999999999999</v>
      </c>
      <c r="D2994" s="53">
        <v>1.1016999999999999</v>
      </c>
      <c r="E2994" s="55">
        <v>2.5999999999999999E-3</v>
      </c>
      <c r="F2994" s="53">
        <v>1.0988</v>
      </c>
      <c r="G2994" s="53">
        <v>1.0988</v>
      </c>
    </row>
    <row r="2995" spans="1:7" x14ac:dyDescent="0.15">
      <c r="A2995" s="53">
        <v>3459</v>
      </c>
      <c r="B2995" s="11" t="s">
        <v>9711</v>
      </c>
      <c r="C2995" s="53">
        <v>0.99180000000000001</v>
      </c>
      <c r="D2995" s="53">
        <v>0.99180000000000001</v>
      </c>
      <c r="E2995" s="55">
        <v>2.5999999999999999E-3</v>
      </c>
      <c r="F2995" s="53">
        <v>0.98919999999999997</v>
      </c>
      <c r="G2995" s="53">
        <v>0.98919999999999997</v>
      </c>
    </row>
    <row r="2996" spans="1:7" x14ac:dyDescent="0.15">
      <c r="A2996" s="53">
        <v>519130</v>
      </c>
      <c r="B2996" s="11" t="s">
        <v>8363</v>
      </c>
      <c r="C2996" s="53">
        <v>1.5269999999999999</v>
      </c>
      <c r="D2996" s="53">
        <v>1.5269999999999999</v>
      </c>
      <c r="E2996" s="55">
        <v>2.5999999999999999E-3</v>
      </c>
      <c r="F2996" s="53">
        <v>1.5229999999999999</v>
      </c>
      <c r="G2996" s="53">
        <v>1.5229999999999999</v>
      </c>
    </row>
    <row r="2997" spans="1:7" x14ac:dyDescent="0.15">
      <c r="A2997" s="53">
        <v>159909</v>
      </c>
      <c r="B2997" s="11" t="s">
        <v>10369</v>
      </c>
      <c r="C2997" s="53">
        <v>4.9630000000000001</v>
      </c>
      <c r="D2997" s="53">
        <v>1.526</v>
      </c>
      <c r="E2997" s="55">
        <v>2.5999999999999999E-3</v>
      </c>
      <c r="F2997" s="53">
        <v>4.95</v>
      </c>
      <c r="G2997" s="53">
        <v>1.522</v>
      </c>
    </row>
    <row r="2998" spans="1:7" x14ac:dyDescent="0.15">
      <c r="A2998" s="53">
        <v>1331</v>
      </c>
      <c r="B2998" s="11" t="s">
        <v>6784</v>
      </c>
      <c r="C2998" s="53">
        <v>1.1849000000000001</v>
      </c>
      <c r="D2998" s="53">
        <v>1.2161999999999999</v>
      </c>
      <c r="E2998" s="55">
        <v>2.5999999999999999E-3</v>
      </c>
      <c r="F2998" s="53">
        <v>1.1818</v>
      </c>
      <c r="G2998" s="53">
        <v>1.2131000000000001</v>
      </c>
    </row>
    <row r="2999" spans="1:7" x14ac:dyDescent="0.15">
      <c r="A2999" s="53">
        <v>70016</v>
      </c>
      <c r="B2999" s="11" t="s">
        <v>10180</v>
      </c>
      <c r="C2999" s="53">
        <v>1.149</v>
      </c>
      <c r="D2999" s="53">
        <v>1.599</v>
      </c>
      <c r="E2999" s="55">
        <v>2.5999999999999999E-3</v>
      </c>
      <c r="F2999" s="53">
        <v>1.1459999999999999</v>
      </c>
      <c r="G2999" s="53">
        <v>1.5960000000000001</v>
      </c>
    </row>
    <row r="3000" spans="1:7" x14ac:dyDescent="0.15">
      <c r="A3000" s="53">
        <v>417</v>
      </c>
      <c r="B3000" s="11" t="s">
        <v>6684</v>
      </c>
      <c r="C3000" s="53">
        <v>1.1508</v>
      </c>
      <c r="D3000" s="53">
        <v>1.3378000000000001</v>
      </c>
      <c r="E3000" s="55">
        <v>2.5999999999999999E-3</v>
      </c>
      <c r="F3000" s="53">
        <v>1.1477999999999999</v>
      </c>
      <c r="G3000" s="53">
        <v>1.3348</v>
      </c>
    </row>
    <row r="3001" spans="1:7" x14ac:dyDescent="0.15">
      <c r="A3001" s="53">
        <v>2090</v>
      </c>
      <c r="B3001" s="11" t="s">
        <v>8462</v>
      </c>
      <c r="C3001" s="53">
        <v>1.1519999999999999</v>
      </c>
      <c r="D3001" s="53">
        <v>1.1519999999999999</v>
      </c>
      <c r="E3001" s="55">
        <v>2.5999999999999999E-3</v>
      </c>
      <c r="F3001" s="53">
        <v>1.149</v>
      </c>
      <c r="G3001" s="53">
        <v>1.149</v>
      </c>
    </row>
    <row r="3002" spans="1:7" x14ac:dyDescent="0.15">
      <c r="A3002" s="53">
        <v>2388</v>
      </c>
      <c r="B3002" s="11" t="s">
        <v>7086</v>
      </c>
      <c r="C3002" s="53">
        <v>1.0772999999999999</v>
      </c>
      <c r="D3002" s="53">
        <v>1.0866</v>
      </c>
      <c r="E3002" s="55">
        <v>2.5999999999999999E-3</v>
      </c>
      <c r="F3002" s="53">
        <v>1.0745</v>
      </c>
      <c r="G3002" s="53">
        <v>1.0838000000000001</v>
      </c>
    </row>
    <row r="3003" spans="1:7" x14ac:dyDescent="0.15">
      <c r="A3003" s="53">
        <v>3956</v>
      </c>
      <c r="B3003" s="11" t="s">
        <v>7753</v>
      </c>
      <c r="C3003" s="53">
        <v>0.88729999999999998</v>
      </c>
      <c r="D3003" s="53">
        <v>0.88729999999999998</v>
      </c>
      <c r="E3003" s="55">
        <v>2.5999999999999999E-3</v>
      </c>
      <c r="F3003" s="53">
        <v>0.88500000000000001</v>
      </c>
      <c r="G3003" s="53">
        <v>0.88500000000000001</v>
      </c>
    </row>
    <row r="3004" spans="1:7" x14ac:dyDescent="0.15">
      <c r="A3004" s="53">
        <v>206008</v>
      </c>
      <c r="B3004" s="11" t="s">
        <v>7192</v>
      </c>
      <c r="C3004" s="53">
        <v>1.159</v>
      </c>
      <c r="D3004" s="53">
        <v>1.377</v>
      </c>
      <c r="E3004" s="55">
        <v>2.5999999999999999E-3</v>
      </c>
      <c r="F3004" s="53">
        <v>1.1559999999999999</v>
      </c>
      <c r="G3004" s="53">
        <v>1.3740000000000001</v>
      </c>
    </row>
    <row r="3005" spans="1:7" x14ac:dyDescent="0.15">
      <c r="A3005" s="53">
        <v>14</v>
      </c>
      <c r="B3005" s="11" t="s">
        <v>9864</v>
      </c>
      <c r="C3005" s="53">
        <v>1.1599999999999999</v>
      </c>
      <c r="D3005" s="53">
        <v>1.1599999999999999</v>
      </c>
      <c r="E3005" s="55">
        <v>2.5999999999999999E-3</v>
      </c>
      <c r="F3005" s="53">
        <v>1.157</v>
      </c>
      <c r="G3005" s="53">
        <v>1.157</v>
      </c>
    </row>
    <row r="3006" spans="1:7" x14ac:dyDescent="0.15">
      <c r="A3006" s="53">
        <v>2172</v>
      </c>
      <c r="B3006" s="11" t="s">
        <v>8367</v>
      </c>
      <c r="C3006" s="53">
        <v>1.5469999999999999</v>
      </c>
      <c r="D3006" s="53">
        <v>1.5469999999999999</v>
      </c>
      <c r="E3006" s="55">
        <v>2.5999999999999999E-3</v>
      </c>
      <c r="F3006" s="53">
        <v>1.5429999999999999</v>
      </c>
      <c r="G3006" s="53">
        <v>1.5429999999999999</v>
      </c>
    </row>
    <row r="3007" spans="1:7" x14ac:dyDescent="0.15">
      <c r="A3007" s="53">
        <v>485007</v>
      </c>
      <c r="B3007" s="11" t="s">
        <v>6984</v>
      </c>
      <c r="C3007" s="53">
        <v>1.1222000000000001</v>
      </c>
      <c r="D3007" s="53">
        <v>1.6432</v>
      </c>
      <c r="E3007" s="55">
        <v>2.5999999999999999E-3</v>
      </c>
      <c r="F3007" s="53">
        <v>1.1193</v>
      </c>
      <c r="G3007" s="53">
        <v>1.6403000000000001</v>
      </c>
    </row>
    <row r="3008" spans="1:7" x14ac:dyDescent="0.15">
      <c r="A3008" s="53">
        <v>3409</v>
      </c>
      <c r="B3008" s="11" t="s">
        <v>8213</v>
      </c>
      <c r="C3008" s="53">
        <v>1.0063</v>
      </c>
      <c r="D3008" s="53">
        <v>1.0063</v>
      </c>
      <c r="E3008" s="55">
        <v>2.5999999999999999E-3</v>
      </c>
      <c r="F3008" s="53">
        <v>1.0037</v>
      </c>
      <c r="G3008" s="53">
        <v>1.0037</v>
      </c>
    </row>
    <row r="3009" spans="1:7" x14ac:dyDescent="0.15">
      <c r="A3009" s="53">
        <v>150067</v>
      </c>
      <c r="B3009" s="11" t="s">
        <v>6100</v>
      </c>
      <c r="C3009" s="53">
        <v>1.163</v>
      </c>
      <c r="D3009" s="53">
        <v>1.784</v>
      </c>
      <c r="E3009" s="55">
        <v>2.5999999999999999E-3</v>
      </c>
      <c r="F3009" s="53">
        <v>1.1599999999999999</v>
      </c>
      <c r="G3009" s="53">
        <v>1.7809999999999999</v>
      </c>
    </row>
    <row r="3010" spans="1:7" x14ac:dyDescent="0.15">
      <c r="A3010" s="53">
        <v>1471</v>
      </c>
      <c r="B3010" s="11" t="s">
        <v>6430</v>
      </c>
      <c r="C3010" s="53">
        <v>1.1639999999999999</v>
      </c>
      <c r="D3010" s="53">
        <v>1.1639999999999999</v>
      </c>
      <c r="E3010" s="55">
        <v>2.5999999999999999E-3</v>
      </c>
      <c r="F3010" s="53">
        <v>1.161</v>
      </c>
      <c r="G3010" s="53">
        <v>1.161</v>
      </c>
    </row>
    <row r="3011" spans="1:7" x14ac:dyDescent="0.15">
      <c r="A3011" s="53">
        <v>400029</v>
      </c>
      <c r="B3011" s="11" t="s">
        <v>121</v>
      </c>
      <c r="C3011" s="53">
        <v>1.4380999999999999</v>
      </c>
      <c r="D3011" s="53">
        <v>1.4380999999999999</v>
      </c>
      <c r="E3011" s="55">
        <v>2.5999999999999999E-3</v>
      </c>
      <c r="F3011" s="53">
        <v>1.4343999999999999</v>
      </c>
      <c r="G3011" s="53">
        <v>1.4343999999999999</v>
      </c>
    </row>
    <row r="3012" spans="1:7" x14ac:dyDescent="0.15">
      <c r="A3012" s="53">
        <v>1332</v>
      </c>
      <c r="B3012" s="11" t="s">
        <v>6785</v>
      </c>
      <c r="C3012" s="53">
        <v>1.0519000000000001</v>
      </c>
      <c r="D3012" s="53">
        <v>1.0979000000000001</v>
      </c>
      <c r="E3012" s="55">
        <v>2.5999999999999999E-3</v>
      </c>
      <c r="F3012" s="53">
        <v>1.0491999999999999</v>
      </c>
      <c r="G3012" s="53">
        <v>1.0952</v>
      </c>
    </row>
    <row r="3013" spans="1:7" x14ac:dyDescent="0.15">
      <c r="A3013" s="53">
        <v>865</v>
      </c>
      <c r="B3013" s="11" t="s">
        <v>6008</v>
      </c>
      <c r="C3013" s="53">
        <v>1.171</v>
      </c>
      <c r="D3013" s="53">
        <v>1.3009999999999999</v>
      </c>
      <c r="E3013" s="55">
        <v>2.5999999999999999E-3</v>
      </c>
      <c r="F3013" s="53">
        <v>1.1679999999999999</v>
      </c>
      <c r="G3013" s="53">
        <v>1.298</v>
      </c>
    </row>
    <row r="3014" spans="1:7" x14ac:dyDescent="0.15">
      <c r="A3014" s="53">
        <v>1447</v>
      </c>
      <c r="B3014" s="11" t="s">
        <v>7031</v>
      </c>
      <c r="C3014" s="53">
        <v>1.171</v>
      </c>
      <c r="D3014" s="53">
        <v>1.171</v>
      </c>
      <c r="E3014" s="55">
        <v>2.5999999999999999E-3</v>
      </c>
      <c r="F3014" s="53">
        <v>1.1679999999999999</v>
      </c>
      <c r="G3014" s="53">
        <v>1.1679999999999999</v>
      </c>
    </row>
    <row r="3015" spans="1:7" x14ac:dyDescent="0.15">
      <c r="A3015" s="53">
        <v>485107</v>
      </c>
      <c r="B3015" s="11" t="s">
        <v>6991</v>
      </c>
      <c r="C3015" s="53">
        <v>1.1329</v>
      </c>
      <c r="D3015" s="53">
        <v>1.6899</v>
      </c>
      <c r="E3015" s="55">
        <v>2.5999999999999999E-3</v>
      </c>
      <c r="F3015" s="53">
        <v>1.1299999999999999</v>
      </c>
      <c r="G3015" s="53">
        <v>1.6870000000000001</v>
      </c>
    </row>
    <row r="3016" spans="1:7" x14ac:dyDescent="0.15">
      <c r="A3016" s="53">
        <v>161902</v>
      </c>
      <c r="B3016" s="11" t="s">
        <v>8253</v>
      </c>
      <c r="C3016" s="53">
        <v>1.0948</v>
      </c>
      <c r="D3016" s="53">
        <v>2.1248</v>
      </c>
      <c r="E3016" s="55">
        <v>2.5999999999999999E-3</v>
      </c>
      <c r="F3016" s="53">
        <v>1.0920000000000001</v>
      </c>
      <c r="G3016" s="53">
        <v>2.1217999999999999</v>
      </c>
    </row>
    <row r="3017" spans="1:7" x14ac:dyDescent="0.15">
      <c r="A3017" s="53">
        <v>3828</v>
      </c>
      <c r="B3017" s="11" t="s">
        <v>6845</v>
      </c>
      <c r="C3017" s="53">
        <v>1.0984</v>
      </c>
      <c r="D3017" s="53">
        <v>1.0984</v>
      </c>
      <c r="E3017" s="55">
        <v>2.5999999999999999E-3</v>
      </c>
      <c r="F3017" s="53">
        <v>1.0955999999999999</v>
      </c>
      <c r="G3017" s="53">
        <v>1.0955999999999999</v>
      </c>
    </row>
    <row r="3018" spans="1:7" x14ac:dyDescent="0.15">
      <c r="A3018" s="53">
        <v>4267</v>
      </c>
      <c r="B3018" s="11" t="s">
        <v>8336</v>
      </c>
      <c r="C3018" s="53">
        <v>1.0628</v>
      </c>
      <c r="D3018" s="53">
        <v>1.0628</v>
      </c>
      <c r="E3018" s="55">
        <v>2.5000000000000001E-3</v>
      </c>
      <c r="F3018" s="53">
        <v>1.0601</v>
      </c>
      <c r="G3018" s="53">
        <v>1.0601</v>
      </c>
    </row>
    <row r="3019" spans="1:7" x14ac:dyDescent="0.15">
      <c r="A3019" s="53">
        <v>3840</v>
      </c>
      <c r="B3019" s="11" t="s">
        <v>10200</v>
      </c>
      <c r="C3019" s="53">
        <v>1.1438999999999999</v>
      </c>
      <c r="D3019" s="53">
        <v>1.1438999999999999</v>
      </c>
      <c r="E3019" s="55">
        <v>2.5000000000000001E-3</v>
      </c>
      <c r="F3019" s="53">
        <v>1.141</v>
      </c>
      <c r="G3019" s="53">
        <v>1.141</v>
      </c>
    </row>
    <row r="3020" spans="1:7" x14ac:dyDescent="0.15">
      <c r="A3020" s="53">
        <v>3839</v>
      </c>
      <c r="B3020" s="11" t="s">
        <v>10105</v>
      </c>
      <c r="C3020" s="53">
        <v>1.1449</v>
      </c>
      <c r="D3020" s="53">
        <v>1.1449</v>
      </c>
      <c r="E3020" s="55">
        <v>2.5000000000000001E-3</v>
      </c>
      <c r="F3020" s="53">
        <v>1.1419999999999999</v>
      </c>
      <c r="G3020" s="53">
        <v>1.1419999999999999</v>
      </c>
    </row>
    <row r="3021" spans="1:7" x14ac:dyDescent="0.15">
      <c r="A3021" s="53">
        <v>1367</v>
      </c>
      <c r="B3021" s="11" t="s">
        <v>6793</v>
      </c>
      <c r="C3021" s="53">
        <v>1.0273000000000001</v>
      </c>
      <c r="D3021" s="53">
        <v>1.1962999999999999</v>
      </c>
      <c r="E3021" s="55">
        <v>2.5000000000000001E-3</v>
      </c>
      <c r="F3021" s="53">
        <v>1.0246999999999999</v>
      </c>
      <c r="G3021" s="53">
        <v>1.1937</v>
      </c>
    </row>
    <row r="3022" spans="1:7" x14ac:dyDescent="0.15">
      <c r="A3022" s="53">
        <v>2441</v>
      </c>
      <c r="B3022" s="11" t="s">
        <v>6797</v>
      </c>
      <c r="C3022" s="53">
        <v>1.1067</v>
      </c>
      <c r="D3022" s="53">
        <v>1.5867</v>
      </c>
      <c r="E3022" s="55">
        <v>2.5000000000000001E-3</v>
      </c>
      <c r="F3022" s="53">
        <v>1.1039000000000001</v>
      </c>
      <c r="G3022" s="53">
        <v>1.5839000000000001</v>
      </c>
    </row>
    <row r="3023" spans="1:7" x14ac:dyDescent="0.15">
      <c r="A3023" s="53">
        <v>206003</v>
      </c>
      <c r="B3023" s="11" t="s">
        <v>7188</v>
      </c>
      <c r="C3023" s="53">
        <v>1.2678</v>
      </c>
      <c r="D3023" s="53">
        <v>1.4366000000000001</v>
      </c>
      <c r="E3023" s="55">
        <v>2.5000000000000001E-3</v>
      </c>
      <c r="F3023" s="53">
        <v>1.2645999999999999</v>
      </c>
      <c r="G3023" s="53">
        <v>1.4334</v>
      </c>
    </row>
    <row r="3024" spans="1:7" x14ac:dyDescent="0.15">
      <c r="A3024" s="53">
        <v>110017</v>
      </c>
      <c r="B3024" s="11" t="s">
        <v>9734</v>
      </c>
      <c r="C3024" s="53">
        <v>1.1919999999999999</v>
      </c>
      <c r="D3024" s="53">
        <v>2.012</v>
      </c>
      <c r="E3024" s="55">
        <v>2.5000000000000001E-3</v>
      </c>
      <c r="F3024" s="53">
        <v>1.1890000000000001</v>
      </c>
      <c r="G3024" s="53">
        <v>2.0089999999999999</v>
      </c>
    </row>
    <row r="3025" spans="1:7" x14ac:dyDescent="0.15">
      <c r="A3025" s="53">
        <v>519957</v>
      </c>
      <c r="B3025" s="11" t="s">
        <v>7693</v>
      </c>
      <c r="C3025" s="53">
        <v>0.79500000000000004</v>
      </c>
      <c r="D3025" s="53">
        <v>0.79500000000000004</v>
      </c>
      <c r="E3025" s="55">
        <v>2.5000000000000001E-3</v>
      </c>
      <c r="F3025" s="53">
        <v>0.79300000000000004</v>
      </c>
      <c r="G3025" s="53">
        <v>0.79300000000000004</v>
      </c>
    </row>
    <row r="3026" spans="1:7" x14ac:dyDescent="0.15">
      <c r="A3026" s="53">
        <v>2947</v>
      </c>
      <c r="B3026" s="11" t="s">
        <v>6027</v>
      </c>
      <c r="C3026" s="53">
        <v>0.99480000000000002</v>
      </c>
      <c r="D3026" s="53">
        <v>0.99480000000000002</v>
      </c>
      <c r="E3026" s="55">
        <v>2.5000000000000001E-3</v>
      </c>
      <c r="F3026" s="53">
        <v>0.99229999999999996</v>
      </c>
      <c r="G3026" s="53">
        <v>0.99229999999999996</v>
      </c>
    </row>
    <row r="3027" spans="1:7" x14ac:dyDescent="0.15">
      <c r="A3027" s="53">
        <v>519627</v>
      </c>
      <c r="B3027" s="11" t="s">
        <v>8493</v>
      </c>
      <c r="C3027" s="53">
        <v>1.0353000000000001</v>
      </c>
      <c r="D3027" s="53">
        <v>1.0732999999999999</v>
      </c>
      <c r="E3027" s="55">
        <v>2.5000000000000001E-3</v>
      </c>
      <c r="F3027" s="53">
        <v>1.0327</v>
      </c>
      <c r="G3027" s="53">
        <v>1.0707</v>
      </c>
    </row>
    <row r="3028" spans="1:7" x14ac:dyDescent="0.15">
      <c r="A3028" s="53">
        <v>519628</v>
      </c>
      <c r="B3028" s="11" t="s">
        <v>8494</v>
      </c>
      <c r="C3028" s="53">
        <v>1.0358000000000001</v>
      </c>
      <c r="D3028" s="53">
        <v>1.0848</v>
      </c>
      <c r="E3028" s="55">
        <v>2.5000000000000001E-3</v>
      </c>
      <c r="F3028" s="53">
        <v>1.0331999999999999</v>
      </c>
      <c r="G3028" s="53">
        <v>1.0822000000000001</v>
      </c>
    </row>
    <row r="3029" spans="1:7" x14ac:dyDescent="0.15">
      <c r="A3029" s="53">
        <v>580001</v>
      </c>
      <c r="B3029" s="11" t="s">
        <v>8025</v>
      </c>
      <c r="C3029" s="53">
        <v>0.75839999999999996</v>
      </c>
      <c r="D3029" s="53">
        <v>2.4784000000000002</v>
      </c>
      <c r="E3029" s="55">
        <v>2.5000000000000001E-3</v>
      </c>
      <c r="F3029" s="53">
        <v>0.75649999999999995</v>
      </c>
      <c r="G3029" s="53">
        <v>2.4765000000000001</v>
      </c>
    </row>
    <row r="3030" spans="1:7" x14ac:dyDescent="0.15">
      <c r="A3030" s="53">
        <v>660001</v>
      </c>
      <c r="B3030" s="11" t="s">
        <v>299</v>
      </c>
      <c r="C3030" s="53">
        <v>2.3161</v>
      </c>
      <c r="D3030" s="53">
        <v>2.9161000000000001</v>
      </c>
      <c r="E3030" s="55">
        <v>2.5000000000000001E-3</v>
      </c>
      <c r="F3030" s="53">
        <v>2.3102999999999998</v>
      </c>
      <c r="G3030" s="53">
        <v>2.9102999999999999</v>
      </c>
    </row>
    <row r="3031" spans="1:7" x14ac:dyDescent="0.15">
      <c r="A3031" s="53">
        <v>2946</v>
      </c>
      <c r="B3031" s="11" t="s">
        <v>6028</v>
      </c>
      <c r="C3031" s="53">
        <v>0.99980000000000002</v>
      </c>
      <c r="D3031" s="53">
        <v>0.99980000000000002</v>
      </c>
      <c r="E3031" s="55">
        <v>2.5000000000000001E-3</v>
      </c>
      <c r="F3031" s="53">
        <v>0.99729999999999996</v>
      </c>
      <c r="G3031" s="53">
        <v>0.99729999999999996</v>
      </c>
    </row>
    <row r="3032" spans="1:7" x14ac:dyDescent="0.15">
      <c r="A3032" s="53">
        <v>3410</v>
      </c>
      <c r="B3032" s="11" t="s">
        <v>8219</v>
      </c>
      <c r="C3032" s="53">
        <v>1.0008999999999999</v>
      </c>
      <c r="D3032" s="53">
        <v>1.0008999999999999</v>
      </c>
      <c r="E3032" s="55">
        <v>2.5000000000000001E-3</v>
      </c>
      <c r="F3032" s="53">
        <v>0.99839999999999995</v>
      </c>
      <c r="G3032" s="53">
        <v>0.99839999999999995</v>
      </c>
    </row>
    <row r="3033" spans="1:7" x14ac:dyDescent="0.15">
      <c r="A3033" s="53">
        <v>573</v>
      </c>
      <c r="B3033" s="11" t="s">
        <v>6044</v>
      </c>
      <c r="C3033" s="53">
        <v>1.204</v>
      </c>
      <c r="D3033" s="53">
        <v>1.2729999999999999</v>
      </c>
      <c r="E3033" s="55">
        <v>2.5000000000000001E-3</v>
      </c>
      <c r="F3033" s="53">
        <v>1.2010000000000001</v>
      </c>
      <c r="G3033" s="53">
        <v>1.27</v>
      </c>
    </row>
    <row r="3034" spans="1:7" x14ac:dyDescent="0.15">
      <c r="A3034" s="53">
        <v>4115</v>
      </c>
      <c r="B3034" s="11" t="s">
        <v>9913</v>
      </c>
      <c r="C3034" s="53">
        <v>1.0445</v>
      </c>
      <c r="D3034" s="53">
        <v>1.0925</v>
      </c>
      <c r="E3034" s="55">
        <v>2.5000000000000001E-3</v>
      </c>
      <c r="F3034" s="53">
        <v>1.0419</v>
      </c>
      <c r="G3034" s="53">
        <v>1.0899000000000001</v>
      </c>
    </row>
    <row r="3035" spans="1:7" x14ac:dyDescent="0.15">
      <c r="A3035" s="53">
        <v>220</v>
      </c>
      <c r="B3035" s="11" t="s">
        <v>10362</v>
      </c>
      <c r="C3035" s="53">
        <v>1.6080000000000001</v>
      </c>
      <c r="D3035" s="53">
        <v>1.6080000000000001</v>
      </c>
      <c r="E3035" s="55">
        <v>2.5000000000000001E-3</v>
      </c>
      <c r="F3035" s="53">
        <v>1.6040000000000001</v>
      </c>
      <c r="G3035" s="53">
        <v>1.6040000000000001</v>
      </c>
    </row>
    <row r="3036" spans="1:7" x14ac:dyDescent="0.15">
      <c r="A3036" s="53">
        <v>1598</v>
      </c>
      <c r="B3036" s="11" t="s">
        <v>10299</v>
      </c>
      <c r="C3036" s="53">
        <v>1.206</v>
      </c>
      <c r="D3036" s="53">
        <v>1.206</v>
      </c>
      <c r="E3036" s="55">
        <v>2.5000000000000001E-3</v>
      </c>
      <c r="F3036" s="53">
        <v>1.2030000000000001</v>
      </c>
      <c r="G3036" s="53">
        <v>1.2030000000000001</v>
      </c>
    </row>
    <row r="3037" spans="1:7" x14ac:dyDescent="0.15">
      <c r="A3037" s="53">
        <v>4737</v>
      </c>
      <c r="B3037" s="11" t="s">
        <v>10230</v>
      </c>
      <c r="C3037" s="53">
        <v>1.0465</v>
      </c>
      <c r="D3037" s="53">
        <v>1.0465</v>
      </c>
      <c r="E3037" s="55">
        <v>2.5000000000000001E-3</v>
      </c>
      <c r="F3037" s="53">
        <v>1.0439000000000001</v>
      </c>
      <c r="G3037" s="53">
        <v>1.0439000000000001</v>
      </c>
    </row>
    <row r="3038" spans="1:7" x14ac:dyDescent="0.15">
      <c r="A3038" s="53">
        <v>812</v>
      </c>
      <c r="B3038" s="11" t="s">
        <v>10263</v>
      </c>
      <c r="C3038" s="53">
        <v>1.208</v>
      </c>
      <c r="D3038" s="53">
        <v>1.268</v>
      </c>
      <c r="E3038" s="55">
        <v>2.5000000000000001E-3</v>
      </c>
      <c r="F3038" s="53">
        <v>1.2050000000000001</v>
      </c>
      <c r="G3038" s="53">
        <v>1.2649999999999999</v>
      </c>
    </row>
    <row r="3039" spans="1:7" x14ac:dyDescent="0.15">
      <c r="A3039" s="53">
        <v>572</v>
      </c>
      <c r="B3039" s="11" t="s">
        <v>6878</v>
      </c>
      <c r="C3039" s="53">
        <v>1.214</v>
      </c>
      <c r="D3039" s="53">
        <v>1.464</v>
      </c>
      <c r="E3039" s="55">
        <v>2.5000000000000001E-3</v>
      </c>
      <c r="F3039" s="53">
        <v>1.2110000000000001</v>
      </c>
      <c r="G3039" s="53">
        <v>1.4610000000000001</v>
      </c>
    </row>
    <row r="3040" spans="1:7" x14ac:dyDescent="0.15">
      <c r="A3040" s="53">
        <v>151002</v>
      </c>
      <c r="B3040" s="11" t="s">
        <v>8401</v>
      </c>
      <c r="C3040" s="53">
        <v>1.3776999999999999</v>
      </c>
      <c r="D3040" s="53">
        <v>2.9777</v>
      </c>
      <c r="E3040" s="55">
        <v>2.5000000000000001E-3</v>
      </c>
      <c r="F3040" s="53">
        <v>1.3743000000000001</v>
      </c>
      <c r="G3040" s="53">
        <v>2.9742999999999999</v>
      </c>
    </row>
    <row r="3041" spans="1:7" x14ac:dyDescent="0.15">
      <c r="A3041" s="53">
        <v>3780</v>
      </c>
      <c r="B3041" s="11" t="s">
        <v>6810</v>
      </c>
      <c r="C3041" s="53">
        <v>1.0154000000000001</v>
      </c>
      <c r="D3041" s="53">
        <v>1.0154000000000001</v>
      </c>
      <c r="E3041" s="55">
        <v>2.5000000000000001E-3</v>
      </c>
      <c r="F3041" s="53">
        <v>1.0128999999999999</v>
      </c>
      <c r="G3041" s="53">
        <v>1.0128999999999999</v>
      </c>
    </row>
    <row r="3042" spans="1:7" x14ac:dyDescent="0.15">
      <c r="A3042" s="53">
        <v>1561</v>
      </c>
      <c r="B3042" s="11" t="s">
        <v>6390</v>
      </c>
      <c r="C3042" s="53">
        <v>0.56879999999999997</v>
      </c>
      <c r="D3042" s="53">
        <v>0.56879999999999997</v>
      </c>
      <c r="E3042" s="55">
        <v>2.5000000000000001E-3</v>
      </c>
      <c r="F3042" s="53">
        <v>0.56740000000000002</v>
      </c>
      <c r="G3042" s="53">
        <v>0.56740000000000002</v>
      </c>
    </row>
    <row r="3043" spans="1:7" x14ac:dyDescent="0.15">
      <c r="A3043" s="53">
        <v>206004</v>
      </c>
      <c r="B3043" s="11" t="s">
        <v>7205</v>
      </c>
      <c r="C3043" s="53">
        <v>1.3424</v>
      </c>
      <c r="D3043" s="53">
        <v>1.4142999999999999</v>
      </c>
      <c r="E3043" s="55">
        <v>2.5000000000000001E-3</v>
      </c>
      <c r="F3043" s="53">
        <v>1.3391</v>
      </c>
      <c r="G3043" s="53">
        <v>1.411</v>
      </c>
    </row>
    <row r="3044" spans="1:7" x14ac:dyDescent="0.15">
      <c r="A3044" s="53">
        <v>690003</v>
      </c>
      <c r="B3044" s="11" t="s">
        <v>7641</v>
      </c>
      <c r="C3044" s="53">
        <v>1.2210000000000001</v>
      </c>
      <c r="D3044" s="53">
        <v>1.2210000000000001</v>
      </c>
      <c r="E3044" s="55">
        <v>2.5000000000000001E-3</v>
      </c>
      <c r="F3044" s="53">
        <v>1.218</v>
      </c>
      <c r="G3044" s="53">
        <v>1.218</v>
      </c>
    </row>
    <row r="3045" spans="1:7" x14ac:dyDescent="0.15">
      <c r="A3045" s="53">
        <v>4114</v>
      </c>
      <c r="B3045" s="11" t="s">
        <v>8381</v>
      </c>
      <c r="C3045" s="53">
        <v>1.0626</v>
      </c>
      <c r="D3045" s="53">
        <v>1.0626</v>
      </c>
      <c r="E3045" s="55">
        <v>2.5000000000000001E-3</v>
      </c>
      <c r="F3045" s="53">
        <v>1.06</v>
      </c>
      <c r="G3045" s="53">
        <v>1.06</v>
      </c>
    </row>
    <row r="3046" spans="1:7" x14ac:dyDescent="0.15">
      <c r="A3046" s="53">
        <v>810</v>
      </c>
      <c r="B3046" s="11" t="s">
        <v>10261</v>
      </c>
      <c r="C3046" s="53">
        <v>1.2270000000000001</v>
      </c>
      <c r="D3046" s="53">
        <v>1.2869999999999999</v>
      </c>
      <c r="E3046" s="55">
        <v>2.5000000000000001E-3</v>
      </c>
      <c r="F3046" s="53">
        <v>1.224</v>
      </c>
      <c r="G3046" s="53">
        <v>1.284</v>
      </c>
    </row>
    <row r="3047" spans="1:7" x14ac:dyDescent="0.15">
      <c r="A3047" s="53">
        <v>1560</v>
      </c>
      <c r="B3047" s="11" t="s">
        <v>6389</v>
      </c>
      <c r="C3047" s="53">
        <v>0.57310000000000005</v>
      </c>
      <c r="D3047" s="53">
        <v>0.57310000000000005</v>
      </c>
      <c r="E3047" s="55">
        <v>2.3999999999999998E-3</v>
      </c>
      <c r="F3047" s="53">
        <v>0.57169999999999999</v>
      </c>
      <c r="G3047" s="53">
        <v>0.57169999999999999</v>
      </c>
    </row>
    <row r="3048" spans="1:7" x14ac:dyDescent="0.15">
      <c r="A3048" s="53">
        <v>4113</v>
      </c>
      <c r="B3048" s="11" t="s">
        <v>8373</v>
      </c>
      <c r="C3048" s="53">
        <v>1.0651999999999999</v>
      </c>
      <c r="D3048" s="53">
        <v>1.0651999999999999</v>
      </c>
      <c r="E3048" s="55">
        <v>2.3999999999999998E-3</v>
      </c>
      <c r="F3048" s="53">
        <v>1.0626</v>
      </c>
      <c r="G3048" s="53">
        <v>1.0626</v>
      </c>
    </row>
    <row r="3049" spans="1:7" x14ac:dyDescent="0.15">
      <c r="A3049" s="53">
        <v>1033</v>
      </c>
      <c r="B3049" s="11" t="s">
        <v>10118</v>
      </c>
      <c r="C3049" s="53">
        <v>1.23</v>
      </c>
      <c r="D3049" s="53">
        <v>1.39</v>
      </c>
      <c r="E3049" s="55">
        <v>2.3999999999999998E-3</v>
      </c>
      <c r="F3049" s="53">
        <v>1.2270000000000001</v>
      </c>
      <c r="G3049" s="53">
        <v>1.387</v>
      </c>
    </row>
    <row r="3050" spans="1:7" x14ac:dyDescent="0.15">
      <c r="A3050" s="53">
        <v>4116</v>
      </c>
      <c r="B3050" s="11" t="s">
        <v>9661</v>
      </c>
      <c r="C3050" s="53">
        <v>1.1489</v>
      </c>
      <c r="D3050" s="53">
        <v>1.1489</v>
      </c>
      <c r="E3050" s="55">
        <v>2.3999999999999998E-3</v>
      </c>
      <c r="F3050" s="53">
        <v>1.1460999999999999</v>
      </c>
      <c r="G3050" s="53">
        <v>1.1460999999999999</v>
      </c>
    </row>
    <row r="3051" spans="1:7" x14ac:dyDescent="0.15">
      <c r="A3051" s="53">
        <v>1597</v>
      </c>
      <c r="B3051" s="11" t="s">
        <v>10297</v>
      </c>
      <c r="C3051" s="53">
        <v>1.232</v>
      </c>
      <c r="D3051" s="53">
        <v>1.232</v>
      </c>
      <c r="E3051" s="55">
        <v>2.3999999999999998E-3</v>
      </c>
      <c r="F3051" s="53">
        <v>1.2290000000000001</v>
      </c>
      <c r="G3051" s="53">
        <v>1.2290000000000001</v>
      </c>
    </row>
    <row r="3052" spans="1:7" x14ac:dyDescent="0.15">
      <c r="A3052" s="53">
        <v>603</v>
      </c>
      <c r="B3052" s="11" t="s">
        <v>10330</v>
      </c>
      <c r="C3052" s="53">
        <v>0.82299999999999995</v>
      </c>
      <c r="D3052" s="53">
        <v>0.82299999999999995</v>
      </c>
      <c r="E3052" s="55">
        <v>2.3999999999999998E-3</v>
      </c>
      <c r="F3052" s="53">
        <v>0.82099999999999995</v>
      </c>
      <c r="G3052" s="53">
        <v>0.82099999999999995</v>
      </c>
    </row>
    <row r="3053" spans="1:7" x14ac:dyDescent="0.15">
      <c r="A3053" s="53">
        <v>1671</v>
      </c>
      <c r="B3053" s="11" t="s">
        <v>108</v>
      </c>
      <c r="C3053" s="53">
        <v>1.236</v>
      </c>
      <c r="D3053" s="53">
        <v>1.236</v>
      </c>
      <c r="E3053" s="55">
        <v>2.3999999999999998E-3</v>
      </c>
      <c r="F3053" s="53">
        <v>1.2330000000000001</v>
      </c>
      <c r="G3053" s="53">
        <v>1.2330000000000001</v>
      </c>
    </row>
    <row r="3054" spans="1:7" x14ac:dyDescent="0.15">
      <c r="A3054" s="53">
        <v>1037</v>
      </c>
      <c r="B3054" s="11" t="s">
        <v>7969</v>
      </c>
      <c r="C3054" s="53">
        <v>0.82399999999999995</v>
      </c>
      <c r="D3054" s="53">
        <v>0.82399999999999995</v>
      </c>
      <c r="E3054" s="55">
        <v>2.3999999999999998E-3</v>
      </c>
      <c r="F3054" s="53">
        <v>0.82199999999999995</v>
      </c>
      <c r="G3054" s="53">
        <v>0.82199999999999995</v>
      </c>
    </row>
    <row r="3055" spans="1:7" x14ac:dyDescent="0.15">
      <c r="A3055" s="53">
        <v>519677</v>
      </c>
      <c r="B3055" s="11" t="s">
        <v>7829</v>
      </c>
      <c r="C3055" s="53">
        <v>1.655</v>
      </c>
      <c r="D3055" s="53">
        <v>1.655</v>
      </c>
      <c r="E3055" s="55">
        <v>2.3999999999999998E-3</v>
      </c>
      <c r="F3055" s="53">
        <v>1.651</v>
      </c>
      <c r="G3055" s="53">
        <v>1.651</v>
      </c>
    </row>
    <row r="3056" spans="1:7" x14ac:dyDescent="0.15">
      <c r="A3056" s="53">
        <v>4084</v>
      </c>
      <c r="B3056" s="11" t="s">
        <v>6866</v>
      </c>
      <c r="C3056" s="53">
        <v>1.0362</v>
      </c>
      <c r="D3056" s="53">
        <v>1.0602</v>
      </c>
      <c r="E3056" s="55">
        <v>2.3999999999999998E-3</v>
      </c>
      <c r="F3056" s="53">
        <v>1.0337000000000001</v>
      </c>
      <c r="G3056" s="53">
        <v>1.0577000000000001</v>
      </c>
    </row>
    <row r="3057" spans="1:7" x14ac:dyDescent="0.15">
      <c r="A3057" s="53">
        <v>1103</v>
      </c>
      <c r="B3057" s="11" t="s">
        <v>8133</v>
      </c>
      <c r="C3057" s="53">
        <v>1.246</v>
      </c>
      <c r="D3057" s="53">
        <v>1.246</v>
      </c>
      <c r="E3057" s="55">
        <v>2.3999999999999998E-3</v>
      </c>
      <c r="F3057" s="53">
        <v>1.2430000000000001</v>
      </c>
      <c r="G3057" s="53">
        <v>1.2430000000000001</v>
      </c>
    </row>
    <row r="3058" spans="1:7" x14ac:dyDescent="0.15">
      <c r="A3058" s="53">
        <v>4747</v>
      </c>
      <c r="B3058" s="11" t="s">
        <v>10238</v>
      </c>
      <c r="C3058" s="53">
        <v>1.0385</v>
      </c>
      <c r="D3058" s="53">
        <v>1.0385</v>
      </c>
      <c r="E3058" s="55">
        <v>2.3999999999999998E-3</v>
      </c>
      <c r="F3058" s="53">
        <v>1.036</v>
      </c>
      <c r="G3058" s="53">
        <v>1.036</v>
      </c>
    </row>
    <row r="3059" spans="1:7" x14ac:dyDescent="0.15">
      <c r="A3059" s="53">
        <v>3736</v>
      </c>
      <c r="B3059" s="11" t="s">
        <v>6708</v>
      </c>
      <c r="C3059" s="53">
        <v>0.91479999999999995</v>
      </c>
      <c r="D3059" s="53">
        <v>0.91479999999999995</v>
      </c>
      <c r="E3059" s="55">
        <v>2.3999999999999998E-3</v>
      </c>
      <c r="F3059" s="53">
        <v>0.91259999999999997</v>
      </c>
      <c r="G3059" s="53">
        <v>0.91259999999999997</v>
      </c>
    </row>
    <row r="3060" spans="1:7" x14ac:dyDescent="0.15">
      <c r="A3060" s="53">
        <v>1031</v>
      </c>
      <c r="B3060" s="11" t="s">
        <v>9874</v>
      </c>
      <c r="C3060" s="53">
        <v>1.2529999999999999</v>
      </c>
      <c r="D3060" s="53">
        <v>1.413</v>
      </c>
      <c r="E3060" s="55">
        <v>2.3999999999999998E-3</v>
      </c>
      <c r="F3060" s="53">
        <v>1.25</v>
      </c>
      <c r="G3060" s="53">
        <v>1.41</v>
      </c>
    </row>
    <row r="3061" spans="1:7" x14ac:dyDescent="0.15">
      <c r="A3061" s="53">
        <v>630109</v>
      </c>
      <c r="B3061" s="11" t="s">
        <v>336</v>
      </c>
      <c r="C3061" s="53">
        <v>1.254</v>
      </c>
      <c r="D3061" s="53">
        <v>1.5740000000000001</v>
      </c>
      <c r="E3061" s="55">
        <v>2.3999999999999998E-3</v>
      </c>
      <c r="F3061" s="53">
        <v>1.2509999999999999</v>
      </c>
      <c r="G3061" s="53">
        <v>1.571</v>
      </c>
    </row>
    <row r="3062" spans="1:7" x14ac:dyDescent="0.15">
      <c r="A3062" s="53">
        <v>671010</v>
      </c>
      <c r="B3062" s="11" t="s">
        <v>5965</v>
      </c>
      <c r="C3062" s="53">
        <v>0.83599999999999997</v>
      </c>
      <c r="D3062" s="53">
        <v>0.83599999999999997</v>
      </c>
      <c r="E3062" s="55">
        <v>2.3999999999999998E-3</v>
      </c>
      <c r="F3062" s="53">
        <v>0.83399999999999996</v>
      </c>
      <c r="G3062" s="53">
        <v>0.83399999999999996</v>
      </c>
    </row>
    <row r="3063" spans="1:7" x14ac:dyDescent="0.15">
      <c r="A3063" s="53">
        <v>350006</v>
      </c>
      <c r="B3063" s="11" t="s">
        <v>171</v>
      </c>
      <c r="C3063" s="53">
        <v>1.7988</v>
      </c>
      <c r="D3063" s="53">
        <v>1.8388</v>
      </c>
      <c r="E3063" s="55">
        <v>2.3999999999999998E-3</v>
      </c>
      <c r="F3063" s="53">
        <v>1.7945</v>
      </c>
      <c r="G3063" s="53">
        <v>1.8345</v>
      </c>
    </row>
    <row r="3064" spans="1:7" x14ac:dyDescent="0.15">
      <c r="A3064" s="53">
        <v>540004</v>
      </c>
      <c r="B3064" s="11" t="s">
        <v>7843</v>
      </c>
      <c r="C3064" s="53">
        <v>1.4642999999999999</v>
      </c>
      <c r="D3064" s="53">
        <v>2.0842999999999998</v>
      </c>
      <c r="E3064" s="55">
        <v>2.3999999999999998E-3</v>
      </c>
      <c r="F3064" s="53">
        <v>1.4608000000000001</v>
      </c>
      <c r="G3064" s="53">
        <v>2.0808</v>
      </c>
    </row>
    <row r="3065" spans="1:7" x14ac:dyDescent="0.15">
      <c r="A3065" s="53">
        <v>161122</v>
      </c>
      <c r="B3065" s="11" t="s">
        <v>9720</v>
      </c>
      <c r="C3065" s="53">
        <v>0.9627</v>
      </c>
      <c r="D3065" s="53">
        <v>0</v>
      </c>
      <c r="E3065" s="55">
        <v>2.3999999999999998E-3</v>
      </c>
      <c r="F3065" s="53">
        <v>0.96040000000000003</v>
      </c>
      <c r="G3065" s="53">
        <v>0</v>
      </c>
    </row>
    <row r="3066" spans="1:7" x14ac:dyDescent="0.15">
      <c r="A3066" s="53">
        <v>160224</v>
      </c>
      <c r="B3066" s="11" t="s">
        <v>5774</v>
      </c>
      <c r="C3066" s="53">
        <v>1.0886</v>
      </c>
      <c r="D3066" s="53">
        <v>0.75739999999999996</v>
      </c>
      <c r="E3066" s="55">
        <v>2.3999999999999998E-3</v>
      </c>
      <c r="F3066" s="53">
        <v>1.0860000000000001</v>
      </c>
      <c r="G3066" s="53">
        <v>0.75570000000000004</v>
      </c>
    </row>
    <row r="3067" spans="1:7" x14ac:dyDescent="0.15">
      <c r="A3067" s="53">
        <v>1326</v>
      </c>
      <c r="B3067" s="11" t="s">
        <v>6830</v>
      </c>
      <c r="C3067" s="53">
        <v>1.0902000000000001</v>
      </c>
      <c r="D3067" s="53">
        <v>1.0902000000000001</v>
      </c>
      <c r="E3067" s="55">
        <v>2.3999999999999998E-3</v>
      </c>
      <c r="F3067" s="53">
        <v>1.0875999999999999</v>
      </c>
      <c r="G3067" s="53">
        <v>1.0875999999999999</v>
      </c>
    </row>
    <row r="3068" spans="1:7" x14ac:dyDescent="0.15">
      <c r="A3068" s="53">
        <v>143</v>
      </c>
      <c r="B3068" s="11" t="s">
        <v>6976</v>
      </c>
      <c r="C3068" s="53">
        <v>1.3002</v>
      </c>
      <c r="D3068" s="53">
        <v>1.3502000000000001</v>
      </c>
      <c r="E3068" s="55">
        <v>2.3999999999999998E-3</v>
      </c>
      <c r="F3068" s="53">
        <v>1.2970999999999999</v>
      </c>
      <c r="G3068" s="53">
        <v>1.3471</v>
      </c>
    </row>
    <row r="3069" spans="1:7" x14ac:dyDescent="0.15">
      <c r="A3069" s="53">
        <v>162105</v>
      </c>
      <c r="B3069" s="11" t="s">
        <v>8333</v>
      </c>
      <c r="C3069" s="53">
        <v>1.0587</v>
      </c>
      <c r="D3069" s="53">
        <v>1.4244000000000001</v>
      </c>
      <c r="E3069" s="55">
        <v>2.3999999999999998E-3</v>
      </c>
      <c r="F3069" s="53">
        <v>1.0562</v>
      </c>
      <c r="G3069" s="53">
        <v>1.4218999999999999</v>
      </c>
    </row>
    <row r="3070" spans="1:7" x14ac:dyDescent="0.15">
      <c r="A3070" s="53">
        <v>46</v>
      </c>
      <c r="B3070" s="11" t="s">
        <v>6833</v>
      </c>
      <c r="C3070" s="53">
        <v>1.2709999999999999</v>
      </c>
      <c r="D3070" s="53">
        <v>1.411</v>
      </c>
      <c r="E3070" s="55">
        <v>2.3999999999999998E-3</v>
      </c>
      <c r="F3070" s="53">
        <v>1.268</v>
      </c>
      <c r="G3070" s="53">
        <v>1.4079999999999999</v>
      </c>
    </row>
    <row r="3071" spans="1:7" x14ac:dyDescent="0.15">
      <c r="A3071" s="53">
        <v>5047</v>
      </c>
      <c r="B3071" s="11" t="s">
        <v>9113</v>
      </c>
      <c r="C3071" s="53">
        <v>1.0177</v>
      </c>
      <c r="D3071" s="53">
        <v>1.0177</v>
      </c>
      <c r="E3071" s="55">
        <v>2.3999999999999998E-3</v>
      </c>
      <c r="F3071" s="53">
        <v>1.0153000000000001</v>
      </c>
      <c r="G3071" s="53">
        <v>1.0153000000000001</v>
      </c>
    </row>
    <row r="3072" spans="1:7" x14ac:dyDescent="0.15">
      <c r="A3072" s="53">
        <v>1325</v>
      </c>
      <c r="B3072" s="11" t="s">
        <v>6827</v>
      </c>
      <c r="C3072" s="53">
        <v>1.1067</v>
      </c>
      <c r="D3072" s="53">
        <v>1.1067</v>
      </c>
      <c r="E3072" s="55">
        <v>2.3999999999999998E-3</v>
      </c>
      <c r="F3072" s="53">
        <v>1.1041000000000001</v>
      </c>
      <c r="G3072" s="53">
        <v>1.1041000000000001</v>
      </c>
    </row>
    <row r="3073" spans="1:7" x14ac:dyDescent="0.15">
      <c r="A3073" s="53">
        <v>3734</v>
      </c>
      <c r="B3073" s="11" t="s">
        <v>8290</v>
      </c>
      <c r="C3073" s="53">
        <v>1.0663</v>
      </c>
      <c r="D3073" s="53">
        <v>1.0663</v>
      </c>
      <c r="E3073" s="55">
        <v>2.3999999999999998E-3</v>
      </c>
      <c r="F3073" s="53">
        <v>1.0638000000000001</v>
      </c>
      <c r="G3073" s="53">
        <v>1.0638000000000001</v>
      </c>
    </row>
    <row r="3074" spans="1:7" x14ac:dyDescent="0.15">
      <c r="A3074" s="53">
        <v>519110</v>
      </c>
      <c r="B3074" s="11" t="s">
        <v>7602</v>
      </c>
      <c r="C3074" s="53">
        <v>1.2809999999999999</v>
      </c>
      <c r="D3074" s="53">
        <v>1.544</v>
      </c>
      <c r="E3074" s="55">
        <v>2.3E-3</v>
      </c>
      <c r="F3074" s="53">
        <v>1.278</v>
      </c>
      <c r="G3074" s="53">
        <v>1.5409999999999999</v>
      </c>
    </row>
    <row r="3075" spans="1:7" x14ac:dyDescent="0.15">
      <c r="A3075" s="53">
        <v>4015</v>
      </c>
      <c r="B3075" s="11" t="s">
        <v>8407</v>
      </c>
      <c r="C3075" s="53">
        <v>1.0681</v>
      </c>
      <c r="D3075" s="53">
        <v>1.0681</v>
      </c>
      <c r="E3075" s="55">
        <v>2.3E-3</v>
      </c>
      <c r="F3075" s="53">
        <v>1.0656000000000001</v>
      </c>
      <c r="G3075" s="53">
        <v>1.0656000000000001</v>
      </c>
    </row>
    <row r="3076" spans="1:7" x14ac:dyDescent="0.15">
      <c r="A3076" s="53">
        <v>4013</v>
      </c>
      <c r="B3076" s="11" t="s">
        <v>8408</v>
      </c>
      <c r="C3076" s="53">
        <v>1.0686</v>
      </c>
      <c r="D3076" s="53">
        <v>1.0686</v>
      </c>
      <c r="E3076" s="55">
        <v>2.3E-3</v>
      </c>
      <c r="F3076" s="53">
        <v>1.0661</v>
      </c>
      <c r="G3076" s="53">
        <v>1.0661</v>
      </c>
    </row>
    <row r="3077" spans="1:7" x14ac:dyDescent="0.15">
      <c r="A3077" s="53">
        <v>3735</v>
      </c>
      <c r="B3077" s="11" t="s">
        <v>8284</v>
      </c>
      <c r="C3077" s="53">
        <v>1.0697000000000001</v>
      </c>
      <c r="D3077" s="53">
        <v>1.0697000000000001</v>
      </c>
      <c r="E3077" s="55">
        <v>2.3E-3</v>
      </c>
      <c r="F3077" s="53">
        <v>1.0671999999999999</v>
      </c>
      <c r="G3077" s="53">
        <v>1.0671999999999999</v>
      </c>
    </row>
    <row r="3078" spans="1:7" x14ac:dyDescent="0.15">
      <c r="A3078" s="53">
        <v>4014</v>
      </c>
      <c r="B3078" s="11" t="s">
        <v>8409</v>
      </c>
      <c r="C3078" s="53">
        <v>1.0705</v>
      </c>
      <c r="D3078" s="53">
        <v>1.0705</v>
      </c>
      <c r="E3078" s="55">
        <v>2.3E-3</v>
      </c>
      <c r="F3078" s="53">
        <v>1.0680000000000001</v>
      </c>
      <c r="G3078" s="53">
        <v>1.0680000000000001</v>
      </c>
    </row>
    <row r="3079" spans="1:7" x14ac:dyDescent="0.15">
      <c r="A3079" s="53">
        <v>4456</v>
      </c>
      <c r="B3079" s="11" t="s">
        <v>9397</v>
      </c>
      <c r="C3079" s="53">
        <v>0.98509999999999998</v>
      </c>
      <c r="D3079" s="53">
        <v>0.98509999999999998</v>
      </c>
      <c r="E3079" s="55">
        <v>2.3E-3</v>
      </c>
      <c r="F3079" s="53">
        <v>0.98280000000000001</v>
      </c>
      <c r="G3079" s="53">
        <v>0.98280000000000001</v>
      </c>
    </row>
    <row r="3080" spans="1:7" x14ac:dyDescent="0.15">
      <c r="A3080" s="53">
        <v>4012</v>
      </c>
      <c r="B3080" s="11" t="s">
        <v>8410</v>
      </c>
      <c r="C3080" s="53">
        <v>1.0712999999999999</v>
      </c>
      <c r="D3080" s="53">
        <v>1.0712999999999999</v>
      </c>
      <c r="E3080" s="55">
        <v>2.3E-3</v>
      </c>
      <c r="F3080" s="53">
        <v>1.0688</v>
      </c>
      <c r="G3080" s="53">
        <v>1.0688</v>
      </c>
    </row>
    <row r="3081" spans="1:7" x14ac:dyDescent="0.15">
      <c r="A3081" s="53">
        <v>630009</v>
      </c>
      <c r="B3081" s="11" t="s">
        <v>330</v>
      </c>
      <c r="C3081" s="53">
        <v>1.292</v>
      </c>
      <c r="D3081" s="53">
        <v>1.6220000000000001</v>
      </c>
      <c r="E3081" s="55">
        <v>2.3E-3</v>
      </c>
      <c r="F3081" s="53">
        <v>1.2889999999999999</v>
      </c>
      <c r="G3081" s="53">
        <v>1.619</v>
      </c>
    </row>
    <row r="3082" spans="1:7" x14ac:dyDescent="0.15">
      <c r="A3082" s="53">
        <v>2010</v>
      </c>
      <c r="B3082" s="11" t="s">
        <v>9084</v>
      </c>
      <c r="C3082" s="53">
        <v>1.0771999999999999</v>
      </c>
      <c r="D3082" s="53">
        <v>1.0771999999999999</v>
      </c>
      <c r="E3082" s="55">
        <v>2.3E-3</v>
      </c>
      <c r="F3082" s="53">
        <v>1.0747</v>
      </c>
      <c r="G3082" s="53">
        <v>1.0747</v>
      </c>
    </row>
    <row r="3083" spans="1:7" x14ac:dyDescent="0.15">
      <c r="A3083" s="53">
        <v>2052</v>
      </c>
      <c r="B3083" s="11" t="s">
        <v>8385</v>
      </c>
      <c r="C3083" s="53">
        <v>1.2949999999999999</v>
      </c>
      <c r="D3083" s="53">
        <v>1.363</v>
      </c>
      <c r="E3083" s="55">
        <v>2.3E-3</v>
      </c>
      <c r="F3083" s="53">
        <v>1.292</v>
      </c>
      <c r="G3083" s="53">
        <v>1.36</v>
      </c>
    </row>
    <row r="3084" spans="1:7" x14ac:dyDescent="0.15">
      <c r="A3084" s="53">
        <v>4083</v>
      </c>
      <c r="B3084" s="11" t="s">
        <v>6862</v>
      </c>
      <c r="C3084" s="53">
        <v>1.0386</v>
      </c>
      <c r="D3084" s="53">
        <v>1.0636000000000001</v>
      </c>
      <c r="E3084" s="55">
        <v>2.3E-3</v>
      </c>
      <c r="F3084" s="53">
        <v>1.0362</v>
      </c>
      <c r="G3084" s="53">
        <v>1.0611999999999999</v>
      </c>
    </row>
    <row r="3085" spans="1:7" x14ac:dyDescent="0.15">
      <c r="A3085" s="53">
        <v>5145</v>
      </c>
      <c r="B3085" s="11" t="s">
        <v>8189</v>
      </c>
      <c r="C3085" s="53">
        <v>0.95240000000000002</v>
      </c>
      <c r="D3085" s="53">
        <v>0.95240000000000002</v>
      </c>
      <c r="E3085" s="55">
        <v>2.3E-3</v>
      </c>
      <c r="F3085" s="53">
        <v>0.95020000000000004</v>
      </c>
      <c r="G3085" s="53">
        <v>0.95020000000000004</v>
      </c>
    </row>
    <row r="3086" spans="1:7" x14ac:dyDescent="0.15">
      <c r="A3086" s="53">
        <v>5144</v>
      </c>
      <c r="B3086" s="11" t="s">
        <v>8197</v>
      </c>
      <c r="C3086" s="53">
        <v>0.95330000000000004</v>
      </c>
      <c r="D3086" s="53">
        <v>0.95330000000000004</v>
      </c>
      <c r="E3086" s="55">
        <v>2.3E-3</v>
      </c>
      <c r="F3086" s="53">
        <v>0.95109999999999995</v>
      </c>
      <c r="G3086" s="53">
        <v>0.95109999999999995</v>
      </c>
    </row>
    <row r="3087" spans="1:7" x14ac:dyDescent="0.15">
      <c r="A3087" s="53">
        <v>4048</v>
      </c>
      <c r="B3087" s="11" t="s">
        <v>9796</v>
      </c>
      <c r="C3087" s="53">
        <v>1.0844</v>
      </c>
      <c r="D3087" s="53">
        <v>1.0844</v>
      </c>
      <c r="E3087" s="55">
        <v>2.3E-3</v>
      </c>
      <c r="F3087" s="53">
        <v>1.0819000000000001</v>
      </c>
      <c r="G3087" s="53">
        <v>1.0819000000000001</v>
      </c>
    </row>
    <row r="3088" spans="1:7" x14ac:dyDescent="0.15">
      <c r="A3088" s="53">
        <v>5048</v>
      </c>
      <c r="B3088" s="11" t="s">
        <v>9118</v>
      </c>
      <c r="C3088" s="53">
        <v>1.0003</v>
      </c>
      <c r="D3088" s="53">
        <v>1.0003</v>
      </c>
      <c r="E3088" s="55">
        <v>2.3E-3</v>
      </c>
      <c r="F3088" s="53">
        <v>0.998</v>
      </c>
      <c r="G3088" s="53">
        <v>0.998</v>
      </c>
    </row>
    <row r="3089" spans="1:7" x14ac:dyDescent="0.15">
      <c r="A3089" s="53">
        <v>2009</v>
      </c>
      <c r="B3089" s="11" t="s">
        <v>9085</v>
      </c>
      <c r="C3089" s="53">
        <v>1.0918000000000001</v>
      </c>
      <c r="D3089" s="53">
        <v>1.0918000000000001</v>
      </c>
      <c r="E3089" s="55">
        <v>2.3E-3</v>
      </c>
      <c r="F3089" s="53">
        <v>1.0892999999999999</v>
      </c>
      <c r="G3089" s="53">
        <v>1.0892999999999999</v>
      </c>
    </row>
    <row r="3090" spans="1:7" x14ac:dyDescent="0.15">
      <c r="A3090" s="53">
        <v>3295</v>
      </c>
      <c r="B3090" s="11" t="s">
        <v>8281</v>
      </c>
      <c r="C3090" s="53">
        <v>1.0518000000000001</v>
      </c>
      <c r="D3090" s="53">
        <v>1.0518000000000001</v>
      </c>
      <c r="E3090" s="55">
        <v>2.3E-3</v>
      </c>
      <c r="F3090" s="53">
        <v>1.0494000000000001</v>
      </c>
      <c r="G3090" s="53">
        <v>1.0494000000000001</v>
      </c>
    </row>
    <row r="3091" spans="1:7" x14ac:dyDescent="0.15">
      <c r="A3091" s="53">
        <v>2601</v>
      </c>
      <c r="B3091" s="11" t="s">
        <v>5698</v>
      </c>
      <c r="C3091" s="53">
        <v>1.0085999999999999</v>
      </c>
      <c r="D3091" s="53">
        <v>1.0085999999999999</v>
      </c>
      <c r="E3091" s="55">
        <v>2.3E-3</v>
      </c>
      <c r="F3091" s="53">
        <v>1.0063</v>
      </c>
      <c r="G3091" s="53">
        <v>1.0063</v>
      </c>
    </row>
    <row r="3092" spans="1:7" x14ac:dyDescent="0.15">
      <c r="A3092" s="53">
        <v>3161</v>
      </c>
      <c r="B3092" s="11" t="s">
        <v>8297</v>
      </c>
      <c r="C3092" s="53">
        <v>1.0536000000000001</v>
      </c>
      <c r="D3092" s="53">
        <v>1.0536000000000001</v>
      </c>
      <c r="E3092" s="55">
        <v>2.3E-3</v>
      </c>
      <c r="F3092" s="53">
        <v>1.0511999999999999</v>
      </c>
      <c r="G3092" s="53">
        <v>1.0511999999999999</v>
      </c>
    </row>
    <row r="3093" spans="1:7" x14ac:dyDescent="0.15">
      <c r="A3093" s="53">
        <v>3666</v>
      </c>
      <c r="B3093" s="11" t="s">
        <v>6056</v>
      </c>
      <c r="C3093" s="53">
        <v>1.0565</v>
      </c>
      <c r="D3093" s="53">
        <v>1.0565</v>
      </c>
      <c r="E3093" s="55">
        <v>2.3E-3</v>
      </c>
      <c r="F3093" s="53">
        <v>1.0541</v>
      </c>
      <c r="G3093" s="53">
        <v>1.0541</v>
      </c>
    </row>
    <row r="3094" spans="1:7" x14ac:dyDescent="0.15">
      <c r="A3094" s="53">
        <v>485005</v>
      </c>
      <c r="B3094" s="11" t="s">
        <v>7317</v>
      </c>
      <c r="C3094" s="53">
        <v>1.0626</v>
      </c>
      <c r="D3094" s="53">
        <v>1.7704</v>
      </c>
      <c r="E3094" s="55">
        <v>2.3E-3</v>
      </c>
      <c r="F3094" s="53">
        <v>1.0602</v>
      </c>
      <c r="G3094" s="53">
        <v>1.768</v>
      </c>
    </row>
    <row r="3095" spans="1:7" x14ac:dyDescent="0.15">
      <c r="A3095" s="53">
        <v>1406</v>
      </c>
      <c r="B3095" s="11" t="s">
        <v>9916</v>
      </c>
      <c r="C3095" s="53">
        <v>1.0632999999999999</v>
      </c>
      <c r="D3095" s="53">
        <v>1.1032999999999999</v>
      </c>
      <c r="E3095" s="55">
        <v>2.3E-3</v>
      </c>
      <c r="F3095" s="53">
        <v>1.0609</v>
      </c>
      <c r="G3095" s="53">
        <v>1.1009</v>
      </c>
    </row>
    <row r="3096" spans="1:7" x14ac:dyDescent="0.15">
      <c r="A3096" s="53">
        <v>485105</v>
      </c>
      <c r="B3096" s="11" t="s">
        <v>7307</v>
      </c>
      <c r="C3096" s="53">
        <v>1.0639000000000001</v>
      </c>
      <c r="D3096" s="53">
        <v>1.8211999999999999</v>
      </c>
      <c r="E3096" s="55">
        <v>2.3E-3</v>
      </c>
      <c r="F3096" s="53">
        <v>1.0615000000000001</v>
      </c>
      <c r="G3096" s="53">
        <v>1.8188</v>
      </c>
    </row>
    <row r="3097" spans="1:7" x14ac:dyDescent="0.15">
      <c r="A3097" s="53">
        <v>3592</v>
      </c>
      <c r="B3097" s="11" t="s">
        <v>8928</v>
      </c>
      <c r="C3097" s="53">
        <v>1.1085</v>
      </c>
      <c r="D3097" s="53">
        <v>1.1085</v>
      </c>
      <c r="E3097" s="55">
        <v>2.3E-3</v>
      </c>
      <c r="F3097" s="53">
        <v>1.1060000000000001</v>
      </c>
      <c r="G3097" s="53">
        <v>1.1060000000000001</v>
      </c>
    </row>
    <row r="3098" spans="1:7" x14ac:dyDescent="0.15">
      <c r="A3098" s="53">
        <v>160718</v>
      </c>
      <c r="B3098" s="11" t="s">
        <v>9875</v>
      </c>
      <c r="C3098" s="53">
        <v>1.0204</v>
      </c>
      <c r="D3098" s="53">
        <v>1.3199000000000001</v>
      </c>
      <c r="E3098" s="55">
        <v>2.3E-3</v>
      </c>
      <c r="F3098" s="53">
        <v>1.0181</v>
      </c>
      <c r="G3098" s="53">
        <v>1.3176000000000001</v>
      </c>
    </row>
    <row r="3099" spans="1:7" x14ac:dyDescent="0.15">
      <c r="A3099" s="53">
        <v>121012</v>
      </c>
      <c r="B3099" s="11" t="s">
        <v>8481</v>
      </c>
      <c r="C3099" s="53">
        <v>1.3320000000000001</v>
      </c>
      <c r="D3099" s="53">
        <v>1.6659999999999999</v>
      </c>
      <c r="E3099" s="55">
        <v>2.3E-3</v>
      </c>
      <c r="F3099" s="53">
        <v>1.329</v>
      </c>
      <c r="G3099" s="53">
        <v>1.663</v>
      </c>
    </row>
    <row r="3100" spans="1:7" x14ac:dyDescent="0.15">
      <c r="A3100" s="53">
        <v>2069</v>
      </c>
      <c r="B3100" s="11" t="s">
        <v>8139</v>
      </c>
      <c r="C3100" s="53">
        <v>1.1575</v>
      </c>
      <c r="D3100" s="53">
        <v>1.1575</v>
      </c>
      <c r="E3100" s="55">
        <v>2.3E-3</v>
      </c>
      <c r="F3100" s="53">
        <v>1.1549</v>
      </c>
      <c r="G3100" s="53">
        <v>1.1549</v>
      </c>
    </row>
    <row r="3101" spans="1:7" x14ac:dyDescent="0.15">
      <c r="A3101" s="53">
        <v>3591</v>
      </c>
      <c r="B3101" s="11" t="s">
        <v>8924</v>
      </c>
      <c r="C3101" s="53">
        <v>1.1137999999999999</v>
      </c>
      <c r="D3101" s="53">
        <v>1.1137999999999999</v>
      </c>
      <c r="E3101" s="55">
        <v>2.2000000000000001E-3</v>
      </c>
      <c r="F3101" s="53">
        <v>1.1113</v>
      </c>
      <c r="G3101" s="53">
        <v>1.1113</v>
      </c>
    </row>
    <row r="3102" spans="1:7" x14ac:dyDescent="0.15">
      <c r="A3102" s="53">
        <v>1250</v>
      </c>
      <c r="B3102" s="11" t="s">
        <v>6054</v>
      </c>
      <c r="C3102" s="53">
        <v>1.1155999999999999</v>
      </c>
      <c r="D3102" s="53">
        <v>1.1155999999999999</v>
      </c>
      <c r="E3102" s="55">
        <v>2.2000000000000001E-3</v>
      </c>
      <c r="F3102" s="53">
        <v>1.1131</v>
      </c>
      <c r="G3102" s="53">
        <v>1.1131</v>
      </c>
    </row>
    <row r="3103" spans="1:7" x14ac:dyDescent="0.15">
      <c r="A3103" s="53">
        <v>1289</v>
      </c>
      <c r="B3103" s="11" t="s">
        <v>8487</v>
      </c>
      <c r="C3103" s="53">
        <v>1.339</v>
      </c>
      <c r="D3103" s="53">
        <v>1.339</v>
      </c>
      <c r="E3103" s="55">
        <v>2.2000000000000001E-3</v>
      </c>
      <c r="F3103" s="53">
        <v>1.3360000000000001</v>
      </c>
      <c r="G3103" s="53">
        <v>1.3360000000000001</v>
      </c>
    </row>
    <row r="3104" spans="1:7" x14ac:dyDescent="0.15">
      <c r="A3104" s="53">
        <v>4327</v>
      </c>
      <c r="B3104" s="11" t="s">
        <v>7187</v>
      </c>
      <c r="C3104" s="53">
        <v>1.0294000000000001</v>
      </c>
      <c r="D3104" s="53">
        <v>1.0524</v>
      </c>
      <c r="E3104" s="55">
        <v>2.2000000000000001E-3</v>
      </c>
      <c r="F3104" s="53">
        <v>1.0270999999999999</v>
      </c>
      <c r="G3104" s="53">
        <v>1.0501</v>
      </c>
    </row>
    <row r="3105" spans="1:7" x14ac:dyDescent="0.15">
      <c r="A3105" s="53">
        <v>4326</v>
      </c>
      <c r="B3105" s="11" t="s">
        <v>7189</v>
      </c>
      <c r="C3105" s="53">
        <v>1.0311999999999999</v>
      </c>
      <c r="D3105" s="53">
        <v>1.0571999999999999</v>
      </c>
      <c r="E3105" s="55">
        <v>2.2000000000000001E-3</v>
      </c>
      <c r="F3105" s="53">
        <v>1.0288999999999999</v>
      </c>
      <c r="G3105" s="53">
        <v>1.0548999999999999</v>
      </c>
    </row>
    <row r="3106" spans="1:7" x14ac:dyDescent="0.15">
      <c r="A3106" s="53">
        <v>320004</v>
      </c>
      <c r="B3106" s="11" t="s">
        <v>8519</v>
      </c>
      <c r="C3106" s="53">
        <v>1.0358000000000001</v>
      </c>
      <c r="D3106" s="53">
        <v>1.7694000000000001</v>
      </c>
      <c r="E3106" s="55">
        <v>2.2000000000000001E-3</v>
      </c>
      <c r="F3106" s="53">
        <v>1.0335000000000001</v>
      </c>
      <c r="G3106" s="53">
        <v>1.7670999999999999</v>
      </c>
    </row>
    <row r="3107" spans="1:7" x14ac:dyDescent="0.15">
      <c r="A3107" s="53">
        <v>1680</v>
      </c>
      <c r="B3107" s="11" t="s">
        <v>6889</v>
      </c>
      <c r="C3107" s="53">
        <v>0.90300000000000002</v>
      </c>
      <c r="D3107" s="53">
        <v>0.90400000000000003</v>
      </c>
      <c r="E3107" s="55">
        <v>2.2000000000000001E-3</v>
      </c>
      <c r="F3107" s="53">
        <v>0.90100000000000002</v>
      </c>
      <c r="G3107" s="53">
        <v>0.90200000000000002</v>
      </c>
    </row>
    <row r="3108" spans="1:7" x14ac:dyDescent="0.15">
      <c r="A3108" s="53">
        <v>4132</v>
      </c>
      <c r="B3108" s="11" t="s">
        <v>7043</v>
      </c>
      <c r="C3108" s="53">
        <v>1.0398000000000001</v>
      </c>
      <c r="D3108" s="53">
        <v>1.0608</v>
      </c>
      <c r="E3108" s="55">
        <v>2.2000000000000001E-3</v>
      </c>
      <c r="F3108" s="53">
        <v>1.0375000000000001</v>
      </c>
      <c r="G3108" s="53">
        <v>1.0585</v>
      </c>
    </row>
    <row r="3109" spans="1:7" x14ac:dyDescent="0.15">
      <c r="A3109" s="53">
        <v>2850</v>
      </c>
      <c r="B3109" s="11" t="s">
        <v>8393</v>
      </c>
      <c r="C3109" s="53">
        <v>0.90500000000000003</v>
      </c>
      <c r="D3109" s="53">
        <v>0.90500000000000003</v>
      </c>
      <c r="E3109" s="55">
        <v>2.2000000000000001E-3</v>
      </c>
      <c r="F3109" s="53">
        <v>0.90300000000000002</v>
      </c>
      <c r="G3109" s="53">
        <v>0.90300000000000002</v>
      </c>
    </row>
    <row r="3110" spans="1:7" x14ac:dyDescent="0.15">
      <c r="A3110" s="53">
        <v>4131</v>
      </c>
      <c r="B3110" s="11" t="s">
        <v>7030</v>
      </c>
      <c r="C3110" s="53">
        <v>1.0412999999999999</v>
      </c>
      <c r="D3110" s="53">
        <v>1.0643</v>
      </c>
      <c r="E3110" s="55">
        <v>2.2000000000000001E-3</v>
      </c>
      <c r="F3110" s="53">
        <v>1.0389999999999999</v>
      </c>
      <c r="G3110" s="53">
        <v>1.0620000000000001</v>
      </c>
    </row>
    <row r="3111" spans="1:7" x14ac:dyDescent="0.15">
      <c r="A3111" s="53">
        <v>2702</v>
      </c>
      <c r="B3111" s="11" t="s">
        <v>9889</v>
      </c>
      <c r="C3111" s="53">
        <v>1.0422</v>
      </c>
      <c r="D3111" s="53">
        <v>1.0822000000000001</v>
      </c>
      <c r="E3111" s="55">
        <v>2.2000000000000001E-3</v>
      </c>
      <c r="F3111" s="53">
        <v>1.0399</v>
      </c>
      <c r="G3111" s="53">
        <v>1.0799000000000001</v>
      </c>
    </row>
    <row r="3112" spans="1:7" x14ac:dyDescent="0.15">
      <c r="A3112" s="53">
        <v>4676</v>
      </c>
      <c r="B3112" s="11" t="s">
        <v>7799</v>
      </c>
      <c r="C3112" s="53">
        <v>0.90910000000000002</v>
      </c>
      <c r="D3112" s="53">
        <v>0.90910000000000002</v>
      </c>
      <c r="E3112" s="55">
        <v>2.2000000000000001E-3</v>
      </c>
      <c r="F3112" s="53">
        <v>0.90710000000000002</v>
      </c>
      <c r="G3112" s="53">
        <v>0.90710000000000002</v>
      </c>
    </row>
    <row r="3113" spans="1:7" x14ac:dyDescent="0.15">
      <c r="A3113" s="53">
        <v>4572</v>
      </c>
      <c r="B3113" s="11" t="s">
        <v>8488</v>
      </c>
      <c r="C3113" s="53">
        <v>1.0017</v>
      </c>
      <c r="D3113" s="53">
        <v>1.0017</v>
      </c>
      <c r="E3113" s="55">
        <v>2.2000000000000001E-3</v>
      </c>
      <c r="F3113" s="53">
        <v>0.99950000000000006</v>
      </c>
      <c r="G3113" s="53">
        <v>0.99950000000000006</v>
      </c>
    </row>
    <row r="3114" spans="1:7" x14ac:dyDescent="0.15">
      <c r="A3114" s="53">
        <v>4571</v>
      </c>
      <c r="B3114" s="11" t="s">
        <v>8499</v>
      </c>
      <c r="C3114" s="53">
        <v>1.0028999999999999</v>
      </c>
      <c r="D3114" s="53">
        <v>1.0028999999999999</v>
      </c>
      <c r="E3114" s="55">
        <v>2.2000000000000001E-3</v>
      </c>
      <c r="F3114" s="53">
        <v>1.0006999999999999</v>
      </c>
      <c r="G3114" s="53">
        <v>1.0006999999999999</v>
      </c>
    </row>
    <row r="3115" spans="1:7" x14ac:dyDescent="0.15">
      <c r="A3115" s="53">
        <v>1914</v>
      </c>
      <c r="B3115" s="11" t="s">
        <v>8311</v>
      </c>
      <c r="C3115" s="53">
        <v>1.0032000000000001</v>
      </c>
      <c r="D3115" s="53">
        <v>1.0471999999999999</v>
      </c>
      <c r="E3115" s="55">
        <v>2.2000000000000001E-3</v>
      </c>
      <c r="F3115" s="53">
        <v>1.0009999999999999</v>
      </c>
      <c r="G3115" s="53">
        <v>1.0449999999999999</v>
      </c>
    </row>
    <row r="3116" spans="1:7" x14ac:dyDescent="0.15">
      <c r="A3116" s="53">
        <v>945</v>
      </c>
      <c r="B3116" s="11" t="s">
        <v>10149</v>
      </c>
      <c r="C3116" s="53">
        <v>1.3680000000000001</v>
      </c>
      <c r="D3116" s="53">
        <v>1.3680000000000001</v>
      </c>
      <c r="E3116" s="55">
        <v>2.2000000000000001E-3</v>
      </c>
      <c r="F3116" s="53">
        <v>1.365</v>
      </c>
      <c r="G3116" s="53">
        <v>1.365</v>
      </c>
    </row>
    <row r="3117" spans="1:7" x14ac:dyDescent="0.15">
      <c r="A3117" s="53">
        <v>159942</v>
      </c>
      <c r="B3117" s="11" t="s">
        <v>147</v>
      </c>
      <c r="C3117" s="53">
        <v>1.8260000000000001</v>
      </c>
      <c r="D3117" s="53">
        <v>0.55800000000000005</v>
      </c>
      <c r="E3117" s="55">
        <v>2.2000000000000001E-3</v>
      </c>
      <c r="F3117" s="53">
        <v>1.8220000000000001</v>
      </c>
      <c r="G3117" s="53">
        <v>0.55700000000000005</v>
      </c>
    </row>
    <row r="3118" spans="1:7" x14ac:dyDescent="0.15">
      <c r="A3118" s="53">
        <v>2701</v>
      </c>
      <c r="B3118" s="11" t="s">
        <v>9902</v>
      </c>
      <c r="C3118" s="53">
        <v>1.0501</v>
      </c>
      <c r="D3118" s="53">
        <v>1.0901000000000001</v>
      </c>
      <c r="E3118" s="55">
        <v>2.2000000000000001E-3</v>
      </c>
      <c r="F3118" s="53">
        <v>1.0478000000000001</v>
      </c>
      <c r="G3118" s="53">
        <v>1.0878000000000001</v>
      </c>
    </row>
    <row r="3119" spans="1:7" x14ac:dyDescent="0.15">
      <c r="A3119" s="53">
        <v>5008</v>
      </c>
      <c r="B3119" s="11" t="s">
        <v>9890</v>
      </c>
      <c r="C3119" s="53">
        <v>1.0504</v>
      </c>
      <c r="D3119" s="53">
        <v>1.0704</v>
      </c>
      <c r="E3119" s="55">
        <v>2.2000000000000001E-3</v>
      </c>
      <c r="F3119" s="53">
        <v>1.0481</v>
      </c>
      <c r="G3119" s="53">
        <v>1.0681</v>
      </c>
    </row>
    <row r="3120" spans="1:7" x14ac:dyDescent="0.15">
      <c r="A3120" s="53">
        <v>3846</v>
      </c>
      <c r="B3120" s="11" t="s">
        <v>258</v>
      </c>
      <c r="C3120" s="53">
        <v>1.0518000000000001</v>
      </c>
      <c r="D3120" s="53">
        <v>1.0518000000000001</v>
      </c>
      <c r="E3120" s="55">
        <v>2.2000000000000001E-3</v>
      </c>
      <c r="F3120" s="53">
        <v>1.0495000000000001</v>
      </c>
      <c r="G3120" s="53">
        <v>1.0495000000000001</v>
      </c>
    </row>
    <row r="3121" spans="1:7" x14ac:dyDescent="0.15">
      <c r="A3121" s="53">
        <v>1314</v>
      </c>
      <c r="B3121" s="11" t="s">
        <v>9881</v>
      </c>
      <c r="C3121" s="53">
        <v>1.3720000000000001</v>
      </c>
      <c r="D3121" s="53">
        <v>1.3720000000000001</v>
      </c>
      <c r="E3121" s="55">
        <v>2.2000000000000001E-3</v>
      </c>
      <c r="F3121" s="53">
        <v>1.369</v>
      </c>
      <c r="G3121" s="53">
        <v>1.369</v>
      </c>
    </row>
    <row r="3122" spans="1:7" x14ac:dyDescent="0.15">
      <c r="A3122" s="53">
        <v>926</v>
      </c>
      <c r="B3122" s="11" t="s">
        <v>7803</v>
      </c>
      <c r="C3122" s="53">
        <v>0.86950000000000005</v>
      </c>
      <c r="D3122" s="53">
        <v>0.86950000000000005</v>
      </c>
      <c r="E3122" s="55">
        <v>2.2000000000000001E-3</v>
      </c>
      <c r="F3122" s="53">
        <v>0.86760000000000004</v>
      </c>
      <c r="G3122" s="53">
        <v>0.86760000000000004</v>
      </c>
    </row>
    <row r="3123" spans="1:7" x14ac:dyDescent="0.15">
      <c r="A3123" s="53">
        <v>3845</v>
      </c>
      <c r="B3123" s="11" t="s">
        <v>259</v>
      </c>
      <c r="C3123" s="53">
        <v>1.0528</v>
      </c>
      <c r="D3123" s="53">
        <v>1.0528</v>
      </c>
      <c r="E3123" s="55">
        <v>2.2000000000000001E-3</v>
      </c>
      <c r="F3123" s="53">
        <v>1.0505</v>
      </c>
      <c r="G3123" s="53">
        <v>1.0505</v>
      </c>
    </row>
    <row r="3124" spans="1:7" x14ac:dyDescent="0.15">
      <c r="A3124" s="53">
        <v>3689</v>
      </c>
      <c r="B3124" s="11" t="s">
        <v>5982</v>
      </c>
      <c r="C3124" s="53">
        <v>1.0085</v>
      </c>
      <c r="D3124" s="53">
        <v>1.0685</v>
      </c>
      <c r="E3124" s="55">
        <v>2.2000000000000001E-3</v>
      </c>
      <c r="F3124" s="53">
        <v>1.0063</v>
      </c>
      <c r="G3124" s="53">
        <v>1.0663</v>
      </c>
    </row>
    <row r="3125" spans="1:7" x14ac:dyDescent="0.15">
      <c r="A3125" s="53">
        <v>2070</v>
      </c>
      <c r="B3125" s="11" t="s">
        <v>8166</v>
      </c>
      <c r="C3125" s="53">
        <v>1.1471</v>
      </c>
      <c r="D3125" s="53">
        <v>1.1471</v>
      </c>
      <c r="E3125" s="55">
        <v>2.2000000000000001E-3</v>
      </c>
      <c r="F3125" s="53">
        <v>1.1446000000000001</v>
      </c>
      <c r="G3125" s="53">
        <v>1.1446000000000001</v>
      </c>
    </row>
    <row r="3126" spans="1:7" x14ac:dyDescent="0.15">
      <c r="A3126" s="53">
        <v>4634</v>
      </c>
      <c r="B3126" s="11" t="s">
        <v>6537</v>
      </c>
      <c r="C3126" s="53">
        <v>1.0095000000000001</v>
      </c>
      <c r="D3126" s="53">
        <v>1.0095000000000001</v>
      </c>
      <c r="E3126" s="55">
        <v>2.2000000000000001E-3</v>
      </c>
      <c r="F3126" s="53">
        <v>1.0073000000000001</v>
      </c>
      <c r="G3126" s="53">
        <v>1.0073000000000001</v>
      </c>
    </row>
    <row r="3127" spans="1:7" x14ac:dyDescent="0.15">
      <c r="A3127" s="53">
        <v>4147</v>
      </c>
      <c r="B3127" s="11" t="s">
        <v>8277</v>
      </c>
      <c r="C3127" s="53">
        <v>1.0559000000000001</v>
      </c>
      <c r="D3127" s="53">
        <v>1.0559000000000001</v>
      </c>
      <c r="E3127" s="55">
        <v>2.2000000000000001E-3</v>
      </c>
      <c r="F3127" s="53">
        <v>1.0536000000000001</v>
      </c>
      <c r="G3127" s="53">
        <v>1.0536000000000001</v>
      </c>
    </row>
    <row r="3128" spans="1:7" x14ac:dyDescent="0.15">
      <c r="A3128" s="53">
        <v>1940</v>
      </c>
      <c r="B3128" s="11" t="s">
        <v>287</v>
      </c>
      <c r="C3128" s="53">
        <v>1.196</v>
      </c>
      <c r="D3128" s="53">
        <v>1.196</v>
      </c>
      <c r="E3128" s="55">
        <v>2.2000000000000001E-3</v>
      </c>
      <c r="F3128" s="53">
        <v>1.1934</v>
      </c>
      <c r="G3128" s="53">
        <v>1.1934</v>
      </c>
    </row>
    <row r="3129" spans="1:7" x14ac:dyDescent="0.15">
      <c r="A3129" s="53">
        <v>1405</v>
      </c>
      <c r="B3129" s="11" t="s">
        <v>9919</v>
      </c>
      <c r="C3129" s="53">
        <v>1.1040000000000001</v>
      </c>
      <c r="D3129" s="53">
        <v>1.1639999999999999</v>
      </c>
      <c r="E3129" s="55">
        <v>2.2000000000000001E-3</v>
      </c>
      <c r="F3129" s="53">
        <v>1.1015999999999999</v>
      </c>
      <c r="G3129" s="53">
        <v>1.1616</v>
      </c>
    </row>
    <row r="3130" spans="1:7" x14ac:dyDescent="0.15">
      <c r="A3130" s="53">
        <v>2433</v>
      </c>
      <c r="B3130" s="11" t="s">
        <v>6047</v>
      </c>
      <c r="C3130" s="53">
        <v>1.0125999999999999</v>
      </c>
      <c r="D3130" s="53">
        <v>1.0593999999999999</v>
      </c>
      <c r="E3130" s="55">
        <v>2.2000000000000001E-3</v>
      </c>
      <c r="F3130" s="53">
        <v>1.0104</v>
      </c>
      <c r="G3130" s="53">
        <v>1.0571999999999999</v>
      </c>
    </row>
    <row r="3131" spans="1:7" x14ac:dyDescent="0.15">
      <c r="A3131" s="53">
        <v>4144</v>
      </c>
      <c r="B3131" s="11" t="s">
        <v>8264</v>
      </c>
      <c r="C3131" s="53">
        <v>1.0590999999999999</v>
      </c>
      <c r="D3131" s="53">
        <v>1.0590999999999999</v>
      </c>
      <c r="E3131" s="55">
        <v>2.2000000000000001E-3</v>
      </c>
      <c r="F3131" s="53">
        <v>1.0568</v>
      </c>
      <c r="G3131" s="53">
        <v>1.0568</v>
      </c>
    </row>
    <row r="3132" spans="1:7" x14ac:dyDescent="0.15">
      <c r="A3132" s="53">
        <v>279</v>
      </c>
      <c r="B3132" s="11" t="s">
        <v>302</v>
      </c>
      <c r="C3132" s="53">
        <v>0.92800000000000005</v>
      </c>
      <c r="D3132" s="53">
        <v>1.7909999999999999</v>
      </c>
      <c r="E3132" s="55">
        <v>2.2000000000000001E-3</v>
      </c>
      <c r="F3132" s="53">
        <v>0.92600000000000005</v>
      </c>
      <c r="G3132" s="53">
        <v>1.7889999999999999</v>
      </c>
    </row>
    <row r="3133" spans="1:7" x14ac:dyDescent="0.15">
      <c r="A3133" s="53">
        <v>630107</v>
      </c>
      <c r="B3133" s="11" t="s">
        <v>324</v>
      </c>
      <c r="C3133" s="53">
        <v>1.399</v>
      </c>
      <c r="D3133" s="53">
        <v>1.4530000000000001</v>
      </c>
      <c r="E3133" s="55">
        <v>2.0999999999999999E-3</v>
      </c>
      <c r="F3133" s="53">
        <v>1.3959999999999999</v>
      </c>
      <c r="G3133" s="53">
        <v>1.45</v>
      </c>
    </row>
    <row r="3134" spans="1:7" x14ac:dyDescent="0.15">
      <c r="A3134" s="53">
        <v>3030</v>
      </c>
      <c r="B3134" s="11" t="s">
        <v>8429</v>
      </c>
      <c r="C3134" s="53">
        <v>1.0348999999999999</v>
      </c>
      <c r="D3134" s="53">
        <v>1.0519000000000001</v>
      </c>
      <c r="E3134" s="55">
        <v>2.0999999999999999E-3</v>
      </c>
      <c r="F3134" s="53">
        <v>1.0327</v>
      </c>
      <c r="G3134" s="53">
        <v>1.0497000000000001</v>
      </c>
    </row>
    <row r="3135" spans="1:7" x14ac:dyDescent="0.15">
      <c r="A3135" s="53">
        <v>1400</v>
      </c>
      <c r="B3135" s="11" t="s">
        <v>8267</v>
      </c>
      <c r="C3135" s="53">
        <v>1.1820999999999999</v>
      </c>
      <c r="D3135" s="53">
        <v>1.1820999999999999</v>
      </c>
      <c r="E3135" s="55">
        <v>2.0999999999999999E-3</v>
      </c>
      <c r="F3135" s="53">
        <v>1.1796</v>
      </c>
      <c r="G3135" s="53">
        <v>1.1796</v>
      </c>
    </row>
    <row r="3136" spans="1:7" x14ac:dyDescent="0.15">
      <c r="A3136" s="53">
        <v>2986</v>
      </c>
      <c r="B3136" s="11" t="s">
        <v>9054</v>
      </c>
      <c r="C3136" s="53">
        <v>1.0428999999999999</v>
      </c>
      <c r="D3136" s="53">
        <v>1.0428999999999999</v>
      </c>
      <c r="E3136" s="55">
        <v>2.0999999999999999E-3</v>
      </c>
      <c r="F3136" s="53">
        <v>1.0407</v>
      </c>
      <c r="G3136" s="53">
        <v>1.0407</v>
      </c>
    </row>
    <row r="3137" spans="1:7" x14ac:dyDescent="0.15">
      <c r="A3137" s="53">
        <v>166105</v>
      </c>
      <c r="B3137" s="11" t="s">
        <v>6891</v>
      </c>
      <c r="C3137" s="53">
        <v>0.94899999999999995</v>
      </c>
      <c r="D3137" s="53">
        <v>1.0980000000000001</v>
      </c>
      <c r="E3137" s="55">
        <v>2.0999999999999999E-3</v>
      </c>
      <c r="F3137" s="53">
        <v>0.94699999999999995</v>
      </c>
      <c r="G3137" s="53">
        <v>1.0960000000000001</v>
      </c>
    </row>
    <row r="3138" spans="1:7" x14ac:dyDescent="0.15">
      <c r="A3138" s="53">
        <v>4925</v>
      </c>
      <c r="B3138" s="11" t="s">
        <v>8208</v>
      </c>
      <c r="C3138" s="53">
        <v>0.94950000000000001</v>
      </c>
      <c r="D3138" s="53">
        <v>0.94950000000000001</v>
      </c>
      <c r="E3138" s="55">
        <v>2.0999999999999999E-3</v>
      </c>
      <c r="F3138" s="53">
        <v>0.94750000000000001</v>
      </c>
      <c r="G3138" s="53">
        <v>0.94750000000000001</v>
      </c>
    </row>
    <row r="3139" spans="1:7" x14ac:dyDescent="0.15">
      <c r="A3139" s="53">
        <v>1713</v>
      </c>
      <c r="B3139" s="11" t="s">
        <v>157</v>
      </c>
      <c r="C3139" s="53">
        <v>0.95199999999999996</v>
      </c>
      <c r="D3139" s="53">
        <v>0.95199999999999996</v>
      </c>
      <c r="E3139" s="55">
        <v>2.0999999999999999E-3</v>
      </c>
      <c r="F3139" s="53">
        <v>0.95</v>
      </c>
      <c r="G3139" s="53">
        <v>0.95</v>
      </c>
    </row>
    <row r="3140" spans="1:7" x14ac:dyDescent="0.15">
      <c r="A3140" s="53">
        <v>1399</v>
      </c>
      <c r="B3140" s="11" t="s">
        <v>8275</v>
      </c>
      <c r="C3140" s="53">
        <v>1.1956</v>
      </c>
      <c r="D3140" s="53">
        <v>1.1956</v>
      </c>
      <c r="E3140" s="55">
        <v>2.0999999999999999E-3</v>
      </c>
      <c r="F3140" s="53">
        <v>1.1931</v>
      </c>
      <c r="G3140" s="53">
        <v>1.1931</v>
      </c>
    </row>
    <row r="3141" spans="1:7" x14ac:dyDescent="0.15">
      <c r="A3141" s="53">
        <v>288102</v>
      </c>
      <c r="B3141" s="11" t="s">
        <v>10231</v>
      </c>
      <c r="C3141" s="53">
        <v>1.0531999999999999</v>
      </c>
      <c r="D3141" s="53">
        <v>1.8595999999999999</v>
      </c>
      <c r="E3141" s="55">
        <v>2.0999999999999999E-3</v>
      </c>
      <c r="F3141" s="53">
        <v>1.0509999999999999</v>
      </c>
      <c r="G3141" s="53">
        <v>1.8573999999999999</v>
      </c>
    </row>
    <row r="3142" spans="1:7" x14ac:dyDescent="0.15">
      <c r="A3142" s="53">
        <v>4145</v>
      </c>
      <c r="B3142" s="11" t="s">
        <v>8278</v>
      </c>
      <c r="C3142" s="53">
        <v>1.0553999999999999</v>
      </c>
      <c r="D3142" s="53">
        <v>1.0553999999999999</v>
      </c>
      <c r="E3142" s="55">
        <v>2.0999999999999999E-3</v>
      </c>
      <c r="F3142" s="53">
        <v>1.0531999999999999</v>
      </c>
      <c r="G3142" s="53">
        <v>1.0531999999999999</v>
      </c>
    </row>
    <row r="3143" spans="1:7" x14ac:dyDescent="0.15">
      <c r="A3143" s="53">
        <v>3690</v>
      </c>
      <c r="B3143" s="11" t="s">
        <v>5981</v>
      </c>
      <c r="C3143" s="53">
        <v>1.0077</v>
      </c>
      <c r="D3143" s="53">
        <v>1.0677000000000001</v>
      </c>
      <c r="E3143" s="55">
        <v>2.0999999999999999E-3</v>
      </c>
      <c r="F3143" s="53">
        <v>1.0056</v>
      </c>
      <c r="G3143" s="53">
        <v>1.0656000000000001</v>
      </c>
    </row>
    <row r="3144" spans="1:7" x14ac:dyDescent="0.15">
      <c r="A3144" s="53">
        <v>4409</v>
      </c>
      <c r="B3144" s="11" t="s">
        <v>10367</v>
      </c>
      <c r="C3144" s="53">
        <v>1.44</v>
      </c>
      <c r="D3144" s="53">
        <v>1.44</v>
      </c>
      <c r="E3144" s="55">
        <v>2.0999999999999999E-3</v>
      </c>
      <c r="F3144" s="53">
        <v>1.4370000000000001</v>
      </c>
      <c r="G3144" s="53">
        <v>1.4370000000000001</v>
      </c>
    </row>
    <row r="3145" spans="1:7" x14ac:dyDescent="0.15">
      <c r="A3145" s="53">
        <v>4547</v>
      </c>
      <c r="B3145" s="11" t="s">
        <v>10227</v>
      </c>
      <c r="C3145" s="53">
        <v>1.0085999999999999</v>
      </c>
      <c r="D3145" s="53">
        <v>1.0652999999999999</v>
      </c>
      <c r="E3145" s="55">
        <v>2.0999999999999999E-3</v>
      </c>
      <c r="F3145" s="53">
        <v>1.0065</v>
      </c>
      <c r="G3145" s="53">
        <v>1.0631999999999999</v>
      </c>
    </row>
    <row r="3146" spans="1:7" x14ac:dyDescent="0.15">
      <c r="A3146" s="53">
        <v>217019</v>
      </c>
      <c r="B3146" s="11" t="s">
        <v>10366</v>
      </c>
      <c r="C3146" s="53">
        <v>1.4419999999999999</v>
      </c>
      <c r="D3146" s="53">
        <v>1.4419999999999999</v>
      </c>
      <c r="E3146" s="55">
        <v>2.0999999999999999E-3</v>
      </c>
      <c r="F3146" s="53">
        <v>1.4390000000000001</v>
      </c>
      <c r="G3146" s="53">
        <v>1.4390000000000001</v>
      </c>
    </row>
    <row r="3147" spans="1:7" x14ac:dyDescent="0.15">
      <c r="A3147" s="53">
        <v>162510</v>
      </c>
      <c r="B3147" s="11" t="s">
        <v>6553</v>
      </c>
      <c r="C3147" s="53">
        <v>0.96199999999999997</v>
      </c>
      <c r="D3147" s="53">
        <v>1.75</v>
      </c>
      <c r="E3147" s="55">
        <v>2.0999999999999999E-3</v>
      </c>
      <c r="F3147" s="53">
        <v>0.96</v>
      </c>
      <c r="G3147" s="53">
        <v>1.748</v>
      </c>
    </row>
    <row r="3148" spans="1:7" x14ac:dyDescent="0.15">
      <c r="A3148" s="53">
        <v>4146</v>
      </c>
      <c r="B3148" s="11" t="s">
        <v>8263</v>
      </c>
      <c r="C3148" s="53">
        <v>1.0589</v>
      </c>
      <c r="D3148" s="53">
        <v>1.0589</v>
      </c>
      <c r="E3148" s="55">
        <v>2.0999999999999999E-3</v>
      </c>
      <c r="F3148" s="53">
        <v>1.0567</v>
      </c>
      <c r="G3148" s="53">
        <v>1.0567</v>
      </c>
    </row>
    <row r="3149" spans="1:7" x14ac:dyDescent="0.15">
      <c r="A3149" s="53">
        <v>386</v>
      </c>
      <c r="B3149" s="11" t="s">
        <v>8233</v>
      </c>
      <c r="C3149" s="53">
        <v>1.4450000000000001</v>
      </c>
      <c r="D3149" s="53">
        <v>1.4450000000000001</v>
      </c>
      <c r="E3149" s="55">
        <v>2.0999999999999999E-3</v>
      </c>
      <c r="F3149" s="53">
        <v>1.4419999999999999</v>
      </c>
      <c r="G3149" s="53">
        <v>1.4419999999999999</v>
      </c>
    </row>
    <row r="3150" spans="1:7" x14ac:dyDescent="0.15">
      <c r="A3150" s="53">
        <v>213001</v>
      </c>
      <c r="B3150" s="11" t="s">
        <v>6449</v>
      </c>
      <c r="C3150" s="53">
        <v>0.96699999999999997</v>
      </c>
      <c r="D3150" s="53">
        <v>2.96</v>
      </c>
      <c r="E3150" s="55">
        <v>2.0999999999999999E-3</v>
      </c>
      <c r="F3150" s="53">
        <v>0.96499999999999997</v>
      </c>
      <c r="G3150" s="53">
        <v>2.9569999999999999</v>
      </c>
    </row>
    <row r="3151" spans="1:7" x14ac:dyDescent="0.15">
      <c r="A3151" s="53">
        <v>3031</v>
      </c>
      <c r="B3151" s="11" t="s">
        <v>8406</v>
      </c>
      <c r="C3151" s="53">
        <v>1.0186999999999999</v>
      </c>
      <c r="D3151" s="53">
        <v>1.0357000000000001</v>
      </c>
      <c r="E3151" s="55">
        <v>2.0999999999999999E-3</v>
      </c>
      <c r="F3151" s="53">
        <v>1.0165999999999999</v>
      </c>
      <c r="G3151" s="53">
        <v>1.0336000000000001</v>
      </c>
    </row>
    <row r="3152" spans="1:7" x14ac:dyDescent="0.15">
      <c r="A3152" s="53">
        <v>519127</v>
      </c>
      <c r="B3152" s="11" t="s">
        <v>8299</v>
      </c>
      <c r="C3152" s="53">
        <v>1.4630000000000001</v>
      </c>
      <c r="D3152" s="53">
        <v>1.4630000000000001</v>
      </c>
      <c r="E3152" s="55">
        <v>2.0999999999999999E-3</v>
      </c>
      <c r="F3152" s="53">
        <v>1.46</v>
      </c>
      <c r="G3152" s="53">
        <v>1.46</v>
      </c>
    </row>
    <row r="3153" spans="1:7" x14ac:dyDescent="0.15">
      <c r="A3153" s="53">
        <v>512100</v>
      </c>
      <c r="B3153" s="11" t="s">
        <v>7876</v>
      </c>
      <c r="C3153" s="53">
        <v>0.73199999999999998</v>
      </c>
      <c r="D3153" s="53">
        <v>0.73199999999999998</v>
      </c>
      <c r="E3153" s="55">
        <v>2.0999999999999999E-3</v>
      </c>
      <c r="F3153" s="53">
        <v>0.73050000000000004</v>
      </c>
      <c r="G3153" s="53">
        <v>0.73050000000000004</v>
      </c>
    </row>
    <row r="3154" spans="1:7" x14ac:dyDescent="0.15">
      <c r="A3154" s="53">
        <v>4775</v>
      </c>
      <c r="B3154" s="11" t="s">
        <v>10447</v>
      </c>
      <c r="C3154" s="53">
        <v>1.0265</v>
      </c>
      <c r="D3154" s="53">
        <v>1.0265</v>
      </c>
      <c r="E3154" s="55">
        <v>2E-3</v>
      </c>
      <c r="F3154" s="53">
        <v>1.0244</v>
      </c>
      <c r="G3154" s="53">
        <v>1.0244</v>
      </c>
    </row>
    <row r="3155" spans="1:7" x14ac:dyDescent="0.15">
      <c r="A3155" s="53">
        <v>3142</v>
      </c>
      <c r="B3155" s="11" t="s">
        <v>6892</v>
      </c>
      <c r="C3155" s="53">
        <v>2.2002000000000002</v>
      </c>
      <c r="D3155" s="53">
        <v>2.2002000000000002</v>
      </c>
      <c r="E3155" s="55">
        <v>2E-3</v>
      </c>
      <c r="F3155" s="53">
        <v>2.1957</v>
      </c>
      <c r="G3155" s="53">
        <v>2.1957</v>
      </c>
    </row>
    <row r="3156" spans="1:7" x14ac:dyDescent="0.15">
      <c r="A3156" s="53">
        <v>160130</v>
      </c>
      <c r="B3156" s="11" t="s">
        <v>8319</v>
      </c>
      <c r="C3156" s="53">
        <v>0.97799999999999998</v>
      </c>
      <c r="D3156" s="53">
        <v>1.444</v>
      </c>
      <c r="E3156" s="55">
        <v>2E-3</v>
      </c>
      <c r="F3156" s="53">
        <v>0.97599999999999998</v>
      </c>
      <c r="G3156" s="53">
        <v>1.4419999999999999</v>
      </c>
    </row>
    <row r="3157" spans="1:7" x14ac:dyDescent="0.15">
      <c r="A3157" s="53">
        <v>385</v>
      </c>
      <c r="B3157" s="11" t="s">
        <v>8235</v>
      </c>
      <c r="C3157" s="53">
        <v>1.4690000000000001</v>
      </c>
      <c r="D3157" s="53">
        <v>1.4690000000000001</v>
      </c>
      <c r="E3157" s="55">
        <v>2E-3</v>
      </c>
      <c r="F3157" s="53">
        <v>1.466</v>
      </c>
      <c r="G3157" s="53">
        <v>1.466</v>
      </c>
    </row>
    <row r="3158" spans="1:7" x14ac:dyDescent="0.15">
      <c r="A3158" s="53">
        <v>4112</v>
      </c>
      <c r="B3158" s="11" t="s">
        <v>7150</v>
      </c>
      <c r="C3158" s="53">
        <v>0.98199999999999998</v>
      </c>
      <c r="D3158" s="53">
        <v>0.98199999999999998</v>
      </c>
      <c r="E3158" s="55">
        <v>2E-3</v>
      </c>
      <c r="F3158" s="53">
        <v>0.98</v>
      </c>
      <c r="G3158" s="53">
        <v>0.98</v>
      </c>
    </row>
    <row r="3159" spans="1:7" x14ac:dyDescent="0.15">
      <c r="A3159" s="53">
        <v>240005</v>
      </c>
      <c r="B3159" s="11" t="s">
        <v>10653</v>
      </c>
      <c r="C3159" s="53">
        <v>0.49199999999999999</v>
      </c>
      <c r="D3159" s="53">
        <v>4.4907000000000004</v>
      </c>
      <c r="E3159" s="55">
        <v>2E-3</v>
      </c>
      <c r="F3159" s="53">
        <v>0.49099999999999999</v>
      </c>
      <c r="G3159" s="53">
        <v>4.4884000000000004</v>
      </c>
    </row>
    <row r="3160" spans="1:7" x14ac:dyDescent="0.15">
      <c r="A3160" s="53">
        <v>519960</v>
      </c>
      <c r="B3160" s="11" t="s">
        <v>7955</v>
      </c>
      <c r="C3160" s="53">
        <v>0.98499999999999999</v>
      </c>
      <c r="D3160" s="53">
        <v>0.98499999999999999</v>
      </c>
      <c r="E3160" s="55">
        <v>2E-3</v>
      </c>
      <c r="F3160" s="53">
        <v>0.98299999999999998</v>
      </c>
      <c r="G3160" s="53">
        <v>0.98299999999999998</v>
      </c>
    </row>
    <row r="3161" spans="1:7" x14ac:dyDescent="0.15">
      <c r="A3161" s="53">
        <v>2793</v>
      </c>
      <c r="B3161" s="11" t="s">
        <v>8109</v>
      </c>
      <c r="C3161" s="53">
        <v>1.0863</v>
      </c>
      <c r="D3161" s="53">
        <v>1.0863</v>
      </c>
      <c r="E3161" s="55">
        <v>2E-3</v>
      </c>
      <c r="F3161" s="53">
        <v>1.0841000000000001</v>
      </c>
      <c r="G3161" s="53">
        <v>1.0841000000000001</v>
      </c>
    </row>
    <row r="3162" spans="1:7" x14ac:dyDescent="0.15">
      <c r="A3162" s="53">
        <v>519937</v>
      </c>
      <c r="B3162" s="11" t="s">
        <v>8471</v>
      </c>
      <c r="C3162" s="53">
        <v>0.98850000000000005</v>
      </c>
      <c r="D3162" s="53">
        <v>0.98850000000000005</v>
      </c>
      <c r="E3162" s="55">
        <v>2E-3</v>
      </c>
      <c r="F3162" s="53">
        <v>0.98650000000000004</v>
      </c>
      <c r="G3162" s="53">
        <v>0.98650000000000004</v>
      </c>
    </row>
    <row r="3163" spans="1:7" x14ac:dyDescent="0.15">
      <c r="A3163" s="53">
        <v>3143</v>
      </c>
      <c r="B3163" s="11" t="s">
        <v>6893</v>
      </c>
      <c r="C3163" s="53">
        <v>1.0384</v>
      </c>
      <c r="D3163" s="53">
        <v>1.0384</v>
      </c>
      <c r="E3163" s="55">
        <v>2E-3</v>
      </c>
      <c r="F3163" s="53">
        <v>1.0363</v>
      </c>
      <c r="G3163" s="53">
        <v>1.0363</v>
      </c>
    </row>
    <row r="3164" spans="1:7" x14ac:dyDescent="0.15">
      <c r="A3164" s="53">
        <v>360011</v>
      </c>
      <c r="B3164" s="11" t="s">
        <v>9355</v>
      </c>
      <c r="C3164" s="53">
        <v>0.98899999999999999</v>
      </c>
      <c r="D3164" s="53">
        <v>1.9239999999999999</v>
      </c>
      <c r="E3164" s="55">
        <v>2E-3</v>
      </c>
      <c r="F3164" s="53">
        <v>0.98699999999999999</v>
      </c>
      <c r="G3164" s="53">
        <v>1.9219999999999999</v>
      </c>
    </row>
    <row r="3165" spans="1:7" x14ac:dyDescent="0.15">
      <c r="A3165" s="53">
        <v>159939</v>
      </c>
      <c r="B3165" s="11" t="s">
        <v>9383</v>
      </c>
      <c r="C3165" s="53">
        <v>0.99170000000000003</v>
      </c>
      <c r="D3165" s="53">
        <v>0.99170000000000003</v>
      </c>
      <c r="E3165" s="55">
        <v>2E-3</v>
      </c>
      <c r="F3165" s="53">
        <v>0.98970000000000002</v>
      </c>
      <c r="G3165" s="53">
        <v>0.98970000000000002</v>
      </c>
    </row>
    <row r="3166" spans="1:7" x14ac:dyDescent="0.15">
      <c r="A3166" s="53">
        <v>2303</v>
      </c>
      <c r="B3166" s="11" t="s">
        <v>7979</v>
      </c>
      <c r="C3166" s="53">
        <v>0.99199999999999999</v>
      </c>
      <c r="D3166" s="53">
        <v>0.99199999999999999</v>
      </c>
      <c r="E3166" s="55">
        <v>2E-3</v>
      </c>
      <c r="F3166" s="53">
        <v>0.99</v>
      </c>
      <c r="G3166" s="53">
        <v>0.99</v>
      </c>
    </row>
    <row r="3167" spans="1:7" x14ac:dyDescent="0.15">
      <c r="A3167" s="53">
        <v>2792</v>
      </c>
      <c r="B3167" s="11" t="s">
        <v>8106</v>
      </c>
      <c r="C3167" s="53">
        <v>1.0929</v>
      </c>
      <c r="D3167" s="53">
        <v>1.0929</v>
      </c>
      <c r="E3167" s="55">
        <v>2E-3</v>
      </c>
      <c r="F3167" s="53">
        <v>1.0907</v>
      </c>
      <c r="G3167" s="53">
        <v>1.0907</v>
      </c>
    </row>
    <row r="3168" spans="1:7" x14ac:dyDescent="0.15">
      <c r="A3168" s="53">
        <v>457</v>
      </c>
      <c r="B3168" s="11" t="s">
        <v>7692</v>
      </c>
      <c r="C3168" s="53">
        <v>1.988</v>
      </c>
      <c r="D3168" s="53">
        <v>2.2970000000000002</v>
      </c>
      <c r="E3168" s="55">
        <v>2E-3</v>
      </c>
      <c r="F3168" s="53">
        <v>1.984</v>
      </c>
      <c r="G3168" s="53">
        <v>2.2930000000000001</v>
      </c>
    </row>
    <row r="3169" spans="1:7" x14ac:dyDescent="0.15">
      <c r="A3169" s="53">
        <v>161019</v>
      </c>
      <c r="B3169" s="11" t="s">
        <v>10093</v>
      </c>
      <c r="C3169" s="53">
        <v>0.995</v>
      </c>
      <c r="D3169" s="53">
        <v>1.3740000000000001</v>
      </c>
      <c r="E3169" s="55">
        <v>2E-3</v>
      </c>
      <c r="F3169" s="53">
        <v>0.99299999999999999</v>
      </c>
      <c r="G3169" s="53">
        <v>1.3720000000000001</v>
      </c>
    </row>
    <row r="3170" spans="1:7" x14ac:dyDescent="0.15">
      <c r="A3170" s="53">
        <v>161025</v>
      </c>
      <c r="B3170" s="11" t="s">
        <v>10364</v>
      </c>
      <c r="C3170" s="53">
        <v>0.996</v>
      </c>
      <c r="D3170" s="53">
        <v>1.4339999999999999</v>
      </c>
      <c r="E3170" s="55">
        <v>2E-3</v>
      </c>
      <c r="F3170" s="53">
        <v>0.99399999999999999</v>
      </c>
      <c r="G3170" s="53">
        <v>1.4330000000000001</v>
      </c>
    </row>
    <row r="3171" spans="1:7" x14ac:dyDescent="0.15">
      <c r="A3171" s="53">
        <v>2262</v>
      </c>
      <c r="B3171" s="11" t="s">
        <v>6900</v>
      </c>
      <c r="C3171" s="53">
        <v>1</v>
      </c>
      <c r="D3171" s="53">
        <v>1.1080000000000001</v>
      </c>
      <c r="E3171" s="55">
        <v>2E-3</v>
      </c>
      <c r="F3171" s="53">
        <v>0.998</v>
      </c>
      <c r="G3171" s="53">
        <v>1.1060000000000001</v>
      </c>
    </row>
    <row r="3172" spans="1:7" x14ac:dyDescent="0.15">
      <c r="A3172" s="53">
        <v>27</v>
      </c>
      <c r="B3172" s="11" t="s">
        <v>6902</v>
      </c>
      <c r="C3172" s="53">
        <v>1.0009999999999999</v>
      </c>
      <c r="D3172" s="53">
        <v>1.3129999999999999</v>
      </c>
      <c r="E3172" s="55">
        <v>2E-3</v>
      </c>
      <c r="F3172" s="53">
        <v>0.999</v>
      </c>
      <c r="G3172" s="53">
        <v>1.3109999999999999</v>
      </c>
    </row>
    <row r="3173" spans="1:7" x14ac:dyDescent="0.15">
      <c r="A3173" s="53">
        <v>163827</v>
      </c>
      <c r="B3173" s="11" t="s">
        <v>6828</v>
      </c>
      <c r="C3173" s="53">
        <v>1.002</v>
      </c>
      <c r="D3173" s="53">
        <v>1.1419999999999999</v>
      </c>
      <c r="E3173" s="55">
        <v>2E-3</v>
      </c>
      <c r="F3173" s="53">
        <v>1</v>
      </c>
      <c r="G3173" s="53">
        <v>1.1399999999999999</v>
      </c>
    </row>
    <row r="3174" spans="1:7" x14ac:dyDescent="0.15">
      <c r="A3174" s="53">
        <v>2845</v>
      </c>
      <c r="B3174" s="11" t="s">
        <v>8324</v>
      </c>
      <c r="C3174" s="53">
        <v>1.002</v>
      </c>
      <c r="D3174" s="53">
        <v>1.036</v>
      </c>
      <c r="E3174" s="55">
        <v>2E-3</v>
      </c>
      <c r="F3174" s="53">
        <v>1</v>
      </c>
      <c r="G3174" s="53">
        <v>1.034</v>
      </c>
    </row>
    <row r="3175" spans="1:7" x14ac:dyDescent="0.15">
      <c r="A3175" s="53">
        <v>5265</v>
      </c>
      <c r="B3175" s="11" t="s">
        <v>9606</v>
      </c>
      <c r="C3175" s="53">
        <v>0.95240000000000002</v>
      </c>
      <c r="D3175" s="53">
        <v>0.95240000000000002</v>
      </c>
      <c r="E3175" s="55">
        <v>2E-3</v>
      </c>
      <c r="F3175" s="53">
        <v>0.95050000000000001</v>
      </c>
      <c r="G3175" s="53">
        <v>0.95050000000000001</v>
      </c>
    </row>
    <row r="3176" spans="1:7" x14ac:dyDescent="0.15">
      <c r="A3176" s="53">
        <v>2708</v>
      </c>
      <c r="B3176" s="11" t="s">
        <v>10333</v>
      </c>
      <c r="C3176" s="53">
        <v>1.0029999999999999</v>
      </c>
      <c r="D3176" s="53">
        <v>1.0029999999999999</v>
      </c>
      <c r="E3176" s="55">
        <v>2E-3</v>
      </c>
      <c r="F3176" s="53">
        <v>1.0009999999999999</v>
      </c>
      <c r="G3176" s="53">
        <v>1.0009999999999999</v>
      </c>
    </row>
    <row r="3177" spans="1:7" x14ac:dyDescent="0.15">
      <c r="A3177" s="53">
        <v>1285</v>
      </c>
      <c r="B3177" s="11" t="s">
        <v>9824</v>
      </c>
      <c r="C3177" s="53">
        <v>1.004</v>
      </c>
      <c r="D3177" s="53">
        <v>1.1439999999999999</v>
      </c>
      <c r="E3177" s="55">
        <v>2E-3</v>
      </c>
      <c r="F3177" s="53">
        <v>1.002</v>
      </c>
      <c r="G3177" s="53">
        <v>1.1419999999999999</v>
      </c>
    </row>
    <row r="3178" spans="1:7" x14ac:dyDescent="0.15">
      <c r="A3178" s="53">
        <v>2790</v>
      </c>
      <c r="B3178" s="11" t="s">
        <v>8838</v>
      </c>
      <c r="C3178" s="53">
        <v>1.004</v>
      </c>
      <c r="D3178" s="53">
        <v>1.004</v>
      </c>
      <c r="E3178" s="55">
        <v>2E-3</v>
      </c>
      <c r="F3178" s="53">
        <v>1.002</v>
      </c>
      <c r="G3178" s="53">
        <v>1.002</v>
      </c>
    </row>
    <row r="3179" spans="1:7" x14ac:dyDescent="0.15">
      <c r="A3179" s="53">
        <v>1947</v>
      </c>
      <c r="B3179" s="11" t="s">
        <v>8327</v>
      </c>
      <c r="C3179" s="53">
        <v>1.006</v>
      </c>
      <c r="D3179" s="53">
        <v>1.046</v>
      </c>
      <c r="E3179" s="55">
        <v>2E-3</v>
      </c>
      <c r="F3179" s="53">
        <v>1.004</v>
      </c>
      <c r="G3179" s="53">
        <v>1.044</v>
      </c>
    </row>
    <row r="3180" spans="1:7" x14ac:dyDescent="0.15">
      <c r="A3180" s="53">
        <v>2435</v>
      </c>
      <c r="B3180" s="11" t="s">
        <v>6903</v>
      </c>
      <c r="C3180" s="53">
        <v>1.008</v>
      </c>
      <c r="D3180" s="53">
        <v>1.105</v>
      </c>
      <c r="E3180" s="55">
        <v>2E-3</v>
      </c>
      <c r="F3180" s="53">
        <v>1.006</v>
      </c>
      <c r="G3180" s="53">
        <v>1.103</v>
      </c>
    </row>
    <row r="3181" spans="1:7" x14ac:dyDescent="0.15">
      <c r="A3181" s="53">
        <v>1272</v>
      </c>
      <c r="B3181" s="11" t="s">
        <v>8212</v>
      </c>
      <c r="C3181" s="53">
        <v>1.5129999999999999</v>
      </c>
      <c r="D3181" s="53">
        <v>1.5129999999999999</v>
      </c>
      <c r="E3181" s="55">
        <v>2E-3</v>
      </c>
      <c r="F3181" s="53">
        <v>1.51</v>
      </c>
      <c r="G3181" s="53">
        <v>1.51</v>
      </c>
    </row>
    <row r="3182" spans="1:7" x14ac:dyDescent="0.15">
      <c r="A3182" s="53">
        <v>2721</v>
      </c>
      <c r="B3182" s="11" t="s">
        <v>6079</v>
      </c>
      <c r="C3182" s="53">
        <v>1.01</v>
      </c>
      <c r="D3182" s="53">
        <v>1.01</v>
      </c>
      <c r="E3182" s="55">
        <v>2E-3</v>
      </c>
      <c r="F3182" s="53">
        <v>1.008</v>
      </c>
      <c r="G3182" s="53">
        <v>1.008</v>
      </c>
    </row>
    <row r="3183" spans="1:7" x14ac:dyDescent="0.15">
      <c r="A3183" s="53">
        <v>519034</v>
      </c>
      <c r="B3183" s="11" t="s">
        <v>7805</v>
      </c>
      <c r="C3183" s="53">
        <v>1.5149999999999999</v>
      </c>
      <c r="D3183" s="53">
        <v>1.5149999999999999</v>
      </c>
      <c r="E3183" s="55">
        <v>2E-3</v>
      </c>
      <c r="F3183" s="53">
        <v>1.512</v>
      </c>
      <c r="G3183" s="53">
        <v>1.512</v>
      </c>
    </row>
    <row r="3184" spans="1:7" x14ac:dyDescent="0.15">
      <c r="A3184" s="53">
        <v>2434</v>
      </c>
      <c r="B3184" s="11" t="s">
        <v>6905</v>
      </c>
      <c r="C3184" s="53">
        <v>1.01</v>
      </c>
      <c r="D3184" s="53">
        <v>1.107</v>
      </c>
      <c r="E3184" s="55">
        <v>2E-3</v>
      </c>
      <c r="F3184" s="53">
        <v>1.008</v>
      </c>
      <c r="G3184" s="53">
        <v>1.105</v>
      </c>
    </row>
    <row r="3185" spans="1:7" x14ac:dyDescent="0.15">
      <c r="A3185" s="53">
        <v>395001</v>
      </c>
      <c r="B3185" s="11" t="s">
        <v>6983</v>
      </c>
      <c r="C3185" s="53">
        <v>1.0109999999999999</v>
      </c>
      <c r="D3185" s="53">
        <v>1.601</v>
      </c>
      <c r="E3185" s="55">
        <v>2E-3</v>
      </c>
      <c r="F3185" s="53">
        <v>1.0089999999999999</v>
      </c>
      <c r="G3185" s="53">
        <v>1.599</v>
      </c>
    </row>
    <row r="3186" spans="1:7" x14ac:dyDescent="0.15">
      <c r="A3186" s="53">
        <v>2058</v>
      </c>
      <c r="B3186" s="11" t="s">
        <v>7130</v>
      </c>
      <c r="C3186" s="53">
        <v>1.0109999999999999</v>
      </c>
      <c r="D3186" s="53">
        <v>1.1339999999999999</v>
      </c>
      <c r="E3186" s="55">
        <v>2E-3</v>
      </c>
      <c r="F3186" s="53">
        <v>1.0089999999999999</v>
      </c>
      <c r="G3186" s="53">
        <v>1.1319999999999999</v>
      </c>
    </row>
    <row r="3187" spans="1:7" x14ac:dyDescent="0.15">
      <c r="A3187" s="53">
        <v>2018</v>
      </c>
      <c r="B3187" s="11" t="s">
        <v>6950</v>
      </c>
      <c r="C3187" s="53">
        <v>1.0617000000000001</v>
      </c>
      <c r="D3187" s="53">
        <v>1.083</v>
      </c>
      <c r="E3187" s="55">
        <v>2E-3</v>
      </c>
      <c r="F3187" s="53">
        <v>1.0596000000000001</v>
      </c>
      <c r="G3187" s="53">
        <v>1.0809</v>
      </c>
    </row>
    <row r="3188" spans="1:7" x14ac:dyDescent="0.15">
      <c r="A3188" s="53">
        <v>2462</v>
      </c>
      <c r="B3188" s="11" t="s">
        <v>6989</v>
      </c>
      <c r="C3188" s="53">
        <v>1.012</v>
      </c>
      <c r="D3188" s="53">
        <v>1.107</v>
      </c>
      <c r="E3188" s="55">
        <v>2E-3</v>
      </c>
      <c r="F3188" s="53">
        <v>1.01</v>
      </c>
      <c r="G3188" s="53">
        <v>1.105</v>
      </c>
    </row>
    <row r="3189" spans="1:7" x14ac:dyDescent="0.15">
      <c r="A3189" s="53">
        <v>2820</v>
      </c>
      <c r="B3189" s="11" t="s">
        <v>10273</v>
      </c>
      <c r="C3189" s="53">
        <v>1.012</v>
      </c>
      <c r="D3189" s="53">
        <v>1.0720000000000001</v>
      </c>
      <c r="E3189" s="55">
        <v>2E-3</v>
      </c>
      <c r="F3189" s="53">
        <v>1.01</v>
      </c>
      <c r="G3189" s="53">
        <v>1.07</v>
      </c>
    </row>
    <row r="3190" spans="1:7" x14ac:dyDescent="0.15">
      <c r="A3190" s="53">
        <v>2051</v>
      </c>
      <c r="B3190" s="11" t="s">
        <v>8329</v>
      </c>
      <c r="C3190" s="53">
        <v>1.012</v>
      </c>
      <c r="D3190" s="53">
        <v>1.069</v>
      </c>
      <c r="E3190" s="55">
        <v>2E-3</v>
      </c>
      <c r="F3190" s="53">
        <v>1.01</v>
      </c>
      <c r="G3190" s="53">
        <v>1.0669999999999999</v>
      </c>
    </row>
    <row r="3191" spans="1:7" x14ac:dyDescent="0.15">
      <c r="A3191" s="53">
        <v>3602</v>
      </c>
      <c r="B3191" s="11" t="s">
        <v>8988</v>
      </c>
      <c r="C3191" s="53">
        <v>1.0129999999999999</v>
      </c>
      <c r="D3191" s="53">
        <v>1.073</v>
      </c>
      <c r="E3191" s="55">
        <v>2E-3</v>
      </c>
      <c r="F3191" s="53">
        <v>1.0109999999999999</v>
      </c>
      <c r="G3191" s="53">
        <v>1.071</v>
      </c>
    </row>
    <row r="3192" spans="1:7" x14ac:dyDescent="0.15">
      <c r="A3192" s="53">
        <v>2461</v>
      </c>
      <c r="B3192" s="11" t="s">
        <v>6990</v>
      </c>
      <c r="C3192" s="53">
        <v>1.014</v>
      </c>
      <c r="D3192" s="53">
        <v>1.109</v>
      </c>
      <c r="E3192" s="55">
        <v>2E-3</v>
      </c>
      <c r="F3192" s="53">
        <v>1.012</v>
      </c>
      <c r="G3192" s="53">
        <v>1.107</v>
      </c>
    </row>
    <row r="3193" spans="1:7" x14ac:dyDescent="0.15">
      <c r="A3193" s="53">
        <v>2057</v>
      </c>
      <c r="B3193" s="11" t="s">
        <v>6992</v>
      </c>
      <c r="C3193" s="53">
        <v>1.014</v>
      </c>
      <c r="D3193" s="53">
        <v>1.137</v>
      </c>
      <c r="E3193" s="55">
        <v>2E-3</v>
      </c>
      <c r="F3193" s="53">
        <v>1.012</v>
      </c>
      <c r="G3193" s="53">
        <v>1.135</v>
      </c>
    </row>
    <row r="3194" spans="1:7" x14ac:dyDescent="0.15">
      <c r="A3194" s="53">
        <v>2819</v>
      </c>
      <c r="B3194" s="11" t="s">
        <v>10271</v>
      </c>
      <c r="C3194" s="53">
        <v>1.014</v>
      </c>
      <c r="D3194" s="53">
        <v>1.0740000000000001</v>
      </c>
      <c r="E3194" s="55">
        <v>2E-3</v>
      </c>
      <c r="F3194" s="53">
        <v>1.012</v>
      </c>
      <c r="G3194" s="53">
        <v>1.0720000000000001</v>
      </c>
    </row>
    <row r="3195" spans="1:7" x14ac:dyDescent="0.15">
      <c r="A3195" s="53">
        <v>1329</v>
      </c>
      <c r="B3195" s="11" t="s">
        <v>7008</v>
      </c>
      <c r="C3195" s="53">
        <v>1.1165</v>
      </c>
      <c r="D3195" s="53">
        <v>1.1165</v>
      </c>
      <c r="E3195" s="55">
        <v>2E-3</v>
      </c>
      <c r="F3195" s="53">
        <v>1.1143000000000001</v>
      </c>
      <c r="G3195" s="53">
        <v>1.1143000000000001</v>
      </c>
    </row>
    <row r="3196" spans="1:7" x14ac:dyDescent="0.15">
      <c r="A3196" s="53">
        <v>1312</v>
      </c>
      <c r="B3196" s="11" t="s">
        <v>5971</v>
      </c>
      <c r="C3196" s="53">
        <v>1.0149999999999999</v>
      </c>
      <c r="D3196" s="53">
        <v>1.0149999999999999</v>
      </c>
      <c r="E3196" s="55">
        <v>2E-3</v>
      </c>
      <c r="F3196" s="53">
        <v>1.0129999999999999</v>
      </c>
      <c r="G3196" s="53">
        <v>1.0129999999999999</v>
      </c>
    </row>
    <row r="3197" spans="1:7" x14ac:dyDescent="0.15">
      <c r="A3197" s="53">
        <v>2720</v>
      </c>
      <c r="B3197" s="11" t="s">
        <v>6081</v>
      </c>
      <c r="C3197" s="53">
        <v>1.0149999999999999</v>
      </c>
      <c r="D3197" s="53">
        <v>1.0149999999999999</v>
      </c>
      <c r="E3197" s="55">
        <v>2E-3</v>
      </c>
      <c r="F3197" s="53">
        <v>1.0129999999999999</v>
      </c>
      <c r="G3197" s="53">
        <v>1.0129999999999999</v>
      </c>
    </row>
    <row r="3198" spans="1:7" x14ac:dyDescent="0.15">
      <c r="A3198" s="53">
        <v>4685</v>
      </c>
      <c r="B3198" s="11" t="s">
        <v>7064</v>
      </c>
      <c r="C3198" s="53">
        <v>1.0158</v>
      </c>
      <c r="D3198" s="53">
        <v>1.0158</v>
      </c>
      <c r="E3198" s="55">
        <v>2E-3</v>
      </c>
      <c r="F3198" s="53">
        <v>1.0138</v>
      </c>
      <c r="G3198" s="53">
        <v>1.0138</v>
      </c>
    </row>
    <row r="3199" spans="1:7" x14ac:dyDescent="0.15">
      <c r="A3199" s="53">
        <v>519961</v>
      </c>
      <c r="B3199" s="11" t="s">
        <v>7922</v>
      </c>
      <c r="C3199" s="53">
        <v>1.016</v>
      </c>
      <c r="D3199" s="53">
        <v>1.016</v>
      </c>
      <c r="E3199" s="55">
        <v>2E-3</v>
      </c>
      <c r="F3199" s="53">
        <v>1.014</v>
      </c>
      <c r="G3199" s="53">
        <v>1.014</v>
      </c>
    </row>
    <row r="3200" spans="1:7" x14ac:dyDescent="0.15">
      <c r="A3200" s="53">
        <v>2739</v>
      </c>
      <c r="B3200" s="11" t="s">
        <v>7128</v>
      </c>
      <c r="C3200" s="53">
        <v>1.016</v>
      </c>
      <c r="D3200" s="53">
        <v>1.016</v>
      </c>
      <c r="E3200" s="55">
        <v>2E-3</v>
      </c>
      <c r="F3200" s="53">
        <v>1.014</v>
      </c>
      <c r="G3200" s="53">
        <v>1.014</v>
      </c>
    </row>
    <row r="3201" spans="1:7" x14ac:dyDescent="0.15">
      <c r="A3201" s="53">
        <v>519641</v>
      </c>
      <c r="B3201" s="11" t="s">
        <v>8115</v>
      </c>
      <c r="C3201" s="53">
        <v>1.016</v>
      </c>
      <c r="D3201" s="53">
        <v>1.0549999999999999</v>
      </c>
      <c r="E3201" s="55">
        <v>2E-3</v>
      </c>
      <c r="F3201" s="53">
        <v>1.014</v>
      </c>
      <c r="G3201" s="53">
        <v>1.0529999999999999</v>
      </c>
    </row>
    <row r="3202" spans="1:7" x14ac:dyDescent="0.15">
      <c r="A3202" s="53">
        <v>142</v>
      </c>
      <c r="B3202" s="11" t="s">
        <v>6906</v>
      </c>
      <c r="C3202" s="53">
        <v>1.0169999999999999</v>
      </c>
      <c r="D3202" s="53">
        <v>1.276</v>
      </c>
      <c r="E3202" s="55">
        <v>2E-3</v>
      </c>
      <c r="F3202" s="53">
        <v>1.0149999999999999</v>
      </c>
      <c r="G3202" s="53">
        <v>1.2729999999999999</v>
      </c>
    </row>
    <row r="3203" spans="1:7" x14ac:dyDescent="0.15">
      <c r="A3203" s="53">
        <v>519640</v>
      </c>
      <c r="B3203" s="11" t="s">
        <v>8116</v>
      </c>
      <c r="C3203" s="53">
        <v>1.0169999999999999</v>
      </c>
      <c r="D3203" s="53">
        <v>1.07</v>
      </c>
      <c r="E3203" s="55">
        <v>2E-3</v>
      </c>
      <c r="F3203" s="53">
        <v>1.0149999999999999</v>
      </c>
      <c r="G3203" s="53">
        <v>1.0680000000000001</v>
      </c>
    </row>
    <row r="3204" spans="1:7" x14ac:dyDescent="0.15">
      <c r="A3204" s="53">
        <v>189</v>
      </c>
      <c r="B3204" s="11" t="s">
        <v>9822</v>
      </c>
      <c r="C3204" s="53">
        <v>1.018</v>
      </c>
      <c r="D3204" s="53">
        <v>1.0780000000000001</v>
      </c>
      <c r="E3204" s="55">
        <v>2E-3</v>
      </c>
      <c r="F3204" s="53">
        <v>1.016</v>
      </c>
      <c r="G3204" s="53">
        <v>1.0760000000000001</v>
      </c>
    </row>
    <row r="3205" spans="1:7" x14ac:dyDescent="0.15">
      <c r="A3205" s="53">
        <v>2738</v>
      </c>
      <c r="B3205" s="11" t="s">
        <v>7136</v>
      </c>
      <c r="C3205" s="53">
        <v>1.0209999999999999</v>
      </c>
      <c r="D3205" s="53">
        <v>1.0209999999999999</v>
      </c>
      <c r="E3205" s="55">
        <v>2E-3</v>
      </c>
      <c r="F3205" s="53">
        <v>1.0189999999999999</v>
      </c>
      <c r="G3205" s="53">
        <v>1.0189999999999999</v>
      </c>
    </row>
    <row r="3206" spans="1:7" x14ac:dyDescent="0.15">
      <c r="A3206" s="53">
        <v>2019</v>
      </c>
      <c r="B3206" s="11" t="s">
        <v>6949</v>
      </c>
      <c r="C3206" s="53">
        <v>1.0216000000000001</v>
      </c>
      <c r="D3206" s="53">
        <v>1.0741000000000001</v>
      </c>
      <c r="E3206" s="55">
        <v>2E-3</v>
      </c>
      <c r="F3206" s="53">
        <v>1.0196000000000001</v>
      </c>
      <c r="G3206" s="53">
        <v>1.0721000000000001</v>
      </c>
    </row>
    <row r="3207" spans="1:7" x14ac:dyDescent="0.15">
      <c r="A3207" s="53">
        <v>5445</v>
      </c>
      <c r="B3207" s="11" t="s">
        <v>10786</v>
      </c>
      <c r="C3207" s="53">
        <v>0.97070000000000001</v>
      </c>
      <c r="D3207" s="53">
        <v>0.97070000000000001</v>
      </c>
      <c r="E3207" s="55">
        <v>2E-3</v>
      </c>
      <c r="F3207" s="53">
        <v>0.96879999999999999</v>
      </c>
      <c r="G3207" s="53">
        <v>0.96879999999999999</v>
      </c>
    </row>
    <row r="3208" spans="1:7" x14ac:dyDescent="0.15">
      <c r="A3208" s="53">
        <v>2481</v>
      </c>
      <c r="B3208" s="11" t="s">
        <v>8425</v>
      </c>
      <c r="C3208" s="53">
        <v>1.022</v>
      </c>
      <c r="D3208" s="53">
        <v>1.022</v>
      </c>
      <c r="E3208" s="55">
        <v>2E-3</v>
      </c>
      <c r="F3208" s="53">
        <v>1.02</v>
      </c>
      <c r="G3208" s="53">
        <v>1.02</v>
      </c>
    </row>
    <row r="3209" spans="1:7" x14ac:dyDescent="0.15">
      <c r="A3209" s="53">
        <v>2431</v>
      </c>
      <c r="B3209" s="11" t="s">
        <v>6911</v>
      </c>
      <c r="C3209" s="53">
        <v>1.022</v>
      </c>
      <c r="D3209" s="53">
        <v>1.0920000000000001</v>
      </c>
      <c r="E3209" s="55">
        <v>2E-3</v>
      </c>
      <c r="F3209" s="53">
        <v>1.02</v>
      </c>
      <c r="G3209" s="53">
        <v>1.0900000000000001</v>
      </c>
    </row>
    <row r="3210" spans="1:7" x14ac:dyDescent="0.15">
      <c r="A3210" s="53">
        <v>2458</v>
      </c>
      <c r="B3210" s="11" t="s">
        <v>6021</v>
      </c>
      <c r="C3210" s="53">
        <v>1.022</v>
      </c>
      <c r="D3210" s="53">
        <v>1.022</v>
      </c>
      <c r="E3210" s="55">
        <v>2E-3</v>
      </c>
      <c r="F3210" s="53">
        <v>1.02</v>
      </c>
      <c r="G3210" s="53">
        <v>1.02</v>
      </c>
    </row>
    <row r="3211" spans="1:7" x14ac:dyDescent="0.15">
      <c r="A3211" s="53">
        <v>125</v>
      </c>
      <c r="B3211" s="11" t="s">
        <v>8568</v>
      </c>
      <c r="C3211" s="53">
        <v>1.0229999999999999</v>
      </c>
      <c r="D3211" s="53">
        <v>1.3420000000000001</v>
      </c>
      <c r="E3211" s="55">
        <v>2E-3</v>
      </c>
      <c r="F3211" s="53">
        <v>1.0209999999999999</v>
      </c>
      <c r="G3211" s="53">
        <v>1.34</v>
      </c>
    </row>
    <row r="3212" spans="1:7" x14ac:dyDescent="0.15">
      <c r="A3212" s="53">
        <v>1946</v>
      </c>
      <c r="B3212" s="11" t="s">
        <v>9808</v>
      </c>
      <c r="C3212" s="53">
        <v>1.0229999999999999</v>
      </c>
      <c r="D3212" s="53">
        <v>1.0629999999999999</v>
      </c>
      <c r="E3212" s="55">
        <v>2E-3</v>
      </c>
      <c r="F3212" s="53">
        <v>1.0209999999999999</v>
      </c>
      <c r="G3212" s="53">
        <v>1.0609999999999999</v>
      </c>
    </row>
    <row r="3213" spans="1:7" x14ac:dyDescent="0.15">
      <c r="A3213" s="53">
        <v>2430</v>
      </c>
      <c r="B3213" s="11" t="s">
        <v>6995</v>
      </c>
      <c r="C3213" s="53">
        <v>1.024</v>
      </c>
      <c r="D3213" s="53">
        <v>1.0940000000000001</v>
      </c>
      <c r="E3213" s="55">
        <v>2E-3</v>
      </c>
      <c r="F3213" s="53">
        <v>1.022</v>
      </c>
      <c r="G3213" s="53">
        <v>1.0920000000000001</v>
      </c>
    </row>
    <row r="3214" spans="1:7" x14ac:dyDescent="0.15">
      <c r="A3214" s="53">
        <v>80012</v>
      </c>
      <c r="B3214" s="11" t="s">
        <v>7546</v>
      </c>
      <c r="C3214" s="53">
        <v>1.536</v>
      </c>
      <c r="D3214" s="53">
        <v>2.5640000000000001</v>
      </c>
      <c r="E3214" s="55">
        <v>2E-3</v>
      </c>
      <c r="F3214" s="53">
        <v>1.5329999999999999</v>
      </c>
      <c r="G3214" s="53">
        <v>2.5609999999999999</v>
      </c>
    </row>
    <row r="3215" spans="1:7" x14ac:dyDescent="0.15">
      <c r="A3215" s="53">
        <v>1922</v>
      </c>
      <c r="B3215" s="11" t="s">
        <v>6082</v>
      </c>
      <c r="C3215" s="53">
        <v>1.024</v>
      </c>
      <c r="D3215" s="53">
        <v>1.024</v>
      </c>
      <c r="E3215" s="55">
        <v>2E-3</v>
      </c>
      <c r="F3215" s="53">
        <v>1.022</v>
      </c>
      <c r="G3215" s="53">
        <v>1.022</v>
      </c>
    </row>
    <row r="3216" spans="1:7" x14ac:dyDescent="0.15">
      <c r="A3216" s="53">
        <v>4010</v>
      </c>
      <c r="B3216" s="11" t="s">
        <v>8788</v>
      </c>
      <c r="C3216" s="53">
        <v>1.0244</v>
      </c>
      <c r="D3216" s="53">
        <v>1.0864</v>
      </c>
      <c r="E3216" s="55">
        <v>2E-3</v>
      </c>
      <c r="F3216" s="53">
        <v>1.0224</v>
      </c>
      <c r="G3216" s="53">
        <v>1.0844</v>
      </c>
    </row>
    <row r="3217" spans="1:7" x14ac:dyDescent="0.15">
      <c r="A3217" s="53">
        <v>1896</v>
      </c>
      <c r="B3217" s="11" t="s">
        <v>6994</v>
      </c>
      <c r="C3217" s="53">
        <v>1.0249999999999999</v>
      </c>
      <c r="D3217" s="53">
        <v>1.0249999999999999</v>
      </c>
      <c r="E3217" s="55">
        <v>2E-3</v>
      </c>
      <c r="F3217" s="53">
        <v>1.0229999999999999</v>
      </c>
      <c r="G3217" s="53">
        <v>1.0229999999999999</v>
      </c>
    </row>
    <row r="3218" spans="1:7" x14ac:dyDescent="0.15">
      <c r="A3218" s="53">
        <v>1706</v>
      </c>
      <c r="B3218" s="11" t="s">
        <v>8566</v>
      </c>
      <c r="C3218" s="53">
        <v>1.026</v>
      </c>
      <c r="D3218" s="53">
        <v>1.026</v>
      </c>
      <c r="E3218" s="55">
        <v>2E-3</v>
      </c>
      <c r="F3218" s="53">
        <v>1.024</v>
      </c>
      <c r="G3218" s="53">
        <v>1.024</v>
      </c>
    </row>
    <row r="3219" spans="1:7" x14ac:dyDescent="0.15">
      <c r="A3219" s="53">
        <v>162010</v>
      </c>
      <c r="B3219" s="11" t="s">
        <v>136</v>
      </c>
      <c r="C3219" s="53">
        <v>1.026</v>
      </c>
      <c r="D3219" s="53">
        <v>1.7789999999999999</v>
      </c>
      <c r="E3219" s="55">
        <v>2E-3</v>
      </c>
      <c r="F3219" s="53">
        <v>1.024</v>
      </c>
      <c r="G3219" s="53">
        <v>1.778</v>
      </c>
    </row>
    <row r="3220" spans="1:7" x14ac:dyDescent="0.15">
      <c r="A3220" s="53">
        <v>2489</v>
      </c>
      <c r="B3220" s="11" t="s">
        <v>6083</v>
      </c>
      <c r="C3220" s="53">
        <v>1.0269999999999999</v>
      </c>
      <c r="D3220" s="53">
        <v>1.0269999999999999</v>
      </c>
      <c r="E3220" s="55">
        <v>2E-3</v>
      </c>
      <c r="F3220" s="53">
        <v>1.0249999999999999</v>
      </c>
      <c r="G3220" s="53">
        <v>1.0249999999999999</v>
      </c>
    </row>
    <row r="3221" spans="1:7" x14ac:dyDescent="0.15">
      <c r="A3221" s="53">
        <v>2252</v>
      </c>
      <c r="B3221" s="11" t="s">
        <v>7656</v>
      </c>
      <c r="C3221" s="53">
        <v>1.028</v>
      </c>
      <c r="D3221" s="53">
        <v>1.028</v>
      </c>
      <c r="E3221" s="55">
        <v>1.9E-3</v>
      </c>
      <c r="F3221" s="53">
        <v>1.026</v>
      </c>
      <c r="G3221" s="53">
        <v>1.026</v>
      </c>
    </row>
    <row r="3222" spans="1:7" x14ac:dyDescent="0.15">
      <c r="A3222" s="53">
        <v>1003</v>
      </c>
      <c r="B3222" s="11" t="s">
        <v>9821</v>
      </c>
      <c r="C3222" s="53">
        <v>1.0289999999999999</v>
      </c>
      <c r="D3222" s="53">
        <v>1.819</v>
      </c>
      <c r="E3222" s="55">
        <v>1.9E-3</v>
      </c>
      <c r="F3222" s="53">
        <v>1.0269999999999999</v>
      </c>
      <c r="G3222" s="53">
        <v>1.8169999999999999</v>
      </c>
    </row>
    <row r="3223" spans="1:7" x14ac:dyDescent="0.15">
      <c r="A3223" s="53">
        <v>2842</v>
      </c>
      <c r="B3223" s="11" t="s">
        <v>8129</v>
      </c>
      <c r="C3223" s="53">
        <v>1.0296000000000001</v>
      </c>
      <c r="D3223" s="53">
        <v>1.0296000000000001</v>
      </c>
      <c r="E3223" s="55">
        <v>1.9E-3</v>
      </c>
      <c r="F3223" s="53">
        <v>1.0276000000000001</v>
      </c>
      <c r="G3223" s="53">
        <v>1.0276000000000001</v>
      </c>
    </row>
    <row r="3224" spans="1:7" x14ac:dyDescent="0.15">
      <c r="A3224" s="53">
        <v>2501</v>
      </c>
      <c r="B3224" s="11" t="s">
        <v>8250</v>
      </c>
      <c r="C3224" s="53">
        <v>1.03</v>
      </c>
      <c r="D3224" s="53">
        <v>1.03</v>
      </c>
      <c r="E3224" s="55">
        <v>1.9E-3</v>
      </c>
      <c r="F3224" s="53">
        <v>1.028</v>
      </c>
      <c r="G3224" s="53">
        <v>1.028</v>
      </c>
    </row>
    <row r="3225" spans="1:7" x14ac:dyDescent="0.15">
      <c r="A3225" s="53">
        <v>4428</v>
      </c>
      <c r="B3225" s="11" t="s">
        <v>10681</v>
      </c>
      <c r="C3225" s="53">
        <v>1.0309999999999999</v>
      </c>
      <c r="D3225" s="53">
        <v>1.0309999999999999</v>
      </c>
      <c r="E3225" s="55">
        <v>1.9E-3</v>
      </c>
      <c r="F3225" s="53">
        <v>1.0289999999999999</v>
      </c>
      <c r="G3225" s="53">
        <v>1.0289999999999999</v>
      </c>
    </row>
    <row r="3226" spans="1:7" x14ac:dyDescent="0.15">
      <c r="A3226" s="53">
        <v>1330</v>
      </c>
      <c r="B3226" s="11" t="s">
        <v>6998</v>
      </c>
      <c r="C3226" s="53">
        <v>1.1878</v>
      </c>
      <c r="D3226" s="53">
        <v>1.1878</v>
      </c>
      <c r="E3226" s="55">
        <v>1.9E-3</v>
      </c>
      <c r="F3226" s="53">
        <v>1.1855</v>
      </c>
      <c r="G3226" s="53">
        <v>1.1855</v>
      </c>
    </row>
    <row r="3227" spans="1:7" x14ac:dyDescent="0.15">
      <c r="A3227" s="53">
        <v>4427</v>
      </c>
      <c r="B3227" s="11" t="s">
        <v>10682</v>
      </c>
      <c r="C3227" s="53">
        <v>1.0329999999999999</v>
      </c>
      <c r="D3227" s="53">
        <v>1.0329999999999999</v>
      </c>
      <c r="E3227" s="55">
        <v>1.9E-3</v>
      </c>
      <c r="F3227" s="53">
        <v>1.0309999999999999</v>
      </c>
      <c r="G3227" s="53">
        <v>1.0309999999999999</v>
      </c>
    </row>
    <row r="3228" spans="1:7" x14ac:dyDescent="0.15">
      <c r="A3228" s="53">
        <v>4082</v>
      </c>
      <c r="B3228" s="11" t="s">
        <v>7042</v>
      </c>
      <c r="C3228" s="53">
        <v>1.0329999999999999</v>
      </c>
      <c r="D3228" s="53">
        <v>1.056</v>
      </c>
      <c r="E3228" s="55">
        <v>1.9E-3</v>
      </c>
      <c r="F3228" s="53">
        <v>1.0309999999999999</v>
      </c>
      <c r="G3228" s="53">
        <v>1.054</v>
      </c>
    </row>
    <row r="3229" spans="1:7" x14ac:dyDescent="0.15">
      <c r="A3229" s="53">
        <v>673120</v>
      </c>
      <c r="B3229" s="11" t="s">
        <v>321</v>
      </c>
      <c r="C3229" s="53">
        <v>1.0329999999999999</v>
      </c>
      <c r="D3229" s="53">
        <v>1.0329999999999999</v>
      </c>
      <c r="E3229" s="55">
        <v>1.9E-3</v>
      </c>
      <c r="F3229" s="53">
        <v>1.0309999999999999</v>
      </c>
      <c r="G3229" s="53">
        <v>1.0309999999999999</v>
      </c>
    </row>
    <row r="3230" spans="1:7" x14ac:dyDescent="0.15">
      <c r="A3230" s="53">
        <v>2306</v>
      </c>
      <c r="B3230" s="11" t="s">
        <v>8338</v>
      </c>
      <c r="C3230" s="53">
        <v>1.0329999999999999</v>
      </c>
      <c r="D3230" s="53">
        <v>1.0329999999999999</v>
      </c>
      <c r="E3230" s="55">
        <v>1.9E-3</v>
      </c>
      <c r="F3230" s="53">
        <v>1.0309999999999999</v>
      </c>
      <c r="G3230" s="53">
        <v>1.0309999999999999</v>
      </c>
    </row>
    <row r="3231" spans="1:7" x14ac:dyDescent="0.15">
      <c r="A3231" s="53">
        <v>1945</v>
      </c>
      <c r="B3231" s="11" t="s">
        <v>10144</v>
      </c>
      <c r="C3231" s="53">
        <v>1.0329999999999999</v>
      </c>
      <c r="D3231" s="53">
        <v>1.073</v>
      </c>
      <c r="E3231" s="55">
        <v>1.9E-3</v>
      </c>
      <c r="F3231" s="53">
        <v>1.0309999999999999</v>
      </c>
      <c r="G3231" s="53">
        <v>1.071</v>
      </c>
    </row>
    <row r="3232" spans="1:7" x14ac:dyDescent="0.15">
      <c r="A3232" s="53">
        <v>1492</v>
      </c>
      <c r="B3232" s="11" t="s">
        <v>6855</v>
      </c>
      <c r="C3232" s="53">
        <v>1.0861000000000001</v>
      </c>
      <c r="D3232" s="53">
        <v>1.1226</v>
      </c>
      <c r="E3232" s="55">
        <v>1.9E-3</v>
      </c>
      <c r="F3232" s="53">
        <v>1.0840000000000001</v>
      </c>
      <c r="G3232" s="53">
        <v>1.1205000000000001</v>
      </c>
    </row>
    <row r="3233" spans="1:7" x14ac:dyDescent="0.15">
      <c r="A3233" s="53">
        <v>4703</v>
      </c>
      <c r="B3233" s="11" t="s">
        <v>7448</v>
      </c>
      <c r="C3233" s="53">
        <v>1.0349999999999999</v>
      </c>
      <c r="D3233" s="53">
        <v>1.0349999999999999</v>
      </c>
      <c r="E3233" s="55">
        <v>1.9E-3</v>
      </c>
      <c r="F3233" s="53">
        <v>1.0329999999999999</v>
      </c>
      <c r="G3233" s="53">
        <v>1.0329999999999999</v>
      </c>
    </row>
    <row r="3234" spans="1:7" x14ac:dyDescent="0.15">
      <c r="A3234" s="53">
        <v>296</v>
      </c>
      <c r="B3234" s="11" t="s">
        <v>7152</v>
      </c>
      <c r="C3234" s="53">
        <v>1.0349999999999999</v>
      </c>
      <c r="D3234" s="53">
        <v>1.266</v>
      </c>
      <c r="E3234" s="55">
        <v>1.9E-3</v>
      </c>
      <c r="F3234" s="53">
        <v>1.0329999999999999</v>
      </c>
      <c r="G3234" s="53">
        <v>1.264</v>
      </c>
    </row>
    <row r="3235" spans="1:7" x14ac:dyDescent="0.15">
      <c r="A3235" s="53">
        <v>4081</v>
      </c>
      <c r="B3235" s="11" t="s">
        <v>7028</v>
      </c>
      <c r="C3235" s="53">
        <v>1.0351999999999999</v>
      </c>
      <c r="D3235" s="53">
        <v>1.0591999999999999</v>
      </c>
      <c r="E3235" s="55">
        <v>1.9E-3</v>
      </c>
      <c r="F3235" s="53">
        <v>1.0331999999999999</v>
      </c>
      <c r="G3235" s="53">
        <v>1.0571999999999999</v>
      </c>
    </row>
    <row r="3236" spans="1:7" x14ac:dyDescent="0.15">
      <c r="A3236" s="53">
        <v>164302</v>
      </c>
      <c r="B3236" s="11" t="s">
        <v>10821</v>
      </c>
      <c r="C3236" s="53">
        <v>1.0357000000000001</v>
      </c>
      <c r="D3236" s="53">
        <v>1.0357000000000001</v>
      </c>
      <c r="E3236" s="55">
        <v>1.9E-3</v>
      </c>
      <c r="F3236" s="53">
        <v>1.0337000000000001</v>
      </c>
      <c r="G3236" s="53">
        <v>1.0337000000000001</v>
      </c>
    </row>
    <row r="3237" spans="1:7" x14ac:dyDescent="0.15">
      <c r="A3237" s="53">
        <v>109</v>
      </c>
      <c r="B3237" s="11" t="s">
        <v>10104</v>
      </c>
      <c r="C3237" s="53">
        <v>1.0369999999999999</v>
      </c>
      <c r="D3237" s="53">
        <v>1.3180000000000001</v>
      </c>
      <c r="E3237" s="55">
        <v>1.9E-3</v>
      </c>
      <c r="F3237" s="53">
        <v>1.0349999999999999</v>
      </c>
      <c r="G3237" s="53">
        <v>1.3160000000000001</v>
      </c>
    </row>
    <row r="3238" spans="1:7" x14ac:dyDescent="0.15">
      <c r="A3238" s="53">
        <v>4150</v>
      </c>
      <c r="B3238" s="11" t="s">
        <v>9751</v>
      </c>
      <c r="C3238" s="53">
        <v>1.0899000000000001</v>
      </c>
      <c r="D3238" s="53">
        <v>1.0899000000000001</v>
      </c>
      <c r="E3238" s="55">
        <v>1.9E-3</v>
      </c>
      <c r="F3238" s="53">
        <v>1.0878000000000001</v>
      </c>
      <c r="G3238" s="53">
        <v>1.0878000000000001</v>
      </c>
    </row>
    <row r="3239" spans="1:7" x14ac:dyDescent="0.15">
      <c r="A3239" s="53">
        <v>1921</v>
      </c>
      <c r="B3239" s="11" t="s">
        <v>8193</v>
      </c>
      <c r="C3239" s="53">
        <v>1.038</v>
      </c>
      <c r="D3239" s="53">
        <v>1.038</v>
      </c>
      <c r="E3239" s="55">
        <v>1.9E-3</v>
      </c>
      <c r="F3239" s="53">
        <v>1.036</v>
      </c>
      <c r="G3239" s="53">
        <v>1.036</v>
      </c>
    </row>
    <row r="3240" spans="1:7" x14ac:dyDescent="0.15">
      <c r="A3240" s="53">
        <v>1802</v>
      </c>
      <c r="B3240" s="11" t="s">
        <v>10095</v>
      </c>
      <c r="C3240" s="53">
        <v>1.0389999999999999</v>
      </c>
      <c r="D3240" s="53">
        <v>1.089</v>
      </c>
      <c r="E3240" s="55">
        <v>1.9E-3</v>
      </c>
      <c r="F3240" s="53">
        <v>1.0369999999999999</v>
      </c>
      <c r="G3240" s="53">
        <v>1.087</v>
      </c>
    </row>
    <row r="3241" spans="1:7" x14ac:dyDescent="0.15">
      <c r="A3241" s="53">
        <v>4149</v>
      </c>
      <c r="B3241" s="11" t="s">
        <v>9752</v>
      </c>
      <c r="C3241" s="53">
        <v>1.0911</v>
      </c>
      <c r="D3241" s="53">
        <v>1.0911</v>
      </c>
      <c r="E3241" s="55">
        <v>1.9E-3</v>
      </c>
      <c r="F3241" s="53">
        <v>1.089</v>
      </c>
      <c r="G3241" s="53">
        <v>1.089</v>
      </c>
    </row>
    <row r="3242" spans="1:7" x14ac:dyDescent="0.15">
      <c r="A3242" s="53">
        <v>5290</v>
      </c>
      <c r="B3242" s="11" t="s">
        <v>6103</v>
      </c>
      <c r="C3242" s="53">
        <v>0.99</v>
      </c>
      <c r="D3242" s="53">
        <v>0.99</v>
      </c>
      <c r="E3242" s="55">
        <v>1.9E-3</v>
      </c>
      <c r="F3242" s="53">
        <v>0.98809999999999998</v>
      </c>
      <c r="G3242" s="53">
        <v>0.98809999999999998</v>
      </c>
    </row>
    <row r="3243" spans="1:7" x14ac:dyDescent="0.15">
      <c r="A3243" s="53">
        <v>107</v>
      </c>
      <c r="B3243" s="11" t="s">
        <v>9833</v>
      </c>
      <c r="C3243" s="53">
        <v>1.044</v>
      </c>
      <c r="D3243" s="53">
        <v>1.3420000000000001</v>
      </c>
      <c r="E3243" s="55">
        <v>1.9E-3</v>
      </c>
      <c r="F3243" s="53">
        <v>1.042</v>
      </c>
      <c r="G3243" s="53">
        <v>1.34</v>
      </c>
    </row>
    <row r="3244" spans="1:7" x14ac:dyDescent="0.15">
      <c r="A3244" s="53">
        <v>4362</v>
      </c>
      <c r="B3244" s="11" t="s">
        <v>8239</v>
      </c>
      <c r="C3244" s="53">
        <v>1.0461</v>
      </c>
      <c r="D3244" s="53">
        <v>1.0461</v>
      </c>
      <c r="E3244" s="55">
        <v>1.9E-3</v>
      </c>
      <c r="F3244" s="53">
        <v>1.0441</v>
      </c>
      <c r="G3244" s="53">
        <v>1.0441</v>
      </c>
    </row>
    <row r="3245" spans="1:7" x14ac:dyDescent="0.15">
      <c r="A3245" s="53">
        <v>295</v>
      </c>
      <c r="B3245" s="11" t="s">
        <v>7002</v>
      </c>
      <c r="C3245" s="53">
        <v>1.0469999999999999</v>
      </c>
      <c r="D3245" s="53">
        <v>1.2829999999999999</v>
      </c>
      <c r="E3245" s="55">
        <v>1.9E-3</v>
      </c>
      <c r="F3245" s="53">
        <v>1.0449999999999999</v>
      </c>
      <c r="G3245" s="53">
        <v>1.2809999999999999</v>
      </c>
    </row>
    <row r="3246" spans="1:7" x14ac:dyDescent="0.15">
      <c r="A3246" s="53">
        <v>2327</v>
      </c>
      <c r="B3246" s="11" t="s">
        <v>8861</v>
      </c>
      <c r="C3246" s="53">
        <v>1.05</v>
      </c>
      <c r="D3246" s="53">
        <v>1.1000000000000001</v>
      </c>
      <c r="E3246" s="55">
        <v>1.9E-3</v>
      </c>
      <c r="F3246" s="53">
        <v>1.048</v>
      </c>
      <c r="G3246" s="53">
        <v>1.0980000000000001</v>
      </c>
    </row>
    <row r="3247" spans="1:7" x14ac:dyDescent="0.15">
      <c r="A3247" s="53">
        <v>3779</v>
      </c>
      <c r="B3247" s="11" t="s">
        <v>8286</v>
      </c>
      <c r="C3247" s="53">
        <v>0.99839999999999995</v>
      </c>
      <c r="D3247" s="53">
        <v>0.99839999999999995</v>
      </c>
      <c r="E3247" s="55">
        <v>1.9E-3</v>
      </c>
      <c r="F3247" s="53">
        <v>0.99650000000000005</v>
      </c>
      <c r="G3247" s="53">
        <v>0.99650000000000005</v>
      </c>
    </row>
    <row r="3248" spans="1:7" x14ac:dyDescent="0.15">
      <c r="A3248" s="53">
        <v>2678</v>
      </c>
      <c r="B3248" s="11" t="s">
        <v>8433</v>
      </c>
      <c r="C3248" s="53">
        <v>1.0509999999999999</v>
      </c>
      <c r="D3248" s="53">
        <v>1.0509999999999999</v>
      </c>
      <c r="E3248" s="55">
        <v>1.9E-3</v>
      </c>
      <c r="F3248" s="53">
        <v>1.0489999999999999</v>
      </c>
      <c r="G3248" s="53">
        <v>1.0489999999999999</v>
      </c>
    </row>
    <row r="3249" spans="1:7" x14ac:dyDescent="0.15">
      <c r="A3249" s="53">
        <v>2600</v>
      </c>
      <c r="B3249" s="11" t="s">
        <v>10203</v>
      </c>
      <c r="C3249" s="53">
        <v>1.0509999999999999</v>
      </c>
      <c r="D3249" s="53">
        <v>1.0509999999999999</v>
      </c>
      <c r="E3249" s="55">
        <v>1.9E-3</v>
      </c>
      <c r="F3249" s="53">
        <v>1.0489999999999999</v>
      </c>
      <c r="G3249" s="53">
        <v>1.0489999999999999</v>
      </c>
    </row>
    <row r="3250" spans="1:7" x14ac:dyDescent="0.15">
      <c r="A3250" s="53">
        <v>217024</v>
      </c>
      <c r="B3250" s="11" t="s">
        <v>9835</v>
      </c>
      <c r="C3250" s="53">
        <v>1.0509999999999999</v>
      </c>
      <c r="D3250" s="53">
        <v>1.4039999999999999</v>
      </c>
      <c r="E3250" s="55">
        <v>1.9E-3</v>
      </c>
      <c r="F3250" s="53">
        <v>1.0489999999999999</v>
      </c>
      <c r="G3250" s="53">
        <v>1.4019999999999999</v>
      </c>
    </row>
    <row r="3251" spans="1:7" x14ac:dyDescent="0.15">
      <c r="A3251" s="53">
        <v>1264</v>
      </c>
      <c r="B3251" s="11" t="s">
        <v>8585</v>
      </c>
      <c r="C3251" s="53">
        <v>1.052</v>
      </c>
      <c r="D3251" s="53">
        <v>1.1120000000000001</v>
      </c>
      <c r="E3251" s="55">
        <v>1.9E-3</v>
      </c>
      <c r="F3251" s="53">
        <v>1.05</v>
      </c>
      <c r="G3251" s="53">
        <v>1.1100000000000001</v>
      </c>
    </row>
    <row r="3252" spans="1:7" x14ac:dyDescent="0.15">
      <c r="A3252" s="53">
        <v>2896</v>
      </c>
      <c r="B3252" s="11" t="s">
        <v>131</v>
      </c>
      <c r="C3252" s="53">
        <v>1.0521</v>
      </c>
      <c r="D3252" s="53">
        <v>1.0521</v>
      </c>
      <c r="E3252" s="55">
        <v>1.9E-3</v>
      </c>
      <c r="F3252" s="53">
        <v>1.0501</v>
      </c>
      <c r="G3252" s="53">
        <v>1.0501</v>
      </c>
    </row>
    <row r="3253" spans="1:7" x14ac:dyDescent="0.15">
      <c r="A3253" s="53">
        <v>4361</v>
      </c>
      <c r="B3253" s="11" t="s">
        <v>8240</v>
      </c>
      <c r="C3253" s="53">
        <v>1.0529999999999999</v>
      </c>
      <c r="D3253" s="53">
        <v>1.0529999999999999</v>
      </c>
      <c r="E3253" s="55">
        <v>1.9E-3</v>
      </c>
      <c r="F3253" s="53">
        <v>1.0509999999999999</v>
      </c>
      <c r="G3253" s="53">
        <v>1.0509999999999999</v>
      </c>
    </row>
    <row r="3254" spans="1:7" x14ac:dyDescent="0.15">
      <c r="A3254" s="53">
        <v>2066</v>
      </c>
      <c r="B3254" s="11" t="s">
        <v>8200</v>
      </c>
      <c r="C3254" s="53">
        <v>1.0529999999999999</v>
      </c>
      <c r="D3254" s="53">
        <v>1.0529999999999999</v>
      </c>
      <c r="E3254" s="55">
        <v>1.9E-3</v>
      </c>
      <c r="F3254" s="53">
        <v>1.0509999999999999</v>
      </c>
      <c r="G3254" s="53">
        <v>1.0509999999999999</v>
      </c>
    </row>
    <row r="3255" spans="1:7" x14ac:dyDescent="0.15">
      <c r="A3255" s="53">
        <v>2415</v>
      </c>
      <c r="B3255" s="11" t="s">
        <v>7159</v>
      </c>
      <c r="C3255" s="53">
        <v>1.054</v>
      </c>
      <c r="D3255" s="53">
        <v>1.054</v>
      </c>
      <c r="E3255" s="55">
        <v>1.9E-3</v>
      </c>
      <c r="F3255" s="53">
        <v>1.052</v>
      </c>
      <c r="G3255" s="53">
        <v>1.052</v>
      </c>
    </row>
    <row r="3256" spans="1:7" x14ac:dyDescent="0.15">
      <c r="A3256" s="53">
        <v>1840</v>
      </c>
      <c r="B3256" s="11" t="s">
        <v>9838</v>
      </c>
      <c r="C3256" s="53">
        <v>1.054</v>
      </c>
      <c r="D3256" s="53">
        <v>1.3089999999999999</v>
      </c>
      <c r="E3256" s="55">
        <v>1.9E-3</v>
      </c>
      <c r="F3256" s="53">
        <v>1.052</v>
      </c>
      <c r="G3256" s="53">
        <v>1.3069999999999999</v>
      </c>
    </row>
    <row r="3257" spans="1:7" x14ac:dyDescent="0.15">
      <c r="A3257" s="53">
        <v>161216</v>
      </c>
      <c r="B3257" s="11" t="s">
        <v>8430</v>
      </c>
      <c r="C3257" s="53">
        <v>1.0549999999999999</v>
      </c>
      <c r="D3257" s="53">
        <v>1.554</v>
      </c>
      <c r="E3257" s="55">
        <v>1.9E-3</v>
      </c>
      <c r="F3257" s="53">
        <v>1.0529999999999999</v>
      </c>
      <c r="G3257" s="53">
        <v>1.552</v>
      </c>
    </row>
    <row r="3258" spans="1:7" x14ac:dyDescent="0.15">
      <c r="A3258" s="53">
        <v>1841</v>
      </c>
      <c r="B3258" s="11" t="s">
        <v>9839</v>
      </c>
      <c r="C3258" s="53">
        <v>1.0549999999999999</v>
      </c>
      <c r="D3258" s="53">
        <v>1.2350000000000001</v>
      </c>
      <c r="E3258" s="55">
        <v>1.9E-3</v>
      </c>
      <c r="F3258" s="53">
        <v>1.0529999999999999</v>
      </c>
      <c r="G3258" s="53">
        <v>1.2330000000000001</v>
      </c>
    </row>
    <row r="3259" spans="1:7" x14ac:dyDescent="0.15">
      <c r="A3259" s="53">
        <v>5266</v>
      </c>
      <c r="B3259" s="11" t="s">
        <v>9605</v>
      </c>
      <c r="C3259" s="53">
        <v>0.9506</v>
      </c>
      <c r="D3259" s="53">
        <v>0.9506</v>
      </c>
      <c r="E3259" s="55">
        <v>1.9E-3</v>
      </c>
      <c r="F3259" s="53">
        <v>0.94879999999999998</v>
      </c>
      <c r="G3259" s="53">
        <v>0.94879999999999998</v>
      </c>
    </row>
    <row r="3260" spans="1:7" x14ac:dyDescent="0.15">
      <c r="A3260" s="53">
        <v>2566</v>
      </c>
      <c r="B3260" s="11" t="s">
        <v>7003</v>
      </c>
      <c r="C3260" s="53">
        <v>1.0569999999999999</v>
      </c>
      <c r="D3260" s="53">
        <v>1.0569999999999999</v>
      </c>
      <c r="E3260" s="55">
        <v>1.9E-3</v>
      </c>
      <c r="F3260" s="53">
        <v>1.0549999999999999</v>
      </c>
      <c r="G3260" s="53">
        <v>1.0549999999999999</v>
      </c>
    </row>
    <row r="3261" spans="1:7" x14ac:dyDescent="0.15">
      <c r="A3261" s="53">
        <v>3802</v>
      </c>
      <c r="B3261" s="11" t="s">
        <v>5991</v>
      </c>
      <c r="C3261" s="53">
        <v>1.0579000000000001</v>
      </c>
      <c r="D3261" s="53">
        <v>1.0579000000000001</v>
      </c>
      <c r="E3261" s="55">
        <v>1.9E-3</v>
      </c>
      <c r="F3261" s="53">
        <v>1.0559000000000001</v>
      </c>
      <c r="G3261" s="53">
        <v>1.0559000000000001</v>
      </c>
    </row>
    <row r="3262" spans="1:7" x14ac:dyDescent="0.15">
      <c r="A3262" s="53">
        <v>3801</v>
      </c>
      <c r="B3262" s="11" t="s">
        <v>5992</v>
      </c>
      <c r="C3262" s="53">
        <v>1.0588</v>
      </c>
      <c r="D3262" s="53">
        <v>1.0588</v>
      </c>
      <c r="E3262" s="55">
        <v>1.9E-3</v>
      </c>
      <c r="F3262" s="53">
        <v>1.0568</v>
      </c>
      <c r="G3262" s="53">
        <v>1.0568</v>
      </c>
    </row>
    <row r="3263" spans="1:7" x14ac:dyDescent="0.15">
      <c r="A3263" s="53">
        <v>2456</v>
      </c>
      <c r="B3263" s="11" t="s">
        <v>9840</v>
      </c>
      <c r="C3263" s="53">
        <v>1.0589999999999999</v>
      </c>
      <c r="D3263" s="53">
        <v>1.0589999999999999</v>
      </c>
      <c r="E3263" s="55">
        <v>1.9E-3</v>
      </c>
      <c r="F3263" s="53">
        <v>1.0569999999999999</v>
      </c>
      <c r="G3263" s="53">
        <v>1.0569999999999999</v>
      </c>
    </row>
    <row r="3264" spans="1:7" x14ac:dyDescent="0.15">
      <c r="A3264" s="53">
        <v>5170</v>
      </c>
      <c r="B3264" s="11" t="s">
        <v>349</v>
      </c>
      <c r="C3264" s="53">
        <v>1.0068999999999999</v>
      </c>
      <c r="D3264" s="53">
        <v>1.0068999999999999</v>
      </c>
      <c r="E3264" s="55">
        <v>1.9E-3</v>
      </c>
      <c r="F3264" s="53">
        <v>1.0049999999999999</v>
      </c>
      <c r="G3264" s="53">
        <v>1.0049999999999999</v>
      </c>
    </row>
    <row r="3265" spans="1:7" x14ac:dyDescent="0.15">
      <c r="A3265" s="53">
        <v>3778</v>
      </c>
      <c r="B3265" s="11" t="s">
        <v>8287</v>
      </c>
      <c r="C3265" s="53">
        <v>1.0072000000000001</v>
      </c>
      <c r="D3265" s="53">
        <v>1.0072000000000001</v>
      </c>
      <c r="E3265" s="55">
        <v>1.9E-3</v>
      </c>
      <c r="F3265" s="53">
        <v>1.0053000000000001</v>
      </c>
      <c r="G3265" s="53">
        <v>1.0053000000000001</v>
      </c>
    </row>
    <row r="3266" spans="1:7" x14ac:dyDescent="0.15">
      <c r="A3266" s="53">
        <v>5169</v>
      </c>
      <c r="B3266" s="11" t="s">
        <v>347</v>
      </c>
      <c r="C3266" s="53">
        <v>1.0077</v>
      </c>
      <c r="D3266" s="53">
        <v>1.0077</v>
      </c>
      <c r="E3266" s="55">
        <v>1.9E-3</v>
      </c>
      <c r="F3266" s="53">
        <v>1.0058</v>
      </c>
      <c r="G3266" s="53">
        <v>1.0058</v>
      </c>
    </row>
    <row r="3267" spans="1:7" x14ac:dyDescent="0.15">
      <c r="A3267" s="53">
        <v>121009</v>
      </c>
      <c r="B3267" s="11" t="s">
        <v>8486</v>
      </c>
      <c r="C3267" s="53">
        <v>1.0079</v>
      </c>
      <c r="D3267" s="53">
        <v>1.6877</v>
      </c>
      <c r="E3267" s="55">
        <v>1.9E-3</v>
      </c>
      <c r="F3267" s="53">
        <v>1.006</v>
      </c>
      <c r="G3267" s="53">
        <v>1.6858</v>
      </c>
    </row>
    <row r="3268" spans="1:7" x14ac:dyDescent="0.15">
      <c r="A3268" s="53">
        <v>2065</v>
      </c>
      <c r="B3268" s="11" t="s">
        <v>8202</v>
      </c>
      <c r="C3268" s="53">
        <v>1.0620000000000001</v>
      </c>
      <c r="D3268" s="53">
        <v>1.0620000000000001</v>
      </c>
      <c r="E3268" s="55">
        <v>1.9E-3</v>
      </c>
      <c r="F3268" s="53">
        <v>1.06</v>
      </c>
      <c r="G3268" s="53">
        <v>1.06</v>
      </c>
    </row>
    <row r="3269" spans="1:7" x14ac:dyDescent="0.15">
      <c r="A3269" s="53">
        <v>3933</v>
      </c>
      <c r="B3269" s="11" t="s">
        <v>8916</v>
      </c>
      <c r="C3269" s="53">
        <v>1.0091000000000001</v>
      </c>
      <c r="D3269" s="53">
        <v>1.0091000000000001</v>
      </c>
      <c r="E3269" s="55">
        <v>1.9E-3</v>
      </c>
      <c r="F3269" s="53">
        <v>1.0072000000000001</v>
      </c>
      <c r="G3269" s="53">
        <v>1.0072000000000001</v>
      </c>
    </row>
    <row r="3270" spans="1:7" x14ac:dyDescent="0.15">
      <c r="A3270" s="53">
        <v>1122</v>
      </c>
      <c r="B3270" s="11" t="s">
        <v>6968</v>
      </c>
      <c r="C3270" s="53">
        <v>1.1160000000000001</v>
      </c>
      <c r="D3270" s="53">
        <v>1.1337999999999999</v>
      </c>
      <c r="E3270" s="55">
        <v>1.9E-3</v>
      </c>
      <c r="F3270" s="53">
        <v>1.1138999999999999</v>
      </c>
      <c r="G3270" s="53">
        <v>1.1316999999999999</v>
      </c>
    </row>
    <row r="3271" spans="1:7" x14ac:dyDescent="0.15">
      <c r="A3271" s="53">
        <v>3560</v>
      </c>
      <c r="B3271" s="11" t="s">
        <v>10422</v>
      </c>
      <c r="C3271" s="53">
        <v>1.0629999999999999</v>
      </c>
      <c r="D3271" s="53">
        <v>1.0629999999999999</v>
      </c>
      <c r="E3271" s="55">
        <v>1.9E-3</v>
      </c>
      <c r="F3271" s="53">
        <v>1.0609999999999999</v>
      </c>
      <c r="G3271" s="53">
        <v>1.0609999999999999</v>
      </c>
    </row>
    <row r="3272" spans="1:7" x14ac:dyDescent="0.15">
      <c r="A3272" s="53">
        <v>1086</v>
      </c>
      <c r="B3272" s="11" t="s">
        <v>6921</v>
      </c>
      <c r="C3272" s="53">
        <v>1.0640000000000001</v>
      </c>
      <c r="D3272" s="53">
        <v>1.0640000000000001</v>
      </c>
      <c r="E3272" s="55">
        <v>1.9E-3</v>
      </c>
      <c r="F3272" s="53">
        <v>1.0620000000000001</v>
      </c>
      <c r="G3272" s="53">
        <v>1.0620000000000001</v>
      </c>
    </row>
    <row r="3273" spans="1:7" x14ac:dyDescent="0.15">
      <c r="A3273" s="53">
        <v>2766</v>
      </c>
      <c r="B3273" s="11" t="s">
        <v>7167</v>
      </c>
      <c r="C3273" s="53">
        <v>1.0640000000000001</v>
      </c>
      <c r="D3273" s="53">
        <v>1.0640000000000001</v>
      </c>
      <c r="E3273" s="55">
        <v>1.9E-3</v>
      </c>
      <c r="F3273" s="53">
        <v>1.0620000000000001</v>
      </c>
      <c r="G3273" s="53">
        <v>1.0620000000000001</v>
      </c>
    </row>
    <row r="3274" spans="1:7" x14ac:dyDescent="0.15">
      <c r="A3274" s="53">
        <v>2643</v>
      </c>
      <c r="B3274" s="11" t="s">
        <v>7010</v>
      </c>
      <c r="C3274" s="53">
        <v>1.0649999999999999</v>
      </c>
      <c r="D3274" s="53">
        <v>1.0649999999999999</v>
      </c>
      <c r="E3274" s="55">
        <v>1.9E-3</v>
      </c>
      <c r="F3274" s="53">
        <v>1.0629999999999999</v>
      </c>
      <c r="G3274" s="53">
        <v>1.0629999999999999</v>
      </c>
    </row>
    <row r="3275" spans="1:7" x14ac:dyDescent="0.15">
      <c r="A3275" s="53">
        <v>3897</v>
      </c>
      <c r="B3275" s="11" t="s">
        <v>6971</v>
      </c>
      <c r="C3275" s="53">
        <v>1.012</v>
      </c>
      <c r="D3275" s="53">
        <v>1.012</v>
      </c>
      <c r="E3275" s="55">
        <v>1.9E-3</v>
      </c>
      <c r="F3275" s="53">
        <v>1.0101</v>
      </c>
      <c r="G3275" s="53">
        <v>1.0101</v>
      </c>
    </row>
    <row r="3276" spans="1:7" x14ac:dyDescent="0.15">
      <c r="A3276" s="53">
        <v>162413</v>
      </c>
      <c r="B3276" s="11" t="s">
        <v>10554</v>
      </c>
      <c r="C3276" s="53">
        <v>0.95930000000000004</v>
      </c>
      <c r="D3276" s="53">
        <v>0.38390000000000002</v>
      </c>
      <c r="E3276" s="55">
        <v>1.9E-3</v>
      </c>
      <c r="F3276" s="53">
        <v>0.95750000000000002</v>
      </c>
      <c r="G3276" s="53">
        <v>0.38329999999999997</v>
      </c>
    </row>
    <row r="3277" spans="1:7" x14ac:dyDescent="0.15">
      <c r="A3277" s="53">
        <v>3849</v>
      </c>
      <c r="B3277" s="11" t="s">
        <v>7129</v>
      </c>
      <c r="C3277" s="53">
        <v>1.0134000000000001</v>
      </c>
      <c r="D3277" s="53">
        <v>1.0824</v>
      </c>
      <c r="E3277" s="55">
        <v>1.9E-3</v>
      </c>
      <c r="F3277" s="53">
        <v>1.0115000000000001</v>
      </c>
      <c r="G3277" s="53">
        <v>1.0805</v>
      </c>
    </row>
    <row r="3278" spans="1:7" x14ac:dyDescent="0.15">
      <c r="A3278" s="53">
        <v>700001</v>
      </c>
      <c r="B3278" s="11" t="s">
        <v>10407</v>
      </c>
      <c r="C3278" s="53">
        <v>1.0680000000000001</v>
      </c>
      <c r="D3278" s="53">
        <v>1.3480000000000001</v>
      </c>
      <c r="E3278" s="55">
        <v>1.9E-3</v>
      </c>
      <c r="F3278" s="53">
        <v>1.0660000000000001</v>
      </c>
      <c r="G3278" s="53">
        <v>1.3460000000000001</v>
      </c>
    </row>
    <row r="3279" spans="1:7" x14ac:dyDescent="0.15">
      <c r="A3279" s="53">
        <v>2446</v>
      </c>
      <c r="B3279" s="11" t="s">
        <v>9343</v>
      </c>
      <c r="C3279" s="53">
        <v>1.0680000000000001</v>
      </c>
      <c r="D3279" s="53">
        <v>1.0680000000000001</v>
      </c>
      <c r="E3279" s="55">
        <v>1.9E-3</v>
      </c>
      <c r="F3279" s="53">
        <v>1.0660000000000001</v>
      </c>
      <c r="G3279" s="53">
        <v>1.0660000000000001</v>
      </c>
    </row>
    <row r="3280" spans="1:7" x14ac:dyDescent="0.15">
      <c r="A3280" s="53">
        <v>519221</v>
      </c>
      <c r="B3280" s="11" t="s">
        <v>8203</v>
      </c>
      <c r="C3280" s="53">
        <v>1.0680000000000001</v>
      </c>
      <c r="D3280" s="53">
        <v>1.0680000000000001</v>
      </c>
      <c r="E3280" s="55">
        <v>1.9E-3</v>
      </c>
      <c r="F3280" s="53">
        <v>1.0660000000000001</v>
      </c>
      <c r="G3280" s="53">
        <v>1.0660000000000001</v>
      </c>
    </row>
    <row r="3281" spans="1:7" x14ac:dyDescent="0.15">
      <c r="A3281" s="53">
        <v>2565</v>
      </c>
      <c r="B3281" s="11" t="s">
        <v>7006</v>
      </c>
      <c r="C3281" s="53">
        <v>1.0680000000000001</v>
      </c>
      <c r="D3281" s="53">
        <v>1.0680000000000001</v>
      </c>
      <c r="E3281" s="55">
        <v>1.9E-3</v>
      </c>
      <c r="F3281" s="53">
        <v>1.0660000000000001</v>
      </c>
      <c r="G3281" s="53">
        <v>1.0660000000000001</v>
      </c>
    </row>
    <row r="3282" spans="1:7" x14ac:dyDescent="0.15">
      <c r="A3282" s="53">
        <v>3848</v>
      </c>
      <c r="B3282" s="11" t="s">
        <v>7075</v>
      </c>
      <c r="C3282" s="53">
        <v>1.0146999999999999</v>
      </c>
      <c r="D3282" s="53">
        <v>1.0837000000000001</v>
      </c>
      <c r="E3282" s="55">
        <v>1.9E-3</v>
      </c>
      <c r="F3282" s="53">
        <v>1.0127999999999999</v>
      </c>
      <c r="G3282" s="53">
        <v>1.0818000000000001</v>
      </c>
    </row>
    <row r="3283" spans="1:7" x14ac:dyDescent="0.15">
      <c r="A3283" s="53">
        <v>1493</v>
      </c>
      <c r="B3283" s="11" t="s">
        <v>6856</v>
      </c>
      <c r="C3283" s="53">
        <v>1.9239999999999999</v>
      </c>
      <c r="D3283" s="53">
        <v>1.9239999999999999</v>
      </c>
      <c r="E3283" s="55">
        <v>1.9E-3</v>
      </c>
      <c r="F3283" s="53">
        <v>1.9204000000000001</v>
      </c>
      <c r="G3283" s="53">
        <v>1.9204000000000001</v>
      </c>
    </row>
    <row r="3284" spans="1:7" x14ac:dyDescent="0.15">
      <c r="A3284" s="53">
        <v>110007</v>
      </c>
      <c r="B3284" s="11" t="s">
        <v>9823</v>
      </c>
      <c r="C3284" s="53">
        <v>1.2310000000000001</v>
      </c>
      <c r="D3284" s="53">
        <v>2.0066000000000002</v>
      </c>
      <c r="E3284" s="55">
        <v>1.9E-3</v>
      </c>
      <c r="F3284" s="53">
        <v>1.2286999999999999</v>
      </c>
      <c r="G3284" s="53">
        <v>2.0043000000000002</v>
      </c>
    </row>
    <row r="3285" spans="1:7" x14ac:dyDescent="0.15">
      <c r="A3285" s="53">
        <v>2765</v>
      </c>
      <c r="B3285" s="11" t="s">
        <v>7171</v>
      </c>
      <c r="C3285" s="53">
        <v>1.071</v>
      </c>
      <c r="D3285" s="53">
        <v>1.071</v>
      </c>
      <c r="E3285" s="55">
        <v>1.9E-3</v>
      </c>
      <c r="F3285" s="53">
        <v>1.069</v>
      </c>
      <c r="G3285" s="53">
        <v>1.069</v>
      </c>
    </row>
    <row r="3286" spans="1:7" x14ac:dyDescent="0.15">
      <c r="A3286" s="53">
        <v>3187</v>
      </c>
      <c r="B3286" s="11" t="s">
        <v>9843</v>
      </c>
      <c r="C3286" s="53">
        <v>1.071</v>
      </c>
      <c r="D3286" s="53">
        <v>1.071</v>
      </c>
      <c r="E3286" s="55">
        <v>1.9E-3</v>
      </c>
      <c r="F3286" s="53">
        <v>1.069</v>
      </c>
      <c r="G3286" s="53">
        <v>1.069</v>
      </c>
    </row>
    <row r="3287" spans="1:7" x14ac:dyDescent="0.15">
      <c r="A3287" s="53">
        <v>1920</v>
      </c>
      <c r="B3287" s="11" t="s">
        <v>8207</v>
      </c>
      <c r="C3287" s="53">
        <v>1.0720000000000001</v>
      </c>
      <c r="D3287" s="53">
        <v>1.0720000000000001</v>
      </c>
      <c r="E3287" s="55">
        <v>1.9E-3</v>
      </c>
      <c r="F3287" s="53">
        <v>1.07</v>
      </c>
      <c r="G3287" s="53">
        <v>1.07</v>
      </c>
    </row>
    <row r="3288" spans="1:7" x14ac:dyDescent="0.15">
      <c r="A3288" s="53">
        <v>501008</v>
      </c>
      <c r="B3288" s="11" t="s">
        <v>8123</v>
      </c>
      <c r="C3288" s="53">
        <v>0.85799999999999998</v>
      </c>
      <c r="D3288" s="53">
        <v>0.85799999999999998</v>
      </c>
      <c r="E3288" s="55">
        <v>1.9E-3</v>
      </c>
      <c r="F3288" s="53">
        <v>0.85640000000000005</v>
      </c>
      <c r="G3288" s="53">
        <v>0.85640000000000005</v>
      </c>
    </row>
    <row r="3289" spans="1:7" x14ac:dyDescent="0.15">
      <c r="A3289" s="53">
        <v>3106</v>
      </c>
      <c r="B3289" s="11" t="s">
        <v>9244</v>
      </c>
      <c r="C3289" s="53">
        <v>1.073</v>
      </c>
      <c r="D3289" s="53">
        <v>1.073</v>
      </c>
      <c r="E3289" s="55">
        <v>1.9E-3</v>
      </c>
      <c r="F3289" s="53">
        <v>1.071</v>
      </c>
      <c r="G3289" s="53">
        <v>1.071</v>
      </c>
    </row>
    <row r="3290" spans="1:7" x14ac:dyDescent="0.15">
      <c r="A3290" s="53">
        <v>123</v>
      </c>
      <c r="B3290" s="11" t="s">
        <v>8441</v>
      </c>
      <c r="C3290" s="53">
        <v>1.0740000000000001</v>
      </c>
      <c r="D3290" s="53">
        <v>1.3480000000000001</v>
      </c>
      <c r="E3290" s="55">
        <v>1.9E-3</v>
      </c>
      <c r="F3290" s="53">
        <v>1.0720000000000001</v>
      </c>
      <c r="G3290" s="53">
        <v>1.3460000000000001</v>
      </c>
    </row>
    <row r="3291" spans="1:7" x14ac:dyDescent="0.15">
      <c r="A3291" s="53">
        <v>110008</v>
      </c>
      <c r="B3291" s="11" t="s">
        <v>9787</v>
      </c>
      <c r="C3291" s="53">
        <v>1.2358</v>
      </c>
      <c r="D3291" s="53">
        <v>2.0453999999999999</v>
      </c>
      <c r="E3291" s="55">
        <v>1.9E-3</v>
      </c>
      <c r="F3291" s="53">
        <v>1.2335</v>
      </c>
      <c r="G3291" s="53">
        <v>2.0430999999999999</v>
      </c>
    </row>
    <row r="3292" spans="1:7" x14ac:dyDescent="0.15">
      <c r="A3292" s="53">
        <v>3105</v>
      </c>
      <c r="B3292" s="11" t="s">
        <v>9213</v>
      </c>
      <c r="C3292" s="53">
        <v>1.075</v>
      </c>
      <c r="D3292" s="53">
        <v>1.075</v>
      </c>
      <c r="E3292" s="55">
        <v>1.9E-3</v>
      </c>
      <c r="F3292" s="53">
        <v>1.073</v>
      </c>
      <c r="G3292" s="53">
        <v>1.073</v>
      </c>
    </row>
    <row r="3293" spans="1:7" x14ac:dyDescent="0.15">
      <c r="A3293" s="53">
        <v>501007</v>
      </c>
      <c r="B3293" s="11" t="s">
        <v>8113</v>
      </c>
      <c r="C3293" s="53">
        <v>0.86099999999999999</v>
      </c>
      <c r="D3293" s="53">
        <v>0.86099999999999999</v>
      </c>
      <c r="E3293" s="55">
        <v>1.9E-3</v>
      </c>
      <c r="F3293" s="53">
        <v>0.85940000000000005</v>
      </c>
      <c r="G3293" s="53">
        <v>0.85940000000000005</v>
      </c>
    </row>
    <row r="3294" spans="1:7" x14ac:dyDescent="0.15">
      <c r="A3294" s="53">
        <v>206018</v>
      </c>
      <c r="B3294" s="11" t="s">
        <v>7393</v>
      </c>
      <c r="C3294" s="53">
        <v>1.077</v>
      </c>
      <c r="D3294" s="53">
        <v>1.323</v>
      </c>
      <c r="E3294" s="55">
        <v>1.9E-3</v>
      </c>
      <c r="F3294" s="53">
        <v>1.075</v>
      </c>
      <c r="G3294" s="53">
        <v>1.321</v>
      </c>
    </row>
    <row r="3295" spans="1:7" x14ac:dyDescent="0.15">
      <c r="A3295" s="53">
        <v>2843</v>
      </c>
      <c r="B3295" s="11" t="s">
        <v>8128</v>
      </c>
      <c r="C3295" s="53">
        <v>1.0239</v>
      </c>
      <c r="D3295" s="53">
        <v>1.0239</v>
      </c>
      <c r="E3295" s="55">
        <v>1.9E-3</v>
      </c>
      <c r="F3295" s="53">
        <v>1.022</v>
      </c>
      <c r="G3295" s="53">
        <v>1.022</v>
      </c>
    </row>
    <row r="3296" spans="1:7" x14ac:dyDescent="0.15">
      <c r="A3296" s="53">
        <v>1278</v>
      </c>
      <c r="B3296" s="11" t="s">
        <v>8346</v>
      </c>
      <c r="C3296" s="53">
        <v>1.0780000000000001</v>
      </c>
      <c r="D3296" s="53">
        <v>1.1779999999999999</v>
      </c>
      <c r="E3296" s="55">
        <v>1.9E-3</v>
      </c>
      <c r="F3296" s="53">
        <v>1.0760000000000001</v>
      </c>
      <c r="G3296" s="53">
        <v>1.1759999999999999</v>
      </c>
    </row>
    <row r="3297" spans="1:7" x14ac:dyDescent="0.15">
      <c r="A3297" s="53">
        <v>2293</v>
      </c>
      <c r="B3297" s="11" t="s">
        <v>8443</v>
      </c>
      <c r="C3297" s="53">
        <v>1.079</v>
      </c>
      <c r="D3297" s="53">
        <v>1.079</v>
      </c>
      <c r="E3297" s="55">
        <v>1.9E-3</v>
      </c>
      <c r="F3297" s="53">
        <v>1.077</v>
      </c>
      <c r="G3297" s="53">
        <v>1.077</v>
      </c>
    </row>
    <row r="3298" spans="1:7" x14ac:dyDescent="0.15">
      <c r="A3298" s="53">
        <v>1443</v>
      </c>
      <c r="B3298" s="11" t="s">
        <v>9845</v>
      </c>
      <c r="C3298" s="53">
        <v>1.0840000000000001</v>
      </c>
      <c r="D3298" s="53">
        <v>1.1639999999999999</v>
      </c>
      <c r="E3298" s="55">
        <v>1.8E-3</v>
      </c>
      <c r="F3298" s="53">
        <v>1.0820000000000001</v>
      </c>
      <c r="G3298" s="53">
        <v>1.1619999999999999</v>
      </c>
    </row>
    <row r="3299" spans="1:7" x14ac:dyDescent="0.15">
      <c r="A3299" s="53">
        <v>519769</v>
      </c>
      <c r="B3299" s="11" t="s">
        <v>10777</v>
      </c>
      <c r="C3299" s="53">
        <v>1.0840000000000001</v>
      </c>
      <c r="D3299" s="53">
        <v>1.0840000000000001</v>
      </c>
      <c r="E3299" s="55">
        <v>1.8E-3</v>
      </c>
      <c r="F3299" s="53">
        <v>1.0820000000000001</v>
      </c>
      <c r="G3299" s="53">
        <v>1.0820000000000001</v>
      </c>
    </row>
    <row r="3300" spans="1:7" x14ac:dyDescent="0.15">
      <c r="A3300" s="53">
        <v>519771</v>
      </c>
      <c r="B3300" s="11" t="s">
        <v>10795</v>
      </c>
      <c r="C3300" s="53">
        <v>1.085</v>
      </c>
      <c r="D3300" s="53">
        <v>1.085</v>
      </c>
      <c r="E3300" s="55">
        <v>1.8E-3</v>
      </c>
      <c r="F3300" s="53">
        <v>1.083</v>
      </c>
      <c r="G3300" s="53">
        <v>1.083</v>
      </c>
    </row>
    <row r="3301" spans="1:7" x14ac:dyDescent="0.15">
      <c r="A3301" s="53">
        <v>1567</v>
      </c>
      <c r="B3301" s="11" t="s">
        <v>8446</v>
      </c>
      <c r="C3301" s="53">
        <v>1.0860000000000001</v>
      </c>
      <c r="D3301" s="53">
        <v>1.0860000000000001</v>
      </c>
      <c r="E3301" s="55">
        <v>1.8E-3</v>
      </c>
      <c r="F3301" s="53">
        <v>1.0840000000000001</v>
      </c>
      <c r="G3301" s="53">
        <v>1.0840000000000001</v>
      </c>
    </row>
    <row r="3302" spans="1:7" x14ac:dyDescent="0.15">
      <c r="A3302" s="53">
        <v>1566</v>
      </c>
      <c r="B3302" s="11" t="s">
        <v>8445</v>
      </c>
      <c r="C3302" s="53">
        <v>1.0860000000000001</v>
      </c>
      <c r="D3302" s="53">
        <v>1.0860000000000001</v>
      </c>
      <c r="E3302" s="55">
        <v>1.8E-3</v>
      </c>
      <c r="F3302" s="53">
        <v>1.0840000000000001</v>
      </c>
      <c r="G3302" s="53">
        <v>1.0840000000000001</v>
      </c>
    </row>
    <row r="3303" spans="1:7" x14ac:dyDescent="0.15">
      <c r="A3303" s="53">
        <v>1757</v>
      </c>
      <c r="B3303" s="11" t="s">
        <v>9847</v>
      </c>
      <c r="C3303" s="53">
        <v>1.087</v>
      </c>
      <c r="D3303" s="53">
        <v>1.087</v>
      </c>
      <c r="E3303" s="55">
        <v>1.8E-3</v>
      </c>
      <c r="F3303" s="53">
        <v>1.085</v>
      </c>
      <c r="G3303" s="53">
        <v>1.085</v>
      </c>
    </row>
    <row r="3304" spans="1:7" x14ac:dyDescent="0.15">
      <c r="A3304" s="53">
        <v>2482</v>
      </c>
      <c r="B3304" s="11" t="s">
        <v>6624</v>
      </c>
      <c r="C3304" s="53">
        <v>1.0880000000000001</v>
      </c>
      <c r="D3304" s="53">
        <v>1.0880000000000001</v>
      </c>
      <c r="E3304" s="55">
        <v>1.8E-3</v>
      </c>
      <c r="F3304" s="53">
        <v>1.0860000000000001</v>
      </c>
      <c r="G3304" s="53">
        <v>1.0860000000000001</v>
      </c>
    </row>
    <row r="3305" spans="1:7" x14ac:dyDescent="0.15">
      <c r="A3305" s="53">
        <v>519770</v>
      </c>
      <c r="B3305" s="11" t="s">
        <v>10771</v>
      </c>
      <c r="C3305" s="53">
        <v>1.089</v>
      </c>
      <c r="D3305" s="53">
        <v>1.089</v>
      </c>
      <c r="E3305" s="55">
        <v>1.8E-3</v>
      </c>
      <c r="F3305" s="53">
        <v>1.087</v>
      </c>
      <c r="G3305" s="53">
        <v>1.087</v>
      </c>
    </row>
    <row r="3306" spans="1:7" x14ac:dyDescent="0.15">
      <c r="A3306" s="53">
        <v>2498</v>
      </c>
      <c r="B3306" s="11" t="s">
        <v>8447</v>
      </c>
      <c r="C3306" s="53">
        <v>1.0900000000000001</v>
      </c>
      <c r="D3306" s="53">
        <v>1.1200000000000001</v>
      </c>
      <c r="E3306" s="55">
        <v>1.8E-3</v>
      </c>
      <c r="F3306" s="53">
        <v>1.0880000000000001</v>
      </c>
      <c r="G3306" s="53">
        <v>1.1180000000000001</v>
      </c>
    </row>
    <row r="3307" spans="1:7" x14ac:dyDescent="0.15">
      <c r="A3307" s="53">
        <v>1846</v>
      </c>
      <c r="B3307" s="11" t="s">
        <v>6035</v>
      </c>
      <c r="C3307" s="53">
        <v>1.0900000000000001</v>
      </c>
      <c r="D3307" s="53">
        <v>1.0900000000000001</v>
      </c>
      <c r="E3307" s="55">
        <v>1.8E-3</v>
      </c>
      <c r="F3307" s="53">
        <v>1.0880000000000001</v>
      </c>
      <c r="G3307" s="53">
        <v>1.0880000000000001</v>
      </c>
    </row>
    <row r="3308" spans="1:7" x14ac:dyDescent="0.15">
      <c r="A3308" s="53">
        <v>2652</v>
      </c>
      <c r="B3308" s="11" t="s">
        <v>9914</v>
      </c>
      <c r="C3308" s="53">
        <v>1.0361</v>
      </c>
      <c r="D3308" s="53">
        <v>1.0761000000000001</v>
      </c>
      <c r="E3308" s="55">
        <v>1.8E-3</v>
      </c>
      <c r="F3308" s="53">
        <v>1.0342</v>
      </c>
      <c r="G3308" s="53">
        <v>1.0742</v>
      </c>
    </row>
    <row r="3309" spans="1:7" x14ac:dyDescent="0.15">
      <c r="A3309" s="53">
        <v>743</v>
      </c>
      <c r="B3309" s="11" t="s">
        <v>172</v>
      </c>
      <c r="C3309" s="53">
        <v>1.091</v>
      </c>
      <c r="D3309" s="53">
        <v>1.2509999999999999</v>
      </c>
      <c r="E3309" s="55">
        <v>1.8E-3</v>
      </c>
      <c r="F3309" s="53">
        <v>1.089</v>
      </c>
      <c r="G3309" s="53">
        <v>1.2490000000000001</v>
      </c>
    </row>
    <row r="3310" spans="1:7" x14ac:dyDescent="0.15">
      <c r="A3310" s="53">
        <v>1273</v>
      </c>
      <c r="B3310" s="11" t="s">
        <v>7893</v>
      </c>
      <c r="C3310" s="53">
        <v>1.0920000000000001</v>
      </c>
      <c r="D3310" s="53">
        <v>1.0920000000000001</v>
      </c>
      <c r="E3310" s="55">
        <v>1.8E-3</v>
      </c>
      <c r="F3310" s="53">
        <v>1.0900000000000001</v>
      </c>
      <c r="G3310" s="53">
        <v>1.0900000000000001</v>
      </c>
    </row>
    <row r="3311" spans="1:7" x14ac:dyDescent="0.15">
      <c r="A3311" s="53">
        <v>161724</v>
      </c>
      <c r="B3311" s="11" t="s">
        <v>10320</v>
      </c>
      <c r="C3311" s="53">
        <v>1.0920000000000001</v>
      </c>
      <c r="D3311" s="53">
        <v>0.76400000000000001</v>
      </c>
      <c r="E3311" s="55">
        <v>1.8E-3</v>
      </c>
      <c r="F3311" s="53">
        <v>1.0900000000000001</v>
      </c>
      <c r="G3311" s="53">
        <v>0.76300000000000001</v>
      </c>
    </row>
    <row r="3312" spans="1:7" x14ac:dyDescent="0.15">
      <c r="A3312" s="53">
        <v>2280</v>
      </c>
      <c r="B3312" s="11" t="s">
        <v>10547</v>
      </c>
      <c r="C3312" s="53">
        <v>1.0382</v>
      </c>
      <c r="D3312" s="53">
        <v>1.0382</v>
      </c>
      <c r="E3312" s="55">
        <v>1.8E-3</v>
      </c>
      <c r="F3312" s="53">
        <v>1.0363</v>
      </c>
      <c r="G3312" s="53">
        <v>1.0363</v>
      </c>
    </row>
    <row r="3313" spans="1:7" x14ac:dyDescent="0.15">
      <c r="A3313" s="53">
        <v>404</v>
      </c>
      <c r="B3313" s="11" t="s">
        <v>9483</v>
      </c>
      <c r="C3313" s="53">
        <v>2.19</v>
      </c>
      <c r="D3313" s="53">
        <v>2.19</v>
      </c>
      <c r="E3313" s="55">
        <v>1.8E-3</v>
      </c>
      <c r="F3313" s="53">
        <v>2.1859999999999999</v>
      </c>
      <c r="G3313" s="53">
        <v>2.1859999999999999</v>
      </c>
    </row>
    <row r="3314" spans="1:7" x14ac:dyDescent="0.15">
      <c r="A3314" s="53">
        <v>1902</v>
      </c>
      <c r="B3314" s="11" t="s">
        <v>8099</v>
      </c>
      <c r="C3314" s="53">
        <v>1.095</v>
      </c>
      <c r="D3314" s="53">
        <v>1.095</v>
      </c>
      <c r="E3314" s="55">
        <v>1.8E-3</v>
      </c>
      <c r="F3314" s="53">
        <v>1.093</v>
      </c>
      <c r="G3314" s="53">
        <v>1.093</v>
      </c>
    </row>
    <row r="3315" spans="1:7" x14ac:dyDescent="0.15">
      <c r="A3315" s="53">
        <v>2574</v>
      </c>
      <c r="B3315" s="11" t="s">
        <v>9645</v>
      </c>
      <c r="C3315" s="53">
        <v>1.0960000000000001</v>
      </c>
      <c r="D3315" s="53">
        <v>1.0960000000000001</v>
      </c>
      <c r="E3315" s="55">
        <v>1.8E-3</v>
      </c>
      <c r="F3315" s="53">
        <v>1.0940000000000001</v>
      </c>
      <c r="G3315" s="53">
        <v>1.0940000000000001</v>
      </c>
    </row>
    <row r="3316" spans="1:7" x14ac:dyDescent="0.15">
      <c r="A3316" s="53">
        <v>1303</v>
      </c>
      <c r="B3316" s="11" t="s">
        <v>7605</v>
      </c>
      <c r="C3316" s="53">
        <v>1.0960000000000001</v>
      </c>
      <c r="D3316" s="53">
        <v>1.0960000000000001</v>
      </c>
      <c r="E3316" s="55">
        <v>1.8E-3</v>
      </c>
      <c r="F3316" s="53">
        <v>1.0940000000000001</v>
      </c>
      <c r="G3316" s="53">
        <v>1.0940000000000001</v>
      </c>
    </row>
    <row r="3317" spans="1:7" x14ac:dyDescent="0.15">
      <c r="A3317" s="53">
        <v>675013</v>
      </c>
      <c r="B3317" s="11" t="s">
        <v>344</v>
      </c>
      <c r="C3317" s="53">
        <v>1.097</v>
      </c>
      <c r="D3317" s="53">
        <v>1.097</v>
      </c>
      <c r="E3317" s="55">
        <v>1.8E-3</v>
      </c>
      <c r="F3317" s="53">
        <v>1.095</v>
      </c>
      <c r="G3317" s="53">
        <v>1.095</v>
      </c>
    </row>
    <row r="3318" spans="1:7" x14ac:dyDescent="0.15">
      <c r="A3318" s="53">
        <v>5007</v>
      </c>
      <c r="B3318" s="11" t="s">
        <v>9211</v>
      </c>
      <c r="C3318" s="53">
        <v>0.98799999999999999</v>
      </c>
      <c r="D3318" s="53">
        <v>0.98799999999999999</v>
      </c>
      <c r="E3318" s="55">
        <v>1.8E-3</v>
      </c>
      <c r="F3318" s="53">
        <v>0.98619999999999997</v>
      </c>
      <c r="G3318" s="53">
        <v>0.98619999999999997</v>
      </c>
    </row>
    <row r="3319" spans="1:7" x14ac:dyDescent="0.15">
      <c r="A3319" s="53">
        <v>2651</v>
      </c>
      <c r="B3319" s="11" t="s">
        <v>9915</v>
      </c>
      <c r="C3319" s="53">
        <v>1.0439000000000001</v>
      </c>
      <c r="D3319" s="53">
        <v>1.0839000000000001</v>
      </c>
      <c r="E3319" s="55">
        <v>1.8E-3</v>
      </c>
      <c r="F3319" s="53">
        <v>1.042</v>
      </c>
      <c r="G3319" s="53">
        <v>1.0820000000000001</v>
      </c>
    </row>
    <row r="3320" spans="1:7" x14ac:dyDescent="0.15">
      <c r="A3320" s="53">
        <v>122</v>
      </c>
      <c r="B3320" s="11" t="s">
        <v>8345</v>
      </c>
      <c r="C3320" s="53">
        <v>1.1000000000000001</v>
      </c>
      <c r="D3320" s="53">
        <v>1.3740000000000001</v>
      </c>
      <c r="E3320" s="55">
        <v>1.8E-3</v>
      </c>
      <c r="F3320" s="53">
        <v>1.0980000000000001</v>
      </c>
      <c r="G3320" s="53">
        <v>1.3720000000000001</v>
      </c>
    </row>
    <row r="3321" spans="1:7" x14ac:dyDescent="0.15">
      <c r="A3321" s="53">
        <v>3504</v>
      </c>
      <c r="B3321" s="11" t="s">
        <v>8477</v>
      </c>
      <c r="C3321" s="53">
        <v>1.0462</v>
      </c>
      <c r="D3321" s="53">
        <v>1.0462</v>
      </c>
      <c r="E3321" s="55">
        <v>1.8E-3</v>
      </c>
      <c r="F3321" s="53">
        <v>1.0443</v>
      </c>
      <c r="G3321" s="53">
        <v>1.0443</v>
      </c>
    </row>
    <row r="3322" spans="1:7" x14ac:dyDescent="0.15">
      <c r="A3322" s="53">
        <v>163819</v>
      </c>
      <c r="B3322" s="11" t="s">
        <v>7173</v>
      </c>
      <c r="C3322" s="53">
        <v>1.1020000000000001</v>
      </c>
      <c r="D3322" s="53">
        <v>1.446</v>
      </c>
      <c r="E3322" s="55">
        <v>1.8E-3</v>
      </c>
      <c r="F3322" s="53">
        <v>1.1000000000000001</v>
      </c>
      <c r="G3322" s="53">
        <v>1.444</v>
      </c>
    </row>
    <row r="3323" spans="1:7" x14ac:dyDescent="0.15">
      <c r="A3323" s="53">
        <v>519222</v>
      </c>
      <c r="B3323" s="11" t="s">
        <v>8211</v>
      </c>
      <c r="C3323" s="53">
        <v>1.103</v>
      </c>
      <c r="D3323" s="53">
        <v>1.103</v>
      </c>
      <c r="E3323" s="55">
        <v>1.8E-3</v>
      </c>
      <c r="F3323" s="53">
        <v>1.101</v>
      </c>
      <c r="G3323" s="53">
        <v>1.101</v>
      </c>
    </row>
    <row r="3324" spans="1:7" x14ac:dyDescent="0.15">
      <c r="A3324" s="53">
        <v>202202</v>
      </c>
      <c r="B3324" s="11" t="s">
        <v>8382</v>
      </c>
      <c r="C3324" s="53">
        <v>3.4752999999999998</v>
      </c>
      <c r="D3324" s="53">
        <v>4.2142999999999997</v>
      </c>
      <c r="E3324" s="55">
        <v>1.8E-3</v>
      </c>
      <c r="F3324" s="53">
        <v>3.4689999999999999</v>
      </c>
      <c r="G3324" s="53">
        <v>4.2080000000000002</v>
      </c>
    </row>
    <row r="3325" spans="1:7" x14ac:dyDescent="0.15">
      <c r="A3325" s="53">
        <v>3505</v>
      </c>
      <c r="B3325" s="11" t="s">
        <v>8495</v>
      </c>
      <c r="C3325" s="53">
        <v>1.0494000000000001</v>
      </c>
      <c r="D3325" s="53">
        <v>1.0494000000000001</v>
      </c>
      <c r="E3325" s="55">
        <v>1.8E-3</v>
      </c>
      <c r="F3325" s="53">
        <v>1.0475000000000001</v>
      </c>
      <c r="G3325" s="53">
        <v>1.0475000000000001</v>
      </c>
    </row>
    <row r="3326" spans="1:7" x14ac:dyDescent="0.15">
      <c r="A3326" s="53">
        <v>1123</v>
      </c>
      <c r="B3326" s="11" t="s">
        <v>6966</v>
      </c>
      <c r="C3326" s="53">
        <v>1.1048</v>
      </c>
      <c r="D3326" s="53">
        <v>1.1206</v>
      </c>
      <c r="E3326" s="55">
        <v>1.8E-3</v>
      </c>
      <c r="F3326" s="53">
        <v>1.1028</v>
      </c>
      <c r="G3326" s="53">
        <v>1.1186</v>
      </c>
    </row>
    <row r="3327" spans="1:7" x14ac:dyDescent="0.15">
      <c r="A3327" s="53">
        <v>1191</v>
      </c>
      <c r="B3327" s="11" t="s">
        <v>6951</v>
      </c>
      <c r="C3327" s="53">
        <v>1.1063000000000001</v>
      </c>
      <c r="D3327" s="53">
        <v>1.1063000000000001</v>
      </c>
      <c r="E3327" s="55">
        <v>1.8E-3</v>
      </c>
      <c r="F3327" s="53">
        <v>1.1043000000000001</v>
      </c>
      <c r="G3327" s="53">
        <v>1.1043000000000001</v>
      </c>
    </row>
    <row r="3328" spans="1:7" x14ac:dyDescent="0.15">
      <c r="A3328" s="53">
        <v>2659</v>
      </c>
      <c r="B3328" s="11" t="s">
        <v>8351</v>
      </c>
      <c r="C3328" s="53">
        <v>1.1080000000000001</v>
      </c>
      <c r="D3328" s="53">
        <v>1.1080000000000001</v>
      </c>
      <c r="E3328" s="55">
        <v>1.8E-3</v>
      </c>
      <c r="F3328" s="53">
        <v>1.1060000000000001</v>
      </c>
      <c r="G3328" s="53">
        <v>1.1060000000000001</v>
      </c>
    </row>
    <row r="3329" spans="1:7" x14ac:dyDescent="0.15">
      <c r="A3329" s="53">
        <v>2897</v>
      </c>
      <c r="B3329" s="11" t="s">
        <v>130</v>
      </c>
      <c r="C3329" s="53">
        <v>1.0526</v>
      </c>
      <c r="D3329" s="53">
        <v>1.0526</v>
      </c>
      <c r="E3329" s="55">
        <v>1.8E-3</v>
      </c>
      <c r="F3329" s="53">
        <v>1.0507</v>
      </c>
      <c r="G3329" s="53">
        <v>1.0507</v>
      </c>
    </row>
    <row r="3330" spans="1:7" x14ac:dyDescent="0.15">
      <c r="A3330" s="53">
        <v>2660</v>
      </c>
      <c r="B3330" s="11" t="s">
        <v>8283</v>
      </c>
      <c r="C3330" s="53">
        <v>1.111</v>
      </c>
      <c r="D3330" s="53">
        <v>1.111</v>
      </c>
      <c r="E3330" s="55">
        <v>1.8E-3</v>
      </c>
      <c r="F3330" s="53">
        <v>1.109</v>
      </c>
      <c r="G3330" s="53">
        <v>1.109</v>
      </c>
    </row>
    <row r="3331" spans="1:7" x14ac:dyDescent="0.15">
      <c r="A3331" s="53">
        <v>2212</v>
      </c>
      <c r="B3331" s="11" t="s">
        <v>9853</v>
      </c>
      <c r="C3331" s="53">
        <v>1.1120000000000001</v>
      </c>
      <c r="D3331" s="53">
        <v>1.1120000000000001</v>
      </c>
      <c r="E3331" s="55">
        <v>1.8E-3</v>
      </c>
      <c r="F3331" s="53">
        <v>1.1100000000000001</v>
      </c>
      <c r="G3331" s="53">
        <v>1.1100000000000001</v>
      </c>
    </row>
    <row r="3332" spans="1:7" x14ac:dyDescent="0.15">
      <c r="A3332" s="53">
        <v>1258</v>
      </c>
      <c r="B3332" s="11" t="s">
        <v>8612</v>
      </c>
      <c r="C3332" s="53">
        <v>1.113</v>
      </c>
      <c r="D3332" s="53">
        <v>1.113</v>
      </c>
      <c r="E3332" s="55">
        <v>1.8E-3</v>
      </c>
      <c r="F3332" s="53">
        <v>1.111</v>
      </c>
      <c r="G3332" s="53">
        <v>1.111</v>
      </c>
    </row>
    <row r="3333" spans="1:7" x14ac:dyDescent="0.15">
      <c r="A3333" s="53">
        <v>1430</v>
      </c>
      <c r="B3333" s="11" t="s">
        <v>6857</v>
      </c>
      <c r="C3333" s="53">
        <v>1.113</v>
      </c>
      <c r="D3333" s="53">
        <v>1.173</v>
      </c>
      <c r="E3333" s="55">
        <v>1.8E-3</v>
      </c>
      <c r="F3333" s="53">
        <v>1.111</v>
      </c>
      <c r="G3333" s="53">
        <v>1.171</v>
      </c>
    </row>
    <row r="3334" spans="1:7" x14ac:dyDescent="0.15">
      <c r="A3334" s="53">
        <v>3967</v>
      </c>
      <c r="B3334" s="11" t="s">
        <v>6938</v>
      </c>
      <c r="C3334" s="53">
        <v>1.0065999999999999</v>
      </c>
      <c r="D3334" s="53">
        <v>1.0795999999999999</v>
      </c>
      <c r="E3334" s="55">
        <v>1.8E-3</v>
      </c>
      <c r="F3334" s="53">
        <v>1.0047999999999999</v>
      </c>
      <c r="G3334" s="53">
        <v>1.0778000000000001</v>
      </c>
    </row>
    <row r="3335" spans="1:7" x14ac:dyDescent="0.15">
      <c r="A3335" s="53">
        <v>3966</v>
      </c>
      <c r="B3335" s="11" t="s">
        <v>6926</v>
      </c>
      <c r="C3335" s="53">
        <v>1.0078</v>
      </c>
      <c r="D3335" s="53">
        <v>1.0808</v>
      </c>
      <c r="E3335" s="55">
        <v>1.8E-3</v>
      </c>
      <c r="F3335" s="53">
        <v>1.006</v>
      </c>
      <c r="G3335" s="53">
        <v>1.079</v>
      </c>
    </row>
    <row r="3336" spans="1:7" x14ac:dyDescent="0.15">
      <c r="A3336" s="53">
        <v>1361</v>
      </c>
      <c r="B3336" s="11" t="s">
        <v>7648</v>
      </c>
      <c r="C3336" s="53">
        <v>0.56000000000000005</v>
      </c>
      <c r="D3336" s="53">
        <v>0.56000000000000005</v>
      </c>
      <c r="E3336" s="55">
        <v>1.8E-3</v>
      </c>
      <c r="F3336" s="53">
        <v>0.55900000000000005</v>
      </c>
      <c r="G3336" s="53">
        <v>0.55900000000000005</v>
      </c>
    </row>
    <row r="3337" spans="1:7" x14ac:dyDescent="0.15">
      <c r="A3337" s="53">
        <v>1190</v>
      </c>
      <c r="B3337" s="11" t="s">
        <v>6956</v>
      </c>
      <c r="C3337" s="53">
        <v>1.1220000000000001</v>
      </c>
      <c r="D3337" s="53">
        <v>1.1220000000000001</v>
      </c>
      <c r="E3337" s="55">
        <v>1.8E-3</v>
      </c>
      <c r="F3337" s="53">
        <v>1.1200000000000001</v>
      </c>
      <c r="G3337" s="53">
        <v>1.1200000000000001</v>
      </c>
    </row>
    <row r="3338" spans="1:7" x14ac:dyDescent="0.15">
      <c r="A3338" s="53">
        <v>1172</v>
      </c>
      <c r="B3338" s="11" t="s">
        <v>6942</v>
      </c>
      <c r="C3338" s="53">
        <v>1.1224000000000001</v>
      </c>
      <c r="D3338" s="53">
        <v>1.1224000000000001</v>
      </c>
      <c r="E3338" s="55">
        <v>1.8E-3</v>
      </c>
      <c r="F3338" s="53">
        <v>1.1204000000000001</v>
      </c>
      <c r="G3338" s="53">
        <v>1.1204000000000001</v>
      </c>
    </row>
    <row r="3339" spans="1:7" x14ac:dyDescent="0.15">
      <c r="A3339" s="53">
        <v>3932</v>
      </c>
      <c r="B3339" s="11" t="s">
        <v>8918</v>
      </c>
      <c r="C3339" s="53">
        <v>1.0103</v>
      </c>
      <c r="D3339" s="53">
        <v>1.0103</v>
      </c>
      <c r="E3339" s="55">
        <v>1.8E-3</v>
      </c>
      <c r="F3339" s="53">
        <v>1.0085</v>
      </c>
      <c r="G3339" s="53">
        <v>1.0085</v>
      </c>
    </row>
    <row r="3340" spans="1:7" x14ac:dyDescent="0.15">
      <c r="A3340" s="53">
        <v>675011</v>
      </c>
      <c r="B3340" s="11" t="s">
        <v>337</v>
      </c>
      <c r="C3340" s="53">
        <v>1.123</v>
      </c>
      <c r="D3340" s="53">
        <v>1.123</v>
      </c>
      <c r="E3340" s="55">
        <v>1.8E-3</v>
      </c>
      <c r="F3340" s="53">
        <v>1.121</v>
      </c>
      <c r="G3340" s="53">
        <v>1.121</v>
      </c>
    </row>
    <row r="3341" spans="1:7" x14ac:dyDescent="0.15">
      <c r="A3341" s="53">
        <v>4986</v>
      </c>
      <c r="B3341" s="11" t="s">
        <v>6417</v>
      </c>
      <c r="C3341" s="53">
        <v>1.0109999999999999</v>
      </c>
      <c r="D3341" s="53">
        <v>1.2310000000000001</v>
      </c>
      <c r="E3341" s="55">
        <v>1.8E-3</v>
      </c>
      <c r="F3341" s="53">
        <v>1.0092000000000001</v>
      </c>
      <c r="G3341" s="53">
        <v>1.2292000000000001</v>
      </c>
    </row>
    <row r="3342" spans="1:7" x14ac:dyDescent="0.15">
      <c r="A3342" s="53">
        <v>519617</v>
      </c>
      <c r="B3342" s="11" t="s">
        <v>8220</v>
      </c>
      <c r="C3342" s="53">
        <v>1.0112000000000001</v>
      </c>
      <c r="D3342" s="53">
        <v>1.0597000000000001</v>
      </c>
      <c r="E3342" s="55">
        <v>1.8E-3</v>
      </c>
      <c r="F3342" s="53">
        <v>1.0094000000000001</v>
      </c>
      <c r="G3342" s="53">
        <v>1.0579000000000001</v>
      </c>
    </row>
    <row r="3343" spans="1:7" x14ac:dyDescent="0.15">
      <c r="A3343" s="53">
        <v>1422</v>
      </c>
      <c r="B3343" s="11" t="s">
        <v>8616</v>
      </c>
      <c r="C3343" s="53">
        <v>1.125</v>
      </c>
      <c r="D3343" s="53">
        <v>1.125</v>
      </c>
      <c r="E3343" s="55">
        <v>1.8E-3</v>
      </c>
      <c r="F3343" s="53">
        <v>1.123</v>
      </c>
      <c r="G3343" s="53">
        <v>1.123</v>
      </c>
    </row>
    <row r="3344" spans="1:7" x14ac:dyDescent="0.15">
      <c r="A3344" s="53">
        <v>519616</v>
      </c>
      <c r="B3344" s="11" t="s">
        <v>8221</v>
      </c>
      <c r="C3344" s="53">
        <v>1.0127999999999999</v>
      </c>
      <c r="D3344" s="53">
        <v>1.0672999999999999</v>
      </c>
      <c r="E3344" s="55">
        <v>1.8E-3</v>
      </c>
      <c r="F3344" s="53">
        <v>1.0109999999999999</v>
      </c>
      <c r="G3344" s="53">
        <v>1.0654999999999999</v>
      </c>
    </row>
    <row r="3345" spans="1:7" x14ac:dyDescent="0.15">
      <c r="A3345" s="53">
        <v>1334</v>
      </c>
      <c r="B3345" s="11" t="s">
        <v>8615</v>
      </c>
      <c r="C3345" s="53">
        <v>1.127</v>
      </c>
      <c r="D3345" s="53">
        <v>1.127</v>
      </c>
      <c r="E3345" s="55">
        <v>1.8E-3</v>
      </c>
      <c r="F3345" s="53">
        <v>1.125</v>
      </c>
      <c r="G3345" s="53">
        <v>1.125</v>
      </c>
    </row>
    <row r="3346" spans="1:7" x14ac:dyDescent="0.15">
      <c r="A3346" s="53">
        <v>395012</v>
      </c>
      <c r="B3346" s="11" t="s">
        <v>6805</v>
      </c>
      <c r="C3346" s="53">
        <v>1.127</v>
      </c>
      <c r="D3346" s="53">
        <v>1.2769999999999999</v>
      </c>
      <c r="E3346" s="55">
        <v>1.8E-3</v>
      </c>
      <c r="F3346" s="53">
        <v>1.125</v>
      </c>
      <c r="G3346" s="53">
        <v>1.2749999999999999</v>
      </c>
    </row>
    <row r="3347" spans="1:7" x14ac:dyDescent="0.15">
      <c r="A3347" s="53">
        <v>1311</v>
      </c>
      <c r="B3347" s="11" t="s">
        <v>6003</v>
      </c>
      <c r="C3347" s="53">
        <v>1.127</v>
      </c>
      <c r="D3347" s="53">
        <v>1.127</v>
      </c>
      <c r="E3347" s="55">
        <v>1.8E-3</v>
      </c>
      <c r="F3347" s="53">
        <v>1.125</v>
      </c>
      <c r="G3347" s="53">
        <v>1.125</v>
      </c>
    </row>
    <row r="3348" spans="1:7" x14ac:dyDescent="0.15">
      <c r="A3348" s="53">
        <v>470028</v>
      </c>
      <c r="B3348" s="11" t="s">
        <v>8117</v>
      </c>
      <c r="C3348" s="53">
        <v>1.7</v>
      </c>
      <c r="D3348" s="53">
        <v>1.7</v>
      </c>
      <c r="E3348" s="55">
        <v>1.8E-3</v>
      </c>
      <c r="F3348" s="53">
        <v>1.6970000000000001</v>
      </c>
      <c r="G3348" s="53">
        <v>1.6970000000000001</v>
      </c>
    </row>
    <row r="3349" spans="1:7" x14ac:dyDescent="0.15">
      <c r="A3349" s="53">
        <v>2448</v>
      </c>
      <c r="B3349" s="11" t="s">
        <v>10854</v>
      </c>
      <c r="C3349" s="53">
        <v>0.9093</v>
      </c>
      <c r="D3349" s="53">
        <v>0.93579999999999997</v>
      </c>
      <c r="E3349" s="55">
        <v>1.8E-3</v>
      </c>
      <c r="F3349" s="53">
        <v>0.90769999999999995</v>
      </c>
      <c r="G3349" s="53">
        <v>0.93420000000000003</v>
      </c>
    </row>
    <row r="3350" spans="1:7" x14ac:dyDescent="0.15">
      <c r="A3350" s="53">
        <v>3380</v>
      </c>
      <c r="B3350" s="11" t="s">
        <v>7038</v>
      </c>
      <c r="C3350" s="53">
        <v>1.0237000000000001</v>
      </c>
      <c r="D3350" s="53">
        <v>1.0647</v>
      </c>
      <c r="E3350" s="55">
        <v>1.8E-3</v>
      </c>
      <c r="F3350" s="53">
        <v>1.0219</v>
      </c>
      <c r="G3350" s="53">
        <v>1.0629</v>
      </c>
    </row>
    <row r="3351" spans="1:7" x14ac:dyDescent="0.15">
      <c r="A3351" s="53">
        <v>3379</v>
      </c>
      <c r="B3351" s="11" t="s">
        <v>7048</v>
      </c>
      <c r="C3351" s="53">
        <v>1.024</v>
      </c>
      <c r="D3351" s="53">
        <v>1.0660000000000001</v>
      </c>
      <c r="E3351" s="55">
        <v>1.8E-3</v>
      </c>
      <c r="F3351" s="53">
        <v>1.0222</v>
      </c>
      <c r="G3351" s="53">
        <v>1.0642</v>
      </c>
    </row>
    <row r="3352" spans="1:7" x14ac:dyDescent="0.15">
      <c r="A3352" s="53">
        <v>660015</v>
      </c>
      <c r="B3352" s="11" t="s">
        <v>289</v>
      </c>
      <c r="C3352" s="53">
        <v>3.0154999999999998</v>
      </c>
      <c r="D3352" s="53">
        <v>3.1154999999999999</v>
      </c>
      <c r="E3352" s="55">
        <v>1.8E-3</v>
      </c>
      <c r="F3352" s="53">
        <v>3.0102000000000002</v>
      </c>
      <c r="G3352" s="53">
        <v>3.1101999999999999</v>
      </c>
    </row>
    <row r="3353" spans="1:7" x14ac:dyDescent="0.15">
      <c r="A3353" s="53">
        <v>1295</v>
      </c>
      <c r="B3353" s="11" t="s">
        <v>6004</v>
      </c>
      <c r="C3353" s="53">
        <v>1.141</v>
      </c>
      <c r="D3353" s="53">
        <v>1.141</v>
      </c>
      <c r="E3353" s="55">
        <v>1.8E-3</v>
      </c>
      <c r="F3353" s="53">
        <v>1.139</v>
      </c>
      <c r="G3353" s="53">
        <v>1.139</v>
      </c>
    </row>
    <row r="3354" spans="1:7" x14ac:dyDescent="0.15">
      <c r="A3354" s="53">
        <v>2373</v>
      </c>
      <c r="B3354" s="11" t="s">
        <v>6005</v>
      </c>
      <c r="C3354" s="53">
        <v>1.141</v>
      </c>
      <c r="D3354" s="53">
        <v>1.141</v>
      </c>
      <c r="E3354" s="55">
        <v>1.8E-3</v>
      </c>
      <c r="F3354" s="53">
        <v>1.139</v>
      </c>
      <c r="G3354" s="53">
        <v>1.139</v>
      </c>
    </row>
    <row r="3355" spans="1:7" x14ac:dyDescent="0.15">
      <c r="A3355" s="53">
        <v>4517</v>
      </c>
      <c r="B3355" s="11" t="s">
        <v>8309</v>
      </c>
      <c r="C3355" s="53">
        <v>1.0284</v>
      </c>
      <c r="D3355" s="53">
        <v>1.0284</v>
      </c>
      <c r="E3355" s="55">
        <v>1.8E-3</v>
      </c>
      <c r="F3355" s="53">
        <v>1.0266</v>
      </c>
      <c r="G3355" s="53">
        <v>1.0266</v>
      </c>
    </row>
    <row r="3356" spans="1:7" x14ac:dyDescent="0.15">
      <c r="A3356" s="53">
        <v>2668</v>
      </c>
      <c r="B3356" s="11" t="s">
        <v>8361</v>
      </c>
      <c r="C3356" s="53">
        <v>1.145</v>
      </c>
      <c r="D3356" s="53">
        <v>1.145</v>
      </c>
      <c r="E3356" s="55">
        <v>1.6999999999999999E-3</v>
      </c>
      <c r="F3356" s="53">
        <v>1.143</v>
      </c>
      <c r="G3356" s="53">
        <v>1.143</v>
      </c>
    </row>
    <row r="3357" spans="1:7" x14ac:dyDescent="0.15">
      <c r="A3357" s="53">
        <v>519654</v>
      </c>
      <c r="B3357" s="11" t="s">
        <v>8330</v>
      </c>
      <c r="C3357" s="53">
        <v>1.0305</v>
      </c>
      <c r="D3357" s="53">
        <v>1.0305</v>
      </c>
      <c r="E3357" s="55">
        <v>1.6999999999999999E-3</v>
      </c>
      <c r="F3357" s="53">
        <v>1.0286999999999999</v>
      </c>
      <c r="G3357" s="53">
        <v>1.0286999999999999</v>
      </c>
    </row>
    <row r="3358" spans="1:7" x14ac:dyDescent="0.15">
      <c r="A3358" s="53">
        <v>121002</v>
      </c>
      <c r="B3358" s="11" t="s">
        <v>7813</v>
      </c>
      <c r="C3358" s="53">
        <v>1.2069000000000001</v>
      </c>
      <c r="D3358" s="53">
        <v>3.2682000000000002</v>
      </c>
      <c r="E3358" s="55">
        <v>1.6999999999999999E-3</v>
      </c>
      <c r="F3358" s="53">
        <v>1.2048000000000001</v>
      </c>
      <c r="G3358" s="53">
        <v>3.2660999999999998</v>
      </c>
    </row>
    <row r="3359" spans="1:7" x14ac:dyDescent="0.15">
      <c r="A3359" s="53">
        <v>585001</v>
      </c>
      <c r="B3359" s="11" t="s">
        <v>7723</v>
      </c>
      <c r="C3359" s="53">
        <v>1.1519999999999999</v>
      </c>
      <c r="D3359" s="53">
        <v>1.1519999999999999</v>
      </c>
      <c r="E3359" s="55">
        <v>1.6999999999999999E-3</v>
      </c>
      <c r="F3359" s="53">
        <v>1.1499999999999999</v>
      </c>
      <c r="G3359" s="53">
        <v>1.1499999999999999</v>
      </c>
    </row>
    <row r="3360" spans="1:7" x14ac:dyDescent="0.15">
      <c r="A3360" s="53">
        <v>1427</v>
      </c>
      <c r="B3360" s="11" t="s">
        <v>10267</v>
      </c>
      <c r="C3360" s="53">
        <v>1.153</v>
      </c>
      <c r="D3360" s="53">
        <v>1.153</v>
      </c>
      <c r="E3360" s="55">
        <v>1.6999999999999999E-3</v>
      </c>
      <c r="F3360" s="53">
        <v>1.151</v>
      </c>
      <c r="G3360" s="53">
        <v>1.151</v>
      </c>
    </row>
    <row r="3361" spans="1:7" x14ac:dyDescent="0.15">
      <c r="A3361" s="53">
        <v>160608</v>
      </c>
      <c r="B3361" s="11" t="s">
        <v>7024</v>
      </c>
      <c r="C3361" s="53">
        <v>1.1559999999999999</v>
      </c>
      <c r="D3361" s="53">
        <v>1.774</v>
      </c>
      <c r="E3361" s="55">
        <v>1.6999999999999999E-3</v>
      </c>
      <c r="F3361" s="53">
        <v>1.1539999999999999</v>
      </c>
      <c r="G3361" s="53">
        <v>1.772</v>
      </c>
    </row>
    <row r="3362" spans="1:7" x14ac:dyDescent="0.15">
      <c r="A3362" s="53">
        <v>48</v>
      </c>
      <c r="B3362" s="11" t="s">
        <v>9862</v>
      </c>
      <c r="C3362" s="53">
        <v>1.1559999999999999</v>
      </c>
      <c r="D3362" s="53">
        <v>1.371</v>
      </c>
      <c r="E3362" s="55">
        <v>1.6999999999999999E-3</v>
      </c>
      <c r="F3362" s="53">
        <v>1.1539999999999999</v>
      </c>
      <c r="G3362" s="53">
        <v>1.369</v>
      </c>
    </row>
    <row r="3363" spans="1:7" x14ac:dyDescent="0.15">
      <c r="A3363" s="53">
        <v>70015</v>
      </c>
      <c r="B3363" s="11" t="s">
        <v>9863</v>
      </c>
      <c r="C3363" s="53">
        <v>1.1579999999999999</v>
      </c>
      <c r="D3363" s="53">
        <v>1.637</v>
      </c>
      <c r="E3363" s="55">
        <v>1.6999999999999999E-3</v>
      </c>
      <c r="F3363" s="53">
        <v>1.1559999999999999</v>
      </c>
      <c r="G3363" s="53">
        <v>1.635</v>
      </c>
    </row>
    <row r="3364" spans="1:7" x14ac:dyDescent="0.15">
      <c r="A3364" s="53">
        <v>3604</v>
      </c>
      <c r="B3364" s="11" t="s">
        <v>8375</v>
      </c>
      <c r="C3364" s="53">
        <v>1.044</v>
      </c>
      <c r="D3364" s="53">
        <v>1.08</v>
      </c>
      <c r="E3364" s="55">
        <v>1.6999999999999999E-3</v>
      </c>
      <c r="F3364" s="53">
        <v>1.0422</v>
      </c>
      <c r="G3364" s="53">
        <v>1.0782</v>
      </c>
    </row>
    <row r="3365" spans="1:7" x14ac:dyDescent="0.15">
      <c r="A3365" s="53">
        <v>1189</v>
      </c>
      <c r="B3365" s="11" t="s">
        <v>9222</v>
      </c>
      <c r="C3365" s="53">
        <v>1.1599999999999999</v>
      </c>
      <c r="D3365" s="53">
        <v>1.1599999999999999</v>
      </c>
      <c r="E3365" s="55">
        <v>1.6999999999999999E-3</v>
      </c>
      <c r="F3365" s="53">
        <v>1.1579999999999999</v>
      </c>
      <c r="G3365" s="53">
        <v>1.1579999999999999</v>
      </c>
    </row>
    <row r="3366" spans="1:7" x14ac:dyDescent="0.15">
      <c r="A3366" s="53">
        <v>1381</v>
      </c>
      <c r="B3366" s="11" t="s">
        <v>6944</v>
      </c>
      <c r="C3366" s="53">
        <v>1.1032999999999999</v>
      </c>
      <c r="D3366" s="53">
        <v>1.1032999999999999</v>
      </c>
      <c r="E3366" s="55">
        <v>1.6999999999999999E-3</v>
      </c>
      <c r="F3366" s="53">
        <v>1.1013999999999999</v>
      </c>
      <c r="G3366" s="53">
        <v>1.1013999999999999</v>
      </c>
    </row>
    <row r="3367" spans="1:7" x14ac:dyDescent="0.15">
      <c r="A3367" s="53">
        <v>3603</v>
      </c>
      <c r="B3367" s="11" t="s">
        <v>8376</v>
      </c>
      <c r="C3367" s="53">
        <v>1.0454000000000001</v>
      </c>
      <c r="D3367" s="53">
        <v>1.0824</v>
      </c>
      <c r="E3367" s="55">
        <v>1.6999999999999999E-3</v>
      </c>
      <c r="F3367" s="53">
        <v>1.0436000000000001</v>
      </c>
      <c r="G3367" s="53">
        <v>1.0806</v>
      </c>
    </row>
    <row r="3368" spans="1:7" x14ac:dyDescent="0.15">
      <c r="A3368" s="53">
        <v>1433</v>
      </c>
      <c r="B3368" s="11" t="s">
        <v>9664</v>
      </c>
      <c r="C3368" s="53">
        <v>1.1619999999999999</v>
      </c>
      <c r="D3368" s="53">
        <v>1.1619999999999999</v>
      </c>
      <c r="E3368" s="55">
        <v>1.6999999999999999E-3</v>
      </c>
      <c r="F3368" s="53">
        <v>1.1599999999999999</v>
      </c>
      <c r="G3368" s="53">
        <v>1.1599999999999999</v>
      </c>
    </row>
    <row r="3369" spans="1:7" x14ac:dyDescent="0.15">
      <c r="A3369" s="53">
        <v>180026</v>
      </c>
      <c r="B3369" s="11" t="s">
        <v>8368</v>
      </c>
      <c r="C3369" s="53">
        <v>1.163</v>
      </c>
      <c r="D3369" s="53">
        <v>1.4330000000000001</v>
      </c>
      <c r="E3369" s="55">
        <v>1.6999999999999999E-3</v>
      </c>
      <c r="F3369" s="53">
        <v>1.161</v>
      </c>
      <c r="G3369" s="53">
        <v>1.431</v>
      </c>
    </row>
    <row r="3370" spans="1:7" x14ac:dyDescent="0.15">
      <c r="A3370" s="53">
        <v>2648</v>
      </c>
      <c r="B3370" s="11" t="s">
        <v>146</v>
      </c>
      <c r="C3370" s="53">
        <v>1.0471999999999999</v>
      </c>
      <c r="D3370" s="53">
        <v>1.0471999999999999</v>
      </c>
      <c r="E3370" s="55">
        <v>1.6999999999999999E-3</v>
      </c>
      <c r="F3370" s="53">
        <v>1.0454000000000001</v>
      </c>
      <c r="G3370" s="53">
        <v>1.0454000000000001</v>
      </c>
    </row>
    <row r="3371" spans="1:7" x14ac:dyDescent="0.15">
      <c r="A3371" s="53">
        <v>47</v>
      </c>
      <c r="B3371" s="11" t="s">
        <v>9865</v>
      </c>
      <c r="C3371" s="53">
        <v>1.167</v>
      </c>
      <c r="D3371" s="53">
        <v>1.387</v>
      </c>
      <c r="E3371" s="55">
        <v>1.6999999999999999E-3</v>
      </c>
      <c r="F3371" s="53">
        <v>1.165</v>
      </c>
      <c r="G3371" s="53">
        <v>1.385</v>
      </c>
    </row>
    <row r="3372" spans="1:7" x14ac:dyDescent="0.15">
      <c r="A3372" s="53">
        <v>2514</v>
      </c>
      <c r="B3372" s="11" t="s">
        <v>9608</v>
      </c>
      <c r="C3372" s="53">
        <v>1.1679999999999999</v>
      </c>
      <c r="D3372" s="53">
        <v>1.1679999999999999</v>
      </c>
      <c r="E3372" s="55">
        <v>1.6999999999999999E-3</v>
      </c>
      <c r="F3372" s="53">
        <v>1.1659999999999999</v>
      </c>
      <c r="G3372" s="53">
        <v>1.1659999999999999</v>
      </c>
    </row>
    <row r="3373" spans="1:7" x14ac:dyDescent="0.15">
      <c r="A3373" s="53">
        <v>2974</v>
      </c>
      <c r="B3373" s="11" t="s">
        <v>9381</v>
      </c>
      <c r="C3373" s="53">
        <v>0.93459999999999999</v>
      </c>
      <c r="D3373" s="53">
        <v>0.93459999999999999</v>
      </c>
      <c r="E3373" s="55">
        <v>1.6999999999999999E-3</v>
      </c>
      <c r="F3373" s="53">
        <v>0.93300000000000005</v>
      </c>
      <c r="G3373" s="53">
        <v>0.93300000000000005</v>
      </c>
    </row>
    <row r="3374" spans="1:7" x14ac:dyDescent="0.15">
      <c r="A3374" s="53">
        <v>450006</v>
      </c>
      <c r="B3374" s="11" t="s">
        <v>6012</v>
      </c>
      <c r="C3374" s="53">
        <v>1.1106</v>
      </c>
      <c r="D3374" s="53">
        <v>1.5667</v>
      </c>
      <c r="E3374" s="55">
        <v>1.6999999999999999E-3</v>
      </c>
      <c r="F3374" s="53">
        <v>1.1087</v>
      </c>
      <c r="G3374" s="53">
        <v>1.5648</v>
      </c>
    </row>
    <row r="3375" spans="1:7" x14ac:dyDescent="0.15">
      <c r="A3375" s="53">
        <v>942</v>
      </c>
      <c r="B3375" s="11" t="s">
        <v>9380</v>
      </c>
      <c r="C3375" s="53">
        <v>0.93589999999999995</v>
      </c>
      <c r="D3375" s="53">
        <v>0.93589999999999995</v>
      </c>
      <c r="E3375" s="55">
        <v>1.6999999999999999E-3</v>
      </c>
      <c r="F3375" s="53">
        <v>0.93430000000000002</v>
      </c>
      <c r="G3375" s="53">
        <v>0.93430000000000002</v>
      </c>
    </row>
    <row r="3376" spans="1:7" x14ac:dyDescent="0.15">
      <c r="A3376" s="53">
        <v>876</v>
      </c>
      <c r="B3376" s="11" t="s">
        <v>10712</v>
      </c>
      <c r="C3376" s="53">
        <v>1.171</v>
      </c>
      <c r="D3376" s="53">
        <v>1.171</v>
      </c>
      <c r="E3376" s="55">
        <v>1.6999999999999999E-3</v>
      </c>
      <c r="F3376" s="53">
        <v>1.169</v>
      </c>
      <c r="G3376" s="53">
        <v>1.169</v>
      </c>
    </row>
    <row r="3377" spans="1:7" x14ac:dyDescent="0.15">
      <c r="A3377" s="53">
        <v>450005</v>
      </c>
      <c r="B3377" s="11" t="s">
        <v>6010</v>
      </c>
      <c r="C3377" s="53">
        <v>1.2310000000000001</v>
      </c>
      <c r="D3377" s="53">
        <v>1.615</v>
      </c>
      <c r="E3377" s="55">
        <v>1.6999999999999999E-3</v>
      </c>
      <c r="F3377" s="53">
        <v>1.2289000000000001</v>
      </c>
      <c r="G3377" s="53">
        <v>1.6129</v>
      </c>
    </row>
    <row r="3378" spans="1:7" x14ac:dyDescent="0.15">
      <c r="A3378" s="53">
        <v>110</v>
      </c>
      <c r="B3378" s="11" t="s">
        <v>8369</v>
      </c>
      <c r="C3378" s="53">
        <v>1.0610999999999999</v>
      </c>
      <c r="D3378" s="53">
        <v>1.3334999999999999</v>
      </c>
      <c r="E3378" s="55">
        <v>1.6999999999999999E-3</v>
      </c>
      <c r="F3378" s="53">
        <v>1.0592999999999999</v>
      </c>
      <c r="G3378" s="53">
        <v>1.3312999999999999</v>
      </c>
    </row>
    <row r="3379" spans="1:7" x14ac:dyDescent="0.15">
      <c r="A3379" s="53">
        <v>4505</v>
      </c>
      <c r="B3379" s="11" t="s">
        <v>9673</v>
      </c>
      <c r="C3379" s="53">
        <v>1.18</v>
      </c>
      <c r="D3379" s="53">
        <v>1.18</v>
      </c>
      <c r="E3379" s="55">
        <v>1.6999999999999999E-3</v>
      </c>
      <c r="F3379" s="53">
        <v>1.1779999999999999</v>
      </c>
      <c r="G3379" s="53">
        <v>1.1779999999999999</v>
      </c>
    </row>
    <row r="3380" spans="1:7" x14ac:dyDescent="0.15">
      <c r="A3380" s="53">
        <v>150270</v>
      </c>
      <c r="B3380" s="11" t="s">
        <v>9424</v>
      </c>
      <c r="C3380" s="53">
        <v>1.181</v>
      </c>
      <c r="D3380" s="53">
        <v>2.1339999999999999</v>
      </c>
      <c r="E3380" s="55">
        <v>1.6999999999999999E-3</v>
      </c>
      <c r="F3380" s="53">
        <v>1.179</v>
      </c>
      <c r="G3380" s="53">
        <v>2.1320000000000001</v>
      </c>
    </row>
    <row r="3381" spans="1:7" x14ac:dyDescent="0.15">
      <c r="A3381" s="53">
        <v>2513</v>
      </c>
      <c r="B3381" s="11" t="s">
        <v>8374</v>
      </c>
      <c r="C3381" s="53">
        <v>1.0078</v>
      </c>
      <c r="D3381" s="53">
        <v>1.0078</v>
      </c>
      <c r="E3381" s="55">
        <v>1.6999999999999999E-3</v>
      </c>
      <c r="F3381" s="53">
        <v>1.0061</v>
      </c>
      <c r="G3381" s="53">
        <v>1.0061</v>
      </c>
    </row>
    <row r="3382" spans="1:7" x14ac:dyDescent="0.15">
      <c r="A3382" s="53">
        <v>875</v>
      </c>
      <c r="B3382" s="11" t="s">
        <v>10713</v>
      </c>
      <c r="C3382" s="53">
        <v>1.1859999999999999</v>
      </c>
      <c r="D3382" s="53">
        <v>1.1859999999999999</v>
      </c>
      <c r="E3382" s="55">
        <v>1.6999999999999999E-3</v>
      </c>
      <c r="F3382" s="53">
        <v>1.1839999999999999</v>
      </c>
      <c r="G3382" s="53">
        <v>1.1839999999999999</v>
      </c>
    </row>
    <row r="3383" spans="1:7" x14ac:dyDescent="0.15">
      <c r="A3383" s="53">
        <v>160602</v>
      </c>
      <c r="B3383" s="11" t="s">
        <v>7032</v>
      </c>
      <c r="C3383" s="53">
        <v>1.1890000000000001</v>
      </c>
      <c r="D3383" s="53">
        <v>1.857</v>
      </c>
      <c r="E3383" s="55">
        <v>1.6999999999999999E-3</v>
      </c>
      <c r="F3383" s="53">
        <v>1.1870000000000001</v>
      </c>
      <c r="G3383" s="53">
        <v>1.855</v>
      </c>
    </row>
    <row r="3384" spans="1:7" x14ac:dyDescent="0.15">
      <c r="A3384" s="53">
        <v>4040</v>
      </c>
      <c r="B3384" s="11" t="s">
        <v>8365</v>
      </c>
      <c r="C3384" s="53">
        <v>1.0108999999999999</v>
      </c>
      <c r="D3384" s="53">
        <v>1.0108999999999999</v>
      </c>
      <c r="E3384" s="55">
        <v>1.6999999999999999E-3</v>
      </c>
      <c r="F3384" s="53">
        <v>1.0092000000000001</v>
      </c>
      <c r="G3384" s="53">
        <v>1.0092000000000001</v>
      </c>
    </row>
    <row r="3385" spans="1:7" x14ac:dyDescent="0.15">
      <c r="A3385" s="53">
        <v>90008</v>
      </c>
      <c r="B3385" s="11" t="s">
        <v>6045</v>
      </c>
      <c r="C3385" s="53">
        <v>1.1950000000000001</v>
      </c>
      <c r="D3385" s="53">
        <v>1.395</v>
      </c>
      <c r="E3385" s="55">
        <v>1.6999999999999999E-3</v>
      </c>
      <c r="F3385" s="53">
        <v>1.1930000000000001</v>
      </c>
      <c r="G3385" s="53">
        <v>1.393</v>
      </c>
    </row>
    <row r="3386" spans="1:7" x14ac:dyDescent="0.15">
      <c r="A3386" s="53">
        <v>150262</v>
      </c>
      <c r="B3386" s="11" t="s">
        <v>10807</v>
      </c>
      <c r="C3386" s="53">
        <v>0.65920000000000001</v>
      </c>
      <c r="D3386" s="53">
        <v>2.4899999999999999E-2</v>
      </c>
      <c r="E3386" s="55">
        <v>1.6999999999999999E-3</v>
      </c>
      <c r="F3386" s="53">
        <v>0.65810000000000002</v>
      </c>
      <c r="G3386" s="53">
        <v>2.4899999999999999E-2</v>
      </c>
    </row>
    <row r="3387" spans="1:7" x14ac:dyDescent="0.15">
      <c r="A3387" s="53">
        <v>519969</v>
      </c>
      <c r="B3387" s="11" t="s">
        <v>8379</v>
      </c>
      <c r="C3387" s="53">
        <v>1.1990000000000001</v>
      </c>
      <c r="D3387" s="53">
        <v>1.1990000000000001</v>
      </c>
      <c r="E3387" s="55">
        <v>1.6999999999999999E-3</v>
      </c>
      <c r="F3387" s="53">
        <v>1.1970000000000001</v>
      </c>
      <c r="G3387" s="53">
        <v>1.1970000000000001</v>
      </c>
    </row>
    <row r="3388" spans="1:7" x14ac:dyDescent="0.15">
      <c r="A3388" s="53">
        <v>180025</v>
      </c>
      <c r="B3388" s="11" t="s">
        <v>8378</v>
      </c>
      <c r="C3388" s="53">
        <v>1.1990000000000001</v>
      </c>
      <c r="D3388" s="53">
        <v>1.4690000000000001</v>
      </c>
      <c r="E3388" s="55">
        <v>1.6999999999999999E-3</v>
      </c>
      <c r="F3388" s="53">
        <v>1.1970000000000001</v>
      </c>
      <c r="G3388" s="53">
        <v>1.4670000000000001</v>
      </c>
    </row>
    <row r="3389" spans="1:7" x14ac:dyDescent="0.15">
      <c r="A3389" s="53">
        <v>3346</v>
      </c>
      <c r="B3389" s="11" t="s">
        <v>8474</v>
      </c>
      <c r="C3389" s="53">
        <v>1.0206999999999999</v>
      </c>
      <c r="D3389" s="53">
        <v>1.0707</v>
      </c>
      <c r="E3389" s="55">
        <v>1.6999999999999999E-3</v>
      </c>
      <c r="F3389" s="53">
        <v>1.0189999999999999</v>
      </c>
      <c r="G3389" s="53">
        <v>1.069</v>
      </c>
    </row>
    <row r="3390" spans="1:7" x14ac:dyDescent="0.15">
      <c r="A3390" s="53">
        <v>414</v>
      </c>
      <c r="B3390" s="11" t="s">
        <v>10443</v>
      </c>
      <c r="C3390" s="53">
        <v>1.202</v>
      </c>
      <c r="D3390" s="53">
        <v>1.202</v>
      </c>
      <c r="E3390" s="55">
        <v>1.6999999999999999E-3</v>
      </c>
      <c r="F3390" s="53">
        <v>1.2</v>
      </c>
      <c r="G3390" s="53">
        <v>1.2</v>
      </c>
    </row>
    <row r="3391" spans="1:7" x14ac:dyDescent="0.15">
      <c r="A3391" s="53">
        <v>512330</v>
      </c>
      <c r="B3391" s="11" t="s">
        <v>7782</v>
      </c>
      <c r="C3391" s="53">
        <v>0.72209999999999996</v>
      </c>
      <c r="D3391" s="53">
        <v>0.72209999999999996</v>
      </c>
      <c r="E3391" s="55">
        <v>1.6999999999999999E-3</v>
      </c>
      <c r="F3391" s="53">
        <v>0.72089999999999999</v>
      </c>
      <c r="G3391" s="53">
        <v>0.72089999999999999</v>
      </c>
    </row>
    <row r="3392" spans="1:7" x14ac:dyDescent="0.15">
      <c r="A3392" s="53">
        <v>3345</v>
      </c>
      <c r="B3392" s="11" t="s">
        <v>8475</v>
      </c>
      <c r="C3392" s="53">
        <v>1.0236000000000001</v>
      </c>
      <c r="D3392" s="53">
        <v>1.0736000000000001</v>
      </c>
      <c r="E3392" s="55">
        <v>1.6999999999999999E-3</v>
      </c>
      <c r="F3392" s="53">
        <v>1.0219</v>
      </c>
      <c r="G3392" s="53">
        <v>1.0719000000000001</v>
      </c>
    </row>
    <row r="3393" spans="1:7" x14ac:dyDescent="0.15">
      <c r="A3393" s="53">
        <v>4495</v>
      </c>
      <c r="B3393" s="11" t="s">
        <v>9859</v>
      </c>
      <c r="C3393" s="53">
        <v>1.0886</v>
      </c>
      <c r="D3393" s="53">
        <v>1.0886</v>
      </c>
      <c r="E3393" s="55">
        <v>1.6999999999999999E-3</v>
      </c>
      <c r="F3393" s="53">
        <v>1.0868</v>
      </c>
      <c r="G3393" s="53">
        <v>1.0868</v>
      </c>
    </row>
    <row r="3394" spans="1:7" x14ac:dyDescent="0.15">
      <c r="A3394" s="53">
        <v>519177</v>
      </c>
      <c r="B3394" s="11" t="s">
        <v>8307</v>
      </c>
      <c r="C3394" s="53">
        <v>1.21</v>
      </c>
      <c r="D3394" s="53">
        <v>1.21</v>
      </c>
      <c r="E3394" s="55">
        <v>1.6999999999999999E-3</v>
      </c>
      <c r="F3394" s="53">
        <v>1.208</v>
      </c>
      <c r="G3394" s="53">
        <v>1.208</v>
      </c>
    </row>
    <row r="3395" spans="1:7" x14ac:dyDescent="0.15">
      <c r="A3395" s="53">
        <v>519229</v>
      </c>
      <c r="B3395" s="11" t="s">
        <v>8061</v>
      </c>
      <c r="C3395" s="53">
        <v>1.0285</v>
      </c>
      <c r="D3395" s="53">
        <v>1.0685</v>
      </c>
      <c r="E3395" s="55">
        <v>1.6999999999999999E-3</v>
      </c>
      <c r="F3395" s="53">
        <v>1.0267999999999999</v>
      </c>
      <c r="G3395" s="53">
        <v>1.0668</v>
      </c>
    </row>
    <row r="3396" spans="1:7" x14ac:dyDescent="0.15">
      <c r="A3396" s="53">
        <v>579</v>
      </c>
      <c r="B3396" s="11" t="s">
        <v>9227</v>
      </c>
      <c r="C3396" s="53">
        <v>0.90759999999999996</v>
      </c>
      <c r="D3396" s="53">
        <v>0.98760000000000003</v>
      </c>
      <c r="E3396" s="55">
        <v>1.6999999999999999E-3</v>
      </c>
      <c r="F3396" s="53">
        <v>0.90610000000000002</v>
      </c>
      <c r="G3396" s="53">
        <v>0.98609999999999998</v>
      </c>
    </row>
    <row r="3397" spans="1:7" x14ac:dyDescent="0.15">
      <c r="A3397" s="53">
        <v>519228</v>
      </c>
      <c r="B3397" s="11" t="s">
        <v>8062</v>
      </c>
      <c r="C3397" s="53">
        <v>1.0324</v>
      </c>
      <c r="D3397" s="53">
        <v>1.0724</v>
      </c>
      <c r="E3397" s="55">
        <v>1.6000000000000001E-3</v>
      </c>
      <c r="F3397" s="53">
        <v>1.0306999999999999</v>
      </c>
      <c r="G3397" s="53">
        <v>1.0707</v>
      </c>
    </row>
    <row r="3398" spans="1:7" x14ac:dyDescent="0.15">
      <c r="A3398" s="53">
        <v>1110</v>
      </c>
      <c r="B3398" s="11" t="s">
        <v>9073</v>
      </c>
      <c r="C3398" s="53">
        <v>1.4578</v>
      </c>
      <c r="D3398" s="53">
        <v>1.4578</v>
      </c>
      <c r="E3398" s="55">
        <v>1.6000000000000001E-3</v>
      </c>
      <c r="F3398" s="53">
        <v>1.4554</v>
      </c>
      <c r="G3398" s="53">
        <v>1.4554</v>
      </c>
    </row>
    <row r="3399" spans="1:7" x14ac:dyDescent="0.15">
      <c r="A3399" s="53">
        <v>2944</v>
      </c>
      <c r="B3399" s="11" t="s">
        <v>6658</v>
      </c>
      <c r="C3399" s="53">
        <v>1.2190000000000001</v>
      </c>
      <c r="D3399" s="53">
        <v>1.2190000000000001</v>
      </c>
      <c r="E3399" s="55">
        <v>1.6000000000000001E-3</v>
      </c>
      <c r="F3399" s="53">
        <v>1.2170000000000001</v>
      </c>
      <c r="G3399" s="53">
        <v>1.2170000000000001</v>
      </c>
    </row>
    <row r="3400" spans="1:7" x14ac:dyDescent="0.15">
      <c r="A3400" s="53">
        <v>3237</v>
      </c>
      <c r="B3400" s="11" t="s">
        <v>6865</v>
      </c>
      <c r="C3400" s="53">
        <v>1.0363</v>
      </c>
      <c r="D3400" s="53">
        <v>1.0363</v>
      </c>
      <c r="E3400" s="55">
        <v>1.6000000000000001E-3</v>
      </c>
      <c r="F3400" s="53">
        <v>1.0346</v>
      </c>
      <c r="G3400" s="53">
        <v>1.0346</v>
      </c>
    </row>
    <row r="3401" spans="1:7" x14ac:dyDescent="0.15">
      <c r="A3401" s="53">
        <v>4935</v>
      </c>
      <c r="B3401" s="11" t="s">
        <v>182</v>
      </c>
      <c r="C3401" s="53">
        <v>0.91490000000000005</v>
      </c>
      <c r="D3401" s="53">
        <v>0.91490000000000005</v>
      </c>
      <c r="E3401" s="55">
        <v>1.6000000000000001E-3</v>
      </c>
      <c r="F3401" s="53">
        <v>0.91339999999999999</v>
      </c>
      <c r="G3401" s="53">
        <v>0.91339999999999999</v>
      </c>
    </row>
    <row r="3402" spans="1:7" x14ac:dyDescent="0.15">
      <c r="A3402" s="53">
        <v>1315</v>
      </c>
      <c r="B3402" s="11" t="s">
        <v>9907</v>
      </c>
      <c r="C3402" s="53">
        <v>1.83</v>
      </c>
      <c r="D3402" s="53">
        <v>1.83</v>
      </c>
      <c r="E3402" s="55">
        <v>1.6000000000000001E-3</v>
      </c>
      <c r="F3402" s="53">
        <v>1.827</v>
      </c>
      <c r="G3402" s="53">
        <v>1.827</v>
      </c>
    </row>
    <row r="3403" spans="1:7" x14ac:dyDescent="0.15">
      <c r="A3403" s="53">
        <v>3236</v>
      </c>
      <c r="B3403" s="11" t="s">
        <v>6860</v>
      </c>
      <c r="C3403" s="53">
        <v>1.0379</v>
      </c>
      <c r="D3403" s="53">
        <v>1.0379</v>
      </c>
      <c r="E3403" s="55">
        <v>1.6000000000000001E-3</v>
      </c>
      <c r="F3403" s="53">
        <v>1.0362</v>
      </c>
      <c r="G3403" s="53">
        <v>1.0362</v>
      </c>
    </row>
    <row r="3404" spans="1:7" x14ac:dyDescent="0.15">
      <c r="A3404" s="53">
        <v>4321</v>
      </c>
      <c r="B3404" s="11" t="s">
        <v>8228</v>
      </c>
      <c r="C3404" s="53">
        <v>1.0412999999999999</v>
      </c>
      <c r="D3404" s="53">
        <v>1.0412999999999999</v>
      </c>
      <c r="E3404" s="55">
        <v>1.6000000000000001E-3</v>
      </c>
      <c r="F3404" s="53">
        <v>1.0396000000000001</v>
      </c>
      <c r="G3404" s="53">
        <v>1.0396000000000001</v>
      </c>
    </row>
    <row r="3405" spans="1:7" x14ac:dyDescent="0.15">
      <c r="A3405" s="53">
        <v>2035</v>
      </c>
      <c r="B3405" s="11" t="s">
        <v>8439</v>
      </c>
      <c r="C3405" s="53">
        <v>1.1642999999999999</v>
      </c>
      <c r="D3405" s="53">
        <v>1.6443000000000001</v>
      </c>
      <c r="E3405" s="55">
        <v>1.6000000000000001E-3</v>
      </c>
      <c r="F3405" s="53">
        <v>1.1624000000000001</v>
      </c>
      <c r="G3405" s="53">
        <v>1.6424000000000001</v>
      </c>
    </row>
    <row r="3406" spans="1:7" x14ac:dyDescent="0.15">
      <c r="A3406" s="53">
        <v>750005</v>
      </c>
      <c r="B3406" s="11" t="s">
        <v>8440</v>
      </c>
      <c r="C3406" s="53">
        <v>1.1660999999999999</v>
      </c>
      <c r="D3406" s="53">
        <v>1.6460999999999999</v>
      </c>
      <c r="E3406" s="55">
        <v>1.6000000000000001E-3</v>
      </c>
      <c r="F3406" s="53">
        <v>1.1641999999999999</v>
      </c>
      <c r="G3406" s="53">
        <v>1.6442000000000001</v>
      </c>
    </row>
    <row r="3407" spans="1:7" x14ac:dyDescent="0.15">
      <c r="A3407" s="53">
        <v>578</v>
      </c>
      <c r="B3407" s="11" t="s">
        <v>9228</v>
      </c>
      <c r="C3407" s="53">
        <v>0.92069999999999996</v>
      </c>
      <c r="D3407" s="53">
        <v>1.0006999999999999</v>
      </c>
      <c r="E3407" s="55">
        <v>1.6000000000000001E-3</v>
      </c>
      <c r="F3407" s="53">
        <v>0.91920000000000002</v>
      </c>
      <c r="G3407" s="53">
        <v>0.99919999999999998</v>
      </c>
    </row>
    <row r="3408" spans="1:7" x14ac:dyDescent="0.15">
      <c r="A3408" s="53">
        <v>168301</v>
      </c>
      <c r="B3408" s="11" t="s">
        <v>5700</v>
      </c>
      <c r="C3408" s="53">
        <v>0.92569999999999997</v>
      </c>
      <c r="D3408" s="53">
        <v>0.92569999999999997</v>
      </c>
      <c r="E3408" s="55">
        <v>1.6000000000000001E-3</v>
      </c>
      <c r="F3408" s="53">
        <v>0.92420000000000002</v>
      </c>
      <c r="G3408" s="53">
        <v>0.92420000000000002</v>
      </c>
    </row>
    <row r="3409" spans="1:7" x14ac:dyDescent="0.15">
      <c r="A3409" s="53">
        <v>4902</v>
      </c>
      <c r="B3409" s="11" t="s">
        <v>9883</v>
      </c>
      <c r="C3409" s="53">
        <v>0.98870000000000002</v>
      </c>
      <c r="D3409" s="53">
        <v>0.98870000000000002</v>
      </c>
      <c r="E3409" s="55">
        <v>1.6000000000000001E-3</v>
      </c>
      <c r="F3409" s="53">
        <v>0.98709999999999998</v>
      </c>
      <c r="G3409" s="53">
        <v>0.98709999999999998</v>
      </c>
    </row>
    <row r="3410" spans="1:7" x14ac:dyDescent="0.15">
      <c r="A3410" s="53">
        <v>110036</v>
      </c>
      <c r="B3410" s="11" t="s">
        <v>9872</v>
      </c>
      <c r="C3410" s="53">
        <v>1.2410000000000001</v>
      </c>
      <c r="D3410" s="53">
        <v>1.391</v>
      </c>
      <c r="E3410" s="55">
        <v>1.6000000000000001E-3</v>
      </c>
      <c r="F3410" s="53">
        <v>1.2390000000000001</v>
      </c>
      <c r="G3410" s="53">
        <v>1.389</v>
      </c>
    </row>
    <row r="3411" spans="1:7" x14ac:dyDescent="0.15">
      <c r="A3411" s="53">
        <v>162299</v>
      </c>
      <c r="B3411" s="11" t="s">
        <v>6888</v>
      </c>
      <c r="C3411" s="53">
        <v>1.2442</v>
      </c>
      <c r="D3411" s="53">
        <v>1.6572</v>
      </c>
      <c r="E3411" s="55">
        <v>1.6000000000000001E-3</v>
      </c>
      <c r="F3411" s="53">
        <v>1.2422</v>
      </c>
      <c r="G3411" s="53">
        <v>1.6552</v>
      </c>
    </row>
    <row r="3412" spans="1:7" x14ac:dyDescent="0.15">
      <c r="A3412" s="53">
        <v>162210</v>
      </c>
      <c r="B3412" s="11" t="s">
        <v>6882</v>
      </c>
      <c r="C3412" s="53">
        <v>1.3092999999999999</v>
      </c>
      <c r="D3412" s="53">
        <v>1.7193000000000001</v>
      </c>
      <c r="E3412" s="55">
        <v>1.6000000000000001E-3</v>
      </c>
      <c r="F3412" s="53">
        <v>1.3071999999999999</v>
      </c>
      <c r="G3412" s="53">
        <v>1.7172000000000001</v>
      </c>
    </row>
    <row r="3413" spans="1:7" x14ac:dyDescent="0.15">
      <c r="A3413" s="53">
        <v>164105</v>
      </c>
      <c r="B3413" s="11" t="s">
        <v>7196</v>
      </c>
      <c r="C3413" s="53">
        <v>1.2470000000000001</v>
      </c>
      <c r="D3413" s="53">
        <v>1.698</v>
      </c>
      <c r="E3413" s="55">
        <v>1.6000000000000001E-3</v>
      </c>
      <c r="F3413" s="53">
        <v>1.2450000000000001</v>
      </c>
      <c r="G3413" s="53">
        <v>1.696</v>
      </c>
    </row>
    <row r="3414" spans="1:7" x14ac:dyDescent="0.15">
      <c r="A3414" s="53">
        <v>3974</v>
      </c>
      <c r="B3414" s="11" t="s">
        <v>8100</v>
      </c>
      <c r="C3414" s="53">
        <v>0.81189999999999996</v>
      </c>
      <c r="D3414" s="53">
        <v>0.81189999999999996</v>
      </c>
      <c r="E3414" s="55">
        <v>1.6000000000000001E-3</v>
      </c>
      <c r="F3414" s="53">
        <v>0.81059999999999999</v>
      </c>
      <c r="G3414" s="53">
        <v>0.81059999999999999</v>
      </c>
    </row>
    <row r="3415" spans="1:7" x14ac:dyDescent="0.15">
      <c r="A3415" s="53">
        <v>3935</v>
      </c>
      <c r="B3415" s="11" t="s">
        <v>8690</v>
      </c>
      <c r="C3415" s="53">
        <v>1.0015000000000001</v>
      </c>
      <c r="D3415" s="53">
        <v>1.0015000000000001</v>
      </c>
      <c r="E3415" s="55">
        <v>1.6000000000000001E-3</v>
      </c>
      <c r="F3415" s="53">
        <v>0.99990000000000001</v>
      </c>
      <c r="G3415" s="53">
        <v>0.99990000000000001</v>
      </c>
    </row>
    <row r="3416" spans="1:7" x14ac:dyDescent="0.15">
      <c r="A3416" s="53">
        <v>3934</v>
      </c>
      <c r="B3416" s="11" t="s">
        <v>8728</v>
      </c>
      <c r="C3416" s="53">
        <v>1.0029999999999999</v>
      </c>
      <c r="D3416" s="53">
        <v>1.0029999999999999</v>
      </c>
      <c r="E3416" s="55">
        <v>1.6000000000000001E-3</v>
      </c>
      <c r="F3416" s="53">
        <v>1.0014000000000001</v>
      </c>
      <c r="G3416" s="53">
        <v>1.0014000000000001</v>
      </c>
    </row>
    <row r="3417" spans="1:7" x14ac:dyDescent="0.15">
      <c r="A3417" s="53">
        <v>1602</v>
      </c>
      <c r="B3417" s="11" t="s">
        <v>9258</v>
      </c>
      <c r="C3417" s="53">
        <v>1.0065</v>
      </c>
      <c r="D3417" s="53">
        <v>1.0165</v>
      </c>
      <c r="E3417" s="55">
        <v>1.6000000000000001E-3</v>
      </c>
      <c r="F3417" s="53">
        <v>1.0048999999999999</v>
      </c>
      <c r="G3417" s="53">
        <v>1.0148999999999999</v>
      </c>
    </row>
    <row r="3418" spans="1:7" x14ac:dyDescent="0.15">
      <c r="A3418" s="53">
        <v>160632</v>
      </c>
      <c r="B3418" s="11" t="s">
        <v>6228</v>
      </c>
      <c r="C3418" s="53">
        <v>1.2609999999999999</v>
      </c>
      <c r="D3418" s="53">
        <v>1.3220000000000001</v>
      </c>
      <c r="E3418" s="55">
        <v>1.6000000000000001E-3</v>
      </c>
      <c r="F3418" s="53">
        <v>1.2589999999999999</v>
      </c>
      <c r="G3418" s="53">
        <v>1.32</v>
      </c>
    </row>
    <row r="3419" spans="1:7" x14ac:dyDescent="0.15">
      <c r="A3419" s="53">
        <v>168401</v>
      </c>
      <c r="B3419" s="11" t="s">
        <v>6854</v>
      </c>
      <c r="C3419" s="53">
        <v>1.0092000000000001</v>
      </c>
      <c r="D3419" s="53">
        <v>1.0092000000000001</v>
      </c>
      <c r="E3419" s="55">
        <v>1.6000000000000001E-3</v>
      </c>
      <c r="F3419" s="53">
        <v>1.0076000000000001</v>
      </c>
      <c r="G3419" s="53">
        <v>1.0076000000000001</v>
      </c>
    </row>
    <row r="3420" spans="1:7" x14ac:dyDescent="0.15">
      <c r="A3420" s="53">
        <v>1601</v>
      </c>
      <c r="B3420" s="11" t="s">
        <v>9259</v>
      </c>
      <c r="C3420" s="53">
        <v>1.0104</v>
      </c>
      <c r="D3420" s="53">
        <v>1.0304</v>
      </c>
      <c r="E3420" s="55">
        <v>1.6000000000000001E-3</v>
      </c>
      <c r="F3420" s="53">
        <v>1.0087999999999999</v>
      </c>
      <c r="G3420" s="53">
        <v>1.0287999999999999</v>
      </c>
    </row>
    <row r="3421" spans="1:7" x14ac:dyDescent="0.15">
      <c r="A3421" s="53">
        <v>4026</v>
      </c>
      <c r="B3421" s="11" t="s">
        <v>7044</v>
      </c>
      <c r="C3421" s="53">
        <v>1.0104</v>
      </c>
      <c r="D3421" s="53">
        <v>1.0104</v>
      </c>
      <c r="E3421" s="55">
        <v>1.6000000000000001E-3</v>
      </c>
      <c r="F3421" s="53">
        <v>1.0087999999999999</v>
      </c>
      <c r="G3421" s="53">
        <v>1.0087999999999999</v>
      </c>
    </row>
    <row r="3422" spans="1:7" x14ac:dyDescent="0.15">
      <c r="A3422" s="53">
        <v>4347</v>
      </c>
      <c r="B3422" s="11" t="s">
        <v>7822</v>
      </c>
      <c r="C3422" s="53">
        <v>0.82240000000000002</v>
      </c>
      <c r="D3422" s="53">
        <v>0.82240000000000002</v>
      </c>
      <c r="E3422" s="55">
        <v>1.6000000000000001E-3</v>
      </c>
      <c r="F3422" s="53">
        <v>0.82110000000000005</v>
      </c>
      <c r="G3422" s="53">
        <v>0.82110000000000005</v>
      </c>
    </row>
    <row r="3423" spans="1:7" x14ac:dyDescent="0.15">
      <c r="A3423" s="53">
        <v>4025</v>
      </c>
      <c r="B3423" s="11" t="s">
        <v>7045</v>
      </c>
      <c r="C3423" s="53">
        <v>1.0123</v>
      </c>
      <c r="D3423" s="53">
        <v>1.0123</v>
      </c>
      <c r="E3423" s="55">
        <v>1.6000000000000001E-3</v>
      </c>
      <c r="F3423" s="53">
        <v>1.0106999999999999</v>
      </c>
      <c r="G3423" s="53">
        <v>1.0106999999999999</v>
      </c>
    </row>
    <row r="3424" spans="1:7" x14ac:dyDescent="0.15">
      <c r="A3424" s="53">
        <v>519648</v>
      </c>
      <c r="B3424" s="11" t="s">
        <v>8357</v>
      </c>
      <c r="C3424" s="53">
        <v>1.0134000000000001</v>
      </c>
      <c r="D3424" s="53">
        <v>1.0398000000000001</v>
      </c>
      <c r="E3424" s="55">
        <v>1.6000000000000001E-3</v>
      </c>
      <c r="F3424" s="53">
        <v>1.0118</v>
      </c>
      <c r="G3424" s="53">
        <v>1.0382</v>
      </c>
    </row>
    <row r="3425" spans="1:7" x14ac:dyDescent="0.15">
      <c r="A3425" s="53">
        <v>2900</v>
      </c>
      <c r="B3425" s="11" t="s">
        <v>7824</v>
      </c>
      <c r="C3425" s="53">
        <v>0.8236</v>
      </c>
      <c r="D3425" s="53">
        <v>0.8236</v>
      </c>
      <c r="E3425" s="55">
        <v>1.6000000000000001E-3</v>
      </c>
      <c r="F3425" s="53">
        <v>0.82230000000000003</v>
      </c>
      <c r="G3425" s="53">
        <v>0.82230000000000003</v>
      </c>
    </row>
    <row r="3426" spans="1:7" x14ac:dyDescent="0.15">
      <c r="A3426" s="53">
        <v>1014</v>
      </c>
      <c r="B3426" s="11" t="s">
        <v>6788</v>
      </c>
      <c r="C3426" s="53">
        <v>1.0152000000000001</v>
      </c>
      <c r="D3426" s="53">
        <v>1.0152000000000001</v>
      </c>
      <c r="E3426" s="55">
        <v>1.6000000000000001E-3</v>
      </c>
      <c r="F3426" s="53">
        <v>1.0136000000000001</v>
      </c>
      <c r="G3426" s="53">
        <v>1.0136000000000001</v>
      </c>
    </row>
    <row r="3427" spans="1:7" x14ac:dyDescent="0.15">
      <c r="A3427" s="53">
        <v>1775</v>
      </c>
      <c r="B3427" s="11" t="s">
        <v>6931</v>
      </c>
      <c r="C3427" s="53">
        <v>1.079</v>
      </c>
      <c r="D3427" s="53">
        <v>1.079</v>
      </c>
      <c r="E3427" s="55">
        <v>1.6000000000000001E-3</v>
      </c>
      <c r="F3427" s="53">
        <v>1.0772999999999999</v>
      </c>
      <c r="G3427" s="53">
        <v>1.0772999999999999</v>
      </c>
    </row>
    <row r="3428" spans="1:7" x14ac:dyDescent="0.15">
      <c r="A3428" s="53">
        <v>519675</v>
      </c>
      <c r="B3428" s="11" t="s">
        <v>8358</v>
      </c>
      <c r="C3428" s="53">
        <v>1.0186999999999999</v>
      </c>
      <c r="D3428" s="53">
        <v>1.4540999999999999</v>
      </c>
      <c r="E3428" s="55">
        <v>1.6000000000000001E-3</v>
      </c>
      <c r="F3428" s="53">
        <v>1.0170999999999999</v>
      </c>
      <c r="G3428" s="53">
        <v>1.4524999999999999</v>
      </c>
    </row>
    <row r="3429" spans="1:7" x14ac:dyDescent="0.15">
      <c r="A3429" s="53">
        <v>110035</v>
      </c>
      <c r="B3429" s="11" t="s">
        <v>10092</v>
      </c>
      <c r="C3429" s="53">
        <v>1.274</v>
      </c>
      <c r="D3429" s="53">
        <v>1.4239999999999999</v>
      </c>
      <c r="E3429" s="55">
        <v>1.6000000000000001E-3</v>
      </c>
      <c r="F3429" s="53">
        <v>1.272</v>
      </c>
      <c r="G3429" s="53">
        <v>1.4219999999999999</v>
      </c>
    </row>
    <row r="3430" spans="1:7" x14ac:dyDescent="0.15">
      <c r="A3430" s="53">
        <v>1111</v>
      </c>
      <c r="B3430" s="11" t="s">
        <v>9075</v>
      </c>
      <c r="C3430" s="53">
        <v>1.1489</v>
      </c>
      <c r="D3430" s="53">
        <v>1.1489</v>
      </c>
      <c r="E3430" s="55">
        <v>1.6000000000000001E-3</v>
      </c>
      <c r="F3430" s="53">
        <v>1.1471</v>
      </c>
      <c r="G3430" s="53">
        <v>1.1471</v>
      </c>
    </row>
    <row r="3431" spans="1:7" x14ac:dyDescent="0.15">
      <c r="A3431" s="53">
        <v>1060</v>
      </c>
      <c r="B3431" s="11" t="s">
        <v>8103</v>
      </c>
      <c r="C3431" s="53">
        <v>1.2769999999999999</v>
      </c>
      <c r="D3431" s="53">
        <v>1.2769999999999999</v>
      </c>
      <c r="E3431" s="55">
        <v>1.6000000000000001E-3</v>
      </c>
      <c r="F3431" s="53">
        <v>1.2749999999999999</v>
      </c>
      <c r="G3431" s="53">
        <v>1.2749999999999999</v>
      </c>
    </row>
    <row r="3432" spans="1:7" x14ac:dyDescent="0.15">
      <c r="A3432" s="53">
        <v>4987</v>
      </c>
      <c r="B3432" s="11" t="s">
        <v>6876</v>
      </c>
      <c r="C3432" s="53">
        <v>1.0871</v>
      </c>
      <c r="D3432" s="53">
        <v>1.0871</v>
      </c>
      <c r="E3432" s="55">
        <v>1.6000000000000001E-3</v>
      </c>
      <c r="F3432" s="53">
        <v>1.0853999999999999</v>
      </c>
      <c r="G3432" s="53">
        <v>1.0853999999999999</v>
      </c>
    </row>
    <row r="3433" spans="1:7" x14ac:dyDescent="0.15">
      <c r="A3433" s="53">
        <v>4248</v>
      </c>
      <c r="B3433" s="11" t="s">
        <v>10692</v>
      </c>
      <c r="C3433" s="53">
        <v>1.0884</v>
      </c>
      <c r="D3433" s="53">
        <v>1.0884</v>
      </c>
      <c r="E3433" s="55">
        <v>1.6000000000000001E-3</v>
      </c>
      <c r="F3433" s="53">
        <v>1.0867</v>
      </c>
      <c r="G3433" s="53">
        <v>1.0867</v>
      </c>
    </row>
    <row r="3434" spans="1:7" x14ac:dyDescent="0.15">
      <c r="A3434" s="53">
        <v>3940</v>
      </c>
      <c r="B3434" s="11" t="s">
        <v>7463</v>
      </c>
      <c r="C3434" s="53">
        <v>1.2824</v>
      </c>
      <c r="D3434" s="53">
        <v>1.4067000000000001</v>
      </c>
      <c r="E3434" s="55">
        <v>1.6000000000000001E-3</v>
      </c>
      <c r="F3434" s="53">
        <v>1.2804</v>
      </c>
      <c r="G3434" s="53">
        <v>1.4047000000000001</v>
      </c>
    </row>
    <row r="3435" spans="1:7" x14ac:dyDescent="0.15">
      <c r="A3435" s="53">
        <v>166010</v>
      </c>
      <c r="B3435" s="11" t="s">
        <v>9064</v>
      </c>
      <c r="C3435" s="53">
        <v>1.0296000000000001</v>
      </c>
      <c r="D3435" s="53">
        <v>1.4308000000000001</v>
      </c>
      <c r="E3435" s="55">
        <v>1.6000000000000001E-3</v>
      </c>
      <c r="F3435" s="53">
        <v>1.028</v>
      </c>
      <c r="G3435" s="53">
        <v>1.4292</v>
      </c>
    </row>
    <row r="3436" spans="1:7" x14ac:dyDescent="0.15">
      <c r="A3436" s="53">
        <v>754</v>
      </c>
      <c r="B3436" s="11" t="s">
        <v>10789</v>
      </c>
      <c r="C3436" s="53">
        <v>1.0537000000000001</v>
      </c>
      <c r="D3436" s="53">
        <v>1.2337</v>
      </c>
      <c r="E3436" s="55">
        <v>1.5E-3</v>
      </c>
      <c r="F3436" s="53">
        <v>1.0521</v>
      </c>
      <c r="G3436" s="53">
        <v>1.2321</v>
      </c>
    </row>
    <row r="3437" spans="1:7" x14ac:dyDescent="0.15">
      <c r="A3437" s="53">
        <v>714</v>
      </c>
      <c r="B3437" s="11" t="s">
        <v>8482</v>
      </c>
      <c r="C3437" s="53">
        <v>1.319</v>
      </c>
      <c r="D3437" s="53">
        <v>1.387</v>
      </c>
      <c r="E3437" s="55">
        <v>1.5E-3</v>
      </c>
      <c r="F3437" s="53">
        <v>1.3169999999999999</v>
      </c>
      <c r="G3437" s="53">
        <v>1.385</v>
      </c>
    </row>
    <row r="3438" spans="1:7" x14ac:dyDescent="0.15">
      <c r="A3438" s="53">
        <v>753</v>
      </c>
      <c r="B3438" s="11" t="s">
        <v>10788</v>
      </c>
      <c r="C3438" s="53">
        <v>1.0568</v>
      </c>
      <c r="D3438" s="53">
        <v>1.2367999999999999</v>
      </c>
      <c r="E3438" s="55">
        <v>1.5E-3</v>
      </c>
      <c r="F3438" s="53">
        <v>1.0551999999999999</v>
      </c>
      <c r="G3438" s="53">
        <v>1.2352000000000001</v>
      </c>
    </row>
    <row r="3439" spans="1:7" x14ac:dyDescent="0.15">
      <c r="A3439" s="53">
        <v>206001</v>
      </c>
      <c r="B3439" s="11" t="s">
        <v>6945</v>
      </c>
      <c r="C3439" s="53">
        <v>1.0626</v>
      </c>
      <c r="D3439" s="53">
        <v>5.3093000000000004</v>
      </c>
      <c r="E3439" s="55">
        <v>1.5E-3</v>
      </c>
      <c r="F3439" s="53">
        <v>1.0609999999999999</v>
      </c>
      <c r="G3439" s="53">
        <v>5.3022999999999998</v>
      </c>
    </row>
    <row r="3440" spans="1:7" x14ac:dyDescent="0.15">
      <c r="A3440" s="53">
        <v>519005</v>
      </c>
      <c r="B3440" s="11" t="s">
        <v>7978</v>
      </c>
      <c r="C3440" s="53">
        <v>0.66500000000000004</v>
      </c>
      <c r="D3440" s="53">
        <v>2.6139999999999999</v>
      </c>
      <c r="E3440" s="55">
        <v>1.5E-3</v>
      </c>
      <c r="F3440" s="53">
        <v>0.66400000000000003</v>
      </c>
      <c r="G3440" s="53">
        <v>2.613</v>
      </c>
    </row>
    <row r="3441" spans="1:7" x14ac:dyDescent="0.15">
      <c r="A3441" s="53">
        <v>4455</v>
      </c>
      <c r="B3441" s="11" t="s">
        <v>9078</v>
      </c>
      <c r="C3441" s="53">
        <v>1.0656000000000001</v>
      </c>
      <c r="D3441" s="53">
        <v>1.0656000000000001</v>
      </c>
      <c r="E3441" s="55">
        <v>1.5E-3</v>
      </c>
      <c r="F3441" s="53">
        <v>1.0640000000000001</v>
      </c>
      <c r="G3441" s="53">
        <v>1.0640000000000001</v>
      </c>
    </row>
    <row r="3442" spans="1:7" x14ac:dyDescent="0.15">
      <c r="A3442" s="53">
        <v>4442</v>
      </c>
      <c r="B3442" s="11" t="s">
        <v>9079</v>
      </c>
      <c r="C3442" s="53">
        <v>1.0657000000000001</v>
      </c>
      <c r="D3442" s="53">
        <v>1.0657000000000001</v>
      </c>
      <c r="E3442" s="55">
        <v>1.5E-3</v>
      </c>
      <c r="F3442" s="53">
        <v>1.0641</v>
      </c>
      <c r="G3442" s="53">
        <v>1.0641</v>
      </c>
    </row>
    <row r="3443" spans="1:7" x14ac:dyDescent="0.15">
      <c r="A3443" s="53">
        <v>260</v>
      </c>
      <c r="B3443" s="11" t="s">
        <v>7203</v>
      </c>
      <c r="C3443" s="53">
        <v>1.3340000000000001</v>
      </c>
      <c r="D3443" s="53">
        <v>1.5429999999999999</v>
      </c>
      <c r="E3443" s="55">
        <v>1.5E-3</v>
      </c>
      <c r="F3443" s="53">
        <v>1.3320000000000001</v>
      </c>
      <c r="G3443" s="53">
        <v>1.5409999999999999</v>
      </c>
    </row>
    <row r="3444" spans="1:7" x14ac:dyDescent="0.15">
      <c r="A3444" s="53">
        <v>2322</v>
      </c>
      <c r="B3444" s="11" t="s">
        <v>8648</v>
      </c>
      <c r="C3444" s="53">
        <v>1.337</v>
      </c>
      <c r="D3444" s="53">
        <v>1.337</v>
      </c>
      <c r="E3444" s="55">
        <v>1.5E-3</v>
      </c>
      <c r="F3444" s="53">
        <v>1.335</v>
      </c>
      <c r="G3444" s="53">
        <v>1.335</v>
      </c>
    </row>
    <row r="3445" spans="1:7" x14ac:dyDescent="0.15">
      <c r="A3445" s="53">
        <v>210011</v>
      </c>
      <c r="B3445" s="11" t="s">
        <v>8497</v>
      </c>
      <c r="C3445" s="53">
        <v>1.0733999999999999</v>
      </c>
      <c r="D3445" s="53">
        <v>1.2741</v>
      </c>
      <c r="E3445" s="55">
        <v>1.5E-3</v>
      </c>
      <c r="F3445" s="53">
        <v>1.0718000000000001</v>
      </c>
      <c r="G3445" s="53">
        <v>1.2725</v>
      </c>
    </row>
    <row r="3446" spans="1:7" x14ac:dyDescent="0.15">
      <c r="A3446" s="53">
        <v>946</v>
      </c>
      <c r="B3446" s="11" t="s">
        <v>10073</v>
      </c>
      <c r="C3446" s="53">
        <v>1.347</v>
      </c>
      <c r="D3446" s="53">
        <v>1.347</v>
      </c>
      <c r="E3446" s="55">
        <v>1.5E-3</v>
      </c>
      <c r="F3446" s="53">
        <v>1.345</v>
      </c>
      <c r="G3446" s="53">
        <v>1.345</v>
      </c>
    </row>
    <row r="3447" spans="1:7" x14ac:dyDescent="0.15">
      <c r="A3447" s="53">
        <v>210010</v>
      </c>
      <c r="B3447" s="11" t="s">
        <v>8498</v>
      </c>
      <c r="C3447" s="53">
        <v>1.1457999999999999</v>
      </c>
      <c r="D3447" s="53">
        <v>1.3562000000000001</v>
      </c>
      <c r="E3447" s="55">
        <v>1.5E-3</v>
      </c>
      <c r="F3447" s="53">
        <v>1.1440999999999999</v>
      </c>
      <c r="G3447" s="53">
        <v>1.3545</v>
      </c>
    </row>
    <row r="3448" spans="1:7" x14ac:dyDescent="0.15">
      <c r="A3448" s="53">
        <v>2017</v>
      </c>
      <c r="B3448" s="11" t="s">
        <v>10295</v>
      </c>
      <c r="C3448" s="53">
        <v>1.3480000000000001</v>
      </c>
      <c r="D3448" s="53">
        <v>1.492</v>
      </c>
      <c r="E3448" s="55">
        <v>1.5E-3</v>
      </c>
      <c r="F3448" s="53">
        <v>1.3460000000000001</v>
      </c>
      <c r="G3448" s="53">
        <v>1.49</v>
      </c>
    </row>
    <row r="3449" spans="1:7" x14ac:dyDescent="0.15">
      <c r="A3449" s="53">
        <v>3975</v>
      </c>
      <c r="B3449" s="11" t="s">
        <v>8094</v>
      </c>
      <c r="C3449" s="53">
        <v>0.81110000000000004</v>
      </c>
      <c r="D3449" s="53">
        <v>0.81110000000000004</v>
      </c>
      <c r="E3449" s="55">
        <v>1.5E-3</v>
      </c>
      <c r="F3449" s="53">
        <v>0.80989999999999995</v>
      </c>
      <c r="G3449" s="53">
        <v>0.80989999999999995</v>
      </c>
    </row>
    <row r="3450" spans="1:7" x14ac:dyDescent="0.15">
      <c r="A3450" s="53">
        <v>4648</v>
      </c>
      <c r="B3450" s="11" t="s">
        <v>8402</v>
      </c>
      <c r="C3450" s="53">
        <v>1.0182</v>
      </c>
      <c r="D3450" s="53">
        <v>1.0182</v>
      </c>
      <c r="E3450" s="55">
        <v>1.5E-3</v>
      </c>
      <c r="F3450" s="53">
        <v>1.0166999999999999</v>
      </c>
      <c r="G3450" s="53">
        <v>1.0166999999999999</v>
      </c>
    </row>
    <row r="3451" spans="1:7" x14ac:dyDescent="0.15">
      <c r="A3451" s="53">
        <v>314</v>
      </c>
      <c r="B3451" s="11" t="s">
        <v>10294</v>
      </c>
      <c r="C3451" s="53">
        <v>1.365</v>
      </c>
      <c r="D3451" s="53">
        <v>1.512</v>
      </c>
      <c r="E3451" s="55">
        <v>1.5E-3</v>
      </c>
      <c r="F3451" s="53">
        <v>1.363</v>
      </c>
      <c r="G3451" s="53">
        <v>1.51</v>
      </c>
    </row>
    <row r="3452" spans="1:7" x14ac:dyDescent="0.15">
      <c r="A3452" s="53">
        <v>3135</v>
      </c>
      <c r="B3452" s="11" t="s">
        <v>6975</v>
      </c>
      <c r="C3452" s="53">
        <v>1.0285</v>
      </c>
      <c r="D3452" s="53">
        <v>1.0285</v>
      </c>
      <c r="E3452" s="55">
        <v>1.5E-3</v>
      </c>
      <c r="F3452" s="53">
        <v>1.0269999999999999</v>
      </c>
      <c r="G3452" s="53">
        <v>1.0269999999999999</v>
      </c>
    </row>
    <row r="3453" spans="1:7" x14ac:dyDescent="0.15">
      <c r="A3453" s="53">
        <v>165522</v>
      </c>
      <c r="B3453" s="11" t="s">
        <v>6311</v>
      </c>
      <c r="C3453" s="53">
        <v>0.68899999999999995</v>
      </c>
      <c r="D3453" s="53">
        <v>1.46</v>
      </c>
      <c r="E3453" s="55">
        <v>1.5E-3</v>
      </c>
      <c r="F3453" s="53">
        <v>0.68799999999999994</v>
      </c>
      <c r="G3453" s="53">
        <v>1.4590000000000001</v>
      </c>
    </row>
    <row r="3454" spans="1:7" x14ac:dyDescent="0.15">
      <c r="A3454" s="53">
        <v>253061</v>
      </c>
      <c r="B3454" s="11" t="s">
        <v>6977</v>
      </c>
      <c r="C3454" s="53">
        <v>1.0363</v>
      </c>
      <c r="D3454" s="53">
        <v>1.1953</v>
      </c>
      <c r="E3454" s="55">
        <v>1.4E-3</v>
      </c>
      <c r="F3454" s="53">
        <v>1.0347999999999999</v>
      </c>
      <c r="G3454" s="53">
        <v>1.1938</v>
      </c>
    </row>
    <row r="3455" spans="1:7" x14ac:dyDescent="0.15">
      <c r="A3455" s="53">
        <v>3315</v>
      </c>
      <c r="B3455" s="11" t="s">
        <v>8306</v>
      </c>
      <c r="C3455" s="53">
        <v>1.0398000000000001</v>
      </c>
      <c r="D3455" s="53">
        <v>1.0398000000000001</v>
      </c>
      <c r="E3455" s="55">
        <v>1.4E-3</v>
      </c>
      <c r="F3455" s="53">
        <v>1.0383</v>
      </c>
      <c r="G3455" s="53">
        <v>1.0383</v>
      </c>
    </row>
    <row r="3456" spans="1:7" x14ac:dyDescent="0.15">
      <c r="A3456" s="53">
        <v>3865</v>
      </c>
      <c r="B3456" s="11" t="s">
        <v>6629</v>
      </c>
      <c r="C3456" s="53">
        <v>1.04</v>
      </c>
      <c r="D3456" s="53">
        <v>1.04</v>
      </c>
      <c r="E3456" s="55">
        <v>1.4E-3</v>
      </c>
      <c r="F3456" s="53">
        <v>1.0385</v>
      </c>
      <c r="G3456" s="53">
        <v>1.0385</v>
      </c>
    </row>
    <row r="3457" spans="1:7" x14ac:dyDescent="0.15">
      <c r="A3457" s="53">
        <v>253060</v>
      </c>
      <c r="B3457" s="11" t="s">
        <v>6979</v>
      </c>
      <c r="C3457" s="53">
        <v>1.0437000000000001</v>
      </c>
      <c r="D3457" s="53">
        <v>1.2157</v>
      </c>
      <c r="E3457" s="55">
        <v>1.4E-3</v>
      </c>
      <c r="F3457" s="53">
        <v>1.0422</v>
      </c>
      <c r="G3457" s="53">
        <v>1.2141999999999999</v>
      </c>
    </row>
    <row r="3458" spans="1:7" x14ac:dyDescent="0.15">
      <c r="A3458" s="53">
        <v>2210</v>
      </c>
      <c r="B3458" s="11" t="s">
        <v>6628</v>
      </c>
      <c r="C3458" s="53">
        <v>1.0483</v>
      </c>
      <c r="D3458" s="53">
        <v>1.0483</v>
      </c>
      <c r="E3458" s="55">
        <v>1.4E-3</v>
      </c>
      <c r="F3458" s="53">
        <v>1.0468</v>
      </c>
      <c r="G3458" s="53">
        <v>1.0468</v>
      </c>
    </row>
    <row r="3459" spans="1:7" x14ac:dyDescent="0.15">
      <c r="A3459" s="53">
        <v>560005</v>
      </c>
      <c r="B3459" s="11" t="s">
        <v>103</v>
      </c>
      <c r="C3459" s="53">
        <v>0.84930000000000005</v>
      </c>
      <c r="D3459" s="53">
        <v>0.97030000000000005</v>
      </c>
      <c r="E3459" s="55">
        <v>1.4E-3</v>
      </c>
      <c r="F3459" s="53">
        <v>0.84809999999999997</v>
      </c>
      <c r="G3459" s="53">
        <v>0.96909999999999996</v>
      </c>
    </row>
    <row r="3460" spans="1:7" x14ac:dyDescent="0.15">
      <c r="A3460" s="53">
        <v>1316</v>
      </c>
      <c r="B3460" s="11" t="s">
        <v>8496</v>
      </c>
      <c r="C3460" s="53">
        <v>1.2034</v>
      </c>
      <c r="D3460" s="53">
        <v>1.2034</v>
      </c>
      <c r="E3460" s="55">
        <v>1.4E-3</v>
      </c>
      <c r="F3460" s="53">
        <v>1.2017</v>
      </c>
      <c r="G3460" s="53">
        <v>1.2017</v>
      </c>
    </row>
    <row r="3461" spans="1:7" x14ac:dyDescent="0.15">
      <c r="A3461" s="53">
        <v>1950</v>
      </c>
      <c r="B3461" s="11" t="s">
        <v>6959</v>
      </c>
      <c r="C3461" s="53">
        <v>0.99590000000000001</v>
      </c>
      <c r="D3461" s="53">
        <v>1.0446</v>
      </c>
      <c r="E3461" s="55">
        <v>1.4E-3</v>
      </c>
      <c r="F3461" s="53">
        <v>0.99450000000000005</v>
      </c>
      <c r="G3461" s="53">
        <v>1.0431999999999999</v>
      </c>
    </row>
    <row r="3462" spans="1:7" x14ac:dyDescent="0.15">
      <c r="A3462" s="53">
        <v>5121</v>
      </c>
      <c r="B3462" s="11" t="s">
        <v>9871</v>
      </c>
      <c r="C3462" s="53">
        <v>0.99680000000000002</v>
      </c>
      <c r="D3462" s="53">
        <v>0.99680000000000002</v>
      </c>
      <c r="E3462" s="55">
        <v>1.4E-3</v>
      </c>
      <c r="F3462" s="53">
        <v>0.99539999999999995</v>
      </c>
      <c r="G3462" s="53">
        <v>0.99539999999999995</v>
      </c>
    </row>
    <row r="3463" spans="1:7" x14ac:dyDescent="0.15">
      <c r="A3463" s="53">
        <v>2591</v>
      </c>
      <c r="B3463" s="11" t="s">
        <v>9072</v>
      </c>
      <c r="C3463" s="53">
        <v>1.0687</v>
      </c>
      <c r="D3463" s="53">
        <v>1.2586999999999999</v>
      </c>
      <c r="E3463" s="55">
        <v>1.4E-3</v>
      </c>
      <c r="F3463" s="53">
        <v>1.0671999999999999</v>
      </c>
      <c r="G3463" s="53">
        <v>1.2572000000000001</v>
      </c>
    </row>
    <row r="3464" spans="1:7" x14ac:dyDescent="0.15">
      <c r="A3464" s="53">
        <v>206009</v>
      </c>
      <c r="B3464" s="11" t="s">
        <v>6724</v>
      </c>
      <c r="C3464" s="53">
        <v>2.145</v>
      </c>
      <c r="D3464" s="53">
        <v>2.355</v>
      </c>
      <c r="E3464" s="55">
        <v>1.4E-3</v>
      </c>
      <c r="F3464" s="53">
        <v>2.1419999999999999</v>
      </c>
      <c r="G3464" s="53">
        <v>2.3519999999999999</v>
      </c>
    </row>
    <row r="3465" spans="1:7" x14ac:dyDescent="0.15">
      <c r="A3465" s="53">
        <v>166012</v>
      </c>
      <c r="B3465" s="11" t="s">
        <v>9074</v>
      </c>
      <c r="C3465" s="53">
        <v>1.0727</v>
      </c>
      <c r="D3465" s="53">
        <v>1.2626999999999999</v>
      </c>
      <c r="E3465" s="55">
        <v>1.4E-3</v>
      </c>
      <c r="F3465" s="53">
        <v>1.0711999999999999</v>
      </c>
      <c r="G3465" s="53">
        <v>1.2612000000000001</v>
      </c>
    </row>
    <row r="3466" spans="1:7" x14ac:dyDescent="0.15">
      <c r="A3466" s="53">
        <v>3843</v>
      </c>
      <c r="B3466" s="11" t="s">
        <v>6835</v>
      </c>
      <c r="C3466" s="53">
        <v>1.0771999999999999</v>
      </c>
      <c r="D3466" s="53">
        <v>1.0771999999999999</v>
      </c>
      <c r="E3466" s="55">
        <v>1.4E-3</v>
      </c>
      <c r="F3466" s="53">
        <v>1.0757000000000001</v>
      </c>
      <c r="G3466" s="53">
        <v>1.0757000000000001</v>
      </c>
    </row>
    <row r="3467" spans="1:7" x14ac:dyDescent="0.15">
      <c r="A3467" s="53">
        <v>1313</v>
      </c>
      <c r="B3467" s="11" t="s">
        <v>7689</v>
      </c>
      <c r="C3467" s="53">
        <v>0.71899999999999997</v>
      </c>
      <c r="D3467" s="53">
        <v>0.71899999999999997</v>
      </c>
      <c r="E3467" s="55">
        <v>1.4E-3</v>
      </c>
      <c r="F3467" s="53">
        <v>0.71799999999999997</v>
      </c>
      <c r="G3467" s="53">
        <v>0.71799999999999997</v>
      </c>
    </row>
    <row r="3468" spans="1:7" x14ac:dyDescent="0.15">
      <c r="A3468" s="53">
        <v>4953</v>
      </c>
      <c r="B3468" s="11" t="s">
        <v>8633</v>
      </c>
      <c r="C3468" s="53">
        <v>1.0082</v>
      </c>
      <c r="D3468" s="53">
        <v>1.0082</v>
      </c>
      <c r="E3468" s="55">
        <v>1.4E-3</v>
      </c>
      <c r="F3468" s="53">
        <v>1.0067999999999999</v>
      </c>
      <c r="G3468" s="53">
        <v>1.0067999999999999</v>
      </c>
    </row>
    <row r="3469" spans="1:7" x14ac:dyDescent="0.15">
      <c r="A3469" s="53">
        <v>4952</v>
      </c>
      <c r="B3469" s="11" t="s">
        <v>8634</v>
      </c>
      <c r="C3469" s="53">
        <v>1.0099</v>
      </c>
      <c r="D3469" s="53">
        <v>1.0099</v>
      </c>
      <c r="E3469" s="55">
        <v>1.4E-3</v>
      </c>
      <c r="F3469" s="53">
        <v>1.0085</v>
      </c>
      <c r="G3469" s="53">
        <v>1.0085</v>
      </c>
    </row>
    <row r="3470" spans="1:7" x14ac:dyDescent="0.15">
      <c r="A3470" s="53">
        <v>160637</v>
      </c>
      <c r="B3470" s="11" t="s">
        <v>6276</v>
      </c>
      <c r="C3470" s="53">
        <v>0.72599999999999998</v>
      </c>
      <c r="D3470" s="53">
        <v>0.49</v>
      </c>
      <c r="E3470" s="55">
        <v>1.4E-3</v>
      </c>
      <c r="F3470" s="53">
        <v>0.72499999999999998</v>
      </c>
      <c r="G3470" s="53">
        <v>0.48899999999999999</v>
      </c>
    </row>
    <row r="3471" spans="1:7" x14ac:dyDescent="0.15">
      <c r="A3471" s="53">
        <v>4023</v>
      </c>
      <c r="B3471" s="11" t="s">
        <v>9230</v>
      </c>
      <c r="C3471" s="53">
        <v>1.0229999999999999</v>
      </c>
      <c r="D3471" s="53">
        <v>1.0229999999999999</v>
      </c>
      <c r="E3471" s="55">
        <v>1.4E-3</v>
      </c>
      <c r="F3471" s="53">
        <v>1.0216000000000001</v>
      </c>
      <c r="G3471" s="53">
        <v>1.0216000000000001</v>
      </c>
    </row>
    <row r="3472" spans="1:7" x14ac:dyDescent="0.15">
      <c r="A3472" s="53">
        <v>380009</v>
      </c>
      <c r="B3472" s="11" t="s">
        <v>7218</v>
      </c>
      <c r="C3472" s="53">
        <v>1.4750000000000001</v>
      </c>
      <c r="D3472" s="53">
        <v>1.4750000000000001</v>
      </c>
      <c r="E3472" s="55">
        <v>1.4E-3</v>
      </c>
      <c r="F3472" s="53">
        <v>1.4730000000000001</v>
      </c>
      <c r="G3472" s="53">
        <v>1.4730000000000001</v>
      </c>
    </row>
    <row r="3473" spans="1:7" x14ac:dyDescent="0.15">
      <c r="A3473" s="53">
        <v>690206</v>
      </c>
      <c r="B3473" s="11" t="s">
        <v>8658</v>
      </c>
      <c r="C3473" s="53">
        <v>1.4850000000000001</v>
      </c>
      <c r="D3473" s="53">
        <v>1.5149999999999999</v>
      </c>
      <c r="E3473" s="55">
        <v>1.2999999999999999E-3</v>
      </c>
      <c r="F3473" s="53">
        <v>1.4830000000000001</v>
      </c>
      <c r="G3473" s="53">
        <v>1.5129999999999999</v>
      </c>
    </row>
    <row r="3474" spans="1:7" x14ac:dyDescent="0.15">
      <c r="A3474" s="53">
        <v>519682</v>
      </c>
      <c r="B3474" s="11" t="s">
        <v>10688</v>
      </c>
      <c r="C3474" s="53">
        <v>0.96689999999999998</v>
      </c>
      <c r="D3474" s="53">
        <v>1.5339</v>
      </c>
      <c r="E3474" s="55">
        <v>1.2999999999999999E-3</v>
      </c>
      <c r="F3474" s="53">
        <v>0.96560000000000001</v>
      </c>
      <c r="G3474" s="53">
        <v>1.5326</v>
      </c>
    </row>
    <row r="3475" spans="1:7" x14ac:dyDescent="0.15">
      <c r="A3475" s="53">
        <v>210014</v>
      </c>
      <c r="B3475" s="11" t="s">
        <v>8364</v>
      </c>
      <c r="C3475" s="53">
        <v>1.0443</v>
      </c>
      <c r="D3475" s="53">
        <v>1.2783</v>
      </c>
      <c r="E3475" s="55">
        <v>1.2999999999999999E-3</v>
      </c>
      <c r="F3475" s="53">
        <v>1.0428999999999999</v>
      </c>
      <c r="G3475" s="53">
        <v>1.2766</v>
      </c>
    </row>
    <row r="3476" spans="1:7" x14ac:dyDescent="0.15">
      <c r="A3476" s="53">
        <v>519680</v>
      </c>
      <c r="B3476" s="11" t="s">
        <v>10690</v>
      </c>
      <c r="C3476" s="53">
        <v>0.97360000000000002</v>
      </c>
      <c r="D3476" s="53">
        <v>1.5795999999999999</v>
      </c>
      <c r="E3476" s="55">
        <v>1.2999999999999999E-3</v>
      </c>
      <c r="F3476" s="53">
        <v>0.97230000000000005</v>
      </c>
      <c r="G3476" s="53">
        <v>1.5783</v>
      </c>
    </row>
    <row r="3477" spans="1:7" x14ac:dyDescent="0.15">
      <c r="A3477" s="53">
        <v>1209</v>
      </c>
      <c r="B3477" s="11" t="s">
        <v>7809</v>
      </c>
      <c r="C3477" s="53">
        <v>0.749</v>
      </c>
      <c r="D3477" s="53">
        <v>0.749</v>
      </c>
      <c r="E3477" s="55">
        <v>1.2999999999999999E-3</v>
      </c>
      <c r="F3477" s="53">
        <v>0.748</v>
      </c>
      <c r="G3477" s="53">
        <v>0.748</v>
      </c>
    </row>
    <row r="3478" spans="1:7" x14ac:dyDescent="0.15">
      <c r="A3478" s="53">
        <v>3923</v>
      </c>
      <c r="B3478" s="11" t="s">
        <v>8780</v>
      </c>
      <c r="C3478" s="53">
        <v>1.0522</v>
      </c>
      <c r="D3478" s="53">
        <v>1.0522</v>
      </c>
      <c r="E3478" s="55">
        <v>1.2999999999999999E-3</v>
      </c>
      <c r="F3478" s="53">
        <v>1.0508</v>
      </c>
      <c r="G3478" s="53">
        <v>1.0508</v>
      </c>
    </row>
    <row r="3479" spans="1:7" x14ac:dyDescent="0.15">
      <c r="A3479" s="53">
        <v>3342</v>
      </c>
      <c r="B3479" s="11" t="s">
        <v>7070</v>
      </c>
      <c r="C3479" s="53">
        <v>0.9778</v>
      </c>
      <c r="D3479" s="53">
        <v>0.9778</v>
      </c>
      <c r="E3479" s="55">
        <v>1.2999999999999999E-3</v>
      </c>
      <c r="F3479" s="53">
        <v>0.97650000000000003</v>
      </c>
      <c r="G3479" s="53">
        <v>0.97650000000000003</v>
      </c>
    </row>
    <row r="3480" spans="1:7" x14ac:dyDescent="0.15">
      <c r="A3480" s="53">
        <v>61</v>
      </c>
      <c r="B3480" s="11" t="s">
        <v>9445</v>
      </c>
      <c r="C3480" s="53">
        <v>0.755</v>
      </c>
      <c r="D3480" s="53">
        <v>0.755</v>
      </c>
      <c r="E3480" s="55">
        <v>1.2999999999999999E-3</v>
      </c>
      <c r="F3480" s="53">
        <v>0.754</v>
      </c>
      <c r="G3480" s="53">
        <v>0.754</v>
      </c>
    </row>
    <row r="3481" spans="1:7" x14ac:dyDescent="0.15">
      <c r="A3481" s="53">
        <v>1537</v>
      </c>
      <c r="B3481" s="11" t="s">
        <v>28</v>
      </c>
      <c r="C3481" s="53">
        <v>0.98709999999999998</v>
      </c>
      <c r="D3481" s="53">
        <v>1.0470999999999999</v>
      </c>
      <c r="E3481" s="55">
        <v>1.2999999999999999E-3</v>
      </c>
      <c r="F3481" s="53">
        <v>0.98580000000000001</v>
      </c>
      <c r="G3481" s="53">
        <v>1.0458000000000001</v>
      </c>
    </row>
    <row r="3482" spans="1:7" x14ac:dyDescent="0.15">
      <c r="A3482" s="53">
        <v>2369</v>
      </c>
      <c r="B3482" s="11" t="s">
        <v>6690</v>
      </c>
      <c r="C3482" s="53">
        <v>1.0641</v>
      </c>
      <c r="D3482" s="53">
        <v>1.0841000000000001</v>
      </c>
      <c r="E3482" s="55">
        <v>1.2999999999999999E-3</v>
      </c>
      <c r="F3482" s="53">
        <v>1.0627</v>
      </c>
      <c r="G3482" s="53">
        <v>1.0827</v>
      </c>
    </row>
    <row r="3483" spans="1:7" x14ac:dyDescent="0.15">
      <c r="A3483" s="53">
        <v>897</v>
      </c>
      <c r="B3483" s="11" t="s">
        <v>9370</v>
      </c>
      <c r="C3483" s="53">
        <v>0.91220000000000001</v>
      </c>
      <c r="D3483" s="53">
        <v>0.97219999999999995</v>
      </c>
      <c r="E3483" s="55">
        <v>1.2999999999999999E-3</v>
      </c>
      <c r="F3483" s="53">
        <v>0.91100000000000003</v>
      </c>
      <c r="G3483" s="53">
        <v>0.97099999999999997</v>
      </c>
    </row>
    <row r="3484" spans="1:7" x14ac:dyDescent="0.15">
      <c r="A3484" s="53">
        <v>3922</v>
      </c>
      <c r="B3484" s="11" t="s">
        <v>8781</v>
      </c>
      <c r="C3484" s="53">
        <v>1.0651999999999999</v>
      </c>
      <c r="D3484" s="53">
        <v>1.0651999999999999</v>
      </c>
      <c r="E3484" s="55">
        <v>1.2999999999999999E-3</v>
      </c>
      <c r="F3484" s="53">
        <v>1.0638000000000001</v>
      </c>
      <c r="G3484" s="53">
        <v>1.0638000000000001</v>
      </c>
    </row>
    <row r="3485" spans="1:7" x14ac:dyDescent="0.15">
      <c r="A3485" s="53">
        <v>519956</v>
      </c>
      <c r="B3485" s="11" t="s">
        <v>7717</v>
      </c>
      <c r="C3485" s="53">
        <v>0.76300000000000001</v>
      </c>
      <c r="D3485" s="53">
        <v>0.76300000000000001</v>
      </c>
      <c r="E3485" s="55">
        <v>1.2999999999999999E-3</v>
      </c>
      <c r="F3485" s="53">
        <v>0.76200000000000001</v>
      </c>
      <c r="G3485" s="53">
        <v>0.76200000000000001</v>
      </c>
    </row>
    <row r="3486" spans="1:7" x14ac:dyDescent="0.15">
      <c r="A3486" s="53">
        <v>1338</v>
      </c>
      <c r="B3486" s="11" t="s">
        <v>8504</v>
      </c>
      <c r="C3486" s="53">
        <v>1.2223999999999999</v>
      </c>
      <c r="D3486" s="53">
        <v>1.2223999999999999</v>
      </c>
      <c r="E3486" s="55">
        <v>1.2999999999999999E-3</v>
      </c>
      <c r="F3486" s="53">
        <v>1.2208000000000001</v>
      </c>
      <c r="G3486" s="53">
        <v>1.2208000000000001</v>
      </c>
    </row>
    <row r="3487" spans="1:7" x14ac:dyDescent="0.15">
      <c r="A3487" s="53">
        <v>289</v>
      </c>
      <c r="B3487" s="11" t="s">
        <v>6963</v>
      </c>
      <c r="C3487" s="53">
        <v>0.99460000000000004</v>
      </c>
      <c r="D3487" s="53">
        <v>1.3018000000000001</v>
      </c>
      <c r="E3487" s="55">
        <v>1.2999999999999999E-3</v>
      </c>
      <c r="F3487" s="53">
        <v>0.99329999999999996</v>
      </c>
      <c r="G3487" s="53">
        <v>1.3005</v>
      </c>
    </row>
    <row r="3488" spans="1:7" x14ac:dyDescent="0.15">
      <c r="A3488" s="53">
        <v>519112</v>
      </c>
      <c r="B3488" s="11" t="s">
        <v>8505</v>
      </c>
      <c r="C3488" s="53">
        <v>1.5329999999999999</v>
      </c>
      <c r="D3488" s="53">
        <v>1.5429999999999999</v>
      </c>
      <c r="E3488" s="55">
        <v>1.2999999999999999E-3</v>
      </c>
      <c r="F3488" s="53">
        <v>1.5309999999999999</v>
      </c>
      <c r="G3488" s="53">
        <v>1.5409999999999999</v>
      </c>
    </row>
    <row r="3489" spans="1:7" x14ac:dyDescent="0.15">
      <c r="A3489" s="53">
        <v>896</v>
      </c>
      <c r="B3489" s="11" t="s">
        <v>9368</v>
      </c>
      <c r="C3489" s="53">
        <v>0.92400000000000004</v>
      </c>
      <c r="D3489" s="53">
        <v>0.98399999999999999</v>
      </c>
      <c r="E3489" s="55">
        <v>1.2999999999999999E-3</v>
      </c>
      <c r="F3489" s="53">
        <v>0.92279999999999995</v>
      </c>
      <c r="G3489" s="53">
        <v>0.98280000000000001</v>
      </c>
    </row>
    <row r="3490" spans="1:7" x14ac:dyDescent="0.15">
      <c r="A3490" s="53">
        <v>121001</v>
      </c>
      <c r="B3490" s="11" t="s">
        <v>8008</v>
      </c>
      <c r="C3490" s="53">
        <v>1.6195999999999999</v>
      </c>
      <c r="D3490" s="53">
        <v>3.1366000000000001</v>
      </c>
      <c r="E3490" s="55">
        <v>1.2999999999999999E-3</v>
      </c>
      <c r="F3490" s="53">
        <v>1.6174999999999999</v>
      </c>
      <c r="G3490" s="53">
        <v>3.1345000000000001</v>
      </c>
    </row>
    <row r="3491" spans="1:7" x14ac:dyDescent="0.15">
      <c r="A3491" s="53">
        <v>3842</v>
      </c>
      <c r="B3491" s="11" t="s">
        <v>6837</v>
      </c>
      <c r="C3491" s="53">
        <v>1.0822000000000001</v>
      </c>
      <c r="D3491" s="53">
        <v>1.0822000000000001</v>
      </c>
      <c r="E3491" s="55">
        <v>1.2999999999999999E-3</v>
      </c>
      <c r="F3491" s="53">
        <v>1.0808</v>
      </c>
      <c r="G3491" s="53">
        <v>1.0808</v>
      </c>
    </row>
    <row r="3492" spans="1:7" x14ac:dyDescent="0.15">
      <c r="A3492" s="53">
        <v>2368</v>
      </c>
      <c r="B3492" s="11" t="s">
        <v>6686</v>
      </c>
      <c r="C3492" s="53">
        <v>1.083</v>
      </c>
      <c r="D3492" s="53">
        <v>1.1080000000000001</v>
      </c>
      <c r="E3492" s="55">
        <v>1.2999999999999999E-3</v>
      </c>
      <c r="F3492" s="53">
        <v>1.0815999999999999</v>
      </c>
      <c r="G3492" s="53">
        <v>1.1066</v>
      </c>
    </row>
    <row r="3493" spans="1:7" x14ac:dyDescent="0.15">
      <c r="A3493" s="53">
        <v>3659</v>
      </c>
      <c r="B3493" s="11" t="s">
        <v>6432</v>
      </c>
      <c r="C3493" s="53">
        <v>1.0072000000000001</v>
      </c>
      <c r="D3493" s="53">
        <v>1.0072000000000001</v>
      </c>
      <c r="E3493" s="55">
        <v>1.2999999999999999E-3</v>
      </c>
      <c r="F3493" s="53">
        <v>1.0059</v>
      </c>
      <c r="G3493" s="53">
        <v>1.0059</v>
      </c>
    </row>
    <row r="3494" spans="1:7" x14ac:dyDescent="0.15">
      <c r="A3494" s="53">
        <v>180002</v>
      </c>
      <c r="B3494" s="11" t="s">
        <v>8355</v>
      </c>
      <c r="C3494" s="53">
        <v>1.0099</v>
      </c>
      <c r="D3494" s="53">
        <v>1.0303</v>
      </c>
      <c r="E3494" s="55">
        <v>1.2999999999999999E-3</v>
      </c>
      <c r="F3494" s="53">
        <v>1.0085999999999999</v>
      </c>
      <c r="G3494" s="53">
        <v>1.0289999999999999</v>
      </c>
    </row>
    <row r="3495" spans="1:7" x14ac:dyDescent="0.15">
      <c r="A3495" s="53">
        <v>1146</v>
      </c>
      <c r="B3495" s="11" t="s">
        <v>9061</v>
      </c>
      <c r="C3495" s="53">
        <v>1.1738</v>
      </c>
      <c r="D3495" s="53">
        <v>1.1738</v>
      </c>
      <c r="E3495" s="55">
        <v>1.2999999999999999E-3</v>
      </c>
      <c r="F3495" s="53">
        <v>1.1722999999999999</v>
      </c>
      <c r="G3495" s="53">
        <v>1.1722999999999999</v>
      </c>
    </row>
    <row r="3496" spans="1:7" x14ac:dyDescent="0.15">
      <c r="A3496" s="53">
        <v>3368</v>
      </c>
      <c r="B3496" s="11" t="s">
        <v>6794</v>
      </c>
      <c r="C3496" s="53">
        <v>1.0284</v>
      </c>
      <c r="D3496" s="53">
        <v>1.0284</v>
      </c>
      <c r="E3496" s="55">
        <v>1.2999999999999999E-3</v>
      </c>
      <c r="F3496" s="53">
        <v>1.0270999999999999</v>
      </c>
      <c r="G3496" s="53">
        <v>1.0270999999999999</v>
      </c>
    </row>
    <row r="3497" spans="1:7" x14ac:dyDescent="0.15">
      <c r="A3497" s="53">
        <v>519111</v>
      </c>
      <c r="B3497" s="11" t="s">
        <v>8507</v>
      </c>
      <c r="C3497" s="53">
        <v>1.5860000000000001</v>
      </c>
      <c r="D3497" s="53">
        <v>1.5960000000000001</v>
      </c>
      <c r="E3497" s="55">
        <v>1.2999999999999999E-3</v>
      </c>
      <c r="F3497" s="53">
        <v>1.5840000000000001</v>
      </c>
      <c r="G3497" s="53">
        <v>1.5940000000000001</v>
      </c>
    </row>
    <row r="3498" spans="1:7" x14ac:dyDescent="0.15">
      <c r="A3498" s="53">
        <v>240001</v>
      </c>
      <c r="B3498" s="11" t="s">
        <v>10613</v>
      </c>
      <c r="C3498" s="53">
        <v>2.3012000000000001</v>
      </c>
      <c r="D3498" s="53">
        <v>6.7904</v>
      </c>
      <c r="E3498" s="55">
        <v>1.2999999999999999E-3</v>
      </c>
      <c r="F3498" s="53">
        <v>2.2982999999999998</v>
      </c>
      <c r="G3498" s="53">
        <v>6.7831999999999999</v>
      </c>
    </row>
    <row r="3499" spans="1:7" x14ac:dyDescent="0.15">
      <c r="A3499" s="53">
        <v>5036</v>
      </c>
      <c r="B3499" s="11" t="s">
        <v>7804</v>
      </c>
      <c r="C3499" s="53">
        <v>0.79549999999999998</v>
      </c>
      <c r="D3499" s="53">
        <v>0.79549999999999998</v>
      </c>
      <c r="E3499" s="55">
        <v>1.2999999999999999E-3</v>
      </c>
      <c r="F3499" s="53">
        <v>0.79449999999999998</v>
      </c>
      <c r="G3499" s="53">
        <v>0.79449999999999998</v>
      </c>
    </row>
    <row r="3500" spans="1:7" x14ac:dyDescent="0.15">
      <c r="A3500" s="53">
        <v>233013</v>
      </c>
      <c r="B3500" s="11" t="s">
        <v>9896</v>
      </c>
      <c r="C3500" s="53">
        <v>1.5920000000000001</v>
      </c>
      <c r="D3500" s="53">
        <v>1.5920000000000001</v>
      </c>
      <c r="E3500" s="55">
        <v>1.2999999999999999E-3</v>
      </c>
      <c r="F3500" s="53">
        <v>1.59</v>
      </c>
      <c r="G3500" s="53">
        <v>1.59</v>
      </c>
    </row>
    <row r="3501" spans="1:7" x14ac:dyDescent="0.15">
      <c r="A3501" s="53">
        <v>5035</v>
      </c>
      <c r="B3501" s="11" t="s">
        <v>7807</v>
      </c>
      <c r="C3501" s="53">
        <v>0.79649999999999999</v>
      </c>
      <c r="D3501" s="53">
        <v>0.79649999999999999</v>
      </c>
      <c r="E3501" s="55">
        <v>1.2999999999999999E-3</v>
      </c>
      <c r="F3501" s="53">
        <v>0.79549999999999998</v>
      </c>
      <c r="G3501" s="53">
        <v>0.79549999999999998</v>
      </c>
    </row>
    <row r="3502" spans="1:7" x14ac:dyDescent="0.15">
      <c r="A3502" s="53">
        <v>1628</v>
      </c>
      <c r="B3502" s="11" t="s">
        <v>9450</v>
      </c>
      <c r="C3502" s="53">
        <v>0.79700000000000004</v>
      </c>
      <c r="D3502" s="53">
        <v>0.79700000000000004</v>
      </c>
      <c r="E3502" s="55">
        <v>1.2999999999999999E-3</v>
      </c>
      <c r="F3502" s="53">
        <v>0.79600000000000004</v>
      </c>
      <c r="G3502" s="53">
        <v>0.79600000000000004</v>
      </c>
    </row>
    <row r="3503" spans="1:7" x14ac:dyDescent="0.15">
      <c r="A3503" s="53">
        <v>3367</v>
      </c>
      <c r="B3503" s="11" t="s">
        <v>6791</v>
      </c>
      <c r="C3503" s="53">
        <v>1.0369999999999999</v>
      </c>
      <c r="D3503" s="53">
        <v>1.0369999999999999</v>
      </c>
      <c r="E3503" s="55">
        <v>1.2999999999999999E-3</v>
      </c>
      <c r="F3503" s="53">
        <v>1.0357000000000001</v>
      </c>
      <c r="G3503" s="53">
        <v>1.0357000000000001</v>
      </c>
    </row>
    <row r="3504" spans="1:7" x14ac:dyDescent="0.15">
      <c r="A3504" s="53">
        <v>530008</v>
      </c>
      <c r="B3504" s="11" t="s">
        <v>10695</v>
      </c>
      <c r="C3504" s="53">
        <v>1.603</v>
      </c>
      <c r="D3504" s="53">
        <v>1.8759999999999999</v>
      </c>
      <c r="E3504" s="55">
        <v>1.1999999999999999E-3</v>
      </c>
      <c r="F3504" s="53">
        <v>1.601</v>
      </c>
      <c r="G3504" s="53">
        <v>1.8740000000000001</v>
      </c>
    </row>
    <row r="3505" spans="1:7" x14ac:dyDescent="0.15">
      <c r="A3505" s="53">
        <v>3110</v>
      </c>
      <c r="B3505" s="11" t="s">
        <v>9182</v>
      </c>
      <c r="C3505" s="53">
        <v>1.1222000000000001</v>
      </c>
      <c r="D3505" s="53">
        <v>1.1222000000000001</v>
      </c>
      <c r="E3505" s="55">
        <v>1.1999999999999999E-3</v>
      </c>
      <c r="F3505" s="53">
        <v>1.1208</v>
      </c>
      <c r="G3505" s="53">
        <v>1.1208</v>
      </c>
    </row>
    <row r="3506" spans="1:7" x14ac:dyDescent="0.15">
      <c r="A3506" s="53">
        <v>3109</v>
      </c>
      <c r="B3506" s="11" t="s">
        <v>9181</v>
      </c>
      <c r="C3506" s="53">
        <v>1.1261000000000001</v>
      </c>
      <c r="D3506" s="53">
        <v>1.1261000000000001</v>
      </c>
      <c r="E3506" s="55">
        <v>1.1999999999999999E-3</v>
      </c>
      <c r="F3506" s="53">
        <v>1.1247</v>
      </c>
      <c r="G3506" s="53">
        <v>1.1247</v>
      </c>
    </row>
    <row r="3507" spans="1:7" x14ac:dyDescent="0.15">
      <c r="A3507" s="53">
        <v>253030</v>
      </c>
      <c r="B3507" s="11" t="s">
        <v>7060</v>
      </c>
      <c r="C3507" s="53">
        <v>1.0484</v>
      </c>
      <c r="D3507" s="53">
        <v>1.1564000000000001</v>
      </c>
      <c r="E3507" s="55">
        <v>1.1999999999999999E-3</v>
      </c>
      <c r="F3507" s="53">
        <v>1.0470999999999999</v>
      </c>
      <c r="G3507" s="53">
        <v>1.1551</v>
      </c>
    </row>
    <row r="3508" spans="1:7" x14ac:dyDescent="0.15">
      <c r="A3508" s="53">
        <v>3643</v>
      </c>
      <c r="B3508" s="11" t="s">
        <v>7067</v>
      </c>
      <c r="C3508" s="53">
        <v>0.97440000000000004</v>
      </c>
      <c r="D3508" s="53">
        <v>0.97440000000000004</v>
      </c>
      <c r="E3508" s="55">
        <v>1.1999999999999999E-3</v>
      </c>
      <c r="F3508" s="53">
        <v>0.97319999999999995</v>
      </c>
      <c r="G3508" s="53">
        <v>0.97319999999999995</v>
      </c>
    </row>
    <row r="3509" spans="1:7" x14ac:dyDescent="0.15">
      <c r="A3509" s="53">
        <v>3647</v>
      </c>
      <c r="B3509" s="11" t="s">
        <v>6595</v>
      </c>
      <c r="C3509" s="53">
        <v>0.89359999999999995</v>
      </c>
      <c r="D3509" s="53">
        <v>0.89359999999999995</v>
      </c>
      <c r="E3509" s="55">
        <v>1.1999999999999999E-3</v>
      </c>
      <c r="F3509" s="53">
        <v>0.89249999999999996</v>
      </c>
      <c r="G3509" s="53">
        <v>0.89249999999999996</v>
      </c>
    </row>
    <row r="3510" spans="1:7" x14ac:dyDescent="0.15">
      <c r="A3510" s="53">
        <v>3646</v>
      </c>
      <c r="B3510" s="11" t="s">
        <v>6596</v>
      </c>
      <c r="C3510" s="53">
        <v>0.89400000000000002</v>
      </c>
      <c r="D3510" s="53">
        <v>0.89400000000000002</v>
      </c>
      <c r="E3510" s="55">
        <v>1.1999999999999999E-3</v>
      </c>
      <c r="F3510" s="53">
        <v>0.89290000000000003</v>
      </c>
      <c r="G3510" s="53">
        <v>0.89290000000000003</v>
      </c>
    </row>
    <row r="3511" spans="1:7" x14ac:dyDescent="0.15">
      <c r="A3511" s="53">
        <v>233012</v>
      </c>
      <c r="B3511" s="11" t="s">
        <v>10103</v>
      </c>
      <c r="C3511" s="53">
        <v>1.6319999999999999</v>
      </c>
      <c r="D3511" s="53">
        <v>1.6319999999999999</v>
      </c>
      <c r="E3511" s="55">
        <v>1.1999999999999999E-3</v>
      </c>
      <c r="F3511" s="53">
        <v>1.63</v>
      </c>
      <c r="G3511" s="53">
        <v>1.63</v>
      </c>
    </row>
    <row r="3512" spans="1:7" x14ac:dyDescent="0.15">
      <c r="A3512" s="53">
        <v>531008</v>
      </c>
      <c r="B3512" s="11" t="s">
        <v>10683</v>
      </c>
      <c r="C3512" s="53">
        <v>1.6319999999999999</v>
      </c>
      <c r="D3512" s="53">
        <v>1.6319999999999999</v>
      </c>
      <c r="E3512" s="55">
        <v>1.1999999999999999E-3</v>
      </c>
      <c r="F3512" s="53">
        <v>1.63</v>
      </c>
      <c r="G3512" s="53">
        <v>1.63</v>
      </c>
    </row>
    <row r="3513" spans="1:7" x14ac:dyDescent="0.15">
      <c r="A3513" s="53">
        <v>165317</v>
      </c>
      <c r="B3513" s="11" t="s">
        <v>10691</v>
      </c>
      <c r="C3513" s="53">
        <v>0.9798</v>
      </c>
      <c r="D3513" s="53">
        <v>0.9798</v>
      </c>
      <c r="E3513" s="55">
        <v>1.1999999999999999E-3</v>
      </c>
      <c r="F3513" s="53">
        <v>0.97860000000000003</v>
      </c>
      <c r="G3513" s="53">
        <v>0.97860000000000003</v>
      </c>
    </row>
    <row r="3514" spans="1:7" x14ac:dyDescent="0.15">
      <c r="A3514" s="53">
        <v>5076</v>
      </c>
      <c r="B3514" s="11" t="s">
        <v>7414</v>
      </c>
      <c r="C3514" s="53">
        <v>0.98640000000000005</v>
      </c>
      <c r="D3514" s="53">
        <v>0.98640000000000005</v>
      </c>
      <c r="E3514" s="55">
        <v>1.1999999999999999E-3</v>
      </c>
      <c r="F3514" s="53">
        <v>0.98519999999999996</v>
      </c>
      <c r="G3514" s="53">
        <v>0.98519999999999996</v>
      </c>
    </row>
    <row r="3515" spans="1:7" x14ac:dyDescent="0.15">
      <c r="A3515" s="53">
        <v>3798</v>
      </c>
      <c r="B3515" s="11" t="s">
        <v>6106</v>
      </c>
      <c r="C3515" s="53">
        <v>1.0689</v>
      </c>
      <c r="D3515" s="53">
        <v>1.0689</v>
      </c>
      <c r="E3515" s="55">
        <v>1.1999999999999999E-3</v>
      </c>
      <c r="F3515" s="53">
        <v>1.0676000000000001</v>
      </c>
      <c r="G3515" s="53">
        <v>1.0676000000000001</v>
      </c>
    </row>
    <row r="3516" spans="1:7" x14ac:dyDescent="0.15">
      <c r="A3516" s="53">
        <v>2080</v>
      </c>
      <c r="B3516" s="11" t="s">
        <v>7762</v>
      </c>
      <c r="C3516" s="53">
        <v>0.82299999999999995</v>
      </c>
      <c r="D3516" s="53">
        <v>0.82299999999999995</v>
      </c>
      <c r="E3516" s="55">
        <v>1.1999999999999999E-3</v>
      </c>
      <c r="F3516" s="53">
        <v>0.82199999999999995</v>
      </c>
      <c r="G3516" s="53">
        <v>0.82199999999999995</v>
      </c>
    </row>
    <row r="3517" spans="1:7" x14ac:dyDescent="0.15">
      <c r="A3517" s="53">
        <v>3797</v>
      </c>
      <c r="B3517" s="11" t="s">
        <v>6101</v>
      </c>
      <c r="C3517" s="53">
        <v>1.0702</v>
      </c>
      <c r="D3517" s="53">
        <v>1.0702</v>
      </c>
      <c r="E3517" s="55">
        <v>1.1999999999999999E-3</v>
      </c>
      <c r="F3517" s="53">
        <v>1.0689</v>
      </c>
      <c r="G3517" s="53">
        <v>1.0689</v>
      </c>
    </row>
    <row r="3518" spans="1:7" x14ac:dyDescent="0.15">
      <c r="A3518" s="53">
        <v>162718</v>
      </c>
      <c r="B3518" s="11" t="s">
        <v>9372</v>
      </c>
      <c r="C3518" s="53">
        <v>0.99070000000000003</v>
      </c>
      <c r="D3518" s="53">
        <v>0.99070000000000003</v>
      </c>
      <c r="E3518" s="55">
        <v>1.1999999999999999E-3</v>
      </c>
      <c r="F3518" s="53">
        <v>0.98950000000000005</v>
      </c>
      <c r="G3518" s="53">
        <v>0.98950000000000005</v>
      </c>
    </row>
    <row r="3519" spans="1:7" x14ac:dyDescent="0.15">
      <c r="A3519" s="53">
        <v>5006</v>
      </c>
      <c r="B3519" s="11" t="s">
        <v>6964</v>
      </c>
      <c r="C3519" s="53">
        <v>0.99360000000000004</v>
      </c>
      <c r="D3519" s="53">
        <v>0.99360000000000004</v>
      </c>
      <c r="E3519" s="55">
        <v>1.1999999999999999E-3</v>
      </c>
      <c r="F3519" s="53">
        <v>0.99239999999999995</v>
      </c>
      <c r="G3519" s="53">
        <v>0.99239999999999995</v>
      </c>
    </row>
    <row r="3520" spans="1:7" x14ac:dyDescent="0.15">
      <c r="A3520" s="53">
        <v>1877</v>
      </c>
      <c r="B3520" s="11" t="s">
        <v>6502</v>
      </c>
      <c r="C3520" s="53">
        <v>0.83</v>
      </c>
      <c r="D3520" s="53">
        <v>0.83</v>
      </c>
      <c r="E3520" s="55">
        <v>1.1999999999999999E-3</v>
      </c>
      <c r="F3520" s="53">
        <v>0.82899999999999996</v>
      </c>
      <c r="G3520" s="53">
        <v>0.82899999999999996</v>
      </c>
    </row>
    <row r="3521" spans="1:7" x14ac:dyDescent="0.15">
      <c r="A3521" s="53">
        <v>5005</v>
      </c>
      <c r="B3521" s="11" t="s">
        <v>6965</v>
      </c>
      <c r="C3521" s="53">
        <v>0.99690000000000001</v>
      </c>
      <c r="D3521" s="53">
        <v>0.99690000000000001</v>
      </c>
      <c r="E3521" s="55">
        <v>1.1999999999999999E-3</v>
      </c>
      <c r="F3521" s="53">
        <v>0.99570000000000003</v>
      </c>
      <c r="G3521" s="53">
        <v>0.99570000000000003</v>
      </c>
    </row>
    <row r="3522" spans="1:7" x14ac:dyDescent="0.15">
      <c r="A3522" s="53">
        <v>519162</v>
      </c>
      <c r="B3522" s="11" t="s">
        <v>7308</v>
      </c>
      <c r="C3522" s="53">
        <v>1.1697</v>
      </c>
      <c r="D3522" s="53">
        <v>1.3967000000000001</v>
      </c>
      <c r="E3522" s="55">
        <v>1.1999999999999999E-3</v>
      </c>
      <c r="F3522" s="53">
        <v>1.1682999999999999</v>
      </c>
      <c r="G3522" s="53">
        <v>1.3953</v>
      </c>
    </row>
    <row r="3523" spans="1:7" x14ac:dyDescent="0.15">
      <c r="A3523" s="53">
        <v>1147</v>
      </c>
      <c r="B3523" s="11" t="s">
        <v>9062</v>
      </c>
      <c r="C3523" s="53">
        <v>1.0931999999999999</v>
      </c>
      <c r="D3523" s="53">
        <v>1.0931999999999999</v>
      </c>
      <c r="E3523" s="55">
        <v>1.1999999999999999E-3</v>
      </c>
      <c r="F3523" s="53">
        <v>1.0919000000000001</v>
      </c>
      <c r="G3523" s="53">
        <v>1.0919000000000001</v>
      </c>
    </row>
    <row r="3524" spans="1:7" x14ac:dyDescent="0.15">
      <c r="A3524" s="53">
        <v>3851</v>
      </c>
      <c r="B3524" s="11" t="s">
        <v>7394</v>
      </c>
      <c r="C3524" s="53">
        <v>1.0102</v>
      </c>
      <c r="D3524" s="53">
        <v>1.0811999999999999</v>
      </c>
      <c r="E3524" s="55">
        <v>1.1999999999999999E-3</v>
      </c>
      <c r="F3524" s="53">
        <v>1.0089999999999999</v>
      </c>
      <c r="G3524" s="53">
        <v>1.08</v>
      </c>
    </row>
    <row r="3525" spans="1:7" x14ac:dyDescent="0.15">
      <c r="A3525" s="53">
        <v>4266</v>
      </c>
      <c r="B3525" s="11" t="s">
        <v>10032</v>
      </c>
      <c r="C3525" s="53">
        <v>1.0111000000000001</v>
      </c>
      <c r="D3525" s="53">
        <v>1.1001000000000001</v>
      </c>
      <c r="E3525" s="55">
        <v>1.1999999999999999E-3</v>
      </c>
      <c r="F3525" s="53">
        <v>1.0099</v>
      </c>
      <c r="G3525" s="53">
        <v>1.0989</v>
      </c>
    </row>
    <row r="3526" spans="1:7" x14ac:dyDescent="0.15">
      <c r="A3526" s="53">
        <v>3850</v>
      </c>
      <c r="B3526" s="11" t="s">
        <v>7321</v>
      </c>
      <c r="C3526" s="53">
        <v>1.0113000000000001</v>
      </c>
      <c r="D3526" s="53">
        <v>1.0823</v>
      </c>
      <c r="E3526" s="55">
        <v>1.1999999999999999E-3</v>
      </c>
      <c r="F3526" s="53">
        <v>1.0101</v>
      </c>
      <c r="G3526" s="53">
        <v>1.0810999999999999</v>
      </c>
    </row>
    <row r="3527" spans="1:7" x14ac:dyDescent="0.15">
      <c r="A3527" s="53">
        <v>2366</v>
      </c>
      <c r="B3527" s="11" t="s">
        <v>7036</v>
      </c>
      <c r="C3527" s="53">
        <v>1.0147999999999999</v>
      </c>
      <c r="D3527" s="53">
        <v>1.0298</v>
      </c>
      <c r="E3527" s="55">
        <v>1.1999999999999999E-3</v>
      </c>
      <c r="F3527" s="53">
        <v>1.0136000000000001</v>
      </c>
      <c r="G3527" s="53">
        <v>1.0286</v>
      </c>
    </row>
    <row r="3528" spans="1:7" x14ac:dyDescent="0.15">
      <c r="A3528" s="53">
        <v>519198</v>
      </c>
      <c r="B3528" s="11" t="s">
        <v>8473</v>
      </c>
      <c r="C3528" s="53">
        <v>1.0156000000000001</v>
      </c>
      <c r="D3528" s="53">
        <v>1.0156000000000001</v>
      </c>
      <c r="E3528" s="55">
        <v>1.1999999999999999E-3</v>
      </c>
      <c r="F3528" s="53">
        <v>1.0144</v>
      </c>
      <c r="G3528" s="53">
        <v>1.0144</v>
      </c>
    </row>
    <row r="3529" spans="1:7" x14ac:dyDescent="0.15">
      <c r="A3529" s="53">
        <v>519163</v>
      </c>
      <c r="B3529" s="11" t="s">
        <v>7318</v>
      </c>
      <c r="C3529" s="53">
        <v>1.2047000000000001</v>
      </c>
      <c r="D3529" s="53">
        <v>1.4377</v>
      </c>
      <c r="E3529" s="55">
        <v>1.1999999999999999E-3</v>
      </c>
      <c r="F3529" s="53">
        <v>1.2033</v>
      </c>
      <c r="G3529" s="53">
        <v>1.4362999999999999</v>
      </c>
    </row>
    <row r="3530" spans="1:7" x14ac:dyDescent="0.15">
      <c r="A3530" s="53">
        <v>4402</v>
      </c>
      <c r="B3530" s="11" t="s">
        <v>6811</v>
      </c>
      <c r="C3530" s="53">
        <v>0.94789999999999996</v>
      </c>
      <c r="D3530" s="53">
        <v>0.94789999999999996</v>
      </c>
      <c r="E3530" s="55">
        <v>1.1999999999999999E-3</v>
      </c>
      <c r="F3530" s="53">
        <v>0.94679999999999997</v>
      </c>
      <c r="G3530" s="53">
        <v>0.94679999999999997</v>
      </c>
    </row>
    <row r="3531" spans="1:7" x14ac:dyDescent="0.15">
      <c r="A3531" s="53">
        <v>501002</v>
      </c>
      <c r="B3531" s="11" t="s">
        <v>7708</v>
      </c>
      <c r="C3531" s="53">
        <v>0.86199999999999999</v>
      </c>
      <c r="D3531" s="53">
        <v>0.86199999999999999</v>
      </c>
      <c r="E3531" s="55">
        <v>1.1999999999999999E-3</v>
      </c>
      <c r="F3531" s="53">
        <v>0.86099999999999999</v>
      </c>
      <c r="G3531" s="53">
        <v>0.86099999999999999</v>
      </c>
    </row>
    <row r="3532" spans="1:7" x14ac:dyDescent="0.15">
      <c r="A3532" s="53">
        <v>4222</v>
      </c>
      <c r="B3532" s="11" t="s">
        <v>6815</v>
      </c>
      <c r="C3532" s="53">
        <v>0.9526</v>
      </c>
      <c r="D3532" s="53">
        <v>0.9526</v>
      </c>
      <c r="E3532" s="55">
        <v>1.1999999999999999E-3</v>
      </c>
      <c r="F3532" s="53">
        <v>0.95150000000000001</v>
      </c>
      <c r="G3532" s="53">
        <v>0.95150000000000001</v>
      </c>
    </row>
    <row r="3533" spans="1:7" x14ac:dyDescent="0.15">
      <c r="A3533" s="53">
        <v>20034</v>
      </c>
      <c r="B3533" s="11" t="s">
        <v>6017</v>
      </c>
      <c r="C3533" s="53">
        <v>1.0507</v>
      </c>
      <c r="D3533" s="53">
        <v>1.3979999999999999</v>
      </c>
      <c r="E3533" s="55">
        <v>1.1000000000000001E-3</v>
      </c>
      <c r="F3533" s="53">
        <v>1.0495000000000001</v>
      </c>
      <c r="G3533" s="53">
        <v>1.3968</v>
      </c>
    </row>
    <row r="3534" spans="1:7" x14ac:dyDescent="0.15">
      <c r="A3534" s="53">
        <v>4166</v>
      </c>
      <c r="B3534" s="11" t="s">
        <v>184</v>
      </c>
      <c r="C3534" s="53">
        <v>0.96970000000000001</v>
      </c>
      <c r="D3534" s="53">
        <v>1.0246999999999999</v>
      </c>
      <c r="E3534" s="55">
        <v>1.1000000000000001E-3</v>
      </c>
      <c r="F3534" s="53">
        <v>0.96860000000000002</v>
      </c>
      <c r="G3534" s="53">
        <v>1.0236000000000001</v>
      </c>
    </row>
    <row r="3535" spans="1:7" x14ac:dyDescent="0.15">
      <c r="A3535" s="53">
        <v>676</v>
      </c>
      <c r="B3535" s="11" t="s">
        <v>7068</v>
      </c>
      <c r="C3535" s="53">
        <v>0.88300000000000001</v>
      </c>
      <c r="D3535" s="53">
        <v>1.087</v>
      </c>
      <c r="E3535" s="55">
        <v>1.1000000000000001E-3</v>
      </c>
      <c r="F3535" s="53">
        <v>0.88200000000000001</v>
      </c>
      <c r="G3535" s="53">
        <v>1.0860000000000001</v>
      </c>
    </row>
    <row r="3536" spans="1:7" x14ac:dyDescent="0.15">
      <c r="A3536" s="53">
        <v>161036</v>
      </c>
      <c r="B3536" s="11" t="s">
        <v>9790</v>
      </c>
      <c r="C3536" s="53">
        <v>0.8034</v>
      </c>
      <c r="D3536" s="53">
        <v>0.8034</v>
      </c>
      <c r="E3536" s="55">
        <v>1.1000000000000001E-3</v>
      </c>
      <c r="F3536" s="53">
        <v>0.80249999999999999</v>
      </c>
      <c r="G3536" s="53">
        <v>0.80249999999999999</v>
      </c>
    </row>
    <row r="3537" spans="1:7" x14ac:dyDescent="0.15">
      <c r="A3537" s="53">
        <v>1779</v>
      </c>
      <c r="B3537" s="11" t="s">
        <v>6969</v>
      </c>
      <c r="C3537" s="53">
        <v>0.90100000000000002</v>
      </c>
      <c r="D3537" s="53">
        <v>0.90100000000000002</v>
      </c>
      <c r="E3537" s="55">
        <v>1.1000000000000001E-3</v>
      </c>
      <c r="F3537" s="53">
        <v>0.9</v>
      </c>
      <c r="G3537" s="53">
        <v>0.9</v>
      </c>
    </row>
    <row r="3538" spans="1:7" x14ac:dyDescent="0.15">
      <c r="A3538" s="53">
        <v>161014</v>
      </c>
      <c r="B3538" s="11" t="s">
        <v>10210</v>
      </c>
      <c r="C3538" s="53">
        <v>1.0827</v>
      </c>
      <c r="D3538" s="53">
        <v>1.5294000000000001</v>
      </c>
      <c r="E3538" s="55">
        <v>1.1000000000000001E-3</v>
      </c>
      <c r="F3538" s="53">
        <v>1.0814999999999999</v>
      </c>
      <c r="G3538" s="53">
        <v>1.528</v>
      </c>
    </row>
    <row r="3539" spans="1:7" x14ac:dyDescent="0.15">
      <c r="A3539" s="53">
        <v>2580</v>
      </c>
      <c r="B3539" s="11" t="s">
        <v>5748</v>
      </c>
      <c r="C3539" s="53">
        <v>0.90700000000000003</v>
      </c>
      <c r="D3539" s="53">
        <v>0.90700000000000003</v>
      </c>
      <c r="E3539" s="55">
        <v>1.1000000000000001E-3</v>
      </c>
      <c r="F3539" s="53">
        <v>0.90600000000000003</v>
      </c>
      <c r="G3539" s="53">
        <v>0.90600000000000003</v>
      </c>
    </row>
    <row r="3540" spans="1:7" x14ac:dyDescent="0.15">
      <c r="A3540" s="53">
        <v>1970</v>
      </c>
      <c r="B3540" s="11" t="s">
        <v>5750</v>
      </c>
      <c r="C3540" s="53">
        <v>0.90900000000000003</v>
      </c>
      <c r="D3540" s="53">
        <v>0.90900000000000003</v>
      </c>
      <c r="E3540" s="55">
        <v>1.1000000000000001E-3</v>
      </c>
      <c r="F3540" s="53">
        <v>0.90800000000000003</v>
      </c>
      <c r="G3540" s="53">
        <v>0.90800000000000003</v>
      </c>
    </row>
    <row r="3541" spans="1:7" x14ac:dyDescent="0.15">
      <c r="A3541" s="53">
        <v>4075</v>
      </c>
      <c r="B3541" s="11" t="s">
        <v>10818</v>
      </c>
      <c r="C3541" s="53">
        <v>1.0909</v>
      </c>
      <c r="D3541" s="53">
        <v>1.0909</v>
      </c>
      <c r="E3541" s="55">
        <v>1.1000000000000001E-3</v>
      </c>
      <c r="F3541" s="53">
        <v>1.0896999999999999</v>
      </c>
      <c r="G3541" s="53">
        <v>1.0896999999999999</v>
      </c>
    </row>
    <row r="3542" spans="1:7" x14ac:dyDescent="0.15">
      <c r="A3542" s="53">
        <v>502058</v>
      </c>
      <c r="B3542" s="11" t="s">
        <v>9209</v>
      </c>
      <c r="C3542" s="53">
        <v>0.82020000000000004</v>
      </c>
      <c r="D3542" s="53">
        <v>0.2344</v>
      </c>
      <c r="E3542" s="55">
        <v>1.1000000000000001E-3</v>
      </c>
      <c r="F3542" s="53">
        <v>0.81930000000000003</v>
      </c>
      <c r="G3542" s="53">
        <v>0.2341</v>
      </c>
    </row>
    <row r="3543" spans="1:7" x14ac:dyDescent="0.15">
      <c r="A3543" s="53">
        <v>3495</v>
      </c>
      <c r="B3543" s="11" t="s">
        <v>6809</v>
      </c>
      <c r="C3543" s="53">
        <v>1.0064</v>
      </c>
      <c r="D3543" s="53">
        <v>1.0264</v>
      </c>
      <c r="E3543" s="55">
        <v>1.1000000000000001E-3</v>
      </c>
      <c r="F3543" s="53">
        <v>1.0053000000000001</v>
      </c>
      <c r="G3543" s="53">
        <v>1.0253000000000001</v>
      </c>
    </row>
    <row r="3544" spans="1:7" x14ac:dyDescent="0.15">
      <c r="A3544" s="53">
        <v>4202</v>
      </c>
      <c r="B3544" s="11" t="s">
        <v>9856</v>
      </c>
      <c r="C3544" s="53">
        <v>1.0093000000000001</v>
      </c>
      <c r="D3544" s="53">
        <v>1.0093000000000001</v>
      </c>
      <c r="E3544" s="55">
        <v>1.1000000000000001E-3</v>
      </c>
      <c r="F3544" s="53">
        <v>1.0082</v>
      </c>
      <c r="G3544" s="53">
        <v>1.0082</v>
      </c>
    </row>
    <row r="3545" spans="1:7" x14ac:dyDescent="0.15">
      <c r="A3545" s="53">
        <v>2365</v>
      </c>
      <c r="B3545" s="11" t="s">
        <v>7034</v>
      </c>
      <c r="C3545" s="53">
        <v>1.0119</v>
      </c>
      <c r="D3545" s="53">
        <v>1.0399</v>
      </c>
      <c r="E3545" s="55">
        <v>1.1000000000000001E-3</v>
      </c>
      <c r="F3545" s="53">
        <v>1.0107999999999999</v>
      </c>
      <c r="G3545" s="53">
        <v>1.0387999999999999</v>
      </c>
    </row>
    <row r="3546" spans="1:7" x14ac:dyDescent="0.15">
      <c r="A3546" s="53">
        <v>3025</v>
      </c>
      <c r="B3546" s="11" t="s">
        <v>6953</v>
      </c>
      <c r="C3546" s="53">
        <v>1.0122</v>
      </c>
      <c r="D3546" s="53">
        <v>1.0122</v>
      </c>
      <c r="E3546" s="55">
        <v>1.1000000000000001E-3</v>
      </c>
      <c r="F3546" s="53">
        <v>1.0111000000000001</v>
      </c>
      <c r="G3546" s="53">
        <v>1.0111000000000001</v>
      </c>
    </row>
    <row r="3547" spans="1:7" x14ac:dyDescent="0.15">
      <c r="A3547" s="53">
        <v>2522</v>
      </c>
      <c r="B3547" s="11" t="s">
        <v>8339</v>
      </c>
      <c r="C3547" s="53">
        <v>1.016</v>
      </c>
      <c r="D3547" s="53">
        <v>1.026</v>
      </c>
      <c r="E3547" s="55">
        <v>1.1000000000000001E-3</v>
      </c>
      <c r="F3547" s="53">
        <v>1.0148999999999999</v>
      </c>
      <c r="G3547" s="53">
        <v>1.0248999999999999</v>
      </c>
    </row>
    <row r="3548" spans="1:7" x14ac:dyDescent="0.15">
      <c r="A3548" s="53">
        <v>1734</v>
      </c>
      <c r="B3548" s="11" t="s">
        <v>9394</v>
      </c>
      <c r="C3548" s="53">
        <v>0.92600000000000005</v>
      </c>
      <c r="D3548" s="53">
        <v>0.92600000000000005</v>
      </c>
      <c r="E3548" s="55">
        <v>1.1000000000000001E-3</v>
      </c>
      <c r="F3548" s="53">
        <v>0.92500000000000004</v>
      </c>
      <c r="G3548" s="53">
        <v>0.92500000000000004</v>
      </c>
    </row>
    <row r="3549" spans="1:7" x14ac:dyDescent="0.15">
      <c r="A3549" s="53">
        <v>1735</v>
      </c>
      <c r="B3549" s="11" t="s">
        <v>9396</v>
      </c>
      <c r="C3549" s="53">
        <v>0.92700000000000005</v>
      </c>
      <c r="D3549" s="53">
        <v>0.92700000000000005</v>
      </c>
      <c r="E3549" s="55">
        <v>1.1000000000000001E-3</v>
      </c>
      <c r="F3549" s="53">
        <v>0.92600000000000005</v>
      </c>
      <c r="G3549" s="53">
        <v>0.92600000000000005</v>
      </c>
    </row>
    <row r="3550" spans="1:7" x14ac:dyDescent="0.15">
      <c r="A3550" s="53">
        <v>100018</v>
      </c>
      <c r="B3550" s="11" t="s">
        <v>10179</v>
      </c>
      <c r="C3550" s="53">
        <v>1.2083999999999999</v>
      </c>
      <c r="D3550" s="53">
        <v>2.4203999999999999</v>
      </c>
      <c r="E3550" s="55">
        <v>1.1000000000000001E-3</v>
      </c>
      <c r="F3550" s="53">
        <v>1.2071000000000001</v>
      </c>
      <c r="G3550" s="53">
        <v>2.4190999999999998</v>
      </c>
    </row>
    <row r="3551" spans="1:7" x14ac:dyDescent="0.15">
      <c r="A3551" s="53">
        <v>3496</v>
      </c>
      <c r="B3551" s="11" t="s">
        <v>6818</v>
      </c>
      <c r="C3551" s="53">
        <v>1.024</v>
      </c>
      <c r="D3551" s="53">
        <v>1.024</v>
      </c>
      <c r="E3551" s="55">
        <v>1.1000000000000001E-3</v>
      </c>
      <c r="F3551" s="53">
        <v>1.0228999999999999</v>
      </c>
      <c r="G3551" s="53">
        <v>1.0228999999999999</v>
      </c>
    </row>
    <row r="3552" spans="1:7" x14ac:dyDescent="0.15">
      <c r="A3552" s="53">
        <v>161015</v>
      </c>
      <c r="B3552" s="11" t="s">
        <v>9785</v>
      </c>
      <c r="C3552" s="53">
        <v>0.93700000000000006</v>
      </c>
      <c r="D3552" s="53">
        <v>1.577</v>
      </c>
      <c r="E3552" s="55">
        <v>1.1000000000000001E-3</v>
      </c>
      <c r="F3552" s="53">
        <v>0.93600000000000005</v>
      </c>
      <c r="G3552" s="53">
        <v>1.5760000000000001</v>
      </c>
    </row>
    <row r="3553" spans="1:7" x14ac:dyDescent="0.15">
      <c r="A3553" s="53">
        <v>1415</v>
      </c>
      <c r="B3553" s="11" t="s">
        <v>7077</v>
      </c>
      <c r="C3553" s="53">
        <v>0.93899999999999995</v>
      </c>
      <c r="D3553" s="53">
        <v>0.93899999999999995</v>
      </c>
      <c r="E3553" s="55">
        <v>1.1000000000000001E-3</v>
      </c>
      <c r="F3553" s="53">
        <v>0.93799999999999994</v>
      </c>
      <c r="G3553" s="53">
        <v>0.93799999999999994</v>
      </c>
    </row>
    <row r="3554" spans="1:7" x14ac:dyDescent="0.15">
      <c r="A3554" s="53">
        <v>4413</v>
      </c>
      <c r="B3554" s="11" t="s">
        <v>10739</v>
      </c>
      <c r="C3554" s="53">
        <v>1.0355000000000001</v>
      </c>
      <c r="D3554" s="53">
        <v>1.0355000000000001</v>
      </c>
      <c r="E3554" s="55">
        <v>1.1000000000000001E-3</v>
      </c>
      <c r="F3554" s="53">
        <v>1.0344</v>
      </c>
      <c r="G3554" s="53">
        <v>1.0344</v>
      </c>
    </row>
    <row r="3555" spans="1:7" x14ac:dyDescent="0.15">
      <c r="A3555" s="53">
        <v>720003</v>
      </c>
      <c r="B3555" s="11" t="s">
        <v>5897</v>
      </c>
      <c r="C3555" s="53">
        <v>1.2373000000000001</v>
      </c>
      <c r="D3555" s="53">
        <v>1.2373000000000001</v>
      </c>
      <c r="E3555" s="55">
        <v>1.1000000000000001E-3</v>
      </c>
      <c r="F3555" s="53">
        <v>1.236</v>
      </c>
      <c r="G3555" s="53">
        <v>1.236</v>
      </c>
    </row>
    <row r="3556" spans="1:7" x14ac:dyDescent="0.15">
      <c r="A3556" s="53">
        <v>2397</v>
      </c>
      <c r="B3556" s="11" t="s">
        <v>7366</v>
      </c>
      <c r="C3556" s="53">
        <v>0.95299999999999996</v>
      </c>
      <c r="D3556" s="53">
        <v>0.95299999999999996</v>
      </c>
      <c r="E3556" s="55">
        <v>1.1000000000000001E-3</v>
      </c>
      <c r="F3556" s="53">
        <v>0.95199999999999996</v>
      </c>
      <c r="G3556" s="53">
        <v>0.95199999999999996</v>
      </c>
    </row>
    <row r="3557" spans="1:7" x14ac:dyDescent="0.15">
      <c r="A3557" s="53">
        <v>1797</v>
      </c>
      <c r="B3557" s="11" t="s">
        <v>7110</v>
      </c>
      <c r="C3557" s="53">
        <v>0.95399999999999996</v>
      </c>
      <c r="D3557" s="53">
        <v>0.95399999999999996</v>
      </c>
      <c r="E3557" s="55">
        <v>1E-3</v>
      </c>
      <c r="F3557" s="53">
        <v>0.95299999999999996</v>
      </c>
      <c r="G3557" s="53">
        <v>0.95299999999999996</v>
      </c>
    </row>
    <row r="3558" spans="1:7" x14ac:dyDescent="0.15">
      <c r="A3558" s="53">
        <v>2786</v>
      </c>
      <c r="B3558" s="11" t="s">
        <v>6816</v>
      </c>
      <c r="C3558" s="53">
        <v>0.95499999999999996</v>
      </c>
      <c r="D3558" s="53">
        <v>0.95499999999999996</v>
      </c>
      <c r="E3558" s="55">
        <v>1E-3</v>
      </c>
      <c r="F3558" s="53">
        <v>0.95399999999999996</v>
      </c>
      <c r="G3558" s="53">
        <v>0.95399999999999996</v>
      </c>
    </row>
    <row r="3559" spans="1:7" x14ac:dyDescent="0.15">
      <c r="A3559" s="53">
        <v>20033</v>
      </c>
      <c r="B3559" s="11" t="s">
        <v>6009</v>
      </c>
      <c r="C3559" s="53">
        <v>1.0529999999999999</v>
      </c>
      <c r="D3559" s="53">
        <v>1.4200999999999999</v>
      </c>
      <c r="E3559" s="55">
        <v>1E-3</v>
      </c>
      <c r="F3559" s="53">
        <v>1.0519000000000001</v>
      </c>
      <c r="G3559" s="53">
        <v>1.419</v>
      </c>
    </row>
    <row r="3560" spans="1:7" x14ac:dyDescent="0.15">
      <c r="A3560" s="53">
        <v>2785</v>
      </c>
      <c r="B3560" s="11" t="s">
        <v>6894</v>
      </c>
      <c r="C3560" s="53">
        <v>0.96099999999999997</v>
      </c>
      <c r="D3560" s="53">
        <v>0.96099999999999997</v>
      </c>
      <c r="E3560" s="55">
        <v>1E-3</v>
      </c>
      <c r="F3560" s="53">
        <v>0.96</v>
      </c>
      <c r="G3560" s="53">
        <v>0.96</v>
      </c>
    </row>
    <row r="3561" spans="1:7" x14ac:dyDescent="0.15">
      <c r="A3561" s="53">
        <v>2521</v>
      </c>
      <c r="B3561" s="11" t="s">
        <v>8302</v>
      </c>
      <c r="C3561" s="53">
        <v>1.0589</v>
      </c>
      <c r="D3561" s="53">
        <v>2.8589000000000002</v>
      </c>
      <c r="E3561" s="55">
        <v>1E-3</v>
      </c>
      <c r="F3561" s="53">
        <v>1.0578000000000001</v>
      </c>
      <c r="G3561" s="53">
        <v>2.8578000000000001</v>
      </c>
    </row>
    <row r="3562" spans="1:7" x14ac:dyDescent="0.15">
      <c r="A3562" s="53">
        <v>160132</v>
      </c>
      <c r="B3562" s="11" t="s">
        <v>8403</v>
      </c>
      <c r="C3562" s="53">
        <v>0.96699999999999997</v>
      </c>
      <c r="D3562" s="53">
        <v>1.4259999999999999</v>
      </c>
      <c r="E3562" s="55">
        <v>1E-3</v>
      </c>
      <c r="F3562" s="53">
        <v>0.96599999999999997</v>
      </c>
      <c r="G3562" s="53">
        <v>1.425</v>
      </c>
    </row>
    <row r="3563" spans="1:7" x14ac:dyDescent="0.15">
      <c r="A3563" s="53">
        <v>320020</v>
      </c>
      <c r="B3563" s="11" t="s">
        <v>8886</v>
      </c>
      <c r="C3563" s="53">
        <v>0.97499999999999998</v>
      </c>
      <c r="D3563" s="53">
        <v>1.421</v>
      </c>
      <c r="E3563" s="55">
        <v>1E-3</v>
      </c>
      <c r="F3563" s="53">
        <v>0.97399999999999998</v>
      </c>
      <c r="G3563" s="53">
        <v>1.42</v>
      </c>
    </row>
    <row r="3564" spans="1:7" x14ac:dyDescent="0.15">
      <c r="A3564" s="53">
        <v>400020</v>
      </c>
      <c r="B3564" s="11" t="s">
        <v>134</v>
      </c>
      <c r="C3564" s="53">
        <v>0.97760000000000002</v>
      </c>
      <c r="D3564" s="53">
        <v>1.3231999999999999</v>
      </c>
      <c r="E3564" s="55">
        <v>1E-3</v>
      </c>
      <c r="F3564" s="53">
        <v>0.97660000000000002</v>
      </c>
      <c r="G3564" s="53">
        <v>1.3219000000000001</v>
      </c>
    </row>
    <row r="3565" spans="1:7" x14ac:dyDescent="0.15">
      <c r="A3565" s="53">
        <v>183</v>
      </c>
      <c r="B3565" s="11" t="s">
        <v>10458</v>
      </c>
      <c r="C3565" s="53">
        <v>0.98</v>
      </c>
      <c r="D3565" s="53">
        <v>1.2549999999999999</v>
      </c>
      <c r="E3565" s="55">
        <v>1E-3</v>
      </c>
      <c r="F3565" s="53">
        <v>0.97899999999999998</v>
      </c>
      <c r="G3565" s="53">
        <v>1.254</v>
      </c>
    </row>
    <row r="3566" spans="1:7" x14ac:dyDescent="0.15">
      <c r="A3566" s="53">
        <v>3087</v>
      </c>
      <c r="B3566" s="11" t="s">
        <v>8522</v>
      </c>
      <c r="C3566" s="53">
        <v>0.98</v>
      </c>
      <c r="D3566" s="53">
        <v>0.98</v>
      </c>
      <c r="E3566" s="55">
        <v>1E-3</v>
      </c>
      <c r="F3566" s="53">
        <v>0.97899999999999998</v>
      </c>
      <c r="G3566" s="53">
        <v>0.97899999999999998</v>
      </c>
    </row>
    <row r="3567" spans="1:7" x14ac:dyDescent="0.15">
      <c r="A3567" s="53">
        <v>1261</v>
      </c>
      <c r="B3567" s="11" t="s">
        <v>6742</v>
      </c>
      <c r="C3567" s="53">
        <v>0.98199999999999998</v>
      </c>
      <c r="D3567" s="53">
        <v>0.98199999999999998</v>
      </c>
      <c r="E3567" s="55">
        <v>1E-3</v>
      </c>
      <c r="F3567" s="53">
        <v>0.98099999999999998</v>
      </c>
      <c r="G3567" s="53">
        <v>0.98099999999999998</v>
      </c>
    </row>
    <row r="3568" spans="1:7" x14ac:dyDescent="0.15">
      <c r="A3568" s="53">
        <v>160622</v>
      </c>
      <c r="B3568" s="11" t="s">
        <v>7083</v>
      </c>
      <c r="C3568" s="53">
        <v>0.98199999999999998</v>
      </c>
      <c r="D3568" s="53">
        <v>1.196</v>
      </c>
      <c r="E3568" s="55">
        <v>1E-3</v>
      </c>
      <c r="F3568" s="53">
        <v>0.98099999999999998</v>
      </c>
      <c r="G3568" s="53">
        <v>1.1950000000000001</v>
      </c>
    </row>
    <row r="3569" spans="1:7" x14ac:dyDescent="0.15">
      <c r="A3569" s="53">
        <v>93</v>
      </c>
      <c r="B3569" s="11" t="s">
        <v>10188</v>
      </c>
      <c r="C3569" s="53">
        <v>0.98199999999999998</v>
      </c>
      <c r="D3569" s="53">
        <v>1.4219999999999999</v>
      </c>
      <c r="E3569" s="55">
        <v>1E-3</v>
      </c>
      <c r="F3569" s="53">
        <v>0.98099999999999998</v>
      </c>
      <c r="G3569" s="53">
        <v>1.421</v>
      </c>
    </row>
    <row r="3570" spans="1:7" x14ac:dyDescent="0.15">
      <c r="A3570" s="53">
        <v>206015</v>
      </c>
      <c r="B3570" s="11" t="s">
        <v>7084</v>
      </c>
      <c r="C3570" s="53">
        <v>0.98399999999999999</v>
      </c>
      <c r="D3570" s="53">
        <v>1.3120000000000001</v>
      </c>
      <c r="E3570" s="55">
        <v>1E-3</v>
      </c>
      <c r="F3570" s="53">
        <v>0.98299999999999998</v>
      </c>
      <c r="G3570" s="53">
        <v>1.3109999999999999</v>
      </c>
    </row>
    <row r="3571" spans="1:7" x14ac:dyDescent="0.15">
      <c r="A3571" s="53">
        <v>5167</v>
      </c>
      <c r="B3571" s="11" t="s">
        <v>10459</v>
      </c>
      <c r="C3571" s="53">
        <v>0.98419999999999996</v>
      </c>
      <c r="D3571" s="53">
        <v>0.98419999999999996</v>
      </c>
      <c r="E3571" s="55">
        <v>1E-3</v>
      </c>
      <c r="F3571" s="53">
        <v>0.98319999999999996</v>
      </c>
      <c r="G3571" s="53">
        <v>0.98319999999999996</v>
      </c>
    </row>
    <row r="3572" spans="1:7" x14ac:dyDescent="0.15">
      <c r="A3572" s="53">
        <v>1271</v>
      </c>
      <c r="B3572" s="11" t="s">
        <v>31</v>
      </c>
      <c r="C3572" s="53">
        <v>1.0864</v>
      </c>
      <c r="D3572" s="53">
        <v>1.1364000000000001</v>
      </c>
      <c r="E3572" s="55">
        <v>1E-3</v>
      </c>
      <c r="F3572" s="53">
        <v>1.0852999999999999</v>
      </c>
      <c r="G3572" s="53">
        <v>1.1353</v>
      </c>
    </row>
    <row r="3573" spans="1:7" x14ac:dyDescent="0.15">
      <c r="A3573" s="53">
        <v>438</v>
      </c>
      <c r="B3573" s="11" t="s">
        <v>7355</v>
      </c>
      <c r="C3573" s="53">
        <v>0.98899999999999999</v>
      </c>
      <c r="D3573" s="53">
        <v>1.117</v>
      </c>
      <c r="E3573" s="55">
        <v>1E-3</v>
      </c>
      <c r="F3573" s="53">
        <v>0.98799999999999999</v>
      </c>
      <c r="G3573" s="53">
        <v>1.1160000000000001</v>
      </c>
    </row>
    <row r="3574" spans="1:7" x14ac:dyDescent="0.15">
      <c r="A3574" s="53">
        <v>3664</v>
      </c>
      <c r="B3574" s="11" t="s">
        <v>8478</v>
      </c>
      <c r="C3574" s="53">
        <v>0.99129999999999996</v>
      </c>
      <c r="D3574" s="53">
        <v>0.99129999999999996</v>
      </c>
      <c r="E3574" s="55">
        <v>1E-3</v>
      </c>
      <c r="F3574" s="53">
        <v>0.99029999999999996</v>
      </c>
      <c r="G3574" s="53">
        <v>0.99029999999999996</v>
      </c>
    </row>
    <row r="3575" spans="1:7" x14ac:dyDescent="0.15">
      <c r="A3575" s="53">
        <v>370026</v>
      </c>
      <c r="B3575" s="11" t="s">
        <v>8411</v>
      </c>
      <c r="C3575" s="53">
        <v>0.99199999999999999</v>
      </c>
      <c r="D3575" s="53">
        <v>1.0880000000000001</v>
      </c>
      <c r="E3575" s="55">
        <v>1E-3</v>
      </c>
      <c r="F3575" s="53">
        <v>0.99099999999999999</v>
      </c>
      <c r="G3575" s="53">
        <v>1.087</v>
      </c>
    </row>
    <row r="3576" spans="1:7" x14ac:dyDescent="0.15">
      <c r="A3576" s="53">
        <v>299</v>
      </c>
      <c r="B3576" s="11" t="s">
        <v>6978</v>
      </c>
      <c r="C3576" s="53">
        <v>0.99299999999999999</v>
      </c>
      <c r="D3576" s="53">
        <v>1.133</v>
      </c>
      <c r="E3576" s="55">
        <v>1E-3</v>
      </c>
      <c r="F3576" s="53">
        <v>0.99199999999999999</v>
      </c>
      <c r="G3576" s="53">
        <v>1.1319999999999999</v>
      </c>
    </row>
    <row r="3577" spans="1:7" x14ac:dyDescent="0.15">
      <c r="A3577" s="53">
        <v>437</v>
      </c>
      <c r="B3577" s="11" t="s">
        <v>7085</v>
      </c>
      <c r="C3577" s="53">
        <v>0.99299999999999999</v>
      </c>
      <c r="D3577" s="53">
        <v>1.129</v>
      </c>
      <c r="E3577" s="55">
        <v>1E-3</v>
      </c>
      <c r="F3577" s="53">
        <v>0.99199999999999999</v>
      </c>
      <c r="G3577" s="53">
        <v>1.1279999999999999</v>
      </c>
    </row>
    <row r="3578" spans="1:7" x14ac:dyDescent="0.15">
      <c r="A3578" s="53">
        <v>3204</v>
      </c>
      <c r="B3578" s="11" t="s">
        <v>5900</v>
      </c>
      <c r="C3578" s="53">
        <v>0.99360000000000004</v>
      </c>
      <c r="D3578" s="53">
        <v>0.99360000000000004</v>
      </c>
      <c r="E3578" s="55">
        <v>1E-3</v>
      </c>
      <c r="F3578" s="53">
        <v>0.99260000000000004</v>
      </c>
      <c r="G3578" s="53">
        <v>0.99260000000000004</v>
      </c>
    </row>
    <row r="3579" spans="1:7" x14ac:dyDescent="0.15">
      <c r="A3579" s="53">
        <v>164808</v>
      </c>
      <c r="B3579" s="11" t="s">
        <v>7377</v>
      </c>
      <c r="C3579" s="53">
        <v>0.996</v>
      </c>
      <c r="D3579" s="53">
        <v>1.532</v>
      </c>
      <c r="E3579" s="55">
        <v>1E-3</v>
      </c>
      <c r="F3579" s="53">
        <v>0.995</v>
      </c>
      <c r="G3579" s="53">
        <v>1.5309999999999999</v>
      </c>
    </row>
    <row r="3580" spans="1:7" x14ac:dyDescent="0.15">
      <c r="A3580" s="53">
        <v>410004</v>
      </c>
      <c r="B3580" s="11" t="s">
        <v>7071</v>
      </c>
      <c r="C3580" s="53">
        <v>1.7942</v>
      </c>
      <c r="D3580" s="53">
        <v>2.1061999999999999</v>
      </c>
      <c r="E3580" s="55">
        <v>1E-3</v>
      </c>
      <c r="F3580" s="53">
        <v>1.7924</v>
      </c>
      <c r="G3580" s="53">
        <v>2.1044</v>
      </c>
    </row>
    <row r="3581" spans="1:7" x14ac:dyDescent="0.15">
      <c r="A3581" s="53">
        <v>1270</v>
      </c>
      <c r="B3581" s="11" t="s">
        <v>30</v>
      </c>
      <c r="C3581" s="53">
        <v>1.0992</v>
      </c>
      <c r="D3581" s="53">
        <v>1.1492</v>
      </c>
      <c r="E3581" s="55">
        <v>1E-3</v>
      </c>
      <c r="F3581" s="53">
        <v>1.0981000000000001</v>
      </c>
      <c r="G3581" s="53">
        <v>1.1480999999999999</v>
      </c>
    </row>
    <row r="3582" spans="1:7" x14ac:dyDescent="0.15">
      <c r="A3582" s="53">
        <v>2692</v>
      </c>
      <c r="B3582" s="11" t="s">
        <v>10372</v>
      </c>
      <c r="C3582" s="53">
        <v>1</v>
      </c>
      <c r="D3582" s="53">
        <v>1</v>
      </c>
      <c r="E3582" s="55">
        <v>1E-3</v>
      </c>
      <c r="F3582" s="53">
        <v>0.999</v>
      </c>
      <c r="G3582" s="53">
        <v>0.999</v>
      </c>
    </row>
    <row r="3583" spans="1:7" x14ac:dyDescent="0.15">
      <c r="A3583" s="53">
        <v>1661</v>
      </c>
      <c r="B3583" s="11" t="s">
        <v>10087</v>
      </c>
      <c r="C3583" s="53">
        <v>1.0009999999999999</v>
      </c>
      <c r="D3583" s="53">
        <v>1.149</v>
      </c>
      <c r="E3583" s="55">
        <v>1E-3</v>
      </c>
      <c r="F3583" s="53">
        <v>1</v>
      </c>
      <c r="G3583" s="53">
        <v>1.1479999999999999</v>
      </c>
    </row>
    <row r="3584" spans="1:7" x14ac:dyDescent="0.15">
      <c r="A3584" s="53">
        <v>80010</v>
      </c>
      <c r="B3584" s="11" t="s">
        <v>8417</v>
      </c>
      <c r="C3584" s="53">
        <v>1.0009999999999999</v>
      </c>
      <c r="D3584" s="53">
        <v>1.2709999999999999</v>
      </c>
      <c r="E3584" s="55">
        <v>1E-3</v>
      </c>
      <c r="F3584" s="53">
        <v>1</v>
      </c>
      <c r="G3584" s="53">
        <v>1.27</v>
      </c>
    </row>
    <row r="3585" spans="1:7" x14ac:dyDescent="0.15">
      <c r="A3585" s="53">
        <v>1957</v>
      </c>
      <c r="B3585" s="11" t="s">
        <v>10855</v>
      </c>
      <c r="C3585" s="53">
        <v>1.002</v>
      </c>
      <c r="D3585" s="53">
        <v>1.002</v>
      </c>
      <c r="E3585" s="55">
        <v>1E-3</v>
      </c>
      <c r="F3585" s="53">
        <v>1.0009999999999999</v>
      </c>
      <c r="G3585" s="53">
        <v>1.0009999999999999</v>
      </c>
    </row>
    <row r="3586" spans="1:7" x14ac:dyDescent="0.15">
      <c r="A3586" s="53">
        <v>3104</v>
      </c>
      <c r="B3586" s="11" t="s">
        <v>7420</v>
      </c>
      <c r="C3586" s="53">
        <v>1.002</v>
      </c>
      <c r="D3586" s="53">
        <v>1.002</v>
      </c>
      <c r="E3586" s="55">
        <v>1E-3</v>
      </c>
      <c r="F3586" s="53">
        <v>1.0009999999999999</v>
      </c>
      <c r="G3586" s="53">
        <v>1.0009999999999999</v>
      </c>
    </row>
    <row r="3587" spans="1:7" x14ac:dyDescent="0.15">
      <c r="A3587" s="53">
        <v>150051</v>
      </c>
      <c r="B3587" s="11" t="s">
        <v>7098</v>
      </c>
      <c r="C3587" s="53">
        <v>1.0029999999999999</v>
      </c>
      <c r="D3587" s="53">
        <v>1.3320000000000001</v>
      </c>
      <c r="E3587" s="55">
        <v>1E-3</v>
      </c>
      <c r="F3587" s="53">
        <v>1.002</v>
      </c>
      <c r="G3587" s="53">
        <v>1.331</v>
      </c>
    </row>
    <row r="3588" spans="1:7" x14ac:dyDescent="0.15">
      <c r="A3588" s="53">
        <v>2487</v>
      </c>
      <c r="B3588" s="11" t="s">
        <v>8536</v>
      </c>
      <c r="C3588" s="53">
        <v>1.0029999999999999</v>
      </c>
      <c r="D3588" s="53">
        <v>1.0029999999999999</v>
      </c>
      <c r="E3588" s="55">
        <v>1E-3</v>
      </c>
      <c r="F3588" s="53">
        <v>1.002</v>
      </c>
      <c r="G3588" s="53">
        <v>1.002</v>
      </c>
    </row>
    <row r="3589" spans="1:7" x14ac:dyDescent="0.15">
      <c r="A3589" s="53">
        <v>20018</v>
      </c>
      <c r="B3589" s="11" t="s">
        <v>6074</v>
      </c>
      <c r="C3589" s="53">
        <v>1.004</v>
      </c>
      <c r="D3589" s="53">
        <v>1.4410000000000001</v>
      </c>
      <c r="E3589" s="55">
        <v>1E-3</v>
      </c>
      <c r="F3589" s="53">
        <v>1.0029999999999999</v>
      </c>
      <c r="G3589" s="53">
        <v>1.44</v>
      </c>
    </row>
    <row r="3590" spans="1:7" x14ac:dyDescent="0.15">
      <c r="A3590" s="53">
        <v>1286</v>
      </c>
      <c r="B3590" s="11" t="s">
        <v>9825</v>
      </c>
      <c r="C3590" s="53">
        <v>1.004</v>
      </c>
      <c r="D3590" s="53">
        <v>1.1339999999999999</v>
      </c>
      <c r="E3590" s="55">
        <v>1E-3</v>
      </c>
      <c r="F3590" s="53">
        <v>1.0029999999999999</v>
      </c>
      <c r="G3590" s="53">
        <v>1.133</v>
      </c>
    </row>
    <row r="3591" spans="1:7" x14ac:dyDescent="0.15">
      <c r="A3591" s="53">
        <v>2579</v>
      </c>
      <c r="B3591" s="11" t="s">
        <v>7336</v>
      </c>
      <c r="C3591" s="53">
        <v>1.0049999999999999</v>
      </c>
      <c r="D3591" s="53">
        <v>1.0469999999999999</v>
      </c>
      <c r="E3591" s="55">
        <v>1E-3</v>
      </c>
      <c r="F3591" s="53">
        <v>1.004</v>
      </c>
      <c r="G3591" s="53">
        <v>1.046</v>
      </c>
    </row>
    <row r="3592" spans="1:7" x14ac:dyDescent="0.15">
      <c r="A3592" s="53">
        <v>80009</v>
      </c>
      <c r="B3592" s="11" t="s">
        <v>8328</v>
      </c>
      <c r="C3592" s="53">
        <v>1.0049999999999999</v>
      </c>
      <c r="D3592" s="53">
        <v>1.3149999999999999</v>
      </c>
      <c r="E3592" s="55">
        <v>1E-3</v>
      </c>
      <c r="F3592" s="53">
        <v>1.004</v>
      </c>
      <c r="G3592" s="53">
        <v>1.3140000000000001</v>
      </c>
    </row>
    <row r="3593" spans="1:7" x14ac:dyDescent="0.15">
      <c r="A3593" s="53">
        <v>192</v>
      </c>
      <c r="B3593" s="11" t="s">
        <v>10171</v>
      </c>
      <c r="C3593" s="53">
        <v>1.006</v>
      </c>
      <c r="D3593" s="53">
        <v>1.2270000000000001</v>
      </c>
      <c r="E3593" s="55">
        <v>1E-3</v>
      </c>
      <c r="F3593" s="53">
        <v>1.0049999999999999</v>
      </c>
      <c r="G3593" s="53">
        <v>1.226</v>
      </c>
    </row>
    <row r="3594" spans="1:7" x14ac:dyDescent="0.15">
      <c r="A3594" s="53">
        <v>1124</v>
      </c>
      <c r="B3594" s="11" t="s">
        <v>6985</v>
      </c>
      <c r="C3594" s="53">
        <v>1.006</v>
      </c>
      <c r="D3594" s="53">
        <v>1.248</v>
      </c>
      <c r="E3594" s="55">
        <v>1E-3</v>
      </c>
      <c r="F3594" s="53">
        <v>1.0049999999999999</v>
      </c>
      <c r="G3594" s="53">
        <v>1.246</v>
      </c>
    </row>
    <row r="3595" spans="1:7" x14ac:dyDescent="0.15">
      <c r="A3595" s="53">
        <v>2412</v>
      </c>
      <c r="B3595" s="11" t="s">
        <v>7117</v>
      </c>
      <c r="C3595" s="53">
        <v>1.006</v>
      </c>
      <c r="D3595" s="53">
        <v>1.006</v>
      </c>
      <c r="E3595" s="55">
        <v>1E-3</v>
      </c>
      <c r="F3595" s="53">
        <v>1.0049999999999999</v>
      </c>
      <c r="G3595" s="53">
        <v>1.0049999999999999</v>
      </c>
    </row>
    <row r="3596" spans="1:7" x14ac:dyDescent="0.15">
      <c r="A3596" s="53">
        <v>479</v>
      </c>
      <c r="B3596" s="11" t="s">
        <v>7108</v>
      </c>
      <c r="C3596" s="53">
        <v>1.006</v>
      </c>
      <c r="D3596" s="53">
        <v>1.006</v>
      </c>
      <c r="E3596" s="55">
        <v>1E-3</v>
      </c>
      <c r="F3596" s="53">
        <v>1.0049999999999999</v>
      </c>
      <c r="G3596" s="53">
        <v>1.0049999999999999</v>
      </c>
    </row>
    <row r="3597" spans="1:7" x14ac:dyDescent="0.15">
      <c r="A3597" s="53">
        <v>2014</v>
      </c>
      <c r="B3597" s="11" t="s">
        <v>9077</v>
      </c>
      <c r="C3597" s="53">
        <v>1.1072</v>
      </c>
      <c r="D3597" s="53">
        <v>1.1072</v>
      </c>
      <c r="E3597" s="55">
        <v>1E-3</v>
      </c>
      <c r="F3597" s="53">
        <v>1.1061000000000001</v>
      </c>
      <c r="G3597" s="53">
        <v>1.1061000000000001</v>
      </c>
    </row>
    <row r="3598" spans="1:7" x14ac:dyDescent="0.15">
      <c r="A3598" s="53">
        <v>519758</v>
      </c>
      <c r="B3598" s="11" t="s">
        <v>10749</v>
      </c>
      <c r="C3598" s="53">
        <v>1.0069999999999999</v>
      </c>
      <c r="D3598" s="53">
        <v>1.04</v>
      </c>
      <c r="E3598" s="55">
        <v>1E-3</v>
      </c>
      <c r="F3598" s="53">
        <v>1.006</v>
      </c>
      <c r="G3598" s="53">
        <v>1.0389999999999999</v>
      </c>
    </row>
    <row r="3599" spans="1:7" x14ac:dyDescent="0.15">
      <c r="A3599" s="53">
        <v>160129</v>
      </c>
      <c r="B3599" s="11" t="s">
        <v>8529</v>
      </c>
      <c r="C3599" s="53">
        <v>1.0069999999999999</v>
      </c>
      <c r="D3599" s="53">
        <v>1.337</v>
      </c>
      <c r="E3599" s="55">
        <v>1E-3</v>
      </c>
      <c r="F3599" s="53">
        <v>1.006</v>
      </c>
      <c r="G3599" s="53">
        <v>1.3360000000000001</v>
      </c>
    </row>
    <row r="3600" spans="1:7" x14ac:dyDescent="0.15">
      <c r="A3600" s="53">
        <v>3477</v>
      </c>
      <c r="B3600" s="11" t="s">
        <v>8418</v>
      </c>
      <c r="C3600" s="53">
        <v>1.008</v>
      </c>
      <c r="D3600" s="53">
        <v>1.008</v>
      </c>
      <c r="E3600" s="55">
        <v>1E-3</v>
      </c>
      <c r="F3600" s="53">
        <v>1.0069999999999999</v>
      </c>
      <c r="G3600" s="53">
        <v>1.0069999999999999</v>
      </c>
    </row>
    <row r="3601" spans="1:7" x14ac:dyDescent="0.15">
      <c r="A3601" s="53">
        <v>70033</v>
      </c>
      <c r="B3601" s="11" t="s">
        <v>9805</v>
      </c>
      <c r="C3601" s="53">
        <v>1.008</v>
      </c>
      <c r="D3601" s="53">
        <v>1.31</v>
      </c>
      <c r="E3601" s="55">
        <v>1E-3</v>
      </c>
      <c r="F3601" s="53">
        <v>1.0069999999999999</v>
      </c>
      <c r="G3601" s="53">
        <v>1.3089999999999999</v>
      </c>
    </row>
    <row r="3602" spans="1:7" x14ac:dyDescent="0.15">
      <c r="A3602" s="53">
        <v>840</v>
      </c>
      <c r="B3602" s="11" t="s">
        <v>8832</v>
      </c>
      <c r="C3602" s="53">
        <v>1.008</v>
      </c>
      <c r="D3602" s="53">
        <v>1.085</v>
      </c>
      <c r="E3602" s="55">
        <v>1E-3</v>
      </c>
      <c r="F3602" s="53">
        <v>1.0069999999999999</v>
      </c>
      <c r="G3602" s="53">
        <v>1.0840000000000001</v>
      </c>
    </row>
    <row r="3603" spans="1:7" x14ac:dyDescent="0.15">
      <c r="A3603" s="53">
        <v>2128</v>
      </c>
      <c r="B3603" s="11" t="s">
        <v>9325</v>
      </c>
      <c r="C3603" s="53">
        <v>1.008</v>
      </c>
      <c r="D3603" s="53">
        <v>1.028</v>
      </c>
      <c r="E3603" s="55">
        <v>1E-3</v>
      </c>
      <c r="F3603" s="53">
        <v>1.0069999999999999</v>
      </c>
      <c r="G3603" s="53">
        <v>1.0269999999999999</v>
      </c>
    </row>
    <row r="3604" spans="1:7" x14ac:dyDescent="0.15">
      <c r="A3604" s="53">
        <v>1136</v>
      </c>
      <c r="B3604" s="11" t="s">
        <v>10193</v>
      </c>
      <c r="C3604" s="53">
        <v>1.0089999999999999</v>
      </c>
      <c r="D3604" s="53">
        <v>1.139</v>
      </c>
      <c r="E3604" s="55">
        <v>1E-3</v>
      </c>
      <c r="F3604" s="53">
        <v>1.008</v>
      </c>
      <c r="G3604" s="53">
        <v>1.1379999999999999</v>
      </c>
    </row>
    <row r="3605" spans="1:7" x14ac:dyDescent="0.15">
      <c r="A3605" s="53">
        <v>191</v>
      </c>
      <c r="B3605" s="11" t="s">
        <v>10190</v>
      </c>
      <c r="C3605" s="53">
        <v>1.0089999999999999</v>
      </c>
      <c r="D3605" s="53">
        <v>1.248</v>
      </c>
      <c r="E3605" s="55">
        <v>1E-3</v>
      </c>
      <c r="F3605" s="53">
        <v>1.008</v>
      </c>
      <c r="G3605" s="53">
        <v>1.2470000000000001</v>
      </c>
    </row>
    <row r="3606" spans="1:7" x14ac:dyDescent="0.15">
      <c r="A3606" s="53">
        <v>150143</v>
      </c>
      <c r="B3606" s="11" t="s">
        <v>8821</v>
      </c>
      <c r="C3606" s="53">
        <v>1.0089999999999999</v>
      </c>
      <c r="D3606" s="53">
        <v>0</v>
      </c>
      <c r="E3606" s="55">
        <v>1E-3</v>
      </c>
      <c r="F3606" s="53">
        <v>1.008</v>
      </c>
      <c r="G3606" s="53">
        <v>0</v>
      </c>
    </row>
    <row r="3607" spans="1:7" x14ac:dyDescent="0.15">
      <c r="A3607" s="53">
        <v>2013</v>
      </c>
      <c r="B3607" s="11" t="s">
        <v>9076</v>
      </c>
      <c r="C3607" s="53">
        <v>1.1106</v>
      </c>
      <c r="D3607" s="53">
        <v>1.1106</v>
      </c>
      <c r="E3607" s="55">
        <v>1E-3</v>
      </c>
      <c r="F3607" s="53">
        <v>1.1094999999999999</v>
      </c>
      <c r="G3607" s="53">
        <v>1.1094999999999999</v>
      </c>
    </row>
    <row r="3608" spans="1:7" x14ac:dyDescent="0.15">
      <c r="A3608" s="53">
        <v>3231</v>
      </c>
      <c r="B3608" s="11" t="s">
        <v>6907</v>
      </c>
      <c r="C3608" s="53">
        <v>1.01</v>
      </c>
      <c r="D3608" s="53">
        <v>1.01</v>
      </c>
      <c r="E3608" s="55">
        <v>1E-3</v>
      </c>
      <c r="F3608" s="53">
        <v>1.0089999999999999</v>
      </c>
      <c r="G3608" s="53">
        <v>1.0089999999999999</v>
      </c>
    </row>
    <row r="3609" spans="1:7" x14ac:dyDescent="0.15">
      <c r="A3609" s="53">
        <v>150223</v>
      </c>
      <c r="B3609" s="11" t="s">
        <v>10082</v>
      </c>
      <c r="C3609" s="53">
        <v>1.01</v>
      </c>
      <c r="D3609" s="53">
        <v>1.1719999999999999</v>
      </c>
      <c r="E3609" s="55">
        <v>1E-3</v>
      </c>
      <c r="F3609" s="53">
        <v>1.0089999999999999</v>
      </c>
      <c r="G3609" s="53">
        <v>1.171</v>
      </c>
    </row>
    <row r="3610" spans="1:7" x14ac:dyDescent="0.15">
      <c r="A3610" s="53">
        <v>2414</v>
      </c>
      <c r="B3610" s="11" t="s">
        <v>6617</v>
      </c>
      <c r="C3610" s="53">
        <v>1.01</v>
      </c>
      <c r="D3610" s="53">
        <v>1.085</v>
      </c>
      <c r="E3610" s="55">
        <v>1E-3</v>
      </c>
      <c r="F3610" s="53">
        <v>1.0089999999999999</v>
      </c>
      <c r="G3610" s="53">
        <v>1.0840000000000001</v>
      </c>
    </row>
    <row r="3611" spans="1:7" x14ac:dyDescent="0.15">
      <c r="A3611" s="53">
        <v>2523</v>
      </c>
      <c r="B3611" s="11" t="s">
        <v>9344</v>
      </c>
      <c r="C3611" s="53">
        <v>1.01</v>
      </c>
      <c r="D3611" s="53">
        <v>1.0429999999999999</v>
      </c>
      <c r="E3611" s="55">
        <v>1E-3</v>
      </c>
      <c r="F3611" s="53">
        <v>1.0089999999999999</v>
      </c>
      <c r="G3611" s="53">
        <v>1.042</v>
      </c>
    </row>
    <row r="3612" spans="1:7" x14ac:dyDescent="0.15">
      <c r="A3612" s="53">
        <v>116</v>
      </c>
      <c r="B3612" s="11" t="s">
        <v>10457</v>
      </c>
      <c r="C3612" s="53">
        <v>1.0109999999999999</v>
      </c>
      <c r="D3612" s="53">
        <v>1.24</v>
      </c>
      <c r="E3612" s="55">
        <v>1E-3</v>
      </c>
      <c r="F3612" s="53">
        <v>1.01</v>
      </c>
      <c r="G3612" s="53">
        <v>1.2390000000000001</v>
      </c>
    </row>
    <row r="3613" spans="1:7" x14ac:dyDescent="0.15">
      <c r="A3613" s="53">
        <v>2711</v>
      </c>
      <c r="B3613" s="11" t="s">
        <v>9237</v>
      </c>
      <c r="C3613" s="53">
        <v>1.012</v>
      </c>
      <c r="D3613" s="53">
        <v>1.046</v>
      </c>
      <c r="E3613" s="55">
        <v>1E-3</v>
      </c>
      <c r="F3613" s="53">
        <v>1.0109999999999999</v>
      </c>
      <c r="G3613" s="53">
        <v>1.0449999999999999</v>
      </c>
    </row>
    <row r="3614" spans="1:7" x14ac:dyDescent="0.15">
      <c r="A3614" s="53">
        <v>160617</v>
      </c>
      <c r="B3614" s="11" t="s">
        <v>7349</v>
      </c>
      <c r="C3614" s="53">
        <v>1.012</v>
      </c>
      <c r="D3614" s="53">
        <v>1.47</v>
      </c>
      <c r="E3614" s="55">
        <v>1E-3</v>
      </c>
      <c r="F3614" s="53">
        <v>1.0109999999999999</v>
      </c>
      <c r="G3614" s="53">
        <v>1.4690000000000001</v>
      </c>
    </row>
    <row r="3615" spans="1:7" x14ac:dyDescent="0.15">
      <c r="A3615" s="53">
        <v>161713</v>
      </c>
      <c r="B3615" s="11" t="s">
        <v>10218</v>
      </c>
      <c r="C3615" s="53">
        <v>1.012</v>
      </c>
      <c r="D3615" s="53">
        <v>1.5860000000000001</v>
      </c>
      <c r="E3615" s="55">
        <v>1E-3</v>
      </c>
      <c r="F3615" s="53">
        <v>1.0109999999999999</v>
      </c>
      <c r="G3615" s="53">
        <v>1.585</v>
      </c>
    </row>
    <row r="3616" spans="1:7" x14ac:dyDescent="0.15">
      <c r="A3616" s="53">
        <v>2569</v>
      </c>
      <c r="B3616" s="11" t="s">
        <v>10205</v>
      </c>
      <c r="C3616" s="53">
        <v>1.0129999999999999</v>
      </c>
      <c r="D3616" s="53">
        <v>1.018</v>
      </c>
      <c r="E3616" s="55">
        <v>1E-3</v>
      </c>
      <c r="F3616" s="53">
        <v>1.012</v>
      </c>
      <c r="G3616" s="53">
        <v>1.0169999999999999</v>
      </c>
    </row>
    <row r="3617" spans="1:7" x14ac:dyDescent="0.15">
      <c r="A3617" s="53">
        <v>839</v>
      </c>
      <c r="B3617" s="11" t="s">
        <v>8544</v>
      </c>
      <c r="C3617" s="53">
        <v>1.0129999999999999</v>
      </c>
      <c r="D3617" s="53">
        <v>1.0940000000000001</v>
      </c>
      <c r="E3617" s="55">
        <v>1E-3</v>
      </c>
      <c r="F3617" s="53">
        <v>1.012</v>
      </c>
      <c r="G3617" s="53">
        <v>1.093</v>
      </c>
    </row>
    <row r="3618" spans="1:7" x14ac:dyDescent="0.15">
      <c r="A3618" s="53">
        <v>2587</v>
      </c>
      <c r="B3618" s="11" t="s">
        <v>8936</v>
      </c>
      <c r="C3618" s="53">
        <v>1.0129999999999999</v>
      </c>
      <c r="D3618" s="53">
        <v>1.0129999999999999</v>
      </c>
      <c r="E3618" s="55">
        <v>1E-3</v>
      </c>
      <c r="F3618" s="53">
        <v>1.012</v>
      </c>
      <c r="G3618" s="53">
        <v>1.012</v>
      </c>
    </row>
    <row r="3619" spans="1:7" x14ac:dyDescent="0.15">
      <c r="A3619" s="53">
        <v>3665</v>
      </c>
      <c r="B3619" s="11" t="s">
        <v>8485</v>
      </c>
      <c r="C3619" s="53">
        <v>1.0137</v>
      </c>
      <c r="D3619" s="53">
        <v>1.0137</v>
      </c>
      <c r="E3619" s="55">
        <v>1E-3</v>
      </c>
      <c r="F3619" s="53">
        <v>1.0126999999999999</v>
      </c>
      <c r="G3619" s="53">
        <v>1.0126999999999999</v>
      </c>
    </row>
    <row r="3620" spans="1:7" x14ac:dyDescent="0.15">
      <c r="A3620" s="53">
        <v>943</v>
      </c>
      <c r="B3620" s="11" t="s">
        <v>7113</v>
      </c>
      <c r="C3620" s="53">
        <v>1.014</v>
      </c>
      <c r="D3620" s="53">
        <v>1.014</v>
      </c>
      <c r="E3620" s="55">
        <v>1E-3</v>
      </c>
      <c r="F3620" s="53">
        <v>1.0129999999999999</v>
      </c>
      <c r="G3620" s="53">
        <v>1.0129999999999999</v>
      </c>
    </row>
    <row r="3621" spans="1:7" x14ac:dyDescent="0.15">
      <c r="A3621" s="53">
        <v>2712</v>
      </c>
      <c r="B3621" s="11" t="s">
        <v>9235</v>
      </c>
      <c r="C3621" s="53">
        <v>1.014</v>
      </c>
      <c r="D3621" s="53">
        <v>1.044</v>
      </c>
      <c r="E3621" s="55">
        <v>1E-3</v>
      </c>
      <c r="F3621" s="53">
        <v>1.0129999999999999</v>
      </c>
      <c r="G3621" s="53">
        <v>1.0429999999999999</v>
      </c>
    </row>
    <row r="3622" spans="1:7" x14ac:dyDescent="0.15">
      <c r="A3622" s="53">
        <v>2777</v>
      </c>
      <c r="B3622" s="11" t="s">
        <v>10196</v>
      </c>
      <c r="C3622" s="53">
        <v>1.0149999999999999</v>
      </c>
      <c r="D3622" s="53">
        <v>1.0149999999999999</v>
      </c>
      <c r="E3622" s="55">
        <v>1E-3</v>
      </c>
      <c r="F3622" s="53">
        <v>1.014</v>
      </c>
      <c r="G3622" s="53">
        <v>1.014</v>
      </c>
    </row>
    <row r="3623" spans="1:7" x14ac:dyDescent="0.15">
      <c r="A3623" s="53">
        <v>161627</v>
      </c>
      <c r="B3623" s="11" t="s">
        <v>7112</v>
      </c>
      <c r="C3623" s="53">
        <v>1.0149999999999999</v>
      </c>
      <c r="D3623" s="53">
        <v>1.1539999999999999</v>
      </c>
      <c r="E3623" s="55">
        <v>1E-3</v>
      </c>
      <c r="F3623" s="53">
        <v>1.014</v>
      </c>
      <c r="G3623" s="53">
        <v>1.153</v>
      </c>
    </row>
    <row r="3624" spans="1:7" x14ac:dyDescent="0.15">
      <c r="A3624" s="53">
        <v>2049</v>
      </c>
      <c r="B3624" s="11" t="s">
        <v>6988</v>
      </c>
      <c r="C3624" s="53">
        <v>1.0149999999999999</v>
      </c>
      <c r="D3624" s="53">
        <v>1.056</v>
      </c>
      <c r="E3624" s="55">
        <v>1E-3</v>
      </c>
      <c r="F3624" s="53">
        <v>1.014</v>
      </c>
      <c r="G3624" s="53">
        <v>1.0549999999999999</v>
      </c>
    </row>
    <row r="3625" spans="1:7" x14ac:dyDescent="0.15">
      <c r="A3625" s="53">
        <v>4556</v>
      </c>
      <c r="B3625" s="11" t="s">
        <v>8547</v>
      </c>
      <c r="C3625" s="53">
        <v>1.0149999999999999</v>
      </c>
      <c r="D3625" s="53">
        <v>1.026</v>
      </c>
      <c r="E3625" s="55">
        <v>1E-3</v>
      </c>
      <c r="F3625" s="53">
        <v>1.014</v>
      </c>
      <c r="G3625" s="53">
        <v>1.0249999999999999</v>
      </c>
    </row>
    <row r="3626" spans="1:7" x14ac:dyDescent="0.15">
      <c r="A3626" s="53">
        <v>164702</v>
      </c>
      <c r="B3626" s="11" t="s">
        <v>8554</v>
      </c>
      <c r="C3626" s="53">
        <v>1.016</v>
      </c>
      <c r="D3626" s="53">
        <v>1.351</v>
      </c>
      <c r="E3626" s="55">
        <v>1E-3</v>
      </c>
      <c r="F3626" s="53">
        <v>1.0149999999999999</v>
      </c>
      <c r="G3626" s="53">
        <v>1.35</v>
      </c>
    </row>
    <row r="3627" spans="1:7" x14ac:dyDescent="0.15">
      <c r="A3627" s="53">
        <v>890</v>
      </c>
      <c r="B3627" s="11" t="s">
        <v>8553</v>
      </c>
      <c r="C3627" s="53">
        <v>1.016</v>
      </c>
      <c r="D3627" s="53">
        <v>1.0609999999999999</v>
      </c>
      <c r="E3627" s="55">
        <v>1E-3</v>
      </c>
      <c r="F3627" s="53">
        <v>1.0149999999999999</v>
      </c>
      <c r="G3627" s="53">
        <v>1.06</v>
      </c>
    </row>
    <row r="3628" spans="1:7" x14ac:dyDescent="0.15">
      <c r="A3628" s="53">
        <v>2735</v>
      </c>
      <c r="B3628" s="11" t="s">
        <v>7114</v>
      </c>
      <c r="C3628" s="53">
        <v>1.016</v>
      </c>
      <c r="D3628" s="53">
        <v>1.016</v>
      </c>
      <c r="E3628" s="55">
        <v>1E-3</v>
      </c>
      <c r="F3628" s="53">
        <v>1.0149999999999999</v>
      </c>
      <c r="G3628" s="53">
        <v>1.0149999999999999</v>
      </c>
    </row>
    <row r="3629" spans="1:7" x14ac:dyDescent="0.15">
      <c r="A3629" s="53">
        <v>2283</v>
      </c>
      <c r="B3629" s="11" t="s">
        <v>8837</v>
      </c>
      <c r="C3629" s="53">
        <v>1.0169999999999999</v>
      </c>
      <c r="D3629" s="53">
        <v>1.0169999999999999</v>
      </c>
      <c r="E3629" s="55">
        <v>1E-3</v>
      </c>
      <c r="F3629" s="53">
        <v>1.016</v>
      </c>
      <c r="G3629" s="53">
        <v>1.016</v>
      </c>
    </row>
    <row r="3630" spans="1:7" x14ac:dyDescent="0.15">
      <c r="A3630" s="53">
        <v>161223</v>
      </c>
      <c r="B3630" s="11" t="s">
        <v>7597</v>
      </c>
      <c r="C3630" s="53">
        <v>1.0169999999999999</v>
      </c>
      <c r="D3630" s="53">
        <v>0.67300000000000004</v>
      </c>
      <c r="E3630" s="55">
        <v>1E-3</v>
      </c>
      <c r="F3630" s="53">
        <v>1.016</v>
      </c>
      <c r="G3630" s="53">
        <v>0.67200000000000004</v>
      </c>
    </row>
    <row r="3631" spans="1:7" x14ac:dyDescent="0.15">
      <c r="A3631" s="53">
        <v>467</v>
      </c>
      <c r="B3631" s="11" t="s">
        <v>7126</v>
      </c>
      <c r="C3631" s="53">
        <v>1.0169999999999999</v>
      </c>
      <c r="D3631" s="53">
        <v>1.0169999999999999</v>
      </c>
      <c r="E3631" s="55">
        <v>1E-3</v>
      </c>
      <c r="F3631" s="53">
        <v>1.016</v>
      </c>
      <c r="G3631" s="53">
        <v>1.016</v>
      </c>
    </row>
    <row r="3632" spans="1:7" x14ac:dyDescent="0.15">
      <c r="A3632" s="53">
        <v>2537</v>
      </c>
      <c r="B3632" s="11" t="s">
        <v>10430</v>
      </c>
      <c r="C3632" s="53">
        <v>1.0169999999999999</v>
      </c>
      <c r="D3632" s="53">
        <v>1.0169999999999999</v>
      </c>
      <c r="E3632" s="55">
        <v>1E-3</v>
      </c>
      <c r="F3632" s="53">
        <v>1.016</v>
      </c>
      <c r="G3632" s="53">
        <v>1.016</v>
      </c>
    </row>
    <row r="3633" spans="1:7" x14ac:dyDescent="0.15">
      <c r="A3633" s="53">
        <v>3436</v>
      </c>
      <c r="B3633" s="11" t="s">
        <v>10145</v>
      </c>
      <c r="C3633" s="53">
        <v>1.018</v>
      </c>
      <c r="D3633" s="53">
        <v>1.0569999999999999</v>
      </c>
      <c r="E3633" s="55">
        <v>1E-3</v>
      </c>
      <c r="F3633" s="53">
        <v>1.0169999999999999</v>
      </c>
      <c r="G3633" s="53">
        <v>1.056</v>
      </c>
    </row>
    <row r="3634" spans="1:7" x14ac:dyDescent="0.15">
      <c r="A3634" s="53">
        <v>1988</v>
      </c>
      <c r="B3634" s="11" t="s">
        <v>8551</v>
      </c>
      <c r="C3634" s="53">
        <v>1.018</v>
      </c>
      <c r="D3634" s="53">
        <v>1.03</v>
      </c>
      <c r="E3634" s="55">
        <v>1E-3</v>
      </c>
      <c r="F3634" s="53">
        <v>1.0169999999999999</v>
      </c>
      <c r="G3634" s="53">
        <v>1.0289999999999999</v>
      </c>
    </row>
    <row r="3635" spans="1:7" x14ac:dyDescent="0.15">
      <c r="A3635" s="53">
        <v>161626</v>
      </c>
      <c r="B3635" s="11" t="s">
        <v>7116</v>
      </c>
      <c r="C3635" s="53">
        <v>1.0189999999999999</v>
      </c>
      <c r="D3635" s="53">
        <v>1.623</v>
      </c>
      <c r="E3635" s="55">
        <v>1E-3</v>
      </c>
      <c r="F3635" s="53">
        <v>1.018</v>
      </c>
      <c r="G3635" s="53">
        <v>1.621</v>
      </c>
    </row>
    <row r="3636" spans="1:7" x14ac:dyDescent="0.15">
      <c r="A3636" s="53">
        <v>5089</v>
      </c>
      <c r="B3636" s="11" t="s">
        <v>10461</v>
      </c>
      <c r="C3636" s="53">
        <v>1.0195000000000001</v>
      </c>
      <c r="D3636" s="53">
        <v>1.0195000000000001</v>
      </c>
      <c r="E3636" s="55">
        <v>1E-3</v>
      </c>
      <c r="F3636" s="53">
        <v>1.0185</v>
      </c>
      <c r="G3636" s="53">
        <v>1.0185</v>
      </c>
    </row>
    <row r="3637" spans="1:7" x14ac:dyDescent="0.15">
      <c r="A3637" s="53">
        <v>998</v>
      </c>
      <c r="B3637" s="11" t="s">
        <v>8419</v>
      </c>
      <c r="C3637" s="53">
        <v>1.02</v>
      </c>
      <c r="D3637" s="53">
        <v>1.046</v>
      </c>
      <c r="E3637" s="55">
        <v>1E-3</v>
      </c>
      <c r="F3637" s="53">
        <v>1.0189999999999999</v>
      </c>
      <c r="G3637" s="53">
        <v>1.0449999999999999</v>
      </c>
    </row>
    <row r="3638" spans="1:7" x14ac:dyDescent="0.15">
      <c r="A3638" s="53">
        <v>2282</v>
      </c>
      <c r="B3638" s="11" t="s">
        <v>10436</v>
      </c>
      <c r="C3638" s="53">
        <v>1.02</v>
      </c>
      <c r="D3638" s="53">
        <v>1.02</v>
      </c>
      <c r="E3638" s="55">
        <v>1E-3</v>
      </c>
      <c r="F3638" s="53">
        <v>1.0189999999999999</v>
      </c>
      <c r="G3638" s="53">
        <v>1.0189999999999999</v>
      </c>
    </row>
    <row r="3639" spans="1:7" x14ac:dyDescent="0.15">
      <c r="A3639" s="53">
        <v>2336</v>
      </c>
      <c r="B3639" s="11" t="s">
        <v>7363</v>
      </c>
      <c r="C3639" s="53">
        <v>1.02</v>
      </c>
      <c r="D3639" s="53">
        <v>1.026</v>
      </c>
      <c r="E3639" s="55">
        <v>1E-3</v>
      </c>
      <c r="F3639" s="53">
        <v>1.0189999999999999</v>
      </c>
      <c r="G3639" s="53">
        <v>1.0249999999999999</v>
      </c>
    </row>
    <row r="3640" spans="1:7" x14ac:dyDescent="0.15">
      <c r="A3640" s="53">
        <v>2717</v>
      </c>
      <c r="B3640" s="11" t="s">
        <v>59</v>
      </c>
      <c r="C3640" s="53">
        <v>1.02</v>
      </c>
      <c r="D3640" s="53">
        <v>1.07</v>
      </c>
      <c r="E3640" s="55">
        <v>1E-3</v>
      </c>
      <c r="F3640" s="53">
        <v>1.0189999999999999</v>
      </c>
      <c r="G3640" s="53">
        <v>1.069</v>
      </c>
    </row>
    <row r="3641" spans="1:7" x14ac:dyDescent="0.15">
      <c r="A3641" s="53">
        <v>2764</v>
      </c>
      <c r="B3641" s="11" t="s">
        <v>6170</v>
      </c>
      <c r="C3641" s="53">
        <v>1.02</v>
      </c>
      <c r="D3641" s="53">
        <v>1.02</v>
      </c>
      <c r="E3641" s="55">
        <v>1E-3</v>
      </c>
      <c r="F3641" s="53">
        <v>1.0189999999999999</v>
      </c>
      <c r="G3641" s="53">
        <v>1.0189999999999999</v>
      </c>
    </row>
    <row r="3642" spans="1:7" x14ac:dyDescent="0.15">
      <c r="A3642" s="53">
        <v>5088</v>
      </c>
      <c r="B3642" s="11" t="s">
        <v>10460</v>
      </c>
      <c r="C3642" s="53">
        <v>1.0218</v>
      </c>
      <c r="D3642" s="53">
        <v>1.0218</v>
      </c>
      <c r="E3642" s="55">
        <v>1E-3</v>
      </c>
      <c r="F3642" s="53">
        <v>1.0207999999999999</v>
      </c>
      <c r="G3642" s="53">
        <v>1.0207999999999999</v>
      </c>
    </row>
    <row r="3643" spans="1:7" x14ac:dyDescent="0.15">
      <c r="A3643" s="53">
        <v>1470</v>
      </c>
      <c r="B3643" s="11" t="s">
        <v>6910</v>
      </c>
      <c r="C3643" s="53">
        <v>1.022</v>
      </c>
      <c r="D3643" s="53">
        <v>1.081</v>
      </c>
      <c r="E3643" s="55">
        <v>1E-3</v>
      </c>
      <c r="F3643" s="53">
        <v>1.0209999999999999</v>
      </c>
      <c r="G3643" s="53">
        <v>1.08</v>
      </c>
    </row>
    <row r="3644" spans="1:7" x14ac:dyDescent="0.15">
      <c r="A3644" s="53">
        <v>1743</v>
      </c>
      <c r="B3644" s="11" t="s">
        <v>8563</v>
      </c>
      <c r="C3644" s="53">
        <v>1.0229999999999999</v>
      </c>
      <c r="D3644" s="53">
        <v>1.0229999999999999</v>
      </c>
      <c r="E3644" s="55">
        <v>1E-3</v>
      </c>
      <c r="F3644" s="53">
        <v>1.022</v>
      </c>
      <c r="G3644" s="53">
        <v>1.022</v>
      </c>
    </row>
    <row r="3645" spans="1:7" x14ac:dyDescent="0.15">
      <c r="A3645" s="53">
        <v>2560</v>
      </c>
      <c r="B3645" s="11" t="s">
        <v>8808</v>
      </c>
      <c r="C3645" s="53">
        <v>1.024</v>
      </c>
      <c r="D3645" s="53">
        <v>1.024</v>
      </c>
      <c r="E3645" s="55">
        <v>1E-3</v>
      </c>
      <c r="F3645" s="53">
        <v>1.0229999999999999</v>
      </c>
      <c r="G3645" s="53">
        <v>1.0229999999999999</v>
      </c>
    </row>
    <row r="3646" spans="1:7" x14ac:dyDescent="0.15">
      <c r="A3646" s="53">
        <v>1711</v>
      </c>
      <c r="B3646" s="11" t="s">
        <v>8562</v>
      </c>
      <c r="C3646" s="53">
        <v>1.024</v>
      </c>
      <c r="D3646" s="53">
        <v>1.083</v>
      </c>
      <c r="E3646" s="55">
        <v>1E-3</v>
      </c>
      <c r="F3646" s="53">
        <v>1.0229999999999999</v>
      </c>
      <c r="G3646" s="53">
        <v>1.0820000000000001</v>
      </c>
    </row>
    <row r="3647" spans="1:7" x14ac:dyDescent="0.15">
      <c r="A3647" s="53">
        <v>2811</v>
      </c>
      <c r="B3647" s="11" t="s">
        <v>9803</v>
      </c>
      <c r="C3647" s="53">
        <v>1.024</v>
      </c>
      <c r="D3647" s="53">
        <v>1.024</v>
      </c>
      <c r="E3647" s="55">
        <v>1E-3</v>
      </c>
      <c r="F3647" s="53">
        <v>1.0229999999999999</v>
      </c>
      <c r="G3647" s="53">
        <v>1.0229999999999999</v>
      </c>
    </row>
    <row r="3648" spans="1:7" x14ac:dyDescent="0.15">
      <c r="A3648" s="53">
        <v>2554</v>
      </c>
      <c r="B3648" s="11" t="s">
        <v>7120</v>
      </c>
      <c r="C3648" s="53">
        <v>1.024</v>
      </c>
      <c r="D3648" s="53">
        <v>1.024</v>
      </c>
      <c r="E3648" s="55">
        <v>1E-3</v>
      </c>
      <c r="F3648" s="53">
        <v>1.0229999999999999</v>
      </c>
      <c r="G3648" s="53">
        <v>1.0229999999999999</v>
      </c>
    </row>
    <row r="3649" spans="1:7" x14ac:dyDescent="0.15">
      <c r="A3649" s="53">
        <v>2745</v>
      </c>
      <c r="B3649" s="11" t="s">
        <v>9322</v>
      </c>
      <c r="C3649" s="53">
        <v>1.024</v>
      </c>
      <c r="D3649" s="53">
        <v>1.024</v>
      </c>
      <c r="E3649" s="55">
        <v>1E-3</v>
      </c>
      <c r="F3649" s="53">
        <v>1.0229999999999999</v>
      </c>
      <c r="G3649" s="53">
        <v>1.0229999999999999</v>
      </c>
    </row>
    <row r="3650" spans="1:7" x14ac:dyDescent="0.15">
      <c r="A3650" s="53">
        <v>2827</v>
      </c>
      <c r="B3650" s="11" t="s">
        <v>7119</v>
      </c>
      <c r="C3650" s="53">
        <v>1.024</v>
      </c>
      <c r="D3650" s="53">
        <v>1.024</v>
      </c>
      <c r="E3650" s="55">
        <v>1E-3</v>
      </c>
      <c r="F3650" s="53">
        <v>1.0229999999999999</v>
      </c>
      <c r="G3650" s="53">
        <v>1.0229999999999999</v>
      </c>
    </row>
    <row r="3651" spans="1:7" x14ac:dyDescent="0.15">
      <c r="A3651" s="53">
        <v>700004</v>
      </c>
      <c r="B3651" s="11" t="s">
        <v>10421</v>
      </c>
      <c r="C3651" s="53">
        <v>1.0249999999999999</v>
      </c>
      <c r="D3651" s="53">
        <v>1.278</v>
      </c>
      <c r="E3651" s="55">
        <v>1E-3</v>
      </c>
      <c r="F3651" s="53">
        <v>1.024</v>
      </c>
      <c r="G3651" s="53">
        <v>1.2769999999999999</v>
      </c>
    </row>
    <row r="3652" spans="1:7" x14ac:dyDescent="0.15">
      <c r="A3652" s="53">
        <v>1205</v>
      </c>
      <c r="B3652" s="11" t="s">
        <v>10642</v>
      </c>
      <c r="C3652" s="53">
        <v>1.0249999999999999</v>
      </c>
      <c r="D3652" s="53">
        <v>1.1499999999999999</v>
      </c>
      <c r="E3652" s="55">
        <v>1E-3</v>
      </c>
      <c r="F3652" s="53">
        <v>1.024</v>
      </c>
      <c r="G3652" s="53">
        <v>1.149</v>
      </c>
    </row>
    <row r="3653" spans="1:7" x14ac:dyDescent="0.15">
      <c r="A3653" s="53">
        <v>519777</v>
      </c>
      <c r="B3653" s="11" t="s">
        <v>10775</v>
      </c>
      <c r="C3653" s="53">
        <v>1.0249999999999999</v>
      </c>
      <c r="D3653" s="53">
        <v>1.0249999999999999</v>
      </c>
      <c r="E3653" s="55">
        <v>1E-3</v>
      </c>
      <c r="F3653" s="53">
        <v>1.024</v>
      </c>
      <c r="G3653" s="53">
        <v>1.024</v>
      </c>
    </row>
    <row r="3654" spans="1:7" x14ac:dyDescent="0.15">
      <c r="A3654" s="53">
        <v>100068</v>
      </c>
      <c r="B3654" s="11" t="s">
        <v>10126</v>
      </c>
      <c r="C3654" s="53">
        <v>1.026</v>
      </c>
      <c r="D3654" s="53">
        <v>1.1910000000000001</v>
      </c>
      <c r="E3654" s="55">
        <v>1E-3</v>
      </c>
      <c r="F3654" s="53">
        <v>1.0249999999999999</v>
      </c>
      <c r="G3654" s="53">
        <v>1.19</v>
      </c>
    </row>
    <row r="3655" spans="1:7" x14ac:dyDescent="0.15">
      <c r="A3655" s="53">
        <v>1710</v>
      </c>
      <c r="B3655" s="11" t="s">
        <v>8564</v>
      </c>
      <c r="C3655" s="53">
        <v>1.026</v>
      </c>
      <c r="D3655" s="53">
        <v>1.0860000000000001</v>
      </c>
      <c r="E3655" s="55">
        <v>1E-3</v>
      </c>
      <c r="F3655" s="53">
        <v>1.0249999999999999</v>
      </c>
      <c r="G3655" s="53">
        <v>1.085</v>
      </c>
    </row>
    <row r="3656" spans="1:7" x14ac:dyDescent="0.15">
      <c r="A3656" s="53">
        <v>550019</v>
      </c>
      <c r="B3656" s="11" t="s">
        <v>7127</v>
      </c>
      <c r="C3656" s="53">
        <v>1.026</v>
      </c>
      <c r="D3656" s="53">
        <v>1.345</v>
      </c>
      <c r="E3656" s="55">
        <v>1E-3</v>
      </c>
      <c r="F3656" s="53">
        <v>1.0249999999999999</v>
      </c>
      <c r="G3656" s="53">
        <v>1.3440000000000001</v>
      </c>
    </row>
    <row r="3657" spans="1:7" x14ac:dyDescent="0.15">
      <c r="A3657" s="53">
        <v>2304</v>
      </c>
      <c r="B3657" s="11" t="s">
        <v>10434</v>
      </c>
      <c r="C3657" s="53">
        <v>1.0269999999999999</v>
      </c>
      <c r="D3657" s="53">
        <v>1.0269999999999999</v>
      </c>
      <c r="E3657" s="55">
        <v>1E-3</v>
      </c>
      <c r="F3657" s="53">
        <v>1.026</v>
      </c>
      <c r="G3657" s="53">
        <v>1.026</v>
      </c>
    </row>
    <row r="3658" spans="1:7" x14ac:dyDescent="0.15">
      <c r="A3658" s="53">
        <v>997</v>
      </c>
      <c r="B3658" s="11" t="s">
        <v>8422</v>
      </c>
      <c r="C3658" s="53">
        <v>1.0269999999999999</v>
      </c>
      <c r="D3658" s="53">
        <v>1.0529999999999999</v>
      </c>
      <c r="E3658" s="55">
        <v>1E-3</v>
      </c>
      <c r="F3658" s="53">
        <v>1.026</v>
      </c>
      <c r="G3658" s="53">
        <v>1.052</v>
      </c>
    </row>
    <row r="3659" spans="1:7" x14ac:dyDescent="0.15">
      <c r="A3659" s="53">
        <v>310378</v>
      </c>
      <c r="B3659" s="11" t="s">
        <v>8995</v>
      </c>
      <c r="C3659" s="53">
        <v>1.0269999999999999</v>
      </c>
      <c r="D3659" s="53">
        <v>1.494</v>
      </c>
      <c r="E3659" s="55">
        <v>1E-3</v>
      </c>
      <c r="F3659" s="53">
        <v>1.026</v>
      </c>
      <c r="G3659" s="53">
        <v>1.4930000000000001</v>
      </c>
    </row>
    <row r="3660" spans="1:7" x14ac:dyDescent="0.15">
      <c r="A3660" s="53">
        <v>100058</v>
      </c>
      <c r="B3660" s="11" t="s">
        <v>10221</v>
      </c>
      <c r="C3660" s="53">
        <v>1.0269999999999999</v>
      </c>
      <c r="D3660" s="53">
        <v>1.3819999999999999</v>
      </c>
      <c r="E3660" s="55">
        <v>1E-3</v>
      </c>
      <c r="F3660" s="53">
        <v>1.026</v>
      </c>
      <c r="G3660" s="53">
        <v>1.381</v>
      </c>
    </row>
    <row r="3661" spans="1:7" x14ac:dyDescent="0.15">
      <c r="A3661" s="53">
        <v>1304</v>
      </c>
      <c r="B3661" s="11" t="s">
        <v>10656</v>
      </c>
      <c r="C3661" s="53">
        <v>1.0269999999999999</v>
      </c>
      <c r="D3661" s="53">
        <v>1.1519999999999999</v>
      </c>
      <c r="E3661" s="55">
        <v>1E-3</v>
      </c>
      <c r="F3661" s="53">
        <v>1.026</v>
      </c>
      <c r="G3661" s="53">
        <v>1.151</v>
      </c>
    </row>
    <row r="3662" spans="1:7" x14ac:dyDescent="0.15">
      <c r="A3662" s="53">
        <v>2902</v>
      </c>
      <c r="B3662" s="11" t="s">
        <v>8241</v>
      </c>
      <c r="C3662" s="53">
        <v>1.028</v>
      </c>
      <c r="D3662" s="53">
        <v>1.0629999999999999</v>
      </c>
      <c r="E3662" s="55">
        <v>1E-3</v>
      </c>
      <c r="F3662" s="53">
        <v>1.0269999999999999</v>
      </c>
      <c r="G3662" s="53">
        <v>1.0620000000000001</v>
      </c>
    </row>
    <row r="3663" spans="1:7" x14ac:dyDescent="0.15">
      <c r="A3663" s="53">
        <v>2573</v>
      </c>
      <c r="B3663" s="11" t="s">
        <v>10764</v>
      </c>
      <c r="C3663" s="53">
        <v>1.028</v>
      </c>
      <c r="D3663" s="53">
        <v>1.028</v>
      </c>
      <c r="E3663" s="55">
        <v>1E-3</v>
      </c>
      <c r="F3663" s="53">
        <v>1.0269999999999999</v>
      </c>
      <c r="G3663" s="53">
        <v>1.0269999999999999</v>
      </c>
    </row>
    <row r="3664" spans="1:7" x14ac:dyDescent="0.15">
      <c r="A3664" s="53">
        <v>270</v>
      </c>
      <c r="B3664" s="11" t="s">
        <v>10800</v>
      </c>
      <c r="C3664" s="53">
        <v>1.0289999999999999</v>
      </c>
      <c r="D3664" s="53">
        <v>1.5720000000000001</v>
      </c>
      <c r="E3664" s="55">
        <v>1E-3</v>
      </c>
      <c r="F3664" s="53">
        <v>1.028</v>
      </c>
      <c r="G3664" s="53">
        <v>1.57</v>
      </c>
    </row>
    <row r="3665" spans="1:7" x14ac:dyDescent="0.15">
      <c r="A3665" s="53">
        <v>2144</v>
      </c>
      <c r="B3665" s="11" t="s">
        <v>5975</v>
      </c>
      <c r="C3665" s="53">
        <v>1.0289999999999999</v>
      </c>
      <c r="D3665" s="53">
        <v>1.0289999999999999</v>
      </c>
      <c r="E3665" s="55">
        <v>1E-3</v>
      </c>
      <c r="F3665" s="53">
        <v>1.028</v>
      </c>
      <c r="G3665" s="53">
        <v>1.028</v>
      </c>
    </row>
    <row r="3666" spans="1:7" x14ac:dyDescent="0.15">
      <c r="A3666" s="53">
        <v>2628</v>
      </c>
      <c r="B3666" s="11" t="s">
        <v>9813</v>
      </c>
      <c r="C3666" s="53">
        <v>1.0289999999999999</v>
      </c>
      <c r="D3666" s="53">
        <v>1.0289999999999999</v>
      </c>
      <c r="E3666" s="55">
        <v>1E-3</v>
      </c>
      <c r="F3666" s="53">
        <v>1.028</v>
      </c>
      <c r="G3666" s="53">
        <v>1.028</v>
      </c>
    </row>
    <row r="3667" spans="1:7" x14ac:dyDescent="0.15">
      <c r="A3667" s="53">
        <v>519676</v>
      </c>
      <c r="B3667" s="11" t="s">
        <v>8815</v>
      </c>
      <c r="C3667" s="53">
        <v>1.0289999999999999</v>
      </c>
      <c r="D3667" s="53">
        <v>1.619</v>
      </c>
      <c r="E3667" s="55">
        <v>1E-3</v>
      </c>
      <c r="F3667" s="53">
        <v>1.028</v>
      </c>
      <c r="G3667" s="53">
        <v>1.6180000000000001</v>
      </c>
    </row>
    <row r="3668" spans="1:7" x14ac:dyDescent="0.15">
      <c r="A3668" s="53">
        <v>326</v>
      </c>
      <c r="B3668" s="11" t="s">
        <v>8575</v>
      </c>
      <c r="C3668" s="53">
        <v>1.0289999999999999</v>
      </c>
      <c r="D3668" s="53">
        <v>1.0469999999999999</v>
      </c>
      <c r="E3668" s="55">
        <v>1E-3</v>
      </c>
      <c r="F3668" s="53">
        <v>1.028</v>
      </c>
      <c r="G3668" s="53">
        <v>1.046</v>
      </c>
    </row>
    <row r="3669" spans="1:7" x14ac:dyDescent="0.15">
      <c r="A3669" s="53">
        <v>2776</v>
      </c>
      <c r="B3669" s="11" t="s">
        <v>9816</v>
      </c>
      <c r="C3669" s="53">
        <v>1.0289999999999999</v>
      </c>
      <c r="D3669" s="53">
        <v>1.0289999999999999</v>
      </c>
      <c r="E3669" s="55">
        <v>1E-3</v>
      </c>
      <c r="F3669" s="53">
        <v>1.028</v>
      </c>
      <c r="G3669" s="53">
        <v>1.028</v>
      </c>
    </row>
    <row r="3670" spans="1:7" x14ac:dyDescent="0.15">
      <c r="A3670" s="53">
        <v>2901</v>
      </c>
      <c r="B3670" s="11" t="s">
        <v>8242</v>
      </c>
      <c r="C3670" s="53">
        <v>1.03</v>
      </c>
      <c r="D3670" s="53">
        <v>1.07</v>
      </c>
      <c r="E3670" s="55">
        <v>1E-3</v>
      </c>
      <c r="F3670" s="53">
        <v>1.0289999999999999</v>
      </c>
      <c r="G3670" s="53">
        <v>1.069</v>
      </c>
    </row>
    <row r="3671" spans="1:7" x14ac:dyDescent="0.15">
      <c r="A3671" s="53">
        <v>2140</v>
      </c>
      <c r="B3671" s="11" t="s">
        <v>9812</v>
      </c>
      <c r="C3671" s="53">
        <v>1.0309999999999999</v>
      </c>
      <c r="D3671" s="53">
        <v>1.0309999999999999</v>
      </c>
      <c r="E3671" s="55">
        <v>1E-3</v>
      </c>
      <c r="F3671" s="53">
        <v>1.03</v>
      </c>
      <c r="G3671" s="53">
        <v>1.03</v>
      </c>
    </row>
    <row r="3672" spans="1:7" x14ac:dyDescent="0.15">
      <c r="A3672" s="53">
        <v>1059</v>
      </c>
      <c r="B3672" s="11" t="s">
        <v>7430</v>
      </c>
      <c r="C3672" s="53">
        <v>1.032</v>
      </c>
      <c r="D3672" s="53">
        <v>1.032</v>
      </c>
      <c r="E3672" s="55">
        <v>1E-3</v>
      </c>
      <c r="F3672" s="53">
        <v>1.0309999999999999</v>
      </c>
      <c r="G3672" s="53">
        <v>1.0309999999999999</v>
      </c>
    </row>
    <row r="3673" spans="1:7" x14ac:dyDescent="0.15">
      <c r="A3673" s="53">
        <v>202213</v>
      </c>
      <c r="B3673" s="11" t="s">
        <v>8332</v>
      </c>
      <c r="C3673" s="53">
        <v>1.032</v>
      </c>
      <c r="D3673" s="53">
        <v>1.5820000000000001</v>
      </c>
      <c r="E3673" s="55">
        <v>1E-3</v>
      </c>
      <c r="F3673" s="53">
        <v>1.0309999999999999</v>
      </c>
      <c r="G3673" s="53">
        <v>1.581</v>
      </c>
    </row>
    <row r="3674" spans="1:7" x14ac:dyDescent="0.15">
      <c r="A3674" s="53">
        <v>2718</v>
      </c>
      <c r="B3674" s="11" t="s">
        <v>112</v>
      </c>
      <c r="C3674" s="53">
        <v>1.0329999999999999</v>
      </c>
      <c r="D3674" s="53">
        <v>1.083</v>
      </c>
      <c r="E3674" s="55">
        <v>1E-3</v>
      </c>
      <c r="F3674" s="53">
        <v>1.032</v>
      </c>
      <c r="G3674" s="53">
        <v>1.0820000000000001</v>
      </c>
    </row>
    <row r="3675" spans="1:7" x14ac:dyDescent="0.15">
      <c r="A3675" s="53">
        <v>3693</v>
      </c>
      <c r="B3675" s="11" t="s">
        <v>6040</v>
      </c>
      <c r="C3675" s="53">
        <v>1.0334000000000001</v>
      </c>
      <c r="D3675" s="53">
        <v>1.0678000000000001</v>
      </c>
      <c r="E3675" s="55">
        <v>1E-3</v>
      </c>
      <c r="F3675" s="53">
        <v>1.0324</v>
      </c>
      <c r="G3675" s="53">
        <v>1.0668</v>
      </c>
    </row>
    <row r="3676" spans="1:7" x14ac:dyDescent="0.15">
      <c r="A3676" s="53">
        <v>2342</v>
      </c>
      <c r="B3676" s="11" t="s">
        <v>7142</v>
      </c>
      <c r="C3676" s="53">
        <v>1.034</v>
      </c>
      <c r="D3676" s="53">
        <v>1.034</v>
      </c>
      <c r="E3676" s="55">
        <v>1E-3</v>
      </c>
      <c r="F3676" s="53">
        <v>1.0329999999999999</v>
      </c>
      <c r="G3676" s="53">
        <v>1.0329999999999999</v>
      </c>
    </row>
    <row r="3677" spans="1:7" x14ac:dyDescent="0.15">
      <c r="A3677" s="53">
        <v>2279</v>
      </c>
      <c r="B3677" s="11" t="s">
        <v>8853</v>
      </c>
      <c r="C3677" s="53">
        <v>1.034</v>
      </c>
      <c r="D3677" s="53">
        <v>1.0469999999999999</v>
      </c>
      <c r="E3677" s="55">
        <v>1E-3</v>
      </c>
      <c r="F3677" s="53">
        <v>1.0329999999999999</v>
      </c>
      <c r="G3677" s="53">
        <v>1.046</v>
      </c>
    </row>
    <row r="3678" spans="1:7" x14ac:dyDescent="0.15">
      <c r="A3678" s="53">
        <v>1001</v>
      </c>
      <c r="B3678" s="11" t="s">
        <v>9826</v>
      </c>
      <c r="C3678" s="53">
        <v>1.034</v>
      </c>
      <c r="D3678" s="53">
        <v>1.8640000000000001</v>
      </c>
      <c r="E3678" s="55">
        <v>1E-3</v>
      </c>
      <c r="F3678" s="53">
        <v>1.0329999999999999</v>
      </c>
      <c r="G3678" s="53">
        <v>1.863</v>
      </c>
    </row>
    <row r="3679" spans="1:7" x14ac:dyDescent="0.15">
      <c r="A3679" s="53">
        <v>1803</v>
      </c>
      <c r="B3679" s="11" t="s">
        <v>10120</v>
      </c>
      <c r="C3679" s="53">
        <v>1.034</v>
      </c>
      <c r="D3679" s="53">
        <v>1.0840000000000001</v>
      </c>
      <c r="E3679" s="55">
        <v>1E-3</v>
      </c>
      <c r="F3679" s="53">
        <v>1.0329999999999999</v>
      </c>
      <c r="G3679" s="53">
        <v>1.083</v>
      </c>
    </row>
    <row r="3680" spans="1:7" x14ac:dyDescent="0.15">
      <c r="A3680" s="53">
        <v>2278</v>
      </c>
      <c r="B3680" s="11" t="s">
        <v>6695</v>
      </c>
      <c r="C3680" s="53">
        <v>1.034</v>
      </c>
      <c r="D3680" s="53">
        <v>1.054</v>
      </c>
      <c r="E3680" s="55">
        <v>1E-3</v>
      </c>
      <c r="F3680" s="53">
        <v>1.0329999999999999</v>
      </c>
      <c r="G3680" s="53">
        <v>1.0529999999999999</v>
      </c>
    </row>
    <row r="3681" spans="1:7" x14ac:dyDescent="0.15">
      <c r="A3681" s="53">
        <v>2548</v>
      </c>
      <c r="B3681" s="11" t="s">
        <v>10165</v>
      </c>
      <c r="C3681" s="53">
        <v>1.0349999999999999</v>
      </c>
      <c r="D3681" s="53">
        <v>1.0669999999999999</v>
      </c>
      <c r="E3681" s="55">
        <v>1E-3</v>
      </c>
      <c r="F3681" s="53">
        <v>1.034</v>
      </c>
      <c r="G3681" s="53">
        <v>1.0660000000000001</v>
      </c>
    </row>
    <row r="3682" spans="1:7" x14ac:dyDescent="0.15">
      <c r="A3682" s="53">
        <v>3692</v>
      </c>
      <c r="B3682" s="11" t="s">
        <v>6041</v>
      </c>
      <c r="C3682" s="53">
        <v>1.0350999999999999</v>
      </c>
      <c r="D3682" s="53">
        <v>1.0694999999999999</v>
      </c>
      <c r="E3682" s="55">
        <v>1E-3</v>
      </c>
      <c r="F3682" s="53">
        <v>1.0341</v>
      </c>
      <c r="G3682" s="53">
        <v>1.0685</v>
      </c>
    </row>
    <row r="3683" spans="1:7" x14ac:dyDescent="0.15">
      <c r="A3683" s="53">
        <v>2768</v>
      </c>
      <c r="B3683" s="11" t="s">
        <v>6022</v>
      </c>
      <c r="C3683" s="53">
        <v>1.036</v>
      </c>
      <c r="D3683" s="53">
        <v>1.036</v>
      </c>
      <c r="E3683" s="55">
        <v>1E-3</v>
      </c>
      <c r="F3683" s="53">
        <v>1.0349999999999999</v>
      </c>
      <c r="G3683" s="53">
        <v>1.0349999999999999</v>
      </c>
    </row>
    <row r="3684" spans="1:7" x14ac:dyDescent="0.15">
      <c r="A3684" s="53">
        <v>380005</v>
      </c>
      <c r="B3684" s="11" t="s">
        <v>7145</v>
      </c>
      <c r="C3684" s="53">
        <v>1.036</v>
      </c>
      <c r="D3684" s="53">
        <v>1.25</v>
      </c>
      <c r="E3684" s="55">
        <v>1E-3</v>
      </c>
      <c r="F3684" s="53">
        <v>1.0349999999999999</v>
      </c>
      <c r="G3684" s="53">
        <v>1.2490000000000001</v>
      </c>
    </row>
    <row r="3685" spans="1:7" x14ac:dyDescent="0.15">
      <c r="A3685" s="53">
        <v>2404</v>
      </c>
      <c r="B3685" s="11" t="s">
        <v>9819</v>
      </c>
      <c r="C3685" s="53">
        <v>1.036</v>
      </c>
      <c r="D3685" s="53">
        <v>1.036</v>
      </c>
      <c r="E3685" s="55">
        <v>1E-3</v>
      </c>
      <c r="F3685" s="53">
        <v>1.0349999999999999</v>
      </c>
      <c r="G3685" s="53">
        <v>1.0349999999999999</v>
      </c>
    </row>
    <row r="3686" spans="1:7" x14ac:dyDescent="0.15">
      <c r="A3686" s="53">
        <v>72</v>
      </c>
      <c r="B3686" s="11" t="s">
        <v>6168</v>
      </c>
      <c r="C3686" s="53">
        <v>1.038</v>
      </c>
      <c r="D3686" s="53">
        <v>1.8240000000000001</v>
      </c>
      <c r="E3686" s="55">
        <v>1E-3</v>
      </c>
      <c r="F3686" s="53">
        <v>1.0369999999999999</v>
      </c>
      <c r="G3686" s="53">
        <v>1.8220000000000001</v>
      </c>
    </row>
    <row r="3687" spans="1:7" x14ac:dyDescent="0.15">
      <c r="A3687" s="53">
        <v>2363</v>
      </c>
      <c r="B3687" s="11" t="s">
        <v>6086</v>
      </c>
      <c r="C3687" s="53">
        <v>1.0389999999999999</v>
      </c>
      <c r="D3687" s="53">
        <v>1.0389999999999999</v>
      </c>
      <c r="E3687" s="55">
        <v>1E-3</v>
      </c>
      <c r="F3687" s="53">
        <v>1.038</v>
      </c>
      <c r="G3687" s="53">
        <v>1.038</v>
      </c>
    </row>
    <row r="3688" spans="1:7" x14ac:dyDescent="0.15">
      <c r="A3688" s="53">
        <v>20002</v>
      </c>
      <c r="B3688" s="11" t="s">
        <v>6084</v>
      </c>
      <c r="C3688" s="53">
        <v>1.0389999999999999</v>
      </c>
      <c r="D3688" s="53">
        <v>1.8109999999999999</v>
      </c>
      <c r="E3688" s="55">
        <v>1E-3</v>
      </c>
      <c r="F3688" s="53">
        <v>1.038</v>
      </c>
      <c r="G3688" s="53">
        <v>1.81</v>
      </c>
    </row>
    <row r="3689" spans="1:7" x14ac:dyDescent="0.15">
      <c r="A3689" s="53">
        <v>410005</v>
      </c>
      <c r="B3689" s="11" t="s">
        <v>7076</v>
      </c>
      <c r="C3689" s="53">
        <v>1.7679</v>
      </c>
      <c r="D3689" s="53">
        <v>2.0499000000000001</v>
      </c>
      <c r="E3689" s="55">
        <v>1E-3</v>
      </c>
      <c r="F3689" s="53">
        <v>1.7662</v>
      </c>
      <c r="G3689" s="53">
        <v>2.0482</v>
      </c>
    </row>
    <row r="3690" spans="1:7" x14ac:dyDescent="0.15">
      <c r="A3690" s="53">
        <v>2341</v>
      </c>
      <c r="B3690" s="11" t="s">
        <v>10115</v>
      </c>
      <c r="C3690" s="53">
        <v>1.0409999999999999</v>
      </c>
      <c r="D3690" s="53">
        <v>1.0409999999999999</v>
      </c>
      <c r="E3690" s="55">
        <v>1E-3</v>
      </c>
      <c r="F3690" s="53">
        <v>1.04</v>
      </c>
      <c r="G3690" s="53">
        <v>1.04</v>
      </c>
    </row>
    <row r="3691" spans="1:7" x14ac:dyDescent="0.15">
      <c r="A3691" s="53">
        <v>2596</v>
      </c>
      <c r="B3691" s="11" t="s">
        <v>352</v>
      </c>
      <c r="C3691" s="53">
        <v>1.0409999999999999</v>
      </c>
      <c r="D3691" s="53">
        <v>1.0409999999999999</v>
      </c>
      <c r="E3691" s="55">
        <v>1E-3</v>
      </c>
      <c r="F3691" s="53">
        <v>1.04</v>
      </c>
      <c r="G3691" s="53">
        <v>1.04</v>
      </c>
    </row>
    <row r="3692" spans="1:7" x14ac:dyDescent="0.15">
      <c r="A3692" s="53">
        <v>2736</v>
      </c>
      <c r="B3692" s="11" t="s">
        <v>7338</v>
      </c>
      <c r="C3692" s="53">
        <v>1.0409999999999999</v>
      </c>
      <c r="D3692" s="53">
        <v>1.0409999999999999</v>
      </c>
      <c r="E3692" s="55">
        <v>1E-3</v>
      </c>
      <c r="F3692" s="53">
        <v>1.04</v>
      </c>
      <c r="G3692" s="53">
        <v>1.04</v>
      </c>
    </row>
    <row r="3693" spans="1:7" x14ac:dyDescent="0.15">
      <c r="A3693" s="53">
        <v>1949</v>
      </c>
      <c r="B3693" s="11" t="s">
        <v>10770</v>
      </c>
      <c r="C3693" s="53">
        <v>1.042</v>
      </c>
      <c r="D3693" s="53">
        <v>1.042</v>
      </c>
      <c r="E3693" s="55">
        <v>1E-3</v>
      </c>
      <c r="F3693" s="53">
        <v>1.0409999999999999</v>
      </c>
      <c r="G3693" s="53">
        <v>1.0409999999999999</v>
      </c>
    </row>
    <row r="3694" spans="1:7" x14ac:dyDescent="0.15">
      <c r="A3694" s="53">
        <v>66</v>
      </c>
      <c r="B3694" s="11" t="s">
        <v>8895</v>
      </c>
      <c r="C3694" s="53">
        <v>1.042</v>
      </c>
      <c r="D3694" s="53">
        <v>1.4710000000000001</v>
      </c>
      <c r="E3694" s="55">
        <v>1E-3</v>
      </c>
      <c r="F3694" s="53">
        <v>1.0409999999999999</v>
      </c>
      <c r="G3694" s="53">
        <v>1.4690000000000001</v>
      </c>
    </row>
    <row r="3695" spans="1:7" x14ac:dyDescent="0.15">
      <c r="A3695" s="53">
        <v>1756</v>
      </c>
      <c r="B3695" s="11" t="s">
        <v>10130</v>
      </c>
      <c r="C3695" s="53">
        <v>1.044</v>
      </c>
      <c r="D3695" s="53">
        <v>1.1040000000000001</v>
      </c>
      <c r="E3695" s="55">
        <v>1E-3</v>
      </c>
      <c r="F3695" s="53">
        <v>1.0429999999999999</v>
      </c>
      <c r="G3695" s="53">
        <v>1.103</v>
      </c>
    </row>
    <row r="3696" spans="1:7" x14ac:dyDescent="0.15">
      <c r="A3696" s="53">
        <v>2377</v>
      </c>
      <c r="B3696" s="11" t="s">
        <v>10758</v>
      </c>
      <c r="C3696" s="53">
        <v>1.0449999999999999</v>
      </c>
      <c r="D3696" s="53">
        <v>1.0449999999999999</v>
      </c>
      <c r="E3696" s="55">
        <v>1E-3</v>
      </c>
      <c r="F3696" s="53">
        <v>1.044</v>
      </c>
      <c r="G3696" s="53">
        <v>1.044</v>
      </c>
    </row>
    <row r="3697" spans="1:7" x14ac:dyDescent="0.15">
      <c r="A3697" s="53">
        <v>1580</v>
      </c>
      <c r="B3697" s="11" t="s">
        <v>8436</v>
      </c>
      <c r="C3697" s="53">
        <v>1.048</v>
      </c>
      <c r="D3697" s="53">
        <v>1.048</v>
      </c>
      <c r="E3697" s="55">
        <v>1E-3</v>
      </c>
      <c r="F3697" s="53">
        <v>1.0469999999999999</v>
      </c>
      <c r="G3697" s="53">
        <v>1.0469999999999999</v>
      </c>
    </row>
    <row r="3698" spans="1:7" x14ac:dyDescent="0.15">
      <c r="A3698" s="53">
        <v>1570</v>
      </c>
      <c r="B3698" s="11" t="s">
        <v>8435</v>
      </c>
      <c r="C3698" s="53">
        <v>1.048</v>
      </c>
      <c r="D3698" s="53">
        <v>1.048</v>
      </c>
      <c r="E3698" s="55">
        <v>1E-3</v>
      </c>
      <c r="F3698" s="53">
        <v>1.0469999999999999</v>
      </c>
      <c r="G3698" s="53">
        <v>1.0469999999999999</v>
      </c>
    </row>
    <row r="3699" spans="1:7" x14ac:dyDescent="0.15">
      <c r="A3699" s="53">
        <v>240013</v>
      </c>
      <c r="B3699" s="11" t="s">
        <v>10732</v>
      </c>
      <c r="C3699" s="53">
        <v>1.0481</v>
      </c>
      <c r="D3699" s="53">
        <v>1.4280999999999999</v>
      </c>
      <c r="E3699" s="55">
        <v>1E-3</v>
      </c>
      <c r="F3699" s="53">
        <v>1.0470999999999999</v>
      </c>
      <c r="G3699" s="53">
        <v>1.4271</v>
      </c>
    </row>
    <row r="3700" spans="1:7" x14ac:dyDescent="0.15">
      <c r="A3700" s="53">
        <v>3035</v>
      </c>
      <c r="B3700" s="11" t="s">
        <v>9240</v>
      </c>
      <c r="C3700" s="53">
        <v>1.0489999999999999</v>
      </c>
      <c r="D3700" s="53">
        <v>1.0489999999999999</v>
      </c>
      <c r="E3700" s="55">
        <v>1E-3</v>
      </c>
      <c r="F3700" s="53">
        <v>1.048</v>
      </c>
      <c r="G3700" s="53">
        <v>1.048</v>
      </c>
    </row>
    <row r="3701" spans="1:7" x14ac:dyDescent="0.15">
      <c r="A3701" s="53">
        <v>550005</v>
      </c>
      <c r="B3701" s="11" t="s">
        <v>6999</v>
      </c>
      <c r="C3701" s="53">
        <v>1.05</v>
      </c>
      <c r="D3701" s="53">
        <v>1.5169999999999999</v>
      </c>
      <c r="E3701" s="55">
        <v>1E-3</v>
      </c>
      <c r="F3701" s="53">
        <v>1.0489999999999999</v>
      </c>
      <c r="G3701" s="53">
        <v>1.516</v>
      </c>
    </row>
    <row r="3702" spans="1:7" x14ac:dyDescent="0.15">
      <c r="A3702" s="53">
        <v>2867</v>
      </c>
      <c r="B3702" s="11" t="s">
        <v>7330</v>
      </c>
      <c r="C3702" s="53">
        <v>1.05</v>
      </c>
      <c r="D3702" s="53">
        <v>1.05</v>
      </c>
      <c r="E3702" s="55">
        <v>1E-3</v>
      </c>
      <c r="F3702" s="53">
        <v>1.0489999999999999</v>
      </c>
      <c r="G3702" s="53">
        <v>1.0489999999999999</v>
      </c>
    </row>
    <row r="3703" spans="1:7" x14ac:dyDescent="0.15">
      <c r="A3703" s="53">
        <v>2120</v>
      </c>
      <c r="B3703" s="11" t="s">
        <v>9239</v>
      </c>
      <c r="C3703" s="53">
        <v>1.05</v>
      </c>
      <c r="D3703" s="53">
        <v>1.081</v>
      </c>
      <c r="E3703" s="55">
        <v>1E-3</v>
      </c>
      <c r="F3703" s="53">
        <v>1.0489999999999999</v>
      </c>
      <c r="G3703" s="53">
        <v>1.08</v>
      </c>
    </row>
    <row r="3704" spans="1:7" x14ac:dyDescent="0.15">
      <c r="A3704" s="53">
        <v>3036</v>
      </c>
      <c r="B3704" s="11" t="s">
        <v>9241</v>
      </c>
      <c r="C3704" s="53">
        <v>1.0509999999999999</v>
      </c>
      <c r="D3704" s="53">
        <v>1.0509999999999999</v>
      </c>
      <c r="E3704" s="55">
        <v>1E-3</v>
      </c>
      <c r="F3704" s="53">
        <v>1.05</v>
      </c>
      <c r="G3704" s="53">
        <v>1.05</v>
      </c>
    </row>
    <row r="3705" spans="1:7" x14ac:dyDescent="0.15">
      <c r="A3705" s="53">
        <v>1963</v>
      </c>
      <c r="B3705" s="11" t="s">
        <v>9087</v>
      </c>
      <c r="C3705" s="53">
        <v>1.0509999999999999</v>
      </c>
      <c r="D3705" s="53">
        <v>1.0509999999999999</v>
      </c>
      <c r="E3705" s="55">
        <v>1E-3</v>
      </c>
      <c r="F3705" s="53">
        <v>1.05</v>
      </c>
      <c r="G3705" s="53">
        <v>1.05</v>
      </c>
    </row>
    <row r="3706" spans="1:7" x14ac:dyDescent="0.15">
      <c r="A3706" s="53">
        <v>160217</v>
      </c>
      <c r="B3706" s="11" t="s">
        <v>6087</v>
      </c>
      <c r="C3706" s="53">
        <v>1.0509999999999999</v>
      </c>
      <c r="D3706" s="53">
        <v>1.401</v>
      </c>
      <c r="E3706" s="55">
        <v>1E-3</v>
      </c>
      <c r="F3706" s="53">
        <v>1.05</v>
      </c>
      <c r="G3706" s="53">
        <v>1.4</v>
      </c>
    </row>
    <row r="3707" spans="1:7" x14ac:dyDescent="0.15">
      <c r="A3707" s="53">
        <v>1087</v>
      </c>
      <c r="B3707" s="11" t="s">
        <v>6919</v>
      </c>
      <c r="C3707" s="53">
        <v>1.0509999999999999</v>
      </c>
      <c r="D3707" s="53">
        <v>1.0509999999999999</v>
      </c>
      <c r="E3707" s="55">
        <v>1E-3</v>
      </c>
      <c r="F3707" s="53">
        <v>1.05</v>
      </c>
      <c r="G3707" s="53">
        <v>1.05</v>
      </c>
    </row>
    <row r="3708" spans="1:7" x14ac:dyDescent="0.15">
      <c r="A3708" s="53">
        <v>610103</v>
      </c>
      <c r="B3708" s="11" t="s">
        <v>138</v>
      </c>
      <c r="C3708" s="53">
        <v>1.052</v>
      </c>
      <c r="D3708" s="53">
        <v>1.502</v>
      </c>
      <c r="E3708" s="55">
        <v>1E-3</v>
      </c>
      <c r="F3708" s="53">
        <v>1.0509999999999999</v>
      </c>
      <c r="G3708" s="53">
        <v>1.5009999999999999</v>
      </c>
    </row>
    <row r="3709" spans="1:7" x14ac:dyDescent="0.15">
      <c r="A3709" s="53">
        <v>1670</v>
      </c>
      <c r="B3709" s="11" t="s">
        <v>107</v>
      </c>
      <c r="C3709" s="53">
        <v>1.052</v>
      </c>
      <c r="D3709" s="53">
        <v>1.052</v>
      </c>
      <c r="E3709" s="55">
        <v>1E-3</v>
      </c>
      <c r="F3709" s="53">
        <v>1.0509999999999999</v>
      </c>
      <c r="G3709" s="53">
        <v>1.0509999999999999</v>
      </c>
    </row>
    <row r="3710" spans="1:7" x14ac:dyDescent="0.15">
      <c r="A3710" s="53">
        <v>1948</v>
      </c>
      <c r="B3710" s="11" t="s">
        <v>10747</v>
      </c>
      <c r="C3710" s="53">
        <v>1.052</v>
      </c>
      <c r="D3710" s="53">
        <v>1.052</v>
      </c>
      <c r="E3710" s="55">
        <v>1E-3</v>
      </c>
      <c r="F3710" s="53">
        <v>1.0509999999999999</v>
      </c>
      <c r="G3710" s="53">
        <v>1.0509999999999999</v>
      </c>
    </row>
    <row r="3711" spans="1:7" x14ac:dyDescent="0.15">
      <c r="A3711" s="53">
        <v>2922</v>
      </c>
      <c r="B3711" s="11" t="s">
        <v>7153</v>
      </c>
      <c r="C3711" s="53">
        <v>1.0529999999999999</v>
      </c>
      <c r="D3711" s="53">
        <v>1.0529999999999999</v>
      </c>
      <c r="E3711" s="55">
        <v>1E-3</v>
      </c>
      <c r="F3711" s="53">
        <v>1.052</v>
      </c>
      <c r="G3711" s="53">
        <v>1.052</v>
      </c>
    </row>
    <row r="3712" spans="1:7" x14ac:dyDescent="0.15">
      <c r="A3712" s="53">
        <v>958</v>
      </c>
      <c r="B3712" s="11" t="s">
        <v>8249</v>
      </c>
      <c r="C3712" s="53">
        <v>1.0529999999999999</v>
      </c>
      <c r="D3712" s="53">
        <v>1.0529999999999999</v>
      </c>
      <c r="E3712" s="55">
        <v>1E-3</v>
      </c>
      <c r="F3712" s="53">
        <v>1.052</v>
      </c>
      <c r="G3712" s="53">
        <v>1.052</v>
      </c>
    </row>
    <row r="3713" spans="1:7" x14ac:dyDescent="0.15">
      <c r="A3713" s="53">
        <v>2371</v>
      </c>
      <c r="B3713" s="11" t="s">
        <v>6190</v>
      </c>
      <c r="C3713" s="53">
        <v>1.0529999999999999</v>
      </c>
      <c r="D3713" s="53">
        <v>1.0529999999999999</v>
      </c>
      <c r="E3713" s="55">
        <v>1E-3</v>
      </c>
      <c r="F3713" s="53">
        <v>1.052</v>
      </c>
      <c r="G3713" s="53">
        <v>1.052</v>
      </c>
    </row>
    <row r="3714" spans="1:7" x14ac:dyDescent="0.15">
      <c r="A3714" s="53">
        <v>70</v>
      </c>
      <c r="B3714" s="11" t="s">
        <v>8580</v>
      </c>
      <c r="C3714" s="53">
        <v>1.054</v>
      </c>
      <c r="D3714" s="53">
        <v>1.2849999999999999</v>
      </c>
      <c r="E3714" s="55">
        <v>8.9999999999999998E-4</v>
      </c>
      <c r="F3714" s="53">
        <v>1.0529999999999999</v>
      </c>
      <c r="G3714" s="53">
        <v>1.284</v>
      </c>
    </row>
    <row r="3715" spans="1:7" x14ac:dyDescent="0.15">
      <c r="A3715" s="53">
        <v>2288</v>
      </c>
      <c r="B3715" s="11" t="s">
        <v>7004</v>
      </c>
      <c r="C3715" s="53">
        <v>1.054</v>
      </c>
      <c r="D3715" s="53">
        <v>1.054</v>
      </c>
      <c r="E3715" s="55">
        <v>8.9999999999999998E-4</v>
      </c>
      <c r="F3715" s="53">
        <v>1.0529999999999999</v>
      </c>
      <c r="G3715" s="53">
        <v>1.0529999999999999</v>
      </c>
    </row>
    <row r="3716" spans="1:7" x14ac:dyDescent="0.15">
      <c r="A3716" s="53">
        <v>959</v>
      </c>
      <c r="B3716" s="11" t="s">
        <v>8337</v>
      </c>
      <c r="C3716" s="53">
        <v>1.054</v>
      </c>
      <c r="D3716" s="53">
        <v>1.054</v>
      </c>
      <c r="E3716" s="55">
        <v>8.9999999999999998E-4</v>
      </c>
      <c r="F3716" s="53">
        <v>1.0529999999999999</v>
      </c>
      <c r="G3716" s="53">
        <v>1.0529999999999999</v>
      </c>
    </row>
    <row r="3717" spans="1:7" x14ac:dyDescent="0.15">
      <c r="A3717" s="53">
        <v>128013</v>
      </c>
      <c r="B3717" s="11" t="s">
        <v>8851</v>
      </c>
      <c r="C3717" s="53">
        <v>1.0549999999999999</v>
      </c>
      <c r="D3717" s="53">
        <v>1.2410000000000001</v>
      </c>
      <c r="E3717" s="55">
        <v>8.9999999999999998E-4</v>
      </c>
      <c r="F3717" s="53">
        <v>1.054</v>
      </c>
      <c r="G3717" s="53">
        <v>1.24</v>
      </c>
    </row>
    <row r="3718" spans="1:7" x14ac:dyDescent="0.15">
      <c r="A3718" s="53">
        <v>370022</v>
      </c>
      <c r="B3718" s="11" t="s">
        <v>8254</v>
      </c>
      <c r="C3718" s="53">
        <v>1.0549999999999999</v>
      </c>
      <c r="D3718" s="53">
        <v>1.3340000000000001</v>
      </c>
      <c r="E3718" s="55">
        <v>8.9999999999999998E-4</v>
      </c>
      <c r="F3718" s="53">
        <v>1.054</v>
      </c>
      <c r="G3718" s="53">
        <v>1.333</v>
      </c>
    </row>
    <row r="3719" spans="1:7" x14ac:dyDescent="0.15">
      <c r="A3719" s="53">
        <v>121013</v>
      </c>
      <c r="B3719" s="11" t="s">
        <v>8901</v>
      </c>
      <c r="C3719" s="53">
        <v>1.0549999999999999</v>
      </c>
      <c r="D3719" s="53">
        <v>1.23</v>
      </c>
      <c r="E3719" s="55">
        <v>8.9999999999999998E-4</v>
      </c>
      <c r="F3719" s="53">
        <v>1.054</v>
      </c>
      <c r="G3719" s="53">
        <v>1.2290000000000001</v>
      </c>
    </row>
    <row r="3720" spans="1:7" x14ac:dyDescent="0.15">
      <c r="A3720" s="53">
        <v>69</v>
      </c>
      <c r="B3720" s="11" t="s">
        <v>8431</v>
      </c>
      <c r="C3720" s="53">
        <v>1.056</v>
      </c>
      <c r="D3720" s="53">
        <v>1.302</v>
      </c>
      <c r="E3720" s="55">
        <v>8.9999999999999998E-4</v>
      </c>
      <c r="F3720" s="53">
        <v>1.0549999999999999</v>
      </c>
      <c r="G3720" s="53">
        <v>1.3009999999999999</v>
      </c>
    </row>
    <row r="3721" spans="1:7" x14ac:dyDescent="0.15">
      <c r="A3721" s="53">
        <v>2677</v>
      </c>
      <c r="B3721" s="11" t="s">
        <v>8341</v>
      </c>
      <c r="C3721" s="53">
        <v>1.056</v>
      </c>
      <c r="D3721" s="53">
        <v>1.056</v>
      </c>
      <c r="E3721" s="55">
        <v>8.9999999999999998E-4</v>
      </c>
      <c r="F3721" s="53">
        <v>1.0549999999999999</v>
      </c>
      <c r="G3721" s="53">
        <v>1.0549999999999999</v>
      </c>
    </row>
    <row r="3722" spans="1:7" x14ac:dyDescent="0.15">
      <c r="A3722" s="53">
        <v>2271</v>
      </c>
      <c r="B3722" s="11" t="s">
        <v>9834</v>
      </c>
      <c r="C3722" s="53">
        <v>1.0569999999999999</v>
      </c>
      <c r="D3722" s="53">
        <v>1.0569999999999999</v>
      </c>
      <c r="E3722" s="55">
        <v>8.9999999999999998E-4</v>
      </c>
      <c r="F3722" s="53">
        <v>1.056</v>
      </c>
      <c r="G3722" s="53">
        <v>1.056</v>
      </c>
    </row>
    <row r="3723" spans="1:7" x14ac:dyDescent="0.15">
      <c r="A3723" s="53">
        <v>161619</v>
      </c>
      <c r="B3723" s="11" t="s">
        <v>7156</v>
      </c>
      <c r="C3723" s="53">
        <v>1.0580000000000001</v>
      </c>
      <c r="D3723" s="53">
        <v>1.3140000000000001</v>
      </c>
      <c r="E3723" s="55">
        <v>8.9999999999999998E-4</v>
      </c>
      <c r="F3723" s="53">
        <v>1.0569999999999999</v>
      </c>
      <c r="G3723" s="53">
        <v>1.3129999999999999</v>
      </c>
    </row>
    <row r="3724" spans="1:7" x14ac:dyDescent="0.15">
      <c r="A3724" s="53">
        <v>50</v>
      </c>
      <c r="B3724" s="11" t="s">
        <v>8582</v>
      </c>
      <c r="C3724" s="53">
        <v>1.0580000000000001</v>
      </c>
      <c r="D3724" s="53">
        <v>1.23</v>
      </c>
      <c r="E3724" s="55">
        <v>8.9999999999999998E-4</v>
      </c>
      <c r="F3724" s="53">
        <v>1.0569999999999999</v>
      </c>
      <c r="G3724" s="53">
        <v>1.2290000000000001</v>
      </c>
    </row>
    <row r="3725" spans="1:7" x14ac:dyDescent="0.15">
      <c r="A3725" s="53">
        <v>2399</v>
      </c>
      <c r="B3725" s="11" t="s">
        <v>6088</v>
      </c>
      <c r="C3725" s="53">
        <v>1.0589999999999999</v>
      </c>
      <c r="D3725" s="53">
        <v>1.0589999999999999</v>
      </c>
      <c r="E3725" s="55">
        <v>8.9999999999999998E-4</v>
      </c>
      <c r="F3725" s="53">
        <v>1.0580000000000001</v>
      </c>
      <c r="G3725" s="53">
        <v>1.0580000000000001</v>
      </c>
    </row>
    <row r="3726" spans="1:7" x14ac:dyDescent="0.15">
      <c r="A3726" s="53">
        <v>2296</v>
      </c>
      <c r="B3726" s="11" t="s">
        <v>87</v>
      </c>
      <c r="C3726" s="53">
        <v>1.06</v>
      </c>
      <c r="D3726" s="53">
        <v>1.06</v>
      </c>
      <c r="E3726" s="55">
        <v>8.9999999999999998E-4</v>
      </c>
      <c r="F3726" s="53">
        <v>1.0589999999999999</v>
      </c>
      <c r="G3726" s="53">
        <v>1.0589999999999999</v>
      </c>
    </row>
    <row r="3727" spans="1:7" x14ac:dyDescent="0.15">
      <c r="A3727" s="53">
        <v>370021</v>
      </c>
      <c r="B3727" s="11" t="s">
        <v>8340</v>
      </c>
      <c r="C3727" s="53">
        <v>1.0609999999999999</v>
      </c>
      <c r="D3727" s="53">
        <v>1.36</v>
      </c>
      <c r="E3727" s="55">
        <v>8.9999999999999998E-4</v>
      </c>
      <c r="F3727" s="53">
        <v>1.06</v>
      </c>
      <c r="G3727" s="53">
        <v>1.359</v>
      </c>
    </row>
    <row r="3728" spans="1:7" x14ac:dyDescent="0.15">
      <c r="A3728" s="53">
        <v>161618</v>
      </c>
      <c r="B3728" s="11" t="s">
        <v>7362</v>
      </c>
      <c r="C3728" s="53">
        <v>1.0609999999999999</v>
      </c>
      <c r="D3728" s="53">
        <v>1.3340000000000001</v>
      </c>
      <c r="E3728" s="55">
        <v>8.9999999999999998E-4</v>
      </c>
      <c r="F3728" s="53">
        <v>1.06</v>
      </c>
      <c r="G3728" s="53">
        <v>1.333</v>
      </c>
    </row>
    <row r="3729" spans="1:7" x14ac:dyDescent="0.15">
      <c r="A3729" s="53">
        <v>164206</v>
      </c>
      <c r="B3729" s="11" t="s">
        <v>6169</v>
      </c>
      <c r="C3729" s="53">
        <v>1.0609999999999999</v>
      </c>
      <c r="D3729" s="53">
        <v>1.554</v>
      </c>
      <c r="E3729" s="55">
        <v>8.9999999999999998E-4</v>
      </c>
      <c r="F3729" s="53">
        <v>1.06</v>
      </c>
      <c r="G3729" s="53">
        <v>1.5529999999999999</v>
      </c>
    </row>
    <row r="3730" spans="1:7" x14ac:dyDescent="0.15">
      <c r="A3730" s="53">
        <v>924</v>
      </c>
      <c r="B3730" s="11" t="s">
        <v>6499</v>
      </c>
      <c r="C3730" s="53">
        <v>1.0629999999999999</v>
      </c>
      <c r="D3730" s="53">
        <v>1.0629999999999999</v>
      </c>
      <c r="E3730" s="55">
        <v>8.9999999999999998E-4</v>
      </c>
      <c r="F3730" s="53">
        <v>1.0620000000000001</v>
      </c>
      <c r="G3730" s="53">
        <v>1.0620000000000001</v>
      </c>
    </row>
    <row r="3731" spans="1:7" x14ac:dyDescent="0.15">
      <c r="A3731" s="53">
        <v>2295</v>
      </c>
      <c r="B3731" s="11" t="s">
        <v>9243</v>
      </c>
      <c r="C3731" s="53">
        <v>1.0640000000000001</v>
      </c>
      <c r="D3731" s="53">
        <v>1.0640000000000001</v>
      </c>
      <c r="E3731" s="55">
        <v>8.9999999999999998E-4</v>
      </c>
      <c r="F3731" s="53">
        <v>1.0629999999999999</v>
      </c>
      <c r="G3731" s="53">
        <v>1.0629999999999999</v>
      </c>
    </row>
    <row r="3732" spans="1:7" x14ac:dyDescent="0.15">
      <c r="A3732" s="53">
        <v>163211</v>
      </c>
      <c r="B3732" s="11" t="s">
        <v>10107</v>
      </c>
      <c r="C3732" s="53">
        <v>1.0660000000000001</v>
      </c>
      <c r="D3732" s="53">
        <v>1.389</v>
      </c>
      <c r="E3732" s="55">
        <v>8.9999999999999998E-4</v>
      </c>
      <c r="F3732" s="53">
        <v>1.0649999999999999</v>
      </c>
      <c r="G3732" s="53">
        <v>1.3879999999999999</v>
      </c>
    </row>
    <row r="3733" spans="1:7" x14ac:dyDescent="0.15">
      <c r="A3733" s="53">
        <v>40036</v>
      </c>
      <c r="B3733" s="11" t="s">
        <v>5951</v>
      </c>
      <c r="C3733" s="53">
        <v>1.0660000000000001</v>
      </c>
      <c r="D3733" s="53">
        <v>1.5</v>
      </c>
      <c r="E3733" s="55">
        <v>8.9999999999999998E-4</v>
      </c>
      <c r="F3733" s="53">
        <v>1.0649999999999999</v>
      </c>
      <c r="G3733" s="53">
        <v>1.4990000000000001</v>
      </c>
    </row>
    <row r="3734" spans="1:7" x14ac:dyDescent="0.15">
      <c r="A3734" s="53">
        <v>2622</v>
      </c>
      <c r="B3734" s="11" t="s">
        <v>9349</v>
      </c>
      <c r="C3734" s="53">
        <v>1.0660000000000001</v>
      </c>
      <c r="D3734" s="53">
        <v>1.077</v>
      </c>
      <c r="E3734" s="55">
        <v>8.9999999999999998E-4</v>
      </c>
      <c r="F3734" s="53">
        <v>1.0649999999999999</v>
      </c>
      <c r="G3734" s="53">
        <v>1.0760000000000001</v>
      </c>
    </row>
    <row r="3735" spans="1:7" x14ac:dyDescent="0.15">
      <c r="A3735" s="53">
        <v>1640</v>
      </c>
      <c r="B3735" s="11" t="s">
        <v>10182</v>
      </c>
      <c r="C3735" s="53">
        <v>1.0660000000000001</v>
      </c>
      <c r="D3735" s="53">
        <v>1.0660000000000001</v>
      </c>
      <c r="E3735" s="55">
        <v>8.9999999999999998E-4</v>
      </c>
      <c r="F3735" s="53">
        <v>1.0649999999999999</v>
      </c>
      <c r="G3735" s="53">
        <v>1.0649999999999999</v>
      </c>
    </row>
    <row r="3736" spans="1:7" x14ac:dyDescent="0.15">
      <c r="A3736" s="53">
        <v>2407</v>
      </c>
      <c r="B3736" s="11" t="s">
        <v>8589</v>
      </c>
      <c r="C3736" s="53">
        <v>1.0669999999999999</v>
      </c>
      <c r="D3736" s="53">
        <v>1.0669999999999999</v>
      </c>
      <c r="E3736" s="55">
        <v>8.9999999999999998E-4</v>
      </c>
      <c r="F3736" s="53">
        <v>1.0660000000000001</v>
      </c>
      <c r="G3736" s="53">
        <v>1.0660000000000001</v>
      </c>
    </row>
    <row r="3737" spans="1:7" x14ac:dyDescent="0.15">
      <c r="A3737" s="53">
        <v>2490</v>
      </c>
      <c r="B3737" s="11" t="s">
        <v>8584</v>
      </c>
      <c r="C3737" s="53">
        <v>1.0669999999999999</v>
      </c>
      <c r="D3737" s="53">
        <v>1.0669999999999999</v>
      </c>
      <c r="E3737" s="55">
        <v>8.9999999999999998E-4</v>
      </c>
      <c r="F3737" s="53">
        <v>1.0660000000000001</v>
      </c>
      <c r="G3737" s="53">
        <v>1.0660000000000001</v>
      </c>
    </row>
    <row r="3738" spans="1:7" x14ac:dyDescent="0.15">
      <c r="A3738" s="53">
        <v>2452</v>
      </c>
      <c r="B3738" s="11" t="s">
        <v>8865</v>
      </c>
      <c r="C3738" s="53">
        <v>1.0669999999999999</v>
      </c>
      <c r="D3738" s="53">
        <v>1.097</v>
      </c>
      <c r="E3738" s="55">
        <v>8.9999999999999998E-4</v>
      </c>
      <c r="F3738" s="53">
        <v>1.0660000000000001</v>
      </c>
      <c r="G3738" s="53">
        <v>1.0960000000000001</v>
      </c>
    </row>
    <row r="3739" spans="1:7" x14ac:dyDescent="0.15">
      <c r="A3739" s="53">
        <v>2840</v>
      </c>
      <c r="B3739" s="11" t="s">
        <v>7007</v>
      </c>
      <c r="C3739" s="53">
        <v>1.0680000000000001</v>
      </c>
      <c r="D3739" s="53">
        <v>1.0680000000000001</v>
      </c>
      <c r="E3739" s="55">
        <v>8.9999999999999998E-4</v>
      </c>
      <c r="F3739" s="53">
        <v>1.0669999999999999</v>
      </c>
      <c r="G3739" s="53">
        <v>1.0669999999999999</v>
      </c>
    </row>
    <row r="3740" spans="1:7" x14ac:dyDescent="0.15">
      <c r="A3740" s="53">
        <v>40037</v>
      </c>
      <c r="B3740" s="11" t="s">
        <v>5952</v>
      </c>
      <c r="C3740" s="53">
        <v>1.069</v>
      </c>
      <c r="D3740" s="53">
        <v>1.518</v>
      </c>
      <c r="E3740" s="55">
        <v>8.9999999999999998E-4</v>
      </c>
      <c r="F3740" s="53">
        <v>1.0680000000000001</v>
      </c>
      <c r="G3740" s="53">
        <v>1.5169999999999999</v>
      </c>
    </row>
    <row r="3741" spans="1:7" x14ac:dyDescent="0.15">
      <c r="A3741" s="53">
        <v>2616</v>
      </c>
      <c r="B3741" s="11" t="s">
        <v>7161</v>
      </c>
      <c r="C3741" s="53">
        <v>1.069</v>
      </c>
      <c r="D3741" s="53">
        <v>1.069</v>
      </c>
      <c r="E3741" s="55">
        <v>8.9999999999999998E-4</v>
      </c>
      <c r="F3741" s="53">
        <v>1.0680000000000001</v>
      </c>
      <c r="G3741" s="53">
        <v>1.0680000000000001</v>
      </c>
    </row>
    <row r="3742" spans="1:7" x14ac:dyDescent="0.15">
      <c r="A3742" s="53">
        <v>2398</v>
      </c>
      <c r="B3742" s="11" t="s">
        <v>6090</v>
      </c>
      <c r="C3742" s="53">
        <v>1.069</v>
      </c>
      <c r="D3742" s="53">
        <v>1.069</v>
      </c>
      <c r="E3742" s="55">
        <v>8.9999999999999998E-4</v>
      </c>
      <c r="F3742" s="53">
        <v>1.0680000000000001</v>
      </c>
      <c r="G3742" s="53">
        <v>1.0680000000000001</v>
      </c>
    </row>
    <row r="3743" spans="1:7" x14ac:dyDescent="0.15">
      <c r="A3743" s="53">
        <v>2617</v>
      </c>
      <c r="B3743" s="11" t="s">
        <v>7162</v>
      </c>
      <c r="C3743" s="53">
        <v>1.07</v>
      </c>
      <c r="D3743" s="53">
        <v>1.07</v>
      </c>
      <c r="E3743" s="55">
        <v>8.9999999999999998E-4</v>
      </c>
      <c r="F3743" s="53">
        <v>1.069</v>
      </c>
      <c r="G3743" s="53">
        <v>1.069</v>
      </c>
    </row>
    <row r="3744" spans="1:7" x14ac:dyDescent="0.15">
      <c r="A3744" s="53">
        <v>2769</v>
      </c>
      <c r="B3744" s="11" t="s">
        <v>8592</v>
      </c>
      <c r="C3744" s="53">
        <v>1.071</v>
      </c>
      <c r="D3744" s="53">
        <v>1.071</v>
      </c>
      <c r="E3744" s="55">
        <v>8.9999999999999998E-4</v>
      </c>
      <c r="F3744" s="53">
        <v>1.07</v>
      </c>
      <c r="G3744" s="53">
        <v>1.07</v>
      </c>
    </row>
    <row r="3745" spans="1:7" x14ac:dyDescent="0.15">
      <c r="A3745" s="53">
        <v>1639</v>
      </c>
      <c r="B3745" s="11" t="s">
        <v>10064</v>
      </c>
      <c r="C3745" s="53">
        <v>1.0720000000000001</v>
      </c>
      <c r="D3745" s="53">
        <v>1.0720000000000001</v>
      </c>
      <c r="E3745" s="55">
        <v>8.9999999999999998E-4</v>
      </c>
      <c r="F3745" s="53">
        <v>1.071</v>
      </c>
      <c r="G3745" s="53">
        <v>1.071</v>
      </c>
    </row>
    <row r="3746" spans="1:7" x14ac:dyDescent="0.15">
      <c r="A3746" s="53">
        <v>550004</v>
      </c>
      <c r="B3746" s="11" t="s">
        <v>7009</v>
      </c>
      <c r="C3746" s="53">
        <v>1.0720000000000001</v>
      </c>
      <c r="D3746" s="53">
        <v>1.5680000000000001</v>
      </c>
      <c r="E3746" s="55">
        <v>8.9999999999999998E-4</v>
      </c>
      <c r="F3746" s="53">
        <v>1.071</v>
      </c>
      <c r="G3746" s="53">
        <v>1.5669999999999999</v>
      </c>
    </row>
    <row r="3747" spans="1:7" x14ac:dyDescent="0.15">
      <c r="A3747" s="53">
        <v>1845</v>
      </c>
      <c r="B3747" s="11" t="s">
        <v>6029</v>
      </c>
      <c r="C3747" s="53">
        <v>1.0720000000000001</v>
      </c>
      <c r="D3747" s="53">
        <v>1.0720000000000001</v>
      </c>
      <c r="E3747" s="55">
        <v>8.9999999999999998E-4</v>
      </c>
      <c r="F3747" s="53">
        <v>1.071</v>
      </c>
      <c r="G3747" s="53">
        <v>1.071</v>
      </c>
    </row>
    <row r="3748" spans="1:7" x14ac:dyDescent="0.15">
      <c r="A3748" s="53">
        <v>561</v>
      </c>
      <c r="B3748" s="11" t="s">
        <v>8586</v>
      </c>
      <c r="C3748" s="53">
        <v>1.073</v>
      </c>
      <c r="D3748" s="53">
        <v>1.105</v>
      </c>
      <c r="E3748" s="55">
        <v>8.9999999999999998E-4</v>
      </c>
      <c r="F3748" s="53">
        <v>1.0720000000000001</v>
      </c>
      <c r="G3748" s="53">
        <v>1.1040000000000001</v>
      </c>
    </row>
    <row r="3749" spans="1:7" x14ac:dyDescent="0.15">
      <c r="A3749" s="53">
        <v>25</v>
      </c>
      <c r="B3749" s="11" t="s">
        <v>10164</v>
      </c>
      <c r="C3749" s="53">
        <v>1.073</v>
      </c>
      <c r="D3749" s="53">
        <v>1.337</v>
      </c>
      <c r="E3749" s="55">
        <v>8.9999999999999998E-4</v>
      </c>
      <c r="F3749" s="53">
        <v>1.0720000000000001</v>
      </c>
      <c r="G3749" s="53">
        <v>1.3360000000000001</v>
      </c>
    </row>
    <row r="3750" spans="1:7" x14ac:dyDescent="0.15">
      <c r="A3750" s="53">
        <v>163210</v>
      </c>
      <c r="B3750" s="11" t="s">
        <v>9841</v>
      </c>
      <c r="C3750" s="53">
        <v>1.0740000000000001</v>
      </c>
      <c r="D3750" s="53">
        <v>1.417</v>
      </c>
      <c r="E3750" s="55">
        <v>8.9999999999999998E-4</v>
      </c>
      <c r="F3750" s="53">
        <v>1.073</v>
      </c>
      <c r="G3750" s="53">
        <v>1.4159999999999999</v>
      </c>
    </row>
    <row r="3751" spans="1:7" x14ac:dyDescent="0.15">
      <c r="A3751" s="53">
        <v>70020</v>
      </c>
      <c r="B3751" s="11" t="s">
        <v>9716</v>
      </c>
      <c r="C3751" s="53">
        <v>1.0760000000000001</v>
      </c>
      <c r="D3751" s="53">
        <v>1.413</v>
      </c>
      <c r="E3751" s="55">
        <v>8.9999999999999998E-4</v>
      </c>
      <c r="F3751" s="53">
        <v>1.075</v>
      </c>
      <c r="G3751" s="53">
        <v>1.4119999999999999</v>
      </c>
    </row>
    <row r="3752" spans="1:7" x14ac:dyDescent="0.15">
      <c r="A3752" s="53">
        <v>2518</v>
      </c>
      <c r="B3752" s="11" t="s">
        <v>8344</v>
      </c>
      <c r="C3752" s="53">
        <v>1.0760000000000001</v>
      </c>
      <c r="D3752" s="53">
        <v>1.0760000000000001</v>
      </c>
      <c r="E3752" s="55">
        <v>8.9999999999999998E-4</v>
      </c>
      <c r="F3752" s="53">
        <v>1.075</v>
      </c>
      <c r="G3752" s="53">
        <v>1.075</v>
      </c>
    </row>
    <row r="3753" spans="1:7" x14ac:dyDescent="0.15">
      <c r="A3753" s="53">
        <v>2772</v>
      </c>
      <c r="B3753" s="11" t="s">
        <v>9172</v>
      </c>
      <c r="C3753" s="53">
        <v>1.0780000000000001</v>
      </c>
      <c r="D3753" s="53">
        <v>1.0780000000000001</v>
      </c>
      <c r="E3753" s="55">
        <v>8.9999999999999998E-4</v>
      </c>
      <c r="F3753" s="53">
        <v>1.077</v>
      </c>
      <c r="G3753" s="53">
        <v>1.077</v>
      </c>
    </row>
    <row r="3754" spans="1:7" x14ac:dyDescent="0.15">
      <c r="A3754" s="53">
        <v>1485</v>
      </c>
      <c r="B3754" s="11" t="s">
        <v>5999</v>
      </c>
      <c r="C3754" s="53">
        <v>1.0780000000000001</v>
      </c>
      <c r="D3754" s="53">
        <v>1.0780000000000001</v>
      </c>
      <c r="E3754" s="55">
        <v>8.9999999999999998E-4</v>
      </c>
      <c r="F3754" s="53">
        <v>1.077</v>
      </c>
      <c r="G3754" s="53">
        <v>1.077</v>
      </c>
    </row>
    <row r="3755" spans="1:7" x14ac:dyDescent="0.15">
      <c r="A3755" s="53">
        <v>736</v>
      </c>
      <c r="B3755" s="11" t="s">
        <v>8932</v>
      </c>
      <c r="C3755" s="53">
        <v>1.079</v>
      </c>
      <c r="D3755" s="53">
        <v>1.143</v>
      </c>
      <c r="E3755" s="55">
        <v>8.9999999999999998E-4</v>
      </c>
      <c r="F3755" s="53">
        <v>1.0780000000000001</v>
      </c>
      <c r="G3755" s="53">
        <v>1.1419999999999999</v>
      </c>
    </row>
    <row r="3756" spans="1:7" x14ac:dyDescent="0.15">
      <c r="A3756" s="53">
        <v>1206</v>
      </c>
      <c r="B3756" s="11" t="s">
        <v>9200</v>
      </c>
      <c r="C3756" s="53">
        <v>1.0820000000000001</v>
      </c>
      <c r="D3756" s="53">
        <v>1.0820000000000001</v>
      </c>
      <c r="E3756" s="55">
        <v>8.9999999999999998E-4</v>
      </c>
      <c r="F3756" s="53">
        <v>1.081</v>
      </c>
      <c r="G3756" s="53">
        <v>1.081</v>
      </c>
    </row>
    <row r="3757" spans="1:7" x14ac:dyDescent="0.15">
      <c r="A3757" s="53">
        <v>24</v>
      </c>
      <c r="B3757" s="11" t="s">
        <v>10214</v>
      </c>
      <c r="C3757" s="53">
        <v>1.0840000000000001</v>
      </c>
      <c r="D3757" s="53">
        <v>1.3480000000000001</v>
      </c>
      <c r="E3757" s="55">
        <v>8.9999999999999998E-4</v>
      </c>
      <c r="F3757" s="53">
        <v>1.083</v>
      </c>
      <c r="G3757" s="53">
        <v>1.347</v>
      </c>
    </row>
    <row r="3758" spans="1:7" x14ac:dyDescent="0.15">
      <c r="A3758" s="53">
        <v>1582</v>
      </c>
      <c r="B3758" s="11" t="s">
        <v>6033</v>
      </c>
      <c r="C3758" s="53">
        <v>1.085</v>
      </c>
      <c r="D3758" s="53">
        <v>1.085</v>
      </c>
      <c r="E3758" s="55">
        <v>8.9999999999999998E-4</v>
      </c>
      <c r="F3758" s="53">
        <v>1.0840000000000001</v>
      </c>
      <c r="G3758" s="53">
        <v>1.0840000000000001</v>
      </c>
    </row>
    <row r="3759" spans="1:7" x14ac:dyDescent="0.15">
      <c r="A3759" s="53">
        <v>2237</v>
      </c>
      <c r="B3759" s="11" t="s">
        <v>6030</v>
      </c>
      <c r="C3759" s="53">
        <v>1.085</v>
      </c>
      <c r="D3759" s="53">
        <v>1.085</v>
      </c>
      <c r="E3759" s="55">
        <v>8.9999999999999998E-4</v>
      </c>
      <c r="F3759" s="53">
        <v>1.0840000000000001</v>
      </c>
      <c r="G3759" s="53">
        <v>1.0840000000000001</v>
      </c>
    </row>
    <row r="3760" spans="1:7" x14ac:dyDescent="0.15">
      <c r="A3760" s="53">
        <v>2081</v>
      </c>
      <c r="B3760" s="11" t="s">
        <v>6032</v>
      </c>
      <c r="C3760" s="53">
        <v>1.085</v>
      </c>
      <c r="D3760" s="53">
        <v>1.085</v>
      </c>
      <c r="E3760" s="55">
        <v>8.9999999999999998E-4</v>
      </c>
      <c r="F3760" s="53">
        <v>1.0840000000000001</v>
      </c>
      <c r="G3760" s="53">
        <v>1.0840000000000001</v>
      </c>
    </row>
    <row r="3761" spans="1:7" x14ac:dyDescent="0.15">
      <c r="A3761" s="53">
        <v>2290</v>
      </c>
      <c r="B3761" s="11" t="s">
        <v>6031</v>
      </c>
      <c r="C3761" s="53">
        <v>1.085</v>
      </c>
      <c r="D3761" s="53">
        <v>1.085</v>
      </c>
      <c r="E3761" s="55">
        <v>8.9999999999999998E-4</v>
      </c>
      <c r="F3761" s="53">
        <v>1.0840000000000001</v>
      </c>
      <c r="G3761" s="53">
        <v>1.0840000000000001</v>
      </c>
    </row>
    <row r="3762" spans="1:7" x14ac:dyDescent="0.15">
      <c r="A3762" s="53">
        <v>2618</v>
      </c>
      <c r="B3762" s="11" t="s">
        <v>7343</v>
      </c>
      <c r="C3762" s="53">
        <v>1.0860000000000001</v>
      </c>
      <c r="D3762" s="53">
        <v>1.0860000000000001</v>
      </c>
      <c r="E3762" s="55">
        <v>8.9999999999999998E-4</v>
      </c>
      <c r="F3762" s="53">
        <v>1.085</v>
      </c>
      <c r="G3762" s="53">
        <v>1.085</v>
      </c>
    </row>
    <row r="3763" spans="1:7" x14ac:dyDescent="0.15">
      <c r="A3763" s="53">
        <v>2941</v>
      </c>
      <c r="B3763" s="11" t="s">
        <v>9201</v>
      </c>
      <c r="C3763" s="53">
        <v>1.087</v>
      </c>
      <c r="D3763" s="53">
        <v>1.087</v>
      </c>
      <c r="E3763" s="55">
        <v>8.9999999999999998E-4</v>
      </c>
      <c r="F3763" s="53">
        <v>1.0860000000000001</v>
      </c>
      <c r="G3763" s="53">
        <v>1.0860000000000001</v>
      </c>
    </row>
    <row r="3764" spans="1:7" x14ac:dyDescent="0.15">
      <c r="A3764" s="53">
        <v>620003</v>
      </c>
      <c r="B3764" s="11" t="s">
        <v>6932</v>
      </c>
      <c r="C3764" s="53">
        <v>1.087</v>
      </c>
      <c r="D3764" s="53">
        <v>1.306</v>
      </c>
      <c r="E3764" s="55">
        <v>8.9999999999999998E-4</v>
      </c>
      <c r="F3764" s="53">
        <v>1.0860000000000001</v>
      </c>
      <c r="G3764" s="53">
        <v>1.3049999999999999</v>
      </c>
    </row>
    <row r="3765" spans="1:7" x14ac:dyDescent="0.15">
      <c r="A3765" s="53">
        <v>519768</v>
      </c>
      <c r="B3765" s="11" t="s">
        <v>10752</v>
      </c>
      <c r="C3765" s="53">
        <v>1.087</v>
      </c>
      <c r="D3765" s="53">
        <v>1.087</v>
      </c>
      <c r="E3765" s="55">
        <v>8.9999999999999998E-4</v>
      </c>
      <c r="F3765" s="53">
        <v>1.0860000000000001</v>
      </c>
      <c r="G3765" s="53">
        <v>1.0860000000000001</v>
      </c>
    </row>
    <row r="3766" spans="1:7" x14ac:dyDescent="0.15">
      <c r="A3766" s="53">
        <v>2619</v>
      </c>
      <c r="B3766" s="11" t="s">
        <v>7374</v>
      </c>
      <c r="C3766" s="53">
        <v>1.087</v>
      </c>
      <c r="D3766" s="53">
        <v>1.087</v>
      </c>
      <c r="E3766" s="55">
        <v>8.9999999999999998E-4</v>
      </c>
      <c r="F3766" s="53">
        <v>1.0860000000000001</v>
      </c>
      <c r="G3766" s="53">
        <v>1.0860000000000001</v>
      </c>
    </row>
    <row r="3767" spans="1:7" x14ac:dyDescent="0.15">
      <c r="A3767" s="53">
        <v>1901</v>
      </c>
      <c r="B3767" s="11" t="s">
        <v>8097</v>
      </c>
      <c r="C3767" s="53">
        <v>1.089</v>
      </c>
      <c r="D3767" s="53">
        <v>1.089</v>
      </c>
      <c r="E3767" s="55">
        <v>8.9999999999999998E-4</v>
      </c>
      <c r="F3767" s="53">
        <v>1.0880000000000001</v>
      </c>
      <c r="G3767" s="53">
        <v>1.0880000000000001</v>
      </c>
    </row>
    <row r="3768" spans="1:7" x14ac:dyDescent="0.15">
      <c r="A3768" s="53">
        <v>1290</v>
      </c>
      <c r="B3768" s="11" t="s">
        <v>9333</v>
      </c>
      <c r="C3768" s="53">
        <v>1.0900000000000001</v>
      </c>
      <c r="D3768" s="53">
        <v>1.0900000000000001</v>
      </c>
      <c r="E3768" s="55">
        <v>8.9999999999999998E-4</v>
      </c>
      <c r="F3768" s="53">
        <v>1.089</v>
      </c>
      <c r="G3768" s="53">
        <v>1.089</v>
      </c>
    </row>
    <row r="3769" spans="1:7" x14ac:dyDescent="0.15">
      <c r="A3769" s="53">
        <v>162108</v>
      </c>
      <c r="B3769" s="11" t="s">
        <v>8595</v>
      </c>
      <c r="C3769" s="53">
        <v>1.091</v>
      </c>
      <c r="D3769" s="53">
        <v>1.153</v>
      </c>
      <c r="E3769" s="55">
        <v>8.9999999999999998E-4</v>
      </c>
      <c r="F3769" s="53">
        <v>1.0900000000000001</v>
      </c>
      <c r="G3769" s="53">
        <v>1.1519999999999999</v>
      </c>
    </row>
    <row r="3770" spans="1:7" x14ac:dyDescent="0.15">
      <c r="A3770" s="53">
        <v>426</v>
      </c>
      <c r="B3770" s="11" t="s">
        <v>6163</v>
      </c>
      <c r="C3770" s="53">
        <v>1.091</v>
      </c>
      <c r="D3770" s="53">
        <v>1.2849999999999999</v>
      </c>
      <c r="E3770" s="55">
        <v>8.9999999999999998E-4</v>
      </c>
      <c r="F3770" s="53">
        <v>1.0900000000000001</v>
      </c>
      <c r="G3770" s="53">
        <v>1.284</v>
      </c>
    </row>
    <row r="3771" spans="1:7" x14ac:dyDescent="0.15">
      <c r="A3771" s="53">
        <v>2312</v>
      </c>
      <c r="B3771" s="11" t="s">
        <v>6036</v>
      </c>
      <c r="C3771" s="53">
        <v>1.0920000000000001</v>
      </c>
      <c r="D3771" s="53">
        <v>1.0920000000000001</v>
      </c>
      <c r="E3771" s="55">
        <v>8.9999999999999998E-4</v>
      </c>
      <c r="F3771" s="53">
        <v>1.091</v>
      </c>
      <c r="G3771" s="53">
        <v>1.091</v>
      </c>
    </row>
    <row r="3772" spans="1:7" x14ac:dyDescent="0.15">
      <c r="A3772" s="53">
        <v>1207</v>
      </c>
      <c r="B3772" s="11" t="s">
        <v>9202</v>
      </c>
      <c r="C3772" s="53">
        <v>1.093</v>
      </c>
      <c r="D3772" s="53">
        <v>1.093</v>
      </c>
      <c r="E3772" s="55">
        <v>8.9999999999999998E-4</v>
      </c>
      <c r="F3772" s="53">
        <v>1.0920000000000001</v>
      </c>
      <c r="G3772" s="53">
        <v>1.0920000000000001</v>
      </c>
    </row>
    <row r="3773" spans="1:7" x14ac:dyDescent="0.15">
      <c r="A3773" s="53">
        <v>1800</v>
      </c>
      <c r="B3773" s="11" t="s">
        <v>6094</v>
      </c>
      <c r="C3773" s="53">
        <v>1.093</v>
      </c>
      <c r="D3773" s="53">
        <v>1.093</v>
      </c>
      <c r="E3773" s="55">
        <v>8.9999999999999998E-4</v>
      </c>
      <c r="F3773" s="53">
        <v>1.0920000000000001</v>
      </c>
      <c r="G3773" s="53">
        <v>1.0920000000000001</v>
      </c>
    </row>
    <row r="3774" spans="1:7" x14ac:dyDescent="0.15">
      <c r="A3774" s="53">
        <v>161725</v>
      </c>
      <c r="B3774" s="11" t="s">
        <v>9479</v>
      </c>
      <c r="C3774" s="53">
        <v>1.0940000000000001</v>
      </c>
      <c r="D3774" s="53">
        <v>1.63</v>
      </c>
      <c r="E3774" s="55">
        <v>8.9999999999999998E-4</v>
      </c>
      <c r="F3774" s="53">
        <v>1.093</v>
      </c>
      <c r="G3774" s="53">
        <v>1.629</v>
      </c>
    </row>
    <row r="3775" spans="1:7" x14ac:dyDescent="0.15">
      <c r="A3775" s="53">
        <v>519030</v>
      </c>
      <c r="B3775" s="11" t="s">
        <v>8596</v>
      </c>
      <c r="C3775" s="53">
        <v>1.095</v>
      </c>
      <c r="D3775" s="53">
        <v>1.4850000000000001</v>
      </c>
      <c r="E3775" s="55">
        <v>8.9999999999999998E-4</v>
      </c>
      <c r="F3775" s="53">
        <v>1.0940000000000001</v>
      </c>
      <c r="G3775" s="53">
        <v>1.484</v>
      </c>
    </row>
    <row r="3776" spans="1:7" x14ac:dyDescent="0.15">
      <c r="A3776" s="53">
        <v>585</v>
      </c>
      <c r="B3776" s="11" t="s">
        <v>10442</v>
      </c>
      <c r="C3776" s="53">
        <v>1.0960000000000001</v>
      </c>
      <c r="D3776" s="53">
        <v>1.0960000000000001</v>
      </c>
      <c r="E3776" s="55">
        <v>8.9999999999999998E-4</v>
      </c>
      <c r="F3776" s="53">
        <v>1.095</v>
      </c>
      <c r="G3776" s="53">
        <v>1.095</v>
      </c>
    </row>
    <row r="3777" spans="1:7" x14ac:dyDescent="0.15">
      <c r="A3777" s="53">
        <v>333</v>
      </c>
      <c r="B3777" s="11" t="s">
        <v>99</v>
      </c>
      <c r="C3777" s="53">
        <v>1.0960000000000001</v>
      </c>
      <c r="D3777" s="53">
        <v>1.1160000000000001</v>
      </c>
      <c r="E3777" s="55">
        <v>8.9999999999999998E-4</v>
      </c>
      <c r="F3777" s="53">
        <v>1.095</v>
      </c>
      <c r="G3777" s="53">
        <v>1.115</v>
      </c>
    </row>
    <row r="3778" spans="1:7" x14ac:dyDescent="0.15">
      <c r="A3778" s="53">
        <v>240012</v>
      </c>
      <c r="B3778" s="11" t="s">
        <v>10733</v>
      </c>
      <c r="C3778" s="53">
        <v>1.097</v>
      </c>
      <c r="D3778" s="53">
        <v>1.4770000000000001</v>
      </c>
      <c r="E3778" s="55">
        <v>8.9999999999999998E-4</v>
      </c>
      <c r="F3778" s="53">
        <v>1.0960000000000001</v>
      </c>
      <c r="G3778" s="53">
        <v>1.476</v>
      </c>
    </row>
    <row r="3779" spans="1:7" x14ac:dyDescent="0.15">
      <c r="A3779" s="53">
        <v>2309</v>
      </c>
      <c r="B3779" s="11" t="s">
        <v>6096</v>
      </c>
      <c r="C3779" s="53">
        <v>1.0980000000000001</v>
      </c>
      <c r="D3779" s="53">
        <v>1.0980000000000001</v>
      </c>
      <c r="E3779" s="55">
        <v>8.9999999999999998E-4</v>
      </c>
      <c r="F3779" s="53">
        <v>1.097</v>
      </c>
      <c r="G3779" s="53">
        <v>1.097</v>
      </c>
    </row>
    <row r="3780" spans="1:7" x14ac:dyDescent="0.15">
      <c r="A3780" s="53">
        <v>1139</v>
      </c>
      <c r="B3780" s="11" t="s">
        <v>6001</v>
      </c>
      <c r="C3780" s="53">
        <v>1.101</v>
      </c>
      <c r="D3780" s="53">
        <v>1.101</v>
      </c>
      <c r="E3780" s="55">
        <v>8.9999999999999998E-4</v>
      </c>
      <c r="F3780" s="53">
        <v>1.1000000000000001</v>
      </c>
      <c r="G3780" s="53">
        <v>1.1000000000000001</v>
      </c>
    </row>
    <row r="3781" spans="1:7" x14ac:dyDescent="0.15">
      <c r="A3781" s="53">
        <v>2866</v>
      </c>
      <c r="B3781" s="11" t="s">
        <v>6852</v>
      </c>
      <c r="C3781" s="53">
        <v>1.101</v>
      </c>
      <c r="D3781" s="53">
        <v>1.101</v>
      </c>
      <c r="E3781" s="55">
        <v>8.9999999999999998E-4</v>
      </c>
      <c r="F3781" s="53">
        <v>1.1000000000000001</v>
      </c>
      <c r="G3781" s="53">
        <v>1.1000000000000001</v>
      </c>
    </row>
    <row r="3782" spans="1:7" x14ac:dyDescent="0.15">
      <c r="A3782" s="53">
        <v>2138</v>
      </c>
      <c r="B3782" s="11" t="s">
        <v>7172</v>
      </c>
      <c r="C3782" s="53">
        <v>1.1020000000000001</v>
      </c>
      <c r="D3782" s="53">
        <v>1.1020000000000001</v>
      </c>
      <c r="E3782" s="55">
        <v>8.9999999999999998E-4</v>
      </c>
      <c r="F3782" s="53">
        <v>1.101</v>
      </c>
      <c r="G3782" s="53">
        <v>1.101</v>
      </c>
    </row>
    <row r="3783" spans="1:7" x14ac:dyDescent="0.15">
      <c r="A3783" s="53">
        <v>355</v>
      </c>
      <c r="B3783" s="11" t="s">
        <v>8598</v>
      </c>
      <c r="C3783" s="53">
        <v>1.103</v>
      </c>
      <c r="D3783" s="53">
        <v>1.2549999999999999</v>
      </c>
      <c r="E3783" s="55">
        <v>8.9999999999999998E-4</v>
      </c>
      <c r="F3783" s="53">
        <v>1.1020000000000001</v>
      </c>
      <c r="G3783" s="53">
        <v>1.254</v>
      </c>
    </row>
    <row r="3784" spans="1:7" x14ac:dyDescent="0.15">
      <c r="A3784" s="53">
        <v>1941</v>
      </c>
      <c r="B3784" s="11" t="s">
        <v>7174</v>
      </c>
      <c r="C3784" s="53">
        <v>1.103</v>
      </c>
      <c r="D3784" s="53">
        <v>1.103</v>
      </c>
      <c r="E3784" s="55">
        <v>8.9999999999999998E-4</v>
      </c>
      <c r="F3784" s="53">
        <v>1.1020000000000001</v>
      </c>
      <c r="G3784" s="53">
        <v>1.1020000000000001</v>
      </c>
    </row>
    <row r="3785" spans="1:7" x14ac:dyDescent="0.15">
      <c r="A3785" s="53">
        <v>2149</v>
      </c>
      <c r="B3785" s="11" t="s">
        <v>10181</v>
      </c>
      <c r="C3785" s="53">
        <v>1.103</v>
      </c>
      <c r="D3785" s="53">
        <v>1.103</v>
      </c>
      <c r="E3785" s="55">
        <v>8.9999999999999998E-4</v>
      </c>
      <c r="F3785" s="53">
        <v>1.1020000000000001</v>
      </c>
      <c r="G3785" s="53">
        <v>1.1020000000000001</v>
      </c>
    </row>
    <row r="3786" spans="1:7" x14ac:dyDescent="0.15">
      <c r="A3786" s="53">
        <v>667</v>
      </c>
      <c r="B3786" s="11" t="s">
        <v>6804</v>
      </c>
      <c r="C3786" s="53">
        <v>1.1040000000000001</v>
      </c>
      <c r="D3786" s="53">
        <v>1.1040000000000001</v>
      </c>
      <c r="E3786" s="55">
        <v>8.9999999999999998E-4</v>
      </c>
      <c r="F3786" s="53">
        <v>1.103</v>
      </c>
      <c r="G3786" s="53">
        <v>1.103</v>
      </c>
    </row>
    <row r="3787" spans="1:7" x14ac:dyDescent="0.15">
      <c r="A3787" s="53">
        <v>1531</v>
      </c>
      <c r="B3787" s="11" t="s">
        <v>10070</v>
      </c>
      <c r="C3787" s="53">
        <v>1.1040000000000001</v>
      </c>
      <c r="D3787" s="53">
        <v>1.1040000000000001</v>
      </c>
      <c r="E3787" s="55">
        <v>8.9999999999999998E-4</v>
      </c>
      <c r="F3787" s="53">
        <v>1.103</v>
      </c>
      <c r="G3787" s="53">
        <v>1.103</v>
      </c>
    </row>
    <row r="3788" spans="1:7" x14ac:dyDescent="0.15">
      <c r="A3788" s="53">
        <v>1755</v>
      </c>
      <c r="B3788" s="11" t="s">
        <v>9850</v>
      </c>
      <c r="C3788" s="53">
        <v>1.1040000000000001</v>
      </c>
      <c r="D3788" s="53">
        <v>1.1040000000000001</v>
      </c>
      <c r="E3788" s="55">
        <v>8.9999999999999998E-4</v>
      </c>
      <c r="F3788" s="53">
        <v>1.103</v>
      </c>
      <c r="G3788" s="53">
        <v>1.103</v>
      </c>
    </row>
    <row r="3789" spans="1:7" x14ac:dyDescent="0.15">
      <c r="A3789" s="53">
        <v>327</v>
      </c>
      <c r="B3789" s="11" t="s">
        <v>8349</v>
      </c>
      <c r="C3789" s="53">
        <v>1.105</v>
      </c>
      <c r="D3789" s="53">
        <v>1.105</v>
      </c>
      <c r="E3789" s="55">
        <v>8.9999999999999998E-4</v>
      </c>
      <c r="F3789" s="53">
        <v>1.1040000000000001</v>
      </c>
      <c r="G3789" s="53">
        <v>1.1040000000000001</v>
      </c>
    </row>
    <row r="3790" spans="1:7" x14ac:dyDescent="0.15">
      <c r="A3790" s="53">
        <v>70025</v>
      </c>
      <c r="B3790" s="11" t="s">
        <v>10085</v>
      </c>
      <c r="C3790" s="53">
        <v>1.105</v>
      </c>
      <c r="D3790" s="53">
        <v>1.37</v>
      </c>
      <c r="E3790" s="55">
        <v>8.9999999999999998E-4</v>
      </c>
      <c r="F3790" s="53">
        <v>1.1040000000000001</v>
      </c>
      <c r="G3790" s="53">
        <v>1.369</v>
      </c>
    </row>
    <row r="3791" spans="1:7" x14ac:dyDescent="0.15">
      <c r="A3791" s="53">
        <v>1507</v>
      </c>
      <c r="B3791" s="11" t="s">
        <v>8149</v>
      </c>
      <c r="C3791" s="53">
        <v>1.1060000000000001</v>
      </c>
      <c r="D3791" s="53">
        <v>1.1060000000000001</v>
      </c>
      <c r="E3791" s="55">
        <v>8.9999999999999998E-4</v>
      </c>
      <c r="F3791" s="53">
        <v>1.105</v>
      </c>
      <c r="G3791" s="53">
        <v>1.105</v>
      </c>
    </row>
    <row r="3792" spans="1:7" x14ac:dyDescent="0.15">
      <c r="A3792" s="53">
        <v>110038</v>
      </c>
      <c r="B3792" s="11" t="s">
        <v>10223</v>
      </c>
      <c r="C3792" s="53">
        <v>1.1060000000000001</v>
      </c>
      <c r="D3792" s="53">
        <v>1.2490000000000001</v>
      </c>
      <c r="E3792" s="55">
        <v>8.9999999999999998E-4</v>
      </c>
      <c r="F3792" s="53">
        <v>1.105</v>
      </c>
      <c r="G3792" s="53">
        <v>1.248</v>
      </c>
    </row>
    <row r="3793" spans="1:7" x14ac:dyDescent="0.15">
      <c r="A3793" s="53">
        <v>519971</v>
      </c>
      <c r="B3793" s="11" t="s">
        <v>8611</v>
      </c>
      <c r="C3793" s="53">
        <v>1.107</v>
      </c>
      <c r="D3793" s="53">
        <v>1.37</v>
      </c>
      <c r="E3793" s="55">
        <v>8.9999999999999998E-4</v>
      </c>
      <c r="F3793" s="53">
        <v>1.1060000000000001</v>
      </c>
      <c r="G3793" s="53">
        <v>1.369</v>
      </c>
    </row>
    <row r="3794" spans="1:7" x14ac:dyDescent="0.15">
      <c r="A3794" s="53">
        <v>110037</v>
      </c>
      <c r="B3794" s="11" t="s">
        <v>10106</v>
      </c>
      <c r="C3794" s="53">
        <v>1.109</v>
      </c>
      <c r="D3794" s="53">
        <v>1.2749999999999999</v>
      </c>
      <c r="E3794" s="55">
        <v>8.9999999999999998E-4</v>
      </c>
      <c r="F3794" s="53">
        <v>1.1080000000000001</v>
      </c>
      <c r="G3794" s="53">
        <v>1.274</v>
      </c>
    </row>
    <row r="3795" spans="1:7" x14ac:dyDescent="0.15">
      <c r="A3795" s="53">
        <v>1506</v>
      </c>
      <c r="B3795" s="11" t="s">
        <v>8102</v>
      </c>
      <c r="C3795" s="53">
        <v>1.111</v>
      </c>
      <c r="D3795" s="53">
        <v>1.111</v>
      </c>
      <c r="E3795" s="55">
        <v>8.9999999999999998E-4</v>
      </c>
      <c r="F3795" s="53">
        <v>1.1100000000000001</v>
      </c>
      <c r="G3795" s="53">
        <v>1.1100000000000001</v>
      </c>
    </row>
    <row r="3796" spans="1:7" x14ac:dyDescent="0.15">
      <c r="A3796" s="53">
        <v>2211</v>
      </c>
      <c r="B3796" s="11" t="s">
        <v>10063</v>
      </c>
      <c r="C3796" s="53">
        <v>1.111</v>
      </c>
      <c r="D3796" s="53">
        <v>1.111</v>
      </c>
      <c r="E3796" s="55">
        <v>8.9999999999999998E-4</v>
      </c>
      <c r="F3796" s="53">
        <v>1.1100000000000001</v>
      </c>
      <c r="G3796" s="53">
        <v>1.1100000000000001</v>
      </c>
    </row>
    <row r="3797" spans="1:7" x14ac:dyDescent="0.15">
      <c r="A3797" s="53">
        <v>1423</v>
      </c>
      <c r="B3797" s="11" t="s">
        <v>8606</v>
      </c>
      <c r="C3797" s="53">
        <v>1.1120000000000001</v>
      </c>
      <c r="D3797" s="53">
        <v>1.1120000000000001</v>
      </c>
      <c r="E3797" s="55">
        <v>8.9999999999999998E-4</v>
      </c>
      <c r="F3797" s="53">
        <v>1.111</v>
      </c>
      <c r="G3797" s="53">
        <v>1.111</v>
      </c>
    </row>
    <row r="3798" spans="1:7" x14ac:dyDescent="0.15">
      <c r="A3798" s="53">
        <v>165509</v>
      </c>
      <c r="B3798" s="11" t="s">
        <v>7018</v>
      </c>
      <c r="C3798" s="53">
        <v>1.113</v>
      </c>
      <c r="D3798" s="53">
        <v>1.5720000000000001</v>
      </c>
      <c r="E3798" s="55">
        <v>8.9999999999999998E-4</v>
      </c>
      <c r="F3798" s="53">
        <v>1.1120000000000001</v>
      </c>
      <c r="G3798" s="53">
        <v>1.571</v>
      </c>
    </row>
    <row r="3799" spans="1:7" x14ac:dyDescent="0.15">
      <c r="A3799" s="53">
        <v>210006</v>
      </c>
      <c r="B3799" s="11" t="s">
        <v>8334</v>
      </c>
      <c r="C3799" s="53">
        <v>1.1133999999999999</v>
      </c>
      <c r="D3799" s="53">
        <v>1.3068</v>
      </c>
      <c r="E3799" s="55">
        <v>8.9999999999999998E-4</v>
      </c>
      <c r="F3799" s="53">
        <v>1.1124000000000001</v>
      </c>
      <c r="G3799" s="53">
        <v>1.3057000000000001</v>
      </c>
    </row>
    <row r="3800" spans="1:7" x14ac:dyDescent="0.15">
      <c r="A3800" s="53">
        <v>2942</v>
      </c>
      <c r="B3800" s="11" t="s">
        <v>9204</v>
      </c>
      <c r="C3800" s="53">
        <v>1.1140000000000001</v>
      </c>
      <c r="D3800" s="53">
        <v>1.1140000000000001</v>
      </c>
      <c r="E3800" s="55">
        <v>8.9999999999999998E-4</v>
      </c>
      <c r="F3800" s="53">
        <v>1.113</v>
      </c>
      <c r="G3800" s="53">
        <v>1.113</v>
      </c>
    </row>
    <row r="3801" spans="1:7" x14ac:dyDescent="0.15">
      <c r="A3801" s="53">
        <v>519933</v>
      </c>
      <c r="B3801" s="11" t="s">
        <v>8434</v>
      </c>
      <c r="C3801" s="53">
        <v>1.0029999999999999</v>
      </c>
      <c r="D3801" s="53">
        <v>1.0029999999999999</v>
      </c>
      <c r="E3801" s="55">
        <v>8.9999999999999998E-4</v>
      </c>
      <c r="F3801" s="53">
        <v>1.0021</v>
      </c>
      <c r="G3801" s="53">
        <v>1.0021</v>
      </c>
    </row>
    <row r="3802" spans="1:7" x14ac:dyDescent="0.15">
      <c r="A3802" s="53">
        <v>2425</v>
      </c>
      <c r="B3802" s="11" t="s">
        <v>8335</v>
      </c>
      <c r="C3802" s="53">
        <v>1.1160000000000001</v>
      </c>
      <c r="D3802" s="53">
        <v>1.6160000000000001</v>
      </c>
      <c r="E3802" s="55">
        <v>8.9999999999999998E-4</v>
      </c>
      <c r="F3802" s="53">
        <v>1.115</v>
      </c>
      <c r="G3802" s="53">
        <v>1.615</v>
      </c>
    </row>
    <row r="3803" spans="1:7" x14ac:dyDescent="0.15">
      <c r="A3803" s="53">
        <v>161716</v>
      </c>
      <c r="B3803" s="11" t="s">
        <v>9851</v>
      </c>
      <c r="C3803" s="53">
        <v>1.1160000000000001</v>
      </c>
      <c r="D3803" s="53">
        <v>1.2549999999999999</v>
      </c>
      <c r="E3803" s="55">
        <v>8.9999999999999998E-4</v>
      </c>
      <c r="F3803" s="53">
        <v>1.115</v>
      </c>
      <c r="G3803" s="53">
        <v>1.254</v>
      </c>
    </row>
    <row r="3804" spans="1:7" x14ac:dyDescent="0.15">
      <c r="A3804" s="53">
        <v>3302</v>
      </c>
      <c r="B3804" s="11" t="s">
        <v>9885</v>
      </c>
      <c r="C3804" s="53">
        <v>1.0055000000000001</v>
      </c>
      <c r="D3804" s="53">
        <v>1.0055000000000001</v>
      </c>
      <c r="E3804" s="55">
        <v>8.9999999999999998E-4</v>
      </c>
      <c r="F3804" s="53">
        <v>1.0045999999999999</v>
      </c>
      <c r="G3804" s="53">
        <v>1.0045999999999999</v>
      </c>
    </row>
    <row r="3805" spans="1:7" x14ac:dyDescent="0.15">
      <c r="A3805" s="53">
        <v>485019</v>
      </c>
      <c r="B3805" s="11" t="s">
        <v>7179</v>
      </c>
      <c r="C3805" s="53">
        <v>1.1200000000000001</v>
      </c>
      <c r="D3805" s="53">
        <v>1.1559999999999999</v>
      </c>
      <c r="E3805" s="55">
        <v>8.9999999999999998E-4</v>
      </c>
      <c r="F3805" s="53">
        <v>1.119</v>
      </c>
      <c r="G3805" s="53">
        <v>1.155</v>
      </c>
    </row>
    <row r="3806" spans="1:7" x14ac:dyDescent="0.15">
      <c r="A3806" s="53">
        <v>167501</v>
      </c>
      <c r="B3806" s="11" t="s">
        <v>8604</v>
      </c>
      <c r="C3806" s="53">
        <v>1.123</v>
      </c>
      <c r="D3806" s="53">
        <v>1.3240000000000001</v>
      </c>
      <c r="E3806" s="55">
        <v>8.9999999999999998E-4</v>
      </c>
      <c r="F3806" s="53">
        <v>1.1220000000000001</v>
      </c>
      <c r="G3806" s="53">
        <v>1.323</v>
      </c>
    </row>
    <row r="3807" spans="1:7" x14ac:dyDescent="0.15">
      <c r="A3807" s="53">
        <v>3301</v>
      </c>
      <c r="B3807" s="11" t="s">
        <v>9886</v>
      </c>
      <c r="C3807" s="53">
        <v>1.0106999999999999</v>
      </c>
      <c r="D3807" s="53">
        <v>1.0106999999999999</v>
      </c>
      <c r="E3807" s="55">
        <v>8.9999999999999998E-4</v>
      </c>
      <c r="F3807" s="53">
        <v>1.0098</v>
      </c>
      <c r="G3807" s="53">
        <v>1.0098</v>
      </c>
    </row>
    <row r="3808" spans="1:7" x14ac:dyDescent="0.15">
      <c r="A3808" s="53">
        <v>113</v>
      </c>
      <c r="B3808" s="11" t="s">
        <v>10454</v>
      </c>
      <c r="C3808" s="53">
        <v>1.1240000000000001</v>
      </c>
      <c r="D3808" s="53">
        <v>1.268</v>
      </c>
      <c r="E3808" s="55">
        <v>8.9999999999999998E-4</v>
      </c>
      <c r="F3808" s="53">
        <v>1.123</v>
      </c>
      <c r="G3808" s="53">
        <v>1.2669999999999999</v>
      </c>
    </row>
    <row r="3809" spans="1:7" x14ac:dyDescent="0.15">
      <c r="A3809" s="53">
        <v>1021</v>
      </c>
      <c r="B3809" s="11" t="s">
        <v>10213</v>
      </c>
      <c r="C3809" s="53">
        <v>1.125</v>
      </c>
      <c r="D3809" s="53">
        <v>1.23</v>
      </c>
      <c r="E3809" s="55">
        <v>8.9999999999999998E-4</v>
      </c>
      <c r="F3809" s="53">
        <v>1.1240000000000001</v>
      </c>
      <c r="G3809" s="53">
        <v>1.2290000000000001</v>
      </c>
    </row>
    <row r="3810" spans="1:7" x14ac:dyDescent="0.15">
      <c r="A3810" s="53">
        <v>1503</v>
      </c>
      <c r="B3810" s="11" t="s">
        <v>8613</v>
      </c>
      <c r="C3810" s="53">
        <v>1.1259999999999999</v>
      </c>
      <c r="D3810" s="53">
        <v>1.1259999999999999</v>
      </c>
      <c r="E3810" s="55">
        <v>8.9999999999999998E-4</v>
      </c>
      <c r="F3810" s="53">
        <v>1.125</v>
      </c>
      <c r="G3810" s="53">
        <v>1.125</v>
      </c>
    </row>
    <row r="3811" spans="1:7" x14ac:dyDescent="0.15">
      <c r="A3811" s="53">
        <v>708</v>
      </c>
      <c r="B3811" s="11" t="s">
        <v>6039</v>
      </c>
      <c r="C3811" s="53">
        <v>1.127</v>
      </c>
      <c r="D3811" s="53">
        <v>1.127</v>
      </c>
      <c r="E3811" s="55">
        <v>8.9999999999999998E-4</v>
      </c>
      <c r="F3811" s="53">
        <v>1.1259999999999999</v>
      </c>
      <c r="G3811" s="53">
        <v>1.1259999999999999</v>
      </c>
    </row>
    <row r="3812" spans="1:7" x14ac:dyDescent="0.15">
      <c r="A3812" s="53">
        <v>281</v>
      </c>
      <c r="B3812" s="11" t="s">
        <v>9855</v>
      </c>
      <c r="C3812" s="53">
        <v>1.127</v>
      </c>
      <c r="D3812" s="53">
        <v>1.1759999999999999</v>
      </c>
      <c r="E3812" s="55">
        <v>8.9999999999999998E-4</v>
      </c>
      <c r="F3812" s="53">
        <v>1.1259999999999999</v>
      </c>
      <c r="G3812" s="53">
        <v>1.175</v>
      </c>
    </row>
    <row r="3813" spans="1:7" x14ac:dyDescent="0.15">
      <c r="A3813" s="53">
        <v>400009</v>
      </c>
      <c r="B3813" s="11" t="s">
        <v>113</v>
      </c>
      <c r="C3813" s="53">
        <v>1.1279999999999999</v>
      </c>
      <c r="D3813" s="53">
        <v>1.294</v>
      </c>
      <c r="E3813" s="55">
        <v>8.9999999999999998E-4</v>
      </c>
      <c r="F3813" s="53">
        <v>1.127</v>
      </c>
      <c r="G3813" s="53">
        <v>1.2929999999999999</v>
      </c>
    </row>
    <row r="3814" spans="1:7" x14ac:dyDescent="0.15">
      <c r="A3814" s="53">
        <v>1257</v>
      </c>
      <c r="B3814" s="11" t="s">
        <v>8620</v>
      </c>
      <c r="C3814" s="53">
        <v>1.129</v>
      </c>
      <c r="D3814" s="53">
        <v>1.129</v>
      </c>
      <c r="E3814" s="55">
        <v>8.9999999999999998E-4</v>
      </c>
      <c r="F3814" s="53">
        <v>1.1279999999999999</v>
      </c>
      <c r="G3814" s="53">
        <v>1.1279999999999999</v>
      </c>
    </row>
    <row r="3815" spans="1:7" x14ac:dyDescent="0.15">
      <c r="A3815" s="53">
        <v>403</v>
      </c>
      <c r="B3815" s="11" t="s">
        <v>7182</v>
      </c>
      <c r="C3815" s="53">
        <v>1.129</v>
      </c>
      <c r="D3815" s="53">
        <v>1.1870000000000001</v>
      </c>
      <c r="E3815" s="55">
        <v>8.9999999999999998E-4</v>
      </c>
      <c r="F3815" s="53">
        <v>1.1279999999999999</v>
      </c>
      <c r="G3815" s="53">
        <v>1.1859999999999999</v>
      </c>
    </row>
    <row r="3816" spans="1:7" x14ac:dyDescent="0.15">
      <c r="A3816" s="53">
        <v>166016</v>
      </c>
      <c r="B3816" s="11" t="s">
        <v>9090</v>
      </c>
      <c r="C3816" s="53">
        <v>1.1299999999999999</v>
      </c>
      <c r="D3816" s="53">
        <v>1.353</v>
      </c>
      <c r="E3816" s="55">
        <v>8.9999999999999998E-4</v>
      </c>
      <c r="F3816" s="53">
        <v>1.129</v>
      </c>
      <c r="G3816" s="53">
        <v>1.3520000000000001</v>
      </c>
    </row>
    <row r="3817" spans="1:7" x14ac:dyDescent="0.15">
      <c r="A3817" s="53">
        <v>4157</v>
      </c>
      <c r="B3817" s="11" t="s">
        <v>6941</v>
      </c>
      <c r="C3817" s="53">
        <v>1.131</v>
      </c>
      <c r="D3817" s="53">
        <v>1.131</v>
      </c>
      <c r="E3817" s="55">
        <v>8.9999999999999998E-4</v>
      </c>
      <c r="F3817" s="53">
        <v>1.1299999999999999</v>
      </c>
      <c r="G3817" s="53">
        <v>1.1299999999999999</v>
      </c>
    </row>
    <row r="3818" spans="1:7" x14ac:dyDescent="0.15">
      <c r="A3818" s="53">
        <v>519962</v>
      </c>
      <c r="B3818" s="11" t="s">
        <v>8356</v>
      </c>
      <c r="C3818" s="53">
        <v>1.133</v>
      </c>
      <c r="D3818" s="53">
        <v>1.133</v>
      </c>
      <c r="E3818" s="55">
        <v>8.9999999999999998E-4</v>
      </c>
      <c r="F3818" s="53">
        <v>1.1319999999999999</v>
      </c>
      <c r="G3818" s="53">
        <v>1.1319999999999999</v>
      </c>
    </row>
    <row r="3819" spans="1:7" x14ac:dyDescent="0.15">
      <c r="A3819" s="53">
        <v>992</v>
      </c>
      <c r="B3819" s="11" t="s">
        <v>10856</v>
      </c>
      <c r="C3819" s="53">
        <v>1.133</v>
      </c>
      <c r="D3819" s="53">
        <v>1.133</v>
      </c>
      <c r="E3819" s="55">
        <v>8.9999999999999998E-4</v>
      </c>
      <c r="F3819" s="53">
        <v>1.1319999999999999</v>
      </c>
      <c r="G3819" s="53">
        <v>1.1319999999999999</v>
      </c>
    </row>
    <row r="3820" spans="1:7" x14ac:dyDescent="0.15">
      <c r="A3820" s="53">
        <v>910</v>
      </c>
      <c r="B3820" s="11" t="s">
        <v>9310</v>
      </c>
      <c r="C3820" s="53">
        <v>1.02</v>
      </c>
      <c r="D3820" s="53">
        <v>1.1216999999999999</v>
      </c>
      <c r="E3820" s="55">
        <v>8.9999999999999998E-4</v>
      </c>
      <c r="F3820" s="53">
        <v>1.0190999999999999</v>
      </c>
      <c r="G3820" s="53">
        <v>1.1207</v>
      </c>
    </row>
    <row r="3821" spans="1:7" x14ac:dyDescent="0.15">
      <c r="A3821" s="53">
        <v>1183</v>
      </c>
      <c r="B3821" s="11" t="s">
        <v>8453</v>
      </c>
      <c r="C3821" s="53">
        <v>1.1339999999999999</v>
      </c>
      <c r="D3821" s="53">
        <v>1.1339999999999999</v>
      </c>
      <c r="E3821" s="55">
        <v>8.9999999999999998E-4</v>
      </c>
      <c r="F3821" s="53">
        <v>1.133</v>
      </c>
      <c r="G3821" s="53">
        <v>1.133</v>
      </c>
    </row>
    <row r="3822" spans="1:7" x14ac:dyDescent="0.15">
      <c r="A3822" s="53">
        <v>1504</v>
      </c>
      <c r="B3822" s="11" t="s">
        <v>8452</v>
      </c>
      <c r="C3822" s="53">
        <v>1.1339999999999999</v>
      </c>
      <c r="D3822" s="53">
        <v>1.1339999999999999</v>
      </c>
      <c r="E3822" s="55">
        <v>8.9999999999999998E-4</v>
      </c>
      <c r="F3822" s="53">
        <v>1.133</v>
      </c>
      <c r="G3822" s="53">
        <v>1.133</v>
      </c>
    </row>
    <row r="3823" spans="1:7" x14ac:dyDescent="0.15">
      <c r="A3823" s="53">
        <v>519685</v>
      </c>
      <c r="B3823" s="11" t="s">
        <v>10662</v>
      </c>
      <c r="C3823" s="53">
        <v>1.135</v>
      </c>
      <c r="D3823" s="53">
        <v>1.47</v>
      </c>
      <c r="E3823" s="55">
        <v>8.9999999999999998E-4</v>
      </c>
      <c r="F3823" s="53">
        <v>1.1339999999999999</v>
      </c>
      <c r="G3823" s="53">
        <v>1.4690000000000001</v>
      </c>
    </row>
    <row r="3824" spans="1:7" x14ac:dyDescent="0.15">
      <c r="A3824" s="53">
        <v>40045</v>
      </c>
      <c r="B3824" s="11" t="s">
        <v>6065</v>
      </c>
      <c r="C3824" s="53">
        <v>1.0215000000000001</v>
      </c>
      <c r="D3824" s="53">
        <v>1.3805000000000001</v>
      </c>
      <c r="E3824" s="55">
        <v>8.9999999999999998E-4</v>
      </c>
      <c r="F3824" s="53">
        <v>1.0206</v>
      </c>
      <c r="G3824" s="53">
        <v>1.3795999999999999</v>
      </c>
    </row>
    <row r="3825" spans="1:7" x14ac:dyDescent="0.15">
      <c r="A3825" s="53">
        <v>898</v>
      </c>
      <c r="B3825" s="11" t="s">
        <v>7389</v>
      </c>
      <c r="C3825" s="53">
        <v>1.135</v>
      </c>
      <c r="D3825" s="53">
        <v>1.135</v>
      </c>
      <c r="E3825" s="55">
        <v>8.9999999999999998E-4</v>
      </c>
      <c r="F3825" s="53">
        <v>1.1339999999999999</v>
      </c>
      <c r="G3825" s="53">
        <v>1.1339999999999999</v>
      </c>
    </row>
    <row r="3826" spans="1:7" x14ac:dyDescent="0.15">
      <c r="A3826" s="53">
        <v>911</v>
      </c>
      <c r="B3826" s="11" t="s">
        <v>9311</v>
      </c>
      <c r="C3826" s="53">
        <v>1.0221</v>
      </c>
      <c r="D3826" s="53">
        <v>1.2121999999999999</v>
      </c>
      <c r="E3826" s="55">
        <v>8.9999999999999998E-4</v>
      </c>
      <c r="F3826" s="53">
        <v>1.0212000000000001</v>
      </c>
      <c r="G3826" s="53">
        <v>1.2111000000000001</v>
      </c>
    </row>
    <row r="3827" spans="1:7" x14ac:dyDescent="0.15">
      <c r="A3827" s="53">
        <v>1942</v>
      </c>
      <c r="B3827" s="11" t="s">
        <v>8825</v>
      </c>
      <c r="C3827" s="53">
        <v>1.139</v>
      </c>
      <c r="D3827" s="53">
        <v>1.139</v>
      </c>
      <c r="E3827" s="55">
        <v>8.9999999999999998E-4</v>
      </c>
      <c r="F3827" s="53">
        <v>1.1379999999999999</v>
      </c>
      <c r="G3827" s="53">
        <v>1.1379999999999999</v>
      </c>
    </row>
    <row r="3828" spans="1:7" x14ac:dyDescent="0.15">
      <c r="A3828" s="53">
        <v>180015</v>
      </c>
      <c r="B3828" s="11" t="s">
        <v>8362</v>
      </c>
      <c r="C3828" s="53">
        <v>1.1399999999999999</v>
      </c>
      <c r="D3828" s="53">
        <v>1.6479999999999999</v>
      </c>
      <c r="E3828" s="55">
        <v>8.9999999999999998E-4</v>
      </c>
      <c r="F3828" s="53">
        <v>1.139</v>
      </c>
      <c r="G3828" s="53">
        <v>1.647</v>
      </c>
    </row>
    <row r="3829" spans="1:7" x14ac:dyDescent="0.15">
      <c r="A3829" s="53">
        <v>485119</v>
      </c>
      <c r="B3829" s="11" t="s">
        <v>7183</v>
      </c>
      <c r="C3829" s="53">
        <v>1.141</v>
      </c>
      <c r="D3829" s="53">
        <v>1.1819999999999999</v>
      </c>
      <c r="E3829" s="55">
        <v>8.9999999999999998E-4</v>
      </c>
      <c r="F3829" s="53">
        <v>1.1399999999999999</v>
      </c>
      <c r="G3829" s="53">
        <v>1.181</v>
      </c>
    </row>
    <row r="3830" spans="1:7" x14ac:dyDescent="0.15">
      <c r="A3830" s="53">
        <v>2655</v>
      </c>
      <c r="B3830" s="11" t="s">
        <v>8786</v>
      </c>
      <c r="C3830" s="53">
        <v>1.0271999999999999</v>
      </c>
      <c r="D3830" s="53">
        <v>1.0271999999999999</v>
      </c>
      <c r="E3830" s="55">
        <v>8.9999999999999998E-4</v>
      </c>
      <c r="F3830" s="53">
        <v>1.0263</v>
      </c>
      <c r="G3830" s="53">
        <v>1.0263</v>
      </c>
    </row>
    <row r="3831" spans="1:7" x14ac:dyDescent="0.15">
      <c r="A3831" s="53">
        <v>804</v>
      </c>
      <c r="B3831" s="11" t="s">
        <v>8502</v>
      </c>
      <c r="C3831" s="53">
        <v>1.0274000000000001</v>
      </c>
      <c r="D3831" s="53">
        <v>1.2675000000000001</v>
      </c>
      <c r="E3831" s="55">
        <v>8.9999999999999998E-4</v>
      </c>
      <c r="F3831" s="53">
        <v>1.0265</v>
      </c>
      <c r="G3831" s="53">
        <v>1.2665999999999999</v>
      </c>
    </row>
    <row r="3832" spans="1:7" x14ac:dyDescent="0.15">
      <c r="A3832" s="53">
        <v>280</v>
      </c>
      <c r="B3832" s="11" t="s">
        <v>9858</v>
      </c>
      <c r="C3832" s="53">
        <v>1.143</v>
      </c>
      <c r="D3832" s="53">
        <v>1.1919999999999999</v>
      </c>
      <c r="E3832" s="55">
        <v>8.9999999999999998E-4</v>
      </c>
      <c r="F3832" s="53">
        <v>1.1419999999999999</v>
      </c>
      <c r="G3832" s="53">
        <v>1.1910000000000001</v>
      </c>
    </row>
    <row r="3833" spans="1:7" x14ac:dyDescent="0.15">
      <c r="A3833" s="53">
        <v>519963</v>
      </c>
      <c r="B3833" s="11" t="s">
        <v>8359</v>
      </c>
      <c r="C3833" s="53">
        <v>1.1439999999999999</v>
      </c>
      <c r="D3833" s="53">
        <v>1.1439999999999999</v>
      </c>
      <c r="E3833" s="55">
        <v>8.9999999999999998E-4</v>
      </c>
      <c r="F3833" s="53">
        <v>1.143</v>
      </c>
      <c r="G3833" s="53">
        <v>1.143</v>
      </c>
    </row>
    <row r="3834" spans="1:7" x14ac:dyDescent="0.15">
      <c r="A3834" s="53">
        <v>1505</v>
      </c>
      <c r="B3834" s="11" t="s">
        <v>8814</v>
      </c>
      <c r="C3834" s="53">
        <v>1.1439999999999999</v>
      </c>
      <c r="D3834" s="53">
        <v>1.1439999999999999</v>
      </c>
      <c r="E3834" s="55">
        <v>8.9999999999999998E-4</v>
      </c>
      <c r="F3834" s="53">
        <v>1.143</v>
      </c>
      <c r="G3834" s="53">
        <v>1.143</v>
      </c>
    </row>
    <row r="3835" spans="1:7" x14ac:dyDescent="0.15">
      <c r="A3835" s="53">
        <v>200009</v>
      </c>
      <c r="B3835" s="11" t="s">
        <v>106</v>
      </c>
      <c r="C3835" s="53">
        <v>1.145</v>
      </c>
      <c r="D3835" s="53">
        <v>1.55</v>
      </c>
      <c r="E3835" s="55">
        <v>8.9999999999999998E-4</v>
      </c>
      <c r="F3835" s="53">
        <v>1.1439999999999999</v>
      </c>
      <c r="G3835" s="53">
        <v>1.5489999999999999</v>
      </c>
    </row>
    <row r="3836" spans="1:7" x14ac:dyDescent="0.15">
      <c r="A3836" s="53">
        <v>2734</v>
      </c>
      <c r="B3836" s="11" t="s">
        <v>7347</v>
      </c>
      <c r="C3836" s="53">
        <v>1.1459999999999999</v>
      </c>
      <c r="D3836" s="53">
        <v>1.3460000000000001</v>
      </c>
      <c r="E3836" s="55">
        <v>8.9999999999999998E-4</v>
      </c>
      <c r="F3836" s="53">
        <v>1.145</v>
      </c>
      <c r="G3836" s="53">
        <v>1.345</v>
      </c>
    </row>
    <row r="3837" spans="1:7" x14ac:dyDescent="0.15">
      <c r="A3837" s="53">
        <v>163806</v>
      </c>
      <c r="B3837" s="11" t="s">
        <v>7185</v>
      </c>
      <c r="C3837" s="53">
        <v>1.149</v>
      </c>
      <c r="D3837" s="53">
        <v>1.579</v>
      </c>
      <c r="E3837" s="55">
        <v>8.9999999999999998E-4</v>
      </c>
      <c r="F3837" s="53">
        <v>1.1479999999999999</v>
      </c>
      <c r="G3837" s="53">
        <v>1.5780000000000001</v>
      </c>
    </row>
    <row r="3838" spans="1:7" x14ac:dyDescent="0.15">
      <c r="A3838" s="53">
        <v>1446</v>
      </c>
      <c r="B3838" s="11" t="s">
        <v>10268</v>
      </c>
      <c r="C3838" s="53">
        <v>1.149</v>
      </c>
      <c r="D3838" s="53">
        <v>1.149</v>
      </c>
      <c r="E3838" s="55">
        <v>8.9999999999999998E-4</v>
      </c>
      <c r="F3838" s="53">
        <v>1.1479999999999999</v>
      </c>
      <c r="G3838" s="53">
        <v>1.1479999999999999</v>
      </c>
    </row>
    <row r="3839" spans="1:7" x14ac:dyDescent="0.15">
      <c r="A3839" s="53">
        <v>16</v>
      </c>
      <c r="B3839" s="11" t="s">
        <v>10191</v>
      </c>
      <c r="C3839" s="53">
        <v>1.1499999999999999</v>
      </c>
      <c r="D3839" s="53">
        <v>1.18</v>
      </c>
      <c r="E3839" s="55">
        <v>8.9999999999999998E-4</v>
      </c>
      <c r="F3839" s="53">
        <v>1.149</v>
      </c>
      <c r="G3839" s="53">
        <v>1.179</v>
      </c>
    </row>
    <row r="3840" spans="1:7" x14ac:dyDescent="0.15">
      <c r="A3840" s="53">
        <v>70038</v>
      </c>
      <c r="B3840" s="11" t="s">
        <v>10094</v>
      </c>
      <c r="C3840" s="53">
        <v>1.1519999999999999</v>
      </c>
      <c r="D3840" s="53">
        <v>1.204</v>
      </c>
      <c r="E3840" s="55">
        <v>8.9999999999999998E-4</v>
      </c>
      <c r="F3840" s="53">
        <v>1.151</v>
      </c>
      <c r="G3840" s="53">
        <v>1.2030000000000001</v>
      </c>
    </row>
    <row r="3841" spans="1:7" x14ac:dyDescent="0.15">
      <c r="A3841" s="53">
        <v>396</v>
      </c>
      <c r="B3841" s="11" t="s">
        <v>8621</v>
      </c>
      <c r="C3841" s="53">
        <v>1.1539999999999999</v>
      </c>
      <c r="D3841" s="53">
        <v>1.1539999999999999</v>
      </c>
      <c r="E3841" s="55">
        <v>8.9999999999999998E-4</v>
      </c>
      <c r="F3841" s="53">
        <v>1.153</v>
      </c>
      <c r="G3841" s="53">
        <v>1.153</v>
      </c>
    </row>
    <row r="3842" spans="1:7" x14ac:dyDescent="0.15">
      <c r="A3842" s="53">
        <v>70037</v>
      </c>
      <c r="B3842" s="11" t="s">
        <v>10127</v>
      </c>
      <c r="C3842" s="53">
        <v>1.1579999999999999</v>
      </c>
      <c r="D3842" s="53">
        <v>1.2110000000000001</v>
      </c>
      <c r="E3842" s="55">
        <v>8.9999999999999998E-4</v>
      </c>
      <c r="F3842" s="53">
        <v>1.157</v>
      </c>
      <c r="G3842" s="53">
        <v>1.21</v>
      </c>
    </row>
    <row r="3843" spans="1:7" x14ac:dyDescent="0.15">
      <c r="A3843" s="53">
        <v>1321</v>
      </c>
      <c r="B3843" s="11" t="s">
        <v>8005</v>
      </c>
      <c r="C3843" s="53">
        <v>1.1599999999999999</v>
      </c>
      <c r="D3843" s="53">
        <v>1.1599999999999999</v>
      </c>
      <c r="E3843" s="55">
        <v>8.9999999999999998E-4</v>
      </c>
      <c r="F3843" s="53">
        <v>1.159</v>
      </c>
      <c r="G3843" s="53">
        <v>1.159</v>
      </c>
    </row>
    <row r="3844" spans="1:7" x14ac:dyDescent="0.15">
      <c r="A3844" s="53">
        <v>148</v>
      </c>
      <c r="B3844" s="11" t="s">
        <v>10075</v>
      </c>
      <c r="C3844" s="53">
        <v>1.1599999999999999</v>
      </c>
      <c r="D3844" s="53">
        <v>1.23</v>
      </c>
      <c r="E3844" s="55">
        <v>8.9999999999999998E-4</v>
      </c>
      <c r="F3844" s="53">
        <v>1.159</v>
      </c>
      <c r="G3844" s="53">
        <v>1.2290000000000001</v>
      </c>
    </row>
    <row r="3845" spans="1:7" x14ac:dyDescent="0.15">
      <c r="A3845" s="53">
        <v>147</v>
      </c>
      <c r="B3845" s="11" t="s">
        <v>10222</v>
      </c>
      <c r="C3845" s="53">
        <v>1.161</v>
      </c>
      <c r="D3845" s="53">
        <v>1.2310000000000001</v>
      </c>
      <c r="E3845" s="55">
        <v>8.9999999999999998E-4</v>
      </c>
      <c r="F3845" s="53">
        <v>1.1599999999999999</v>
      </c>
      <c r="G3845" s="53">
        <v>1.23</v>
      </c>
    </row>
    <row r="3846" spans="1:7" x14ac:dyDescent="0.15">
      <c r="A3846" s="53">
        <v>2372</v>
      </c>
      <c r="B3846" s="11" t="s">
        <v>5966</v>
      </c>
      <c r="C3846" s="53">
        <v>1.163</v>
      </c>
      <c r="D3846" s="53">
        <v>1.163</v>
      </c>
      <c r="E3846" s="55">
        <v>8.9999999999999998E-4</v>
      </c>
      <c r="F3846" s="53">
        <v>1.1619999999999999</v>
      </c>
      <c r="G3846" s="53">
        <v>1.1619999999999999</v>
      </c>
    </row>
    <row r="3847" spans="1:7" x14ac:dyDescent="0.15">
      <c r="A3847" s="53">
        <v>1263</v>
      </c>
      <c r="B3847" s="11" t="s">
        <v>5967</v>
      </c>
      <c r="C3847" s="53">
        <v>1.163</v>
      </c>
      <c r="D3847" s="53">
        <v>1.163</v>
      </c>
      <c r="E3847" s="55">
        <v>8.9999999999999998E-4</v>
      </c>
      <c r="F3847" s="53">
        <v>1.1619999999999999</v>
      </c>
      <c r="G3847" s="53">
        <v>1.1619999999999999</v>
      </c>
    </row>
    <row r="3848" spans="1:7" x14ac:dyDescent="0.15">
      <c r="A3848" s="53">
        <v>550007</v>
      </c>
      <c r="B3848" s="11" t="s">
        <v>7027</v>
      </c>
      <c r="C3848" s="53">
        <v>1.165</v>
      </c>
      <c r="D3848" s="53">
        <v>1.3440000000000001</v>
      </c>
      <c r="E3848" s="55">
        <v>8.9999999999999998E-4</v>
      </c>
      <c r="F3848" s="53">
        <v>1.1639999999999999</v>
      </c>
      <c r="G3848" s="53">
        <v>1.343</v>
      </c>
    </row>
    <row r="3849" spans="1:7" x14ac:dyDescent="0.15">
      <c r="A3849" s="53">
        <v>4916</v>
      </c>
      <c r="B3849" s="11" t="s">
        <v>10446</v>
      </c>
      <c r="C3849" s="53">
        <v>1.0498000000000001</v>
      </c>
      <c r="D3849" s="53">
        <v>1.0498000000000001</v>
      </c>
      <c r="E3849" s="55">
        <v>8.9999999999999998E-4</v>
      </c>
      <c r="F3849" s="53">
        <v>1.0488999999999999</v>
      </c>
      <c r="G3849" s="53">
        <v>1.0488999999999999</v>
      </c>
    </row>
    <row r="3850" spans="1:7" x14ac:dyDescent="0.15">
      <c r="A3850" s="53">
        <v>15</v>
      </c>
      <c r="B3850" s="11" t="s">
        <v>10084</v>
      </c>
      <c r="C3850" s="53">
        <v>1.1739999999999999</v>
      </c>
      <c r="D3850" s="53">
        <v>1.204</v>
      </c>
      <c r="E3850" s="55">
        <v>8.9999999999999998E-4</v>
      </c>
      <c r="F3850" s="53">
        <v>1.173</v>
      </c>
      <c r="G3850" s="53">
        <v>1.2030000000000001</v>
      </c>
    </row>
    <row r="3851" spans="1:7" x14ac:dyDescent="0.15">
      <c r="A3851" s="53">
        <v>4158</v>
      </c>
      <c r="B3851" s="11" t="s">
        <v>6947</v>
      </c>
      <c r="C3851" s="53">
        <v>1.1759999999999999</v>
      </c>
      <c r="D3851" s="53">
        <v>1.1759999999999999</v>
      </c>
      <c r="E3851" s="55">
        <v>8.9999999999999998E-4</v>
      </c>
      <c r="F3851" s="53">
        <v>1.175</v>
      </c>
      <c r="G3851" s="53">
        <v>1.175</v>
      </c>
    </row>
    <row r="3852" spans="1:7" x14ac:dyDescent="0.15">
      <c r="A3852" s="53">
        <v>550006</v>
      </c>
      <c r="B3852" s="11" t="s">
        <v>7190</v>
      </c>
      <c r="C3852" s="53">
        <v>1.177</v>
      </c>
      <c r="D3852" s="53">
        <v>1.385</v>
      </c>
      <c r="E3852" s="55">
        <v>8.9999999999999998E-4</v>
      </c>
      <c r="F3852" s="53">
        <v>1.1759999999999999</v>
      </c>
      <c r="G3852" s="53">
        <v>1.3839999999999999</v>
      </c>
    </row>
    <row r="3853" spans="1:7" x14ac:dyDescent="0.15">
      <c r="A3853" s="53">
        <v>20028</v>
      </c>
      <c r="B3853" s="11" t="s">
        <v>6042</v>
      </c>
      <c r="C3853" s="53">
        <v>1.18</v>
      </c>
      <c r="D3853" s="53">
        <v>1.18</v>
      </c>
      <c r="E3853" s="55">
        <v>8.0000000000000004E-4</v>
      </c>
      <c r="F3853" s="53">
        <v>1.179</v>
      </c>
      <c r="G3853" s="53">
        <v>1.179</v>
      </c>
    </row>
    <row r="3854" spans="1:7" x14ac:dyDescent="0.15">
      <c r="A3854" s="53">
        <v>106</v>
      </c>
      <c r="B3854" s="11" t="s">
        <v>10766</v>
      </c>
      <c r="C3854" s="53">
        <v>1.1850000000000001</v>
      </c>
      <c r="D3854" s="53">
        <v>1.1950000000000001</v>
      </c>
      <c r="E3854" s="55">
        <v>8.0000000000000004E-4</v>
      </c>
      <c r="F3854" s="53">
        <v>1.1839999999999999</v>
      </c>
      <c r="G3854" s="53">
        <v>1.194</v>
      </c>
    </row>
    <row r="3855" spans="1:7" x14ac:dyDescent="0.15">
      <c r="A3855" s="53">
        <v>222</v>
      </c>
      <c r="B3855" s="11" t="s">
        <v>8463</v>
      </c>
      <c r="C3855" s="53">
        <v>1.1850000000000001</v>
      </c>
      <c r="D3855" s="53">
        <v>1.2350000000000001</v>
      </c>
      <c r="E3855" s="55">
        <v>8.0000000000000004E-4</v>
      </c>
      <c r="F3855" s="53">
        <v>1.1839999999999999</v>
      </c>
      <c r="G3855" s="53">
        <v>1.234</v>
      </c>
    </row>
    <row r="3856" spans="1:7" x14ac:dyDescent="0.15">
      <c r="A3856" s="53">
        <v>40012</v>
      </c>
      <c r="B3856" s="11" t="s">
        <v>5912</v>
      </c>
      <c r="C3856" s="53">
        <v>1.19</v>
      </c>
      <c r="D3856" s="53">
        <v>1.752</v>
      </c>
      <c r="E3856" s="55">
        <v>8.0000000000000004E-4</v>
      </c>
      <c r="F3856" s="53">
        <v>1.1890000000000001</v>
      </c>
      <c r="G3856" s="53">
        <v>1.7509999999999999</v>
      </c>
    </row>
    <row r="3857" spans="1:7" x14ac:dyDescent="0.15">
      <c r="A3857" s="53">
        <v>161693</v>
      </c>
      <c r="B3857" s="11" t="s">
        <v>7193</v>
      </c>
      <c r="C3857" s="53">
        <v>1.1990000000000001</v>
      </c>
      <c r="D3857" s="53">
        <v>1.776</v>
      </c>
      <c r="E3857" s="55">
        <v>8.0000000000000004E-4</v>
      </c>
      <c r="F3857" s="53">
        <v>1.198</v>
      </c>
      <c r="G3857" s="53">
        <v>1.7749999999999999</v>
      </c>
    </row>
    <row r="3858" spans="1:7" x14ac:dyDescent="0.15">
      <c r="A3858" s="53">
        <v>1986</v>
      </c>
      <c r="B3858" s="11" t="s">
        <v>7784</v>
      </c>
      <c r="C3858" s="53">
        <v>1.2</v>
      </c>
      <c r="D3858" s="53">
        <v>1.2</v>
      </c>
      <c r="E3858" s="55">
        <v>8.0000000000000004E-4</v>
      </c>
      <c r="F3858" s="53">
        <v>1.1990000000000001</v>
      </c>
      <c r="G3858" s="53">
        <v>1.1990000000000001</v>
      </c>
    </row>
    <row r="3859" spans="1:7" x14ac:dyDescent="0.15">
      <c r="A3859" s="53">
        <v>720002</v>
      </c>
      <c r="B3859" s="11" t="s">
        <v>5915</v>
      </c>
      <c r="C3859" s="53">
        <v>0.96109999999999995</v>
      </c>
      <c r="D3859" s="53">
        <v>1.2206999999999999</v>
      </c>
      <c r="E3859" s="55">
        <v>8.0000000000000004E-4</v>
      </c>
      <c r="F3859" s="53">
        <v>0.96030000000000004</v>
      </c>
      <c r="G3859" s="53">
        <v>1.2198</v>
      </c>
    </row>
    <row r="3860" spans="1:7" x14ac:dyDescent="0.15">
      <c r="A3860" s="53">
        <v>221</v>
      </c>
      <c r="B3860" s="11" t="s">
        <v>8466</v>
      </c>
      <c r="C3860" s="53">
        <v>1.2070000000000001</v>
      </c>
      <c r="D3860" s="53">
        <v>1.2569999999999999</v>
      </c>
      <c r="E3860" s="55">
        <v>8.0000000000000004E-4</v>
      </c>
      <c r="F3860" s="53">
        <v>1.206</v>
      </c>
      <c r="G3860" s="53">
        <v>1.256</v>
      </c>
    </row>
    <row r="3861" spans="1:7" x14ac:dyDescent="0.15">
      <c r="A3861" s="53">
        <v>531021</v>
      </c>
      <c r="B3861" s="11" t="s">
        <v>10759</v>
      </c>
      <c r="C3861" s="53">
        <v>1.208</v>
      </c>
      <c r="D3861" s="53">
        <v>1.208</v>
      </c>
      <c r="E3861" s="55">
        <v>8.0000000000000004E-4</v>
      </c>
      <c r="F3861" s="53">
        <v>1.2070000000000001</v>
      </c>
      <c r="G3861" s="53">
        <v>1.2070000000000001</v>
      </c>
    </row>
    <row r="3862" spans="1:7" x14ac:dyDescent="0.15">
      <c r="A3862" s="53">
        <v>2724</v>
      </c>
      <c r="B3862" s="11" t="s">
        <v>7166</v>
      </c>
      <c r="C3862" s="53">
        <v>0.97230000000000005</v>
      </c>
      <c r="D3862" s="53">
        <v>0.97230000000000005</v>
      </c>
      <c r="E3862" s="55">
        <v>8.0000000000000004E-4</v>
      </c>
      <c r="F3862" s="53">
        <v>0.97150000000000003</v>
      </c>
      <c r="G3862" s="53">
        <v>0.97150000000000003</v>
      </c>
    </row>
    <row r="3863" spans="1:7" x14ac:dyDescent="0.15">
      <c r="A3863" s="53">
        <v>3486</v>
      </c>
      <c r="B3863" s="11" t="s">
        <v>10431</v>
      </c>
      <c r="C3863" s="53">
        <v>0.97260000000000002</v>
      </c>
      <c r="D3863" s="53">
        <v>0.97260000000000002</v>
      </c>
      <c r="E3863" s="55">
        <v>8.0000000000000004E-4</v>
      </c>
      <c r="F3863" s="53">
        <v>0.9718</v>
      </c>
      <c r="G3863" s="53">
        <v>0.9718</v>
      </c>
    </row>
    <row r="3864" spans="1:7" x14ac:dyDescent="0.15">
      <c r="A3864" s="53">
        <v>161603</v>
      </c>
      <c r="B3864" s="11" t="s">
        <v>7039</v>
      </c>
      <c r="C3864" s="53">
        <v>1.2190000000000001</v>
      </c>
      <c r="D3864" s="53">
        <v>1.8029999999999999</v>
      </c>
      <c r="E3864" s="55">
        <v>8.0000000000000004E-4</v>
      </c>
      <c r="F3864" s="53">
        <v>1.218</v>
      </c>
      <c r="G3864" s="53">
        <v>1.802</v>
      </c>
    </row>
    <row r="3865" spans="1:7" x14ac:dyDescent="0.15">
      <c r="A3865" s="53">
        <v>1547</v>
      </c>
      <c r="B3865" s="11" t="s">
        <v>8470</v>
      </c>
      <c r="C3865" s="53">
        <v>1.22</v>
      </c>
      <c r="D3865" s="53">
        <v>1.22</v>
      </c>
      <c r="E3865" s="55">
        <v>8.0000000000000004E-4</v>
      </c>
      <c r="F3865" s="53">
        <v>1.2190000000000001</v>
      </c>
      <c r="G3865" s="53">
        <v>1.2190000000000001</v>
      </c>
    </row>
    <row r="3866" spans="1:7" x14ac:dyDescent="0.15">
      <c r="A3866" s="53">
        <v>253020</v>
      </c>
      <c r="B3866" s="11" t="s">
        <v>7040</v>
      </c>
      <c r="C3866" s="53">
        <v>1.222</v>
      </c>
      <c r="D3866" s="53">
        <v>1.4670000000000001</v>
      </c>
      <c r="E3866" s="55">
        <v>8.0000000000000004E-4</v>
      </c>
      <c r="F3866" s="53">
        <v>1.2210000000000001</v>
      </c>
      <c r="G3866" s="53">
        <v>1.466</v>
      </c>
    </row>
    <row r="3867" spans="1:7" x14ac:dyDescent="0.15">
      <c r="A3867" s="53">
        <v>1762</v>
      </c>
      <c r="B3867" s="11" t="s">
        <v>9342</v>
      </c>
      <c r="C3867" s="53">
        <v>1.224</v>
      </c>
      <c r="D3867" s="53">
        <v>1.224</v>
      </c>
      <c r="E3867" s="55">
        <v>8.0000000000000004E-4</v>
      </c>
      <c r="F3867" s="53">
        <v>1.2230000000000001</v>
      </c>
      <c r="G3867" s="53">
        <v>1.2230000000000001</v>
      </c>
    </row>
    <row r="3868" spans="1:7" x14ac:dyDescent="0.15">
      <c r="A3868" s="53">
        <v>2723</v>
      </c>
      <c r="B3868" s="11" t="s">
        <v>7170</v>
      </c>
      <c r="C3868" s="53">
        <v>0.98009999999999997</v>
      </c>
      <c r="D3868" s="53">
        <v>0.98009999999999997</v>
      </c>
      <c r="E3868" s="55">
        <v>8.0000000000000004E-4</v>
      </c>
      <c r="F3868" s="53">
        <v>0.97929999999999995</v>
      </c>
      <c r="G3868" s="53">
        <v>0.97929999999999995</v>
      </c>
    </row>
    <row r="3869" spans="1:7" x14ac:dyDescent="0.15">
      <c r="A3869" s="53">
        <v>20027</v>
      </c>
      <c r="B3869" s="11" t="s">
        <v>6102</v>
      </c>
      <c r="C3869" s="53">
        <v>1.228</v>
      </c>
      <c r="D3869" s="53">
        <v>1.228</v>
      </c>
      <c r="E3869" s="55">
        <v>8.0000000000000004E-4</v>
      </c>
      <c r="F3869" s="53">
        <v>1.2270000000000001</v>
      </c>
      <c r="G3869" s="53">
        <v>1.2270000000000001</v>
      </c>
    </row>
    <row r="3870" spans="1:7" x14ac:dyDescent="0.15">
      <c r="A3870" s="53">
        <v>1226</v>
      </c>
      <c r="B3870" s="11" t="s">
        <v>6825</v>
      </c>
      <c r="C3870" s="53">
        <v>1.2310000000000001</v>
      </c>
      <c r="D3870" s="53">
        <v>1.2310000000000001</v>
      </c>
      <c r="E3870" s="55">
        <v>8.0000000000000004E-4</v>
      </c>
      <c r="F3870" s="53">
        <v>1.23</v>
      </c>
      <c r="G3870" s="53">
        <v>1.23</v>
      </c>
    </row>
    <row r="3871" spans="1:7" x14ac:dyDescent="0.15">
      <c r="A3871" s="53">
        <v>4914</v>
      </c>
      <c r="B3871" s="11" t="s">
        <v>5713</v>
      </c>
      <c r="C3871" s="53">
        <v>0.98580000000000001</v>
      </c>
      <c r="D3871" s="53">
        <v>0.98580000000000001</v>
      </c>
      <c r="E3871" s="55">
        <v>8.0000000000000004E-4</v>
      </c>
      <c r="F3871" s="53">
        <v>0.98499999999999999</v>
      </c>
      <c r="G3871" s="53">
        <v>0.98499999999999999</v>
      </c>
    </row>
    <row r="3872" spans="1:7" x14ac:dyDescent="0.15">
      <c r="A3872" s="53">
        <v>180030</v>
      </c>
      <c r="B3872" s="11" t="s">
        <v>8629</v>
      </c>
      <c r="C3872" s="53">
        <v>1.2330000000000001</v>
      </c>
      <c r="D3872" s="53">
        <v>1.2330000000000001</v>
      </c>
      <c r="E3872" s="55">
        <v>8.0000000000000004E-4</v>
      </c>
      <c r="F3872" s="53">
        <v>1.232</v>
      </c>
      <c r="G3872" s="53">
        <v>1.232</v>
      </c>
    </row>
    <row r="3873" spans="1:7" x14ac:dyDescent="0.15">
      <c r="A3873" s="53">
        <v>530021</v>
      </c>
      <c r="B3873" s="11" t="s">
        <v>10715</v>
      </c>
      <c r="C3873" s="53">
        <v>1.2330000000000001</v>
      </c>
      <c r="D3873" s="53">
        <v>1.2330000000000001</v>
      </c>
      <c r="E3873" s="55">
        <v>8.0000000000000004E-4</v>
      </c>
      <c r="F3873" s="53">
        <v>1.232</v>
      </c>
      <c r="G3873" s="53">
        <v>1.232</v>
      </c>
    </row>
    <row r="3874" spans="1:7" x14ac:dyDescent="0.15">
      <c r="A3874" s="53">
        <v>4913</v>
      </c>
      <c r="B3874" s="11" t="s">
        <v>5712</v>
      </c>
      <c r="C3874" s="53">
        <v>0.98670000000000002</v>
      </c>
      <c r="D3874" s="53">
        <v>0.98670000000000002</v>
      </c>
      <c r="E3874" s="55">
        <v>8.0000000000000004E-4</v>
      </c>
      <c r="F3874" s="53">
        <v>0.9859</v>
      </c>
      <c r="G3874" s="53">
        <v>0.9859</v>
      </c>
    </row>
    <row r="3875" spans="1:7" x14ac:dyDescent="0.15">
      <c r="A3875" s="53">
        <v>345</v>
      </c>
      <c r="B3875" s="11" t="s">
        <v>7194</v>
      </c>
      <c r="C3875" s="53">
        <v>1.234</v>
      </c>
      <c r="D3875" s="53">
        <v>1.2989999999999999</v>
      </c>
      <c r="E3875" s="55">
        <v>8.0000000000000004E-4</v>
      </c>
      <c r="F3875" s="53">
        <v>1.2330000000000001</v>
      </c>
      <c r="G3875" s="53">
        <v>1.298</v>
      </c>
    </row>
    <row r="3876" spans="1:7" x14ac:dyDescent="0.15">
      <c r="A3876" s="53">
        <v>519161</v>
      </c>
      <c r="B3876" s="11" t="s">
        <v>7195</v>
      </c>
      <c r="C3876" s="53">
        <v>1.2350000000000001</v>
      </c>
      <c r="D3876" s="53">
        <v>1.4930000000000001</v>
      </c>
      <c r="E3876" s="55">
        <v>8.0000000000000004E-4</v>
      </c>
      <c r="F3876" s="53">
        <v>1.234</v>
      </c>
      <c r="G3876" s="53">
        <v>1.492</v>
      </c>
    </row>
    <row r="3877" spans="1:7" x14ac:dyDescent="0.15">
      <c r="A3877" s="53">
        <v>1217</v>
      </c>
      <c r="B3877" s="11" t="s">
        <v>9870</v>
      </c>
      <c r="C3877" s="53">
        <v>1.2410000000000001</v>
      </c>
      <c r="D3877" s="53">
        <v>1.2410000000000001</v>
      </c>
      <c r="E3877" s="55">
        <v>8.0000000000000004E-4</v>
      </c>
      <c r="F3877" s="53">
        <v>1.24</v>
      </c>
      <c r="G3877" s="53">
        <v>1.24</v>
      </c>
    </row>
    <row r="3878" spans="1:7" x14ac:dyDescent="0.15">
      <c r="A3878" s="53">
        <v>32</v>
      </c>
      <c r="B3878" s="11" t="s">
        <v>10212</v>
      </c>
      <c r="C3878" s="53">
        <v>1.2430000000000001</v>
      </c>
      <c r="D3878" s="53">
        <v>1.2430000000000001</v>
      </c>
      <c r="E3878" s="55">
        <v>8.0000000000000004E-4</v>
      </c>
      <c r="F3878" s="53">
        <v>1.242</v>
      </c>
      <c r="G3878" s="53">
        <v>1.242</v>
      </c>
    </row>
    <row r="3879" spans="1:7" x14ac:dyDescent="0.15">
      <c r="A3879" s="53">
        <v>3205</v>
      </c>
      <c r="B3879" s="11" t="s">
        <v>5914</v>
      </c>
      <c r="C3879" s="53">
        <v>0.99880000000000002</v>
      </c>
      <c r="D3879" s="53">
        <v>0.99880000000000002</v>
      </c>
      <c r="E3879" s="55">
        <v>8.0000000000000004E-4</v>
      </c>
      <c r="F3879" s="53">
        <v>0.998</v>
      </c>
      <c r="G3879" s="53">
        <v>0.998</v>
      </c>
    </row>
    <row r="3880" spans="1:7" x14ac:dyDescent="0.15">
      <c r="A3880" s="53">
        <v>163812</v>
      </c>
      <c r="B3880" s="11" t="s">
        <v>6960</v>
      </c>
      <c r="C3880" s="53">
        <v>1.2529999999999999</v>
      </c>
      <c r="D3880" s="53">
        <v>1.4490000000000001</v>
      </c>
      <c r="E3880" s="55">
        <v>8.0000000000000004E-4</v>
      </c>
      <c r="F3880" s="53">
        <v>1.252</v>
      </c>
      <c r="G3880" s="53">
        <v>1.448</v>
      </c>
    </row>
    <row r="3881" spans="1:7" x14ac:dyDescent="0.15">
      <c r="A3881" s="53">
        <v>1761</v>
      </c>
      <c r="B3881" s="11" t="s">
        <v>9318</v>
      </c>
      <c r="C3881" s="53">
        <v>1.2549999999999999</v>
      </c>
      <c r="D3881" s="53">
        <v>1.2549999999999999</v>
      </c>
      <c r="E3881" s="55">
        <v>8.0000000000000004E-4</v>
      </c>
      <c r="F3881" s="53">
        <v>1.254</v>
      </c>
      <c r="G3881" s="53">
        <v>1.254</v>
      </c>
    </row>
    <row r="3882" spans="1:7" x14ac:dyDescent="0.15">
      <c r="A3882" s="53">
        <v>519160</v>
      </c>
      <c r="B3882" s="11" t="s">
        <v>7197</v>
      </c>
      <c r="C3882" s="53">
        <v>1.256</v>
      </c>
      <c r="D3882" s="53">
        <v>1.514</v>
      </c>
      <c r="E3882" s="55">
        <v>8.0000000000000004E-4</v>
      </c>
      <c r="F3882" s="53">
        <v>1.2549999999999999</v>
      </c>
      <c r="G3882" s="53">
        <v>1.5129999999999999</v>
      </c>
    </row>
    <row r="3883" spans="1:7" x14ac:dyDescent="0.15">
      <c r="A3883" s="53">
        <v>1216</v>
      </c>
      <c r="B3883" s="11" t="s">
        <v>9873</v>
      </c>
      <c r="C3883" s="53">
        <v>1.2569999999999999</v>
      </c>
      <c r="D3883" s="53">
        <v>1.2569999999999999</v>
      </c>
      <c r="E3883" s="55">
        <v>8.0000000000000004E-4</v>
      </c>
      <c r="F3883" s="53">
        <v>1.256</v>
      </c>
      <c r="G3883" s="53">
        <v>1.256</v>
      </c>
    </row>
    <row r="3884" spans="1:7" x14ac:dyDescent="0.15">
      <c r="A3884" s="53">
        <v>430</v>
      </c>
      <c r="B3884" s="11" t="s">
        <v>10014</v>
      </c>
      <c r="C3884" s="53">
        <v>1.0156000000000001</v>
      </c>
      <c r="D3884" s="53">
        <v>0</v>
      </c>
      <c r="E3884" s="55">
        <v>8.0000000000000004E-4</v>
      </c>
      <c r="F3884" s="53">
        <v>1.0147999999999999</v>
      </c>
      <c r="G3884" s="53">
        <v>0</v>
      </c>
    </row>
    <row r="3885" spans="1:7" x14ac:dyDescent="0.15">
      <c r="A3885" s="53">
        <v>163811</v>
      </c>
      <c r="B3885" s="11" t="s">
        <v>6961</v>
      </c>
      <c r="C3885" s="53">
        <v>1.2729999999999999</v>
      </c>
      <c r="D3885" s="53">
        <v>1.488</v>
      </c>
      <c r="E3885" s="55">
        <v>8.0000000000000004E-4</v>
      </c>
      <c r="F3885" s="53">
        <v>1.272</v>
      </c>
      <c r="G3885" s="53">
        <v>1.4870000000000001</v>
      </c>
    </row>
    <row r="3886" spans="1:7" x14ac:dyDescent="0.15">
      <c r="A3886" s="53">
        <v>217022</v>
      </c>
      <c r="B3886" s="11" t="s">
        <v>10159</v>
      </c>
      <c r="C3886" s="53">
        <v>1.2729999999999999</v>
      </c>
      <c r="D3886" s="53">
        <v>1.5129999999999999</v>
      </c>
      <c r="E3886" s="55">
        <v>8.0000000000000004E-4</v>
      </c>
      <c r="F3886" s="53">
        <v>1.272</v>
      </c>
      <c r="G3886" s="53">
        <v>1.512</v>
      </c>
    </row>
    <row r="3887" spans="1:7" x14ac:dyDescent="0.15">
      <c r="A3887" s="53">
        <v>3826</v>
      </c>
      <c r="B3887" s="11" t="s">
        <v>9900</v>
      </c>
      <c r="C3887" s="53">
        <v>1.0247999999999999</v>
      </c>
      <c r="D3887" s="53">
        <v>1.0247999999999999</v>
      </c>
      <c r="E3887" s="55">
        <v>8.0000000000000004E-4</v>
      </c>
      <c r="F3887" s="53">
        <v>1.024</v>
      </c>
      <c r="G3887" s="53">
        <v>1.024</v>
      </c>
    </row>
    <row r="3888" spans="1:7" x14ac:dyDescent="0.15">
      <c r="A3888" s="53">
        <v>161908</v>
      </c>
      <c r="B3888" s="11" t="s">
        <v>8754</v>
      </c>
      <c r="C3888" s="53">
        <v>0.90080000000000005</v>
      </c>
      <c r="D3888" s="53">
        <v>1.5013000000000001</v>
      </c>
      <c r="E3888" s="55">
        <v>8.0000000000000004E-4</v>
      </c>
      <c r="F3888" s="53">
        <v>0.90010000000000001</v>
      </c>
      <c r="G3888" s="53">
        <v>1.5004</v>
      </c>
    </row>
    <row r="3889" spans="1:7" x14ac:dyDescent="0.15">
      <c r="A3889" s="53">
        <v>960005</v>
      </c>
      <c r="B3889" s="11" t="s">
        <v>10463</v>
      </c>
      <c r="C3889" s="53">
        <v>0.90159999999999996</v>
      </c>
      <c r="D3889" s="53">
        <v>0.90159999999999996</v>
      </c>
      <c r="E3889" s="55">
        <v>8.0000000000000004E-4</v>
      </c>
      <c r="F3889" s="53">
        <v>0.90090000000000003</v>
      </c>
      <c r="G3889" s="53">
        <v>0.90090000000000003</v>
      </c>
    </row>
    <row r="3890" spans="1:7" x14ac:dyDescent="0.15">
      <c r="A3890" s="53">
        <v>2640</v>
      </c>
      <c r="B3890" s="11" t="s">
        <v>8503</v>
      </c>
      <c r="C3890" s="53">
        <v>1.036</v>
      </c>
      <c r="D3890" s="53">
        <v>1.036</v>
      </c>
      <c r="E3890" s="55">
        <v>8.0000000000000004E-4</v>
      </c>
      <c r="F3890" s="53">
        <v>1.0351999999999999</v>
      </c>
      <c r="G3890" s="53">
        <v>1.0351999999999999</v>
      </c>
    </row>
    <row r="3891" spans="1:7" x14ac:dyDescent="0.15">
      <c r="A3891" s="53">
        <v>233005</v>
      </c>
      <c r="B3891" s="11" t="s">
        <v>10229</v>
      </c>
      <c r="C3891" s="53">
        <v>1.6895</v>
      </c>
      <c r="D3891" s="53">
        <v>1.7244999999999999</v>
      </c>
      <c r="E3891" s="55">
        <v>8.0000000000000004E-4</v>
      </c>
      <c r="F3891" s="53">
        <v>1.6881999999999999</v>
      </c>
      <c r="G3891" s="53">
        <v>1.7232000000000001</v>
      </c>
    </row>
    <row r="3892" spans="1:7" x14ac:dyDescent="0.15">
      <c r="A3892" s="53">
        <v>669</v>
      </c>
      <c r="B3892" s="11" t="s">
        <v>6049</v>
      </c>
      <c r="C3892" s="53">
        <v>1.3080000000000001</v>
      </c>
      <c r="D3892" s="53">
        <v>1.3080000000000001</v>
      </c>
      <c r="E3892" s="55">
        <v>8.0000000000000004E-4</v>
      </c>
      <c r="F3892" s="53">
        <v>1.3069999999999999</v>
      </c>
      <c r="G3892" s="53">
        <v>1.3069999999999999</v>
      </c>
    </row>
    <row r="3893" spans="1:7" x14ac:dyDescent="0.15">
      <c r="A3893" s="53">
        <v>3838</v>
      </c>
      <c r="B3893" s="11" t="s">
        <v>82</v>
      </c>
      <c r="C3893" s="53">
        <v>1.0465</v>
      </c>
      <c r="D3893" s="53">
        <v>1.0465</v>
      </c>
      <c r="E3893" s="55">
        <v>8.0000000000000004E-4</v>
      </c>
      <c r="F3893" s="53">
        <v>1.0457000000000001</v>
      </c>
      <c r="G3893" s="53">
        <v>1.0457000000000001</v>
      </c>
    </row>
    <row r="3894" spans="1:7" x14ac:dyDescent="0.15">
      <c r="A3894" s="53">
        <v>2804</v>
      </c>
      <c r="B3894" s="11" t="s">
        <v>8509</v>
      </c>
      <c r="C3894" s="53">
        <v>1.0477000000000001</v>
      </c>
      <c r="D3894" s="53">
        <v>1.0477000000000001</v>
      </c>
      <c r="E3894" s="55">
        <v>8.0000000000000004E-4</v>
      </c>
      <c r="F3894" s="53">
        <v>1.0468999999999999</v>
      </c>
      <c r="G3894" s="53">
        <v>1.0468999999999999</v>
      </c>
    </row>
    <row r="3895" spans="1:7" x14ac:dyDescent="0.15">
      <c r="A3895" s="53">
        <v>3837</v>
      </c>
      <c r="B3895" s="11" t="s">
        <v>84</v>
      </c>
      <c r="C3895" s="53">
        <v>1.0542</v>
      </c>
      <c r="D3895" s="53">
        <v>1.0542</v>
      </c>
      <c r="E3895" s="55">
        <v>8.0000000000000004E-4</v>
      </c>
      <c r="F3895" s="53">
        <v>1.0533999999999999</v>
      </c>
      <c r="G3895" s="53">
        <v>1.0533999999999999</v>
      </c>
    </row>
    <row r="3896" spans="1:7" x14ac:dyDescent="0.15">
      <c r="A3896" s="53">
        <v>668</v>
      </c>
      <c r="B3896" s="11" t="s">
        <v>6105</v>
      </c>
      <c r="C3896" s="53">
        <v>1.3180000000000001</v>
      </c>
      <c r="D3896" s="53">
        <v>1.3180000000000001</v>
      </c>
      <c r="E3896" s="55">
        <v>8.0000000000000004E-4</v>
      </c>
      <c r="F3896" s="53">
        <v>1.3169999999999999</v>
      </c>
      <c r="G3896" s="53">
        <v>1.3169999999999999</v>
      </c>
    </row>
    <row r="3897" spans="1:7" x14ac:dyDescent="0.15">
      <c r="A3897" s="53">
        <v>217008</v>
      </c>
      <c r="B3897" s="11" t="s">
        <v>10052</v>
      </c>
      <c r="C3897" s="53">
        <v>1.3237000000000001</v>
      </c>
      <c r="D3897" s="53">
        <v>1.9437</v>
      </c>
      <c r="E3897" s="55">
        <v>8.0000000000000004E-4</v>
      </c>
      <c r="F3897" s="53">
        <v>1.3227</v>
      </c>
      <c r="G3897" s="53">
        <v>1.9427000000000001</v>
      </c>
    </row>
    <row r="3898" spans="1:7" x14ac:dyDescent="0.15">
      <c r="A3898" s="53">
        <v>160720</v>
      </c>
      <c r="B3898" s="11" t="s">
        <v>10242</v>
      </c>
      <c r="C3898" s="53">
        <v>1.0597000000000001</v>
      </c>
      <c r="D3898" s="53">
        <v>1.1680999999999999</v>
      </c>
      <c r="E3898" s="55">
        <v>8.0000000000000004E-4</v>
      </c>
      <c r="F3898" s="53">
        <v>1.0589</v>
      </c>
      <c r="G3898" s="53">
        <v>1.1673</v>
      </c>
    </row>
    <row r="3899" spans="1:7" x14ac:dyDescent="0.15">
      <c r="A3899" s="53">
        <v>160721</v>
      </c>
      <c r="B3899" s="11" t="s">
        <v>10248</v>
      </c>
      <c r="C3899" s="53">
        <v>1.0664</v>
      </c>
      <c r="D3899" s="53">
        <v>1.1702999999999999</v>
      </c>
      <c r="E3899" s="55">
        <v>8.0000000000000004E-4</v>
      </c>
      <c r="F3899" s="53">
        <v>1.0656000000000001</v>
      </c>
      <c r="G3899" s="53">
        <v>1.1695</v>
      </c>
    </row>
    <row r="3900" spans="1:7" x14ac:dyDescent="0.15">
      <c r="A3900" s="53">
        <v>20020</v>
      </c>
      <c r="B3900" s="11" t="s">
        <v>6050</v>
      </c>
      <c r="C3900" s="53">
        <v>1.335</v>
      </c>
      <c r="D3900" s="53">
        <v>1.587</v>
      </c>
      <c r="E3900" s="55">
        <v>6.9999999999999999E-4</v>
      </c>
      <c r="F3900" s="53">
        <v>1.3340000000000001</v>
      </c>
      <c r="G3900" s="53">
        <v>1.5860000000000001</v>
      </c>
    </row>
    <row r="3901" spans="1:7" x14ac:dyDescent="0.15">
      <c r="A3901" s="53">
        <v>5310</v>
      </c>
      <c r="B3901" s="11" t="s">
        <v>7651</v>
      </c>
      <c r="C3901" s="53">
        <v>0.9345</v>
      </c>
      <c r="D3901" s="53">
        <v>0.9345</v>
      </c>
      <c r="E3901" s="55">
        <v>6.9999999999999999E-4</v>
      </c>
      <c r="F3901" s="53">
        <v>0.93379999999999996</v>
      </c>
      <c r="G3901" s="53">
        <v>0.93379999999999996</v>
      </c>
    </row>
    <row r="3902" spans="1:7" x14ac:dyDescent="0.15">
      <c r="A3902" s="53">
        <v>2935</v>
      </c>
      <c r="B3902" s="11" t="s">
        <v>9055</v>
      </c>
      <c r="C3902" s="53">
        <v>1.0696000000000001</v>
      </c>
      <c r="D3902" s="53">
        <v>1.0696000000000001</v>
      </c>
      <c r="E3902" s="55">
        <v>6.9999999999999999E-4</v>
      </c>
      <c r="F3902" s="53">
        <v>1.0688</v>
      </c>
      <c r="G3902" s="53">
        <v>1.0688</v>
      </c>
    </row>
    <row r="3903" spans="1:7" x14ac:dyDescent="0.15">
      <c r="A3903" s="53">
        <v>2934</v>
      </c>
      <c r="B3903" s="11" t="s">
        <v>9056</v>
      </c>
      <c r="C3903" s="53">
        <v>1.0748</v>
      </c>
      <c r="D3903" s="53">
        <v>1.0748</v>
      </c>
      <c r="E3903" s="55">
        <v>6.9999999999999999E-4</v>
      </c>
      <c r="F3903" s="53">
        <v>1.0740000000000001</v>
      </c>
      <c r="G3903" s="53">
        <v>1.0740000000000001</v>
      </c>
    </row>
    <row r="3904" spans="1:7" x14ac:dyDescent="0.15">
      <c r="A3904" s="53">
        <v>1073</v>
      </c>
      <c r="B3904" s="11" t="s">
        <v>8387</v>
      </c>
      <c r="C3904" s="53">
        <v>1.075</v>
      </c>
      <c r="D3904" s="53">
        <v>1.075</v>
      </c>
      <c r="E3904" s="55">
        <v>6.9999999999999999E-4</v>
      </c>
      <c r="F3904" s="53">
        <v>1.0742</v>
      </c>
      <c r="G3904" s="53">
        <v>1.0742</v>
      </c>
    </row>
    <row r="3905" spans="1:7" x14ac:dyDescent="0.15">
      <c r="A3905" s="53">
        <v>571</v>
      </c>
      <c r="B3905" s="11" t="s">
        <v>7351</v>
      </c>
      <c r="C3905" s="53">
        <v>1.3540000000000001</v>
      </c>
      <c r="D3905" s="53">
        <v>1.3540000000000001</v>
      </c>
      <c r="E3905" s="55">
        <v>6.9999999999999999E-4</v>
      </c>
      <c r="F3905" s="53">
        <v>1.353</v>
      </c>
      <c r="G3905" s="53">
        <v>1.353</v>
      </c>
    </row>
    <row r="3906" spans="1:7" x14ac:dyDescent="0.15">
      <c r="A3906" s="53">
        <v>3962</v>
      </c>
      <c r="B3906" s="11" t="s">
        <v>10237</v>
      </c>
      <c r="C3906" s="53">
        <v>1.0873999999999999</v>
      </c>
      <c r="D3906" s="53">
        <v>1.0873999999999999</v>
      </c>
      <c r="E3906" s="55">
        <v>6.9999999999999999E-4</v>
      </c>
      <c r="F3906" s="53">
        <v>1.0866</v>
      </c>
      <c r="G3906" s="53">
        <v>1.0866</v>
      </c>
    </row>
    <row r="3907" spans="1:7" x14ac:dyDescent="0.15">
      <c r="A3907" s="53">
        <v>3961</v>
      </c>
      <c r="B3907" s="11" t="s">
        <v>10236</v>
      </c>
      <c r="C3907" s="53">
        <v>1.0891999999999999</v>
      </c>
      <c r="D3907" s="53">
        <v>1.0891999999999999</v>
      </c>
      <c r="E3907" s="55">
        <v>6.9999999999999999E-4</v>
      </c>
      <c r="F3907" s="53">
        <v>1.0884</v>
      </c>
      <c r="G3907" s="53">
        <v>1.0884</v>
      </c>
    </row>
    <row r="3908" spans="1:7" x14ac:dyDescent="0.15">
      <c r="A3908" s="53">
        <v>20019</v>
      </c>
      <c r="B3908" s="11" t="s">
        <v>6053</v>
      </c>
      <c r="C3908" s="53">
        <v>1.37</v>
      </c>
      <c r="D3908" s="53">
        <v>1.6359999999999999</v>
      </c>
      <c r="E3908" s="55">
        <v>6.9999999999999999E-4</v>
      </c>
      <c r="F3908" s="53">
        <v>1.369</v>
      </c>
      <c r="G3908" s="53">
        <v>1.635</v>
      </c>
    </row>
    <row r="3909" spans="1:7" x14ac:dyDescent="0.15">
      <c r="A3909" s="53">
        <v>175</v>
      </c>
      <c r="B3909" s="11" t="s">
        <v>8492</v>
      </c>
      <c r="C3909" s="53">
        <v>1.3759999999999999</v>
      </c>
      <c r="D3909" s="53">
        <v>1.411</v>
      </c>
      <c r="E3909" s="55">
        <v>6.9999999999999999E-4</v>
      </c>
      <c r="F3909" s="53">
        <v>1.375</v>
      </c>
      <c r="G3909" s="53">
        <v>1.41</v>
      </c>
    </row>
    <row r="3910" spans="1:7" x14ac:dyDescent="0.15">
      <c r="A3910" s="53">
        <v>162412</v>
      </c>
      <c r="B3910" s="11" t="s">
        <v>10790</v>
      </c>
      <c r="C3910" s="53">
        <v>0.83409999999999995</v>
      </c>
      <c r="D3910" s="53">
        <v>0.3306</v>
      </c>
      <c r="E3910" s="55">
        <v>6.9999999999999999E-4</v>
      </c>
      <c r="F3910" s="53">
        <v>0.83350000000000002</v>
      </c>
      <c r="G3910" s="53">
        <v>0.33040000000000003</v>
      </c>
    </row>
    <row r="3911" spans="1:7" x14ac:dyDescent="0.15">
      <c r="A3911" s="53">
        <v>174</v>
      </c>
      <c r="B3911" s="11" t="s">
        <v>8650</v>
      </c>
      <c r="C3911" s="53">
        <v>1.4039999999999999</v>
      </c>
      <c r="D3911" s="53">
        <v>1.4390000000000001</v>
      </c>
      <c r="E3911" s="55">
        <v>6.9999999999999999E-4</v>
      </c>
      <c r="F3911" s="53">
        <v>1.403</v>
      </c>
      <c r="G3911" s="53">
        <v>1.4379999999999999</v>
      </c>
    </row>
    <row r="3912" spans="1:7" x14ac:dyDescent="0.15">
      <c r="A3912" s="53">
        <v>50006</v>
      </c>
      <c r="B3912" s="11" t="s">
        <v>10136</v>
      </c>
      <c r="C3912" s="53">
        <v>1.4179999999999999</v>
      </c>
      <c r="D3912" s="53">
        <v>1.7789999999999999</v>
      </c>
      <c r="E3912" s="55">
        <v>6.9999999999999999E-4</v>
      </c>
      <c r="F3912" s="53">
        <v>1.417</v>
      </c>
      <c r="G3912" s="53">
        <v>1.778</v>
      </c>
    </row>
    <row r="3913" spans="1:7" x14ac:dyDescent="0.15">
      <c r="A3913" s="53">
        <v>590</v>
      </c>
      <c r="B3913" s="11" t="s">
        <v>6109</v>
      </c>
      <c r="C3913" s="53">
        <v>1.423</v>
      </c>
      <c r="D3913" s="53">
        <v>1.423</v>
      </c>
      <c r="E3913" s="55">
        <v>6.9999999999999999E-4</v>
      </c>
      <c r="F3913" s="53">
        <v>1.4219999999999999</v>
      </c>
      <c r="G3913" s="53">
        <v>1.4219999999999999</v>
      </c>
    </row>
    <row r="3914" spans="1:7" x14ac:dyDescent="0.15">
      <c r="A3914" s="53">
        <v>5055</v>
      </c>
      <c r="B3914" s="11" t="s">
        <v>8863</v>
      </c>
      <c r="C3914" s="53">
        <v>1.002</v>
      </c>
      <c r="D3914" s="53">
        <v>1.002</v>
      </c>
      <c r="E3914" s="55">
        <v>6.9999999999999999E-4</v>
      </c>
      <c r="F3914" s="53">
        <v>1.0013000000000001</v>
      </c>
      <c r="G3914" s="53">
        <v>1.0013000000000001</v>
      </c>
    </row>
    <row r="3915" spans="1:7" x14ac:dyDescent="0.15">
      <c r="A3915" s="53">
        <v>162712</v>
      </c>
      <c r="B3915" s="11" t="s">
        <v>9256</v>
      </c>
      <c r="C3915" s="53">
        <v>1.4350000000000001</v>
      </c>
      <c r="D3915" s="53">
        <v>1.6990000000000001</v>
      </c>
      <c r="E3915" s="55">
        <v>6.9999999999999999E-4</v>
      </c>
      <c r="F3915" s="53">
        <v>1.4339999999999999</v>
      </c>
      <c r="G3915" s="53">
        <v>1.698</v>
      </c>
    </row>
    <row r="3916" spans="1:7" x14ac:dyDescent="0.15">
      <c r="A3916" s="53">
        <v>90002</v>
      </c>
      <c r="B3916" s="11" t="s">
        <v>6111</v>
      </c>
      <c r="C3916" s="53">
        <v>1.0061</v>
      </c>
      <c r="D3916" s="53">
        <v>2.0575000000000001</v>
      </c>
      <c r="E3916" s="55">
        <v>6.9999999999999999E-4</v>
      </c>
      <c r="F3916" s="53">
        <v>1.0054000000000001</v>
      </c>
      <c r="G3916" s="53">
        <v>2.0568</v>
      </c>
    </row>
    <row r="3917" spans="1:7" x14ac:dyDescent="0.15">
      <c r="A3917" s="53">
        <v>50106</v>
      </c>
      <c r="B3917" s="11" t="s">
        <v>10157</v>
      </c>
      <c r="C3917" s="53">
        <v>1.444</v>
      </c>
      <c r="D3917" s="53">
        <v>1.8280000000000001</v>
      </c>
      <c r="E3917" s="55">
        <v>6.9999999999999999E-4</v>
      </c>
      <c r="F3917" s="53">
        <v>1.4430000000000001</v>
      </c>
      <c r="G3917" s="53">
        <v>1.827</v>
      </c>
    </row>
    <row r="3918" spans="1:7" x14ac:dyDescent="0.15">
      <c r="A3918" s="53">
        <v>92002</v>
      </c>
      <c r="B3918" s="11" t="s">
        <v>6114</v>
      </c>
      <c r="C3918" s="53">
        <v>1.0135000000000001</v>
      </c>
      <c r="D3918" s="53">
        <v>2.0043000000000002</v>
      </c>
      <c r="E3918" s="55">
        <v>6.9999999999999999E-4</v>
      </c>
      <c r="F3918" s="53">
        <v>1.0127999999999999</v>
      </c>
      <c r="G3918" s="53">
        <v>2.0036</v>
      </c>
    </row>
    <row r="3919" spans="1:7" x14ac:dyDescent="0.15">
      <c r="A3919" s="53">
        <v>166903</v>
      </c>
      <c r="B3919" s="11" t="s">
        <v>8632</v>
      </c>
      <c r="C3919" s="53">
        <v>1.0145999999999999</v>
      </c>
      <c r="D3919" s="53">
        <v>1.3535999999999999</v>
      </c>
      <c r="E3919" s="55">
        <v>6.9999999999999999E-4</v>
      </c>
      <c r="F3919" s="53">
        <v>1.0139</v>
      </c>
      <c r="G3919" s="53">
        <v>1.3529</v>
      </c>
    </row>
    <row r="3920" spans="1:7" x14ac:dyDescent="0.15">
      <c r="A3920" s="53">
        <v>4441</v>
      </c>
      <c r="B3920" s="11" t="s">
        <v>7354</v>
      </c>
      <c r="C3920" s="53">
        <v>1.0187999999999999</v>
      </c>
      <c r="D3920" s="53">
        <v>1.0187999999999999</v>
      </c>
      <c r="E3920" s="55">
        <v>6.9999999999999999E-4</v>
      </c>
      <c r="F3920" s="53">
        <v>1.0181</v>
      </c>
      <c r="G3920" s="53">
        <v>1.0181</v>
      </c>
    </row>
    <row r="3921" spans="1:7" x14ac:dyDescent="0.15">
      <c r="A3921" s="53">
        <v>3999</v>
      </c>
      <c r="B3921" s="11" t="s">
        <v>7385</v>
      </c>
      <c r="C3921" s="53">
        <v>1.0193000000000001</v>
      </c>
      <c r="D3921" s="53">
        <v>1.0193000000000001</v>
      </c>
      <c r="E3921" s="55">
        <v>6.9999999999999999E-4</v>
      </c>
      <c r="F3921" s="53">
        <v>1.0185999999999999</v>
      </c>
      <c r="G3921" s="53">
        <v>1.0185999999999999</v>
      </c>
    </row>
    <row r="3922" spans="1:7" x14ac:dyDescent="0.15">
      <c r="A3922" s="53">
        <v>3280</v>
      </c>
      <c r="B3922" s="11" t="s">
        <v>7324</v>
      </c>
      <c r="C3922" s="53">
        <v>1.0205</v>
      </c>
      <c r="D3922" s="53">
        <v>1.0205</v>
      </c>
      <c r="E3922" s="55">
        <v>6.9999999999999999E-4</v>
      </c>
      <c r="F3922" s="53">
        <v>1.0198</v>
      </c>
      <c r="G3922" s="53">
        <v>1.0198</v>
      </c>
    </row>
    <row r="3923" spans="1:7" x14ac:dyDescent="0.15">
      <c r="A3923" s="53">
        <v>3628</v>
      </c>
      <c r="B3923" s="11" t="s">
        <v>9365</v>
      </c>
      <c r="C3923" s="53">
        <v>1.0214000000000001</v>
      </c>
      <c r="D3923" s="53">
        <v>1.0214000000000001</v>
      </c>
      <c r="E3923" s="55">
        <v>6.9999999999999999E-4</v>
      </c>
      <c r="F3923" s="53">
        <v>1.0206999999999999</v>
      </c>
      <c r="G3923" s="53">
        <v>1.0206999999999999</v>
      </c>
    </row>
    <row r="3924" spans="1:7" x14ac:dyDescent="0.15">
      <c r="A3924" s="53">
        <v>3827</v>
      </c>
      <c r="B3924" s="11" t="s">
        <v>9911</v>
      </c>
      <c r="C3924" s="53">
        <v>1.0214000000000001</v>
      </c>
      <c r="D3924" s="53">
        <v>1.0214000000000001</v>
      </c>
      <c r="E3924" s="55">
        <v>6.9999999999999999E-4</v>
      </c>
      <c r="F3924" s="53">
        <v>1.0206999999999999</v>
      </c>
      <c r="G3924" s="53">
        <v>1.0206999999999999</v>
      </c>
    </row>
    <row r="3925" spans="1:7" x14ac:dyDescent="0.15">
      <c r="A3925" s="53">
        <v>675081</v>
      </c>
      <c r="B3925" s="11" t="s">
        <v>5703</v>
      </c>
      <c r="C3925" s="53">
        <v>1.0234000000000001</v>
      </c>
      <c r="D3925" s="53">
        <v>1.0234000000000001</v>
      </c>
      <c r="E3925" s="55">
        <v>6.9999999999999999E-4</v>
      </c>
      <c r="F3925" s="53">
        <v>1.0226999999999999</v>
      </c>
      <c r="G3925" s="53">
        <v>1.0226999999999999</v>
      </c>
    </row>
    <row r="3926" spans="1:7" x14ac:dyDescent="0.15">
      <c r="A3926" s="53">
        <v>3411</v>
      </c>
      <c r="B3926" s="11" t="s">
        <v>6925</v>
      </c>
      <c r="C3926" s="53">
        <v>1.0249999999999999</v>
      </c>
      <c r="D3926" s="53">
        <v>1.0249999999999999</v>
      </c>
      <c r="E3926" s="55">
        <v>6.9999999999999999E-4</v>
      </c>
      <c r="F3926" s="53">
        <v>1.0243</v>
      </c>
      <c r="G3926" s="53">
        <v>1.0243</v>
      </c>
    </row>
    <row r="3927" spans="1:7" x14ac:dyDescent="0.15">
      <c r="A3927" s="53">
        <v>3198</v>
      </c>
      <c r="B3927" s="11" t="s">
        <v>9361</v>
      </c>
      <c r="C3927" s="53">
        <v>1.0261</v>
      </c>
      <c r="D3927" s="53">
        <v>1.0261</v>
      </c>
      <c r="E3927" s="55">
        <v>6.9999999999999999E-4</v>
      </c>
      <c r="F3927" s="53">
        <v>1.0254000000000001</v>
      </c>
      <c r="G3927" s="53">
        <v>1.0254000000000001</v>
      </c>
    </row>
    <row r="3928" spans="1:7" x14ac:dyDescent="0.15">
      <c r="A3928" s="53">
        <v>214</v>
      </c>
      <c r="B3928" s="11" t="s">
        <v>9144</v>
      </c>
      <c r="C3928" s="53">
        <v>1.468</v>
      </c>
      <c r="D3928" s="53">
        <v>1.468</v>
      </c>
      <c r="E3928" s="55">
        <v>6.9999999999999999E-4</v>
      </c>
      <c r="F3928" s="53">
        <v>1.4670000000000001</v>
      </c>
      <c r="G3928" s="53">
        <v>1.4670000000000001</v>
      </c>
    </row>
    <row r="3929" spans="1:7" x14ac:dyDescent="0.15">
      <c r="A3929" s="53">
        <v>3197</v>
      </c>
      <c r="B3929" s="11" t="s">
        <v>9360</v>
      </c>
      <c r="C3929" s="53">
        <v>1.0298</v>
      </c>
      <c r="D3929" s="53">
        <v>1.0298</v>
      </c>
      <c r="E3929" s="55">
        <v>6.9999999999999999E-4</v>
      </c>
      <c r="F3929" s="53">
        <v>1.0290999999999999</v>
      </c>
      <c r="G3929" s="53">
        <v>1.0290999999999999</v>
      </c>
    </row>
    <row r="3930" spans="1:7" x14ac:dyDescent="0.15">
      <c r="A3930" s="53">
        <v>373010</v>
      </c>
      <c r="B3930" s="11" t="s">
        <v>7743</v>
      </c>
      <c r="C3930" s="53">
        <v>0.88500000000000001</v>
      </c>
      <c r="D3930" s="53">
        <v>2.9782000000000002</v>
      </c>
      <c r="E3930" s="55">
        <v>6.9999999999999999E-4</v>
      </c>
      <c r="F3930" s="53">
        <v>0.88439999999999996</v>
      </c>
      <c r="G3930" s="53">
        <v>2.9775999999999998</v>
      </c>
    </row>
    <row r="3931" spans="1:7" x14ac:dyDescent="0.15">
      <c r="A3931" s="53">
        <v>3763</v>
      </c>
      <c r="B3931" s="11" t="s">
        <v>7078</v>
      </c>
      <c r="C3931" s="53">
        <v>1.0335000000000001</v>
      </c>
      <c r="D3931" s="53">
        <v>1.0335000000000001</v>
      </c>
      <c r="E3931" s="55">
        <v>6.9999999999999999E-4</v>
      </c>
      <c r="F3931" s="53">
        <v>1.0327999999999999</v>
      </c>
      <c r="G3931" s="53">
        <v>1.0327999999999999</v>
      </c>
    </row>
    <row r="3932" spans="1:7" x14ac:dyDescent="0.15">
      <c r="A3932" s="53">
        <v>3218</v>
      </c>
      <c r="B3932" s="11" t="s">
        <v>8577</v>
      </c>
      <c r="C3932" s="53">
        <v>1.0353000000000001</v>
      </c>
      <c r="D3932" s="53">
        <v>1.0353000000000001</v>
      </c>
      <c r="E3932" s="55">
        <v>6.9999999999999999E-4</v>
      </c>
      <c r="F3932" s="53">
        <v>1.0346</v>
      </c>
      <c r="G3932" s="53">
        <v>1.0346</v>
      </c>
    </row>
    <row r="3933" spans="1:7" x14ac:dyDescent="0.15">
      <c r="A3933" s="53">
        <v>1164</v>
      </c>
      <c r="B3933" s="11" t="s">
        <v>9082</v>
      </c>
      <c r="C3933" s="53">
        <v>1.1840999999999999</v>
      </c>
      <c r="D3933" s="53">
        <v>1.1840999999999999</v>
      </c>
      <c r="E3933" s="55">
        <v>6.9999999999999999E-4</v>
      </c>
      <c r="F3933" s="53">
        <v>1.1833</v>
      </c>
      <c r="G3933" s="53">
        <v>1.1833</v>
      </c>
    </row>
    <row r="3934" spans="1:7" x14ac:dyDescent="0.15">
      <c r="A3934" s="53">
        <v>3762</v>
      </c>
      <c r="B3934" s="11" t="s">
        <v>7080</v>
      </c>
      <c r="C3934" s="53">
        <v>1.0383</v>
      </c>
      <c r="D3934" s="53">
        <v>1.0383</v>
      </c>
      <c r="E3934" s="55">
        <v>6.9999999999999999E-4</v>
      </c>
      <c r="F3934" s="53">
        <v>1.0376000000000001</v>
      </c>
      <c r="G3934" s="53">
        <v>1.0376000000000001</v>
      </c>
    </row>
    <row r="3935" spans="1:7" x14ac:dyDescent="0.15">
      <c r="A3935" s="53">
        <v>3122</v>
      </c>
      <c r="B3935" s="11" t="s">
        <v>6801</v>
      </c>
      <c r="C3935" s="53">
        <v>1.0632999999999999</v>
      </c>
      <c r="D3935" s="53">
        <v>1.0632999999999999</v>
      </c>
      <c r="E3935" s="55">
        <v>6.9999999999999999E-4</v>
      </c>
      <c r="F3935" s="53">
        <v>1.0626</v>
      </c>
      <c r="G3935" s="53">
        <v>1.0626</v>
      </c>
    </row>
    <row r="3936" spans="1:7" x14ac:dyDescent="0.15">
      <c r="A3936" s="53">
        <v>690006</v>
      </c>
      <c r="B3936" s="11" t="s">
        <v>8661</v>
      </c>
      <c r="C3936" s="53">
        <v>1.5209999999999999</v>
      </c>
      <c r="D3936" s="53">
        <v>1.5509999999999999</v>
      </c>
      <c r="E3936" s="55">
        <v>6.9999999999999999E-4</v>
      </c>
      <c r="F3936" s="53">
        <v>1.52</v>
      </c>
      <c r="G3936" s="53">
        <v>1.55</v>
      </c>
    </row>
    <row r="3937" spans="1:7" x14ac:dyDescent="0.15">
      <c r="A3937" s="53">
        <v>3140</v>
      </c>
      <c r="B3937" s="11" t="s">
        <v>6869</v>
      </c>
      <c r="C3937" s="53">
        <v>1.1205000000000001</v>
      </c>
      <c r="D3937" s="53">
        <v>1.1205000000000001</v>
      </c>
      <c r="E3937" s="55">
        <v>5.9999999999999995E-4</v>
      </c>
      <c r="F3937" s="53">
        <v>1.1197999999999999</v>
      </c>
      <c r="G3937" s="53">
        <v>1.1197999999999999</v>
      </c>
    </row>
    <row r="3938" spans="1:7" x14ac:dyDescent="0.15">
      <c r="A3938" s="53">
        <v>1903</v>
      </c>
      <c r="B3938" s="11" t="s">
        <v>9208</v>
      </c>
      <c r="C3938" s="53">
        <v>1.6040000000000001</v>
      </c>
      <c r="D3938" s="53">
        <v>1.6679999999999999</v>
      </c>
      <c r="E3938" s="55">
        <v>5.9999999999999995E-4</v>
      </c>
      <c r="F3938" s="53">
        <v>1.603</v>
      </c>
      <c r="G3938" s="53">
        <v>1.667</v>
      </c>
    </row>
    <row r="3939" spans="1:7" x14ac:dyDescent="0.15">
      <c r="A3939" s="53">
        <v>1593</v>
      </c>
      <c r="B3939" s="11" t="s">
        <v>6282</v>
      </c>
      <c r="C3939" s="53">
        <v>0.64349999999999996</v>
      </c>
      <c r="D3939" s="53">
        <v>0.64349999999999996</v>
      </c>
      <c r="E3939" s="55">
        <v>5.9999999999999995E-4</v>
      </c>
      <c r="F3939" s="53">
        <v>0.6431</v>
      </c>
      <c r="G3939" s="53">
        <v>0.6431</v>
      </c>
    </row>
    <row r="3940" spans="1:7" x14ac:dyDescent="0.15">
      <c r="A3940" s="53">
        <v>1592</v>
      </c>
      <c r="B3940" s="11" t="s">
        <v>6284</v>
      </c>
      <c r="C3940" s="53">
        <v>0.64929999999999999</v>
      </c>
      <c r="D3940" s="53">
        <v>0.64929999999999999</v>
      </c>
      <c r="E3940" s="55">
        <v>5.9999999999999995E-4</v>
      </c>
      <c r="F3940" s="53">
        <v>0.64890000000000003</v>
      </c>
      <c r="G3940" s="53">
        <v>0.64890000000000003</v>
      </c>
    </row>
    <row r="3941" spans="1:7" x14ac:dyDescent="0.15">
      <c r="A3941" s="53">
        <v>1165</v>
      </c>
      <c r="B3941" s="11" t="s">
        <v>9083</v>
      </c>
      <c r="C3941" s="53">
        <v>1.1385000000000001</v>
      </c>
      <c r="D3941" s="53">
        <v>1.1385000000000001</v>
      </c>
      <c r="E3941" s="55">
        <v>5.9999999999999995E-4</v>
      </c>
      <c r="F3941" s="53">
        <v>1.1377999999999999</v>
      </c>
      <c r="G3941" s="53">
        <v>1.1377999999999999</v>
      </c>
    </row>
    <row r="3942" spans="1:7" x14ac:dyDescent="0.15">
      <c r="A3942" s="53">
        <v>163007</v>
      </c>
      <c r="B3942" s="11" t="s">
        <v>8783</v>
      </c>
      <c r="C3942" s="53">
        <v>0.81459999999999999</v>
      </c>
      <c r="D3942" s="53">
        <v>1.0746</v>
      </c>
      <c r="E3942" s="55">
        <v>5.9999999999999995E-4</v>
      </c>
      <c r="F3942" s="53">
        <v>0.81410000000000005</v>
      </c>
      <c r="G3942" s="53">
        <v>1.0741000000000001</v>
      </c>
    </row>
    <row r="3943" spans="1:7" x14ac:dyDescent="0.15">
      <c r="A3943" s="53">
        <v>3412</v>
      </c>
      <c r="B3943" s="11" t="s">
        <v>6937</v>
      </c>
      <c r="C3943" s="53">
        <v>0.98909999999999998</v>
      </c>
      <c r="D3943" s="53">
        <v>0.98909999999999998</v>
      </c>
      <c r="E3943" s="55">
        <v>5.9999999999999995E-4</v>
      </c>
      <c r="F3943" s="53">
        <v>0.98850000000000005</v>
      </c>
      <c r="G3943" s="53">
        <v>0.98850000000000005</v>
      </c>
    </row>
    <row r="3944" spans="1:7" x14ac:dyDescent="0.15">
      <c r="A3944" s="53">
        <v>3336</v>
      </c>
      <c r="B3944" s="11" t="s">
        <v>9955</v>
      </c>
      <c r="C3944" s="53">
        <v>0.98939999999999995</v>
      </c>
      <c r="D3944" s="53">
        <v>0.98939999999999995</v>
      </c>
      <c r="E3944" s="55">
        <v>5.9999999999999995E-4</v>
      </c>
      <c r="F3944" s="53">
        <v>0.98880000000000001</v>
      </c>
      <c r="G3944" s="53">
        <v>0.98880000000000001</v>
      </c>
    </row>
    <row r="3945" spans="1:7" x14ac:dyDescent="0.15">
      <c r="A3945" s="53">
        <v>436</v>
      </c>
      <c r="B3945" s="11" t="s">
        <v>9898</v>
      </c>
      <c r="C3945" s="53">
        <v>1.65</v>
      </c>
      <c r="D3945" s="53">
        <v>1.75</v>
      </c>
      <c r="E3945" s="55">
        <v>5.9999999999999995E-4</v>
      </c>
      <c r="F3945" s="53">
        <v>1.649</v>
      </c>
      <c r="G3945" s="53">
        <v>1.7490000000000001</v>
      </c>
    </row>
    <row r="3946" spans="1:7" x14ac:dyDescent="0.15">
      <c r="A3946" s="53">
        <v>163005</v>
      </c>
      <c r="B3946" s="11" t="s">
        <v>8784</v>
      </c>
      <c r="C3946" s="53">
        <v>0.82940000000000003</v>
      </c>
      <c r="D3946" s="53">
        <v>1.0394000000000001</v>
      </c>
      <c r="E3946" s="55">
        <v>5.9999999999999995E-4</v>
      </c>
      <c r="F3946" s="53">
        <v>0.82889999999999997</v>
      </c>
      <c r="G3946" s="53">
        <v>1.0388999999999999</v>
      </c>
    </row>
    <row r="3947" spans="1:7" x14ac:dyDescent="0.15">
      <c r="A3947" s="53">
        <v>53</v>
      </c>
      <c r="B3947" s="11" t="s">
        <v>7235</v>
      </c>
      <c r="C3947" s="53">
        <v>1.3321000000000001</v>
      </c>
      <c r="D3947" s="53">
        <v>1.3422000000000001</v>
      </c>
      <c r="E3947" s="55">
        <v>5.9999999999999995E-4</v>
      </c>
      <c r="F3947" s="53">
        <v>1.3312999999999999</v>
      </c>
      <c r="G3947" s="53">
        <v>1.3413999999999999</v>
      </c>
    </row>
    <row r="3948" spans="1:7" x14ac:dyDescent="0.15">
      <c r="A3948" s="53">
        <v>4750</v>
      </c>
      <c r="B3948" s="11" t="s">
        <v>10541</v>
      </c>
      <c r="C3948" s="53">
        <v>0.99919999999999998</v>
      </c>
      <c r="D3948" s="53">
        <v>0.99919999999999998</v>
      </c>
      <c r="E3948" s="55">
        <v>5.9999999999999995E-4</v>
      </c>
      <c r="F3948" s="53">
        <v>0.99860000000000004</v>
      </c>
      <c r="G3948" s="53">
        <v>0.99860000000000004</v>
      </c>
    </row>
    <row r="3949" spans="1:7" x14ac:dyDescent="0.15">
      <c r="A3949" s="53">
        <v>400030</v>
      </c>
      <c r="B3949" s="11" t="s">
        <v>166</v>
      </c>
      <c r="C3949" s="53">
        <v>0.99970000000000003</v>
      </c>
      <c r="D3949" s="53">
        <v>1.1327</v>
      </c>
      <c r="E3949" s="55">
        <v>5.9999999999999995E-4</v>
      </c>
      <c r="F3949" s="53">
        <v>0.99909999999999999</v>
      </c>
      <c r="G3949" s="53">
        <v>1.1321000000000001</v>
      </c>
    </row>
    <row r="3950" spans="1:7" x14ac:dyDescent="0.15">
      <c r="A3950" s="53">
        <v>4751</v>
      </c>
      <c r="B3950" s="11" t="s">
        <v>10540</v>
      </c>
      <c r="C3950" s="53">
        <v>0.99980000000000002</v>
      </c>
      <c r="D3950" s="53">
        <v>0.99980000000000002</v>
      </c>
      <c r="E3950" s="55">
        <v>5.9999999999999995E-4</v>
      </c>
      <c r="F3950" s="53">
        <v>0.99919999999999998</v>
      </c>
      <c r="G3950" s="53">
        <v>0.99919999999999998</v>
      </c>
    </row>
    <row r="3951" spans="1:7" x14ac:dyDescent="0.15">
      <c r="A3951" s="53">
        <v>5083</v>
      </c>
      <c r="B3951" s="11" t="s">
        <v>369</v>
      </c>
      <c r="C3951" s="53">
        <v>0.99990000000000001</v>
      </c>
      <c r="D3951" s="53">
        <v>0.99990000000000001</v>
      </c>
      <c r="E3951" s="55">
        <v>5.9999999999999995E-4</v>
      </c>
      <c r="F3951" s="53">
        <v>0.99929999999999997</v>
      </c>
      <c r="G3951" s="53">
        <v>0.99929999999999997</v>
      </c>
    </row>
    <row r="3952" spans="1:7" x14ac:dyDescent="0.15">
      <c r="A3952" s="53">
        <v>5082</v>
      </c>
      <c r="B3952" s="11" t="s">
        <v>370</v>
      </c>
      <c r="C3952" s="53">
        <v>1</v>
      </c>
      <c r="D3952" s="53">
        <v>1</v>
      </c>
      <c r="E3952" s="55">
        <v>5.9999999999999995E-4</v>
      </c>
      <c r="F3952" s="53">
        <v>0.99939999999999996</v>
      </c>
      <c r="G3952" s="53">
        <v>0.99939999999999996</v>
      </c>
    </row>
    <row r="3953" spans="1:7" x14ac:dyDescent="0.15">
      <c r="A3953" s="53">
        <v>3141</v>
      </c>
      <c r="B3953" s="11" t="s">
        <v>6868</v>
      </c>
      <c r="C3953" s="53">
        <v>1.0008999999999999</v>
      </c>
      <c r="D3953" s="53">
        <v>1.0309999999999999</v>
      </c>
      <c r="E3953" s="55">
        <v>5.9999999999999995E-4</v>
      </c>
      <c r="F3953" s="53">
        <v>1.0003</v>
      </c>
      <c r="G3953" s="53">
        <v>1.0304</v>
      </c>
    </row>
    <row r="3954" spans="1:7" x14ac:dyDescent="0.15">
      <c r="A3954" s="53">
        <v>5059</v>
      </c>
      <c r="B3954" s="11" t="s">
        <v>8542</v>
      </c>
      <c r="C3954" s="53">
        <v>1.0024999999999999</v>
      </c>
      <c r="D3954" s="53">
        <v>1.0024999999999999</v>
      </c>
      <c r="E3954" s="55">
        <v>5.9999999999999995E-4</v>
      </c>
      <c r="F3954" s="53">
        <v>1.0019</v>
      </c>
      <c r="G3954" s="53">
        <v>1.0019</v>
      </c>
    </row>
    <row r="3955" spans="1:7" x14ac:dyDescent="0.15">
      <c r="A3955" s="53">
        <v>3476</v>
      </c>
      <c r="B3955" s="11" t="s">
        <v>8635</v>
      </c>
      <c r="C3955" s="53">
        <v>1.0039</v>
      </c>
      <c r="D3955" s="53">
        <v>1.0039</v>
      </c>
      <c r="E3955" s="55">
        <v>5.9999999999999995E-4</v>
      </c>
      <c r="F3955" s="53">
        <v>1.0033000000000001</v>
      </c>
      <c r="G3955" s="53">
        <v>1.0033000000000001</v>
      </c>
    </row>
    <row r="3956" spans="1:7" x14ac:dyDescent="0.15">
      <c r="A3956" s="53">
        <v>1546</v>
      </c>
      <c r="B3956" s="11" t="s">
        <v>10538</v>
      </c>
      <c r="C3956" s="53">
        <v>1.0059</v>
      </c>
      <c r="D3956" s="53">
        <v>1.0628</v>
      </c>
      <c r="E3956" s="55">
        <v>5.9999999999999995E-4</v>
      </c>
      <c r="F3956" s="53">
        <v>1.0053000000000001</v>
      </c>
      <c r="G3956" s="53">
        <v>1.0622</v>
      </c>
    </row>
    <row r="3957" spans="1:7" x14ac:dyDescent="0.15">
      <c r="A3957" s="53">
        <v>340009</v>
      </c>
      <c r="B3957" s="11" t="s">
        <v>8684</v>
      </c>
      <c r="C3957" s="53">
        <v>1.3521000000000001</v>
      </c>
      <c r="D3957" s="53">
        <v>1.6400999999999999</v>
      </c>
      <c r="E3957" s="55">
        <v>5.9999999999999995E-4</v>
      </c>
      <c r="F3957" s="53">
        <v>1.3512999999999999</v>
      </c>
      <c r="G3957" s="53">
        <v>1.6393</v>
      </c>
    </row>
    <row r="3958" spans="1:7" x14ac:dyDescent="0.15">
      <c r="A3958" s="53">
        <v>3521</v>
      </c>
      <c r="B3958" s="11" t="s">
        <v>8900</v>
      </c>
      <c r="C3958" s="53">
        <v>1.0149999999999999</v>
      </c>
      <c r="D3958" s="53">
        <v>1.0149999999999999</v>
      </c>
      <c r="E3958" s="55">
        <v>5.9999999999999995E-4</v>
      </c>
      <c r="F3958" s="53">
        <v>1.0144</v>
      </c>
      <c r="G3958" s="53">
        <v>1.0144</v>
      </c>
    </row>
    <row r="3959" spans="1:7" ht="32" x14ac:dyDescent="0.15">
      <c r="A3959" s="53">
        <v>501105</v>
      </c>
      <c r="B3959" s="11" t="s">
        <v>10761</v>
      </c>
      <c r="C3959" s="53">
        <v>1.0150999999999999</v>
      </c>
      <c r="D3959" s="53">
        <v>1.0150999999999999</v>
      </c>
      <c r="E3959" s="55">
        <v>5.9999999999999995E-4</v>
      </c>
      <c r="F3959" s="53">
        <v>1.0145</v>
      </c>
      <c r="G3959" s="53">
        <v>1.0145</v>
      </c>
    </row>
    <row r="3960" spans="1:7" x14ac:dyDescent="0.15">
      <c r="A3960" s="53">
        <v>166902</v>
      </c>
      <c r="B3960" s="11" t="s">
        <v>8608</v>
      </c>
      <c r="C3960" s="53">
        <v>1.0162</v>
      </c>
      <c r="D3960" s="53">
        <v>1.3762000000000001</v>
      </c>
      <c r="E3960" s="55">
        <v>5.9999999999999995E-4</v>
      </c>
      <c r="F3960" s="53">
        <v>1.0156000000000001</v>
      </c>
      <c r="G3960" s="53">
        <v>1.3755999999999999</v>
      </c>
    </row>
    <row r="3961" spans="1:7" x14ac:dyDescent="0.15">
      <c r="A3961" s="53">
        <v>3668</v>
      </c>
      <c r="B3961" s="11" t="s">
        <v>9977</v>
      </c>
      <c r="C3961" s="53">
        <v>1.0169999999999999</v>
      </c>
      <c r="D3961" s="53">
        <v>1.0369999999999999</v>
      </c>
      <c r="E3961" s="55">
        <v>5.9999999999999995E-4</v>
      </c>
      <c r="F3961" s="53">
        <v>1.0164</v>
      </c>
      <c r="G3961" s="53">
        <v>1.0364</v>
      </c>
    </row>
    <row r="3962" spans="1:7" x14ac:dyDescent="0.15">
      <c r="A3962" s="53">
        <v>4395</v>
      </c>
      <c r="B3962" s="11" t="s">
        <v>6151</v>
      </c>
      <c r="C3962" s="53">
        <v>1.0197000000000001</v>
      </c>
      <c r="D3962" s="53">
        <v>1.0309999999999999</v>
      </c>
      <c r="E3962" s="55">
        <v>5.9999999999999995E-4</v>
      </c>
      <c r="F3962" s="53">
        <v>1.0190999999999999</v>
      </c>
      <c r="G3962" s="53">
        <v>1.0304</v>
      </c>
    </row>
    <row r="3963" spans="1:7" x14ac:dyDescent="0.15">
      <c r="A3963" s="53">
        <v>1160</v>
      </c>
      <c r="B3963" s="11" t="s">
        <v>76</v>
      </c>
      <c r="C3963" s="53">
        <v>1.0226</v>
      </c>
      <c r="D3963" s="53">
        <v>1.0226</v>
      </c>
      <c r="E3963" s="55">
        <v>5.9999999999999995E-4</v>
      </c>
      <c r="F3963" s="53">
        <v>1.022</v>
      </c>
      <c r="G3963" s="53">
        <v>1.022</v>
      </c>
    </row>
    <row r="3964" spans="1:7" x14ac:dyDescent="0.15">
      <c r="A3964" s="53">
        <v>3877</v>
      </c>
      <c r="B3964" s="11" t="s">
        <v>9778</v>
      </c>
      <c r="C3964" s="53">
        <v>1.0259</v>
      </c>
      <c r="D3964" s="53">
        <v>1.0259</v>
      </c>
      <c r="E3964" s="55">
        <v>5.9999999999999995E-4</v>
      </c>
      <c r="F3964" s="53">
        <v>1.0253000000000001</v>
      </c>
      <c r="G3964" s="53">
        <v>1.0253000000000001</v>
      </c>
    </row>
    <row r="3965" spans="1:7" x14ac:dyDescent="0.15">
      <c r="A3965" s="53">
        <v>3219</v>
      </c>
      <c r="B3965" s="11" t="s">
        <v>8581</v>
      </c>
      <c r="C3965" s="53">
        <v>1.0432999999999999</v>
      </c>
      <c r="D3965" s="53">
        <v>1.0432999999999999</v>
      </c>
      <c r="E3965" s="55">
        <v>5.9999999999999995E-4</v>
      </c>
      <c r="F3965" s="53">
        <v>1.0427</v>
      </c>
      <c r="G3965" s="53">
        <v>1.0427</v>
      </c>
    </row>
    <row r="3966" spans="1:7" x14ac:dyDescent="0.15">
      <c r="A3966" s="53">
        <v>2245</v>
      </c>
      <c r="B3966" s="11" t="s">
        <v>9093</v>
      </c>
      <c r="C3966" s="53">
        <v>1.0455000000000001</v>
      </c>
      <c r="D3966" s="53">
        <v>1.0455000000000001</v>
      </c>
      <c r="E3966" s="55">
        <v>5.9999999999999995E-4</v>
      </c>
      <c r="F3966" s="53">
        <v>1.0448999999999999</v>
      </c>
      <c r="G3966" s="53">
        <v>1.0448999999999999</v>
      </c>
    </row>
    <row r="3967" spans="1:7" x14ac:dyDescent="0.15">
      <c r="A3967" s="53">
        <v>3503</v>
      </c>
      <c r="B3967" s="11" t="s">
        <v>8285</v>
      </c>
      <c r="C3967" s="53">
        <v>1.0490999999999999</v>
      </c>
      <c r="D3967" s="53">
        <v>1.0490999999999999</v>
      </c>
      <c r="E3967" s="55">
        <v>5.9999999999999995E-4</v>
      </c>
      <c r="F3967" s="53">
        <v>1.0485</v>
      </c>
      <c r="G3967" s="53">
        <v>1.0485</v>
      </c>
    </row>
    <row r="3968" spans="1:7" x14ac:dyDescent="0.15">
      <c r="A3968" s="53">
        <v>3502</v>
      </c>
      <c r="B3968" s="11" t="s">
        <v>8279</v>
      </c>
      <c r="C3968" s="53">
        <v>1.0575000000000001</v>
      </c>
      <c r="D3968" s="53">
        <v>1.0575000000000001</v>
      </c>
      <c r="E3968" s="55">
        <v>5.9999999999999995E-4</v>
      </c>
      <c r="F3968" s="53">
        <v>1.0569</v>
      </c>
      <c r="G3968" s="53">
        <v>1.0569</v>
      </c>
    </row>
    <row r="3969" spans="1:7" x14ac:dyDescent="0.15">
      <c r="A3969" s="53">
        <v>164205</v>
      </c>
      <c r="B3969" s="11" t="s">
        <v>5799</v>
      </c>
      <c r="C3969" s="53">
        <v>1.0595000000000001</v>
      </c>
      <c r="D3969" s="53">
        <v>1.232</v>
      </c>
      <c r="E3969" s="55">
        <v>5.9999999999999995E-4</v>
      </c>
      <c r="F3969" s="53">
        <v>1.0589</v>
      </c>
      <c r="G3969" s="53">
        <v>1.2313000000000001</v>
      </c>
    </row>
    <row r="3970" spans="1:7" x14ac:dyDescent="0.15">
      <c r="A3970" s="53">
        <v>166003</v>
      </c>
      <c r="B3970" s="11" t="s">
        <v>9089</v>
      </c>
      <c r="C3970" s="53">
        <v>1.0810999999999999</v>
      </c>
      <c r="D3970" s="53">
        <v>1.3946000000000001</v>
      </c>
      <c r="E3970" s="55">
        <v>5.9999999999999995E-4</v>
      </c>
      <c r="F3970" s="53">
        <v>1.0805</v>
      </c>
      <c r="G3970" s="53">
        <v>1.3939999999999999</v>
      </c>
    </row>
    <row r="3971" spans="1:7" x14ac:dyDescent="0.15">
      <c r="A3971" s="53">
        <v>502056</v>
      </c>
      <c r="B3971" s="11" t="s">
        <v>9229</v>
      </c>
      <c r="C3971" s="53">
        <v>0.91459999999999997</v>
      </c>
      <c r="D3971" s="53">
        <v>0.63649999999999995</v>
      </c>
      <c r="E3971" s="55">
        <v>5.0000000000000001E-4</v>
      </c>
      <c r="F3971" s="53">
        <v>0.91410000000000002</v>
      </c>
      <c r="G3971" s="53">
        <v>0.63619999999999999</v>
      </c>
    </row>
    <row r="3972" spans="1:7" x14ac:dyDescent="0.15">
      <c r="A3972" s="53">
        <v>2246</v>
      </c>
      <c r="B3972" s="11" t="s">
        <v>9094</v>
      </c>
      <c r="C3972" s="53">
        <v>1.1021000000000001</v>
      </c>
      <c r="D3972" s="53">
        <v>1.1021000000000001</v>
      </c>
      <c r="E3972" s="55">
        <v>5.0000000000000001E-4</v>
      </c>
      <c r="F3972" s="53">
        <v>1.1014999999999999</v>
      </c>
      <c r="G3972" s="53">
        <v>1.1014999999999999</v>
      </c>
    </row>
    <row r="3973" spans="1:7" x14ac:dyDescent="0.15">
      <c r="A3973" s="53">
        <v>3358</v>
      </c>
      <c r="B3973" s="11" t="s">
        <v>10246</v>
      </c>
      <c r="C3973" s="53">
        <v>0.92120000000000002</v>
      </c>
      <c r="D3973" s="53">
        <v>0.92120000000000002</v>
      </c>
      <c r="E3973" s="55">
        <v>5.0000000000000001E-4</v>
      </c>
      <c r="F3973" s="53">
        <v>0.92069999999999996</v>
      </c>
      <c r="G3973" s="53">
        <v>0.92069999999999996</v>
      </c>
    </row>
    <row r="3974" spans="1:7" x14ac:dyDescent="0.15">
      <c r="A3974" s="53">
        <v>4394</v>
      </c>
      <c r="B3974" s="11" t="s">
        <v>7603</v>
      </c>
      <c r="C3974" s="53">
        <v>0.92820000000000003</v>
      </c>
      <c r="D3974" s="53">
        <v>0.92820000000000003</v>
      </c>
      <c r="E3974" s="55">
        <v>5.0000000000000001E-4</v>
      </c>
      <c r="F3974" s="53">
        <v>0.92769999999999997</v>
      </c>
      <c r="G3974" s="53">
        <v>0.92769999999999997</v>
      </c>
    </row>
    <row r="3975" spans="1:7" x14ac:dyDescent="0.15">
      <c r="A3975" s="53">
        <v>450019</v>
      </c>
      <c r="B3975" s="11" t="s">
        <v>6048</v>
      </c>
      <c r="C3975" s="53">
        <v>1.3085</v>
      </c>
      <c r="D3975" s="53">
        <v>1.3085</v>
      </c>
      <c r="E3975" s="55">
        <v>5.0000000000000001E-4</v>
      </c>
      <c r="F3975" s="53">
        <v>1.3078000000000001</v>
      </c>
      <c r="G3975" s="53">
        <v>1.3078000000000001</v>
      </c>
    </row>
    <row r="3976" spans="1:7" x14ac:dyDescent="0.15">
      <c r="A3976" s="53">
        <v>162107</v>
      </c>
      <c r="B3976" s="11" t="s">
        <v>8048</v>
      </c>
      <c r="C3976" s="53">
        <v>0.75609999999999999</v>
      </c>
      <c r="D3976" s="53">
        <v>0.75609999999999999</v>
      </c>
      <c r="E3976" s="55">
        <v>5.0000000000000001E-4</v>
      </c>
      <c r="F3976" s="53">
        <v>0.75570000000000004</v>
      </c>
      <c r="G3976" s="53">
        <v>0.75570000000000004</v>
      </c>
    </row>
    <row r="3977" spans="1:7" x14ac:dyDescent="0.15">
      <c r="A3977" s="53">
        <v>3300</v>
      </c>
      <c r="B3977" s="11" t="s">
        <v>9733</v>
      </c>
      <c r="C3977" s="53">
        <v>1.1352</v>
      </c>
      <c r="D3977" s="53">
        <v>1.1352</v>
      </c>
      <c r="E3977" s="55">
        <v>5.0000000000000001E-4</v>
      </c>
      <c r="F3977" s="53">
        <v>1.1346000000000001</v>
      </c>
      <c r="G3977" s="53">
        <v>1.1346000000000001</v>
      </c>
    </row>
    <row r="3978" spans="1:7" x14ac:dyDescent="0.15">
      <c r="A3978" s="53">
        <v>450018</v>
      </c>
      <c r="B3978" s="11" t="s">
        <v>6043</v>
      </c>
      <c r="C3978" s="53">
        <v>1.3253999999999999</v>
      </c>
      <c r="D3978" s="53">
        <v>1.3253999999999999</v>
      </c>
      <c r="E3978" s="55">
        <v>5.0000000000000001E-4</v>
      </c>
      <c r="F3978" s="53">
        <v>1.3247</v>
      </c>
      <c r="G3978" s="53">
        <v>1.3247</v>
      </c>
    </row>
    <row r="3979" spans="1:7" x14ac:dyDescent="0.15">
      <c r="A3979" s="53">
        <v>1157</v>
      </c>
      <c r="B3979" s="11" t="s">
        <v>6256</v>
      </c>
      <c r="C3979" s="53">
        <v>1.1485000000000001</v>
      </c>
      <c r="D3979" s="53">
        <v>1.1485000000000001</v>
      </c>
      <c r="E3979" s="55">
        <v>5.0000000000000001E-4</v>
      </c>
      <c r="F3979" s="53">
        <v>1.1478999999999999</v>
      </c>
      <c r="G3979" s="53">
        <v>1.1478999999999999</v>
      </c>
    </row>
    <row r="3980" spans="1:7" x14ac:dyDescent="0.15">
      <c r="A3980" s="53">
        <v>379010</v>
      </c>
      <c r="B3980" s="11" t="s">
        <v>7715</v>
      </c>
      <c r="C3980" s="53">
        <v>1.9770000000000001</v>
      </c>
      <c r="D3980" s="53">
        <v>2.0169999999999999</v>
      </c>
      <c r="E3980" s="55">
        <v>5.0000000000000001E-4</v>
      </c>
      <c r="F3980" s="53">
        <v>1.976</v>
      </c>
      <c r="G3980" s="53">
        <v>2.016</v>
      </c>
    </row>
    <row r="3981" spans="1:7" x14ac:dyDescent="0.15">
      <c r="A3981" s="53">
        <v>3814</v>
      </c>
      <c r="B3981" s="11" t="s">
        <v>8467</v>
      </c>
      <c r="C3981" s="53">
        <v>0.98880000000000001</v>
      </c>
      <c r="D3981" s="53">
        <v>0.98880000000000001</v>
      </c>
      <c r="E3981" s="55">
        <v>5.0000000000000001E-4</v>
      </c>
      <c r="F3981" s="53">
        <v>0.98829999999999996</v>
      </c>
      <c r="G3981" s="53">
        <v>0.98829999999999996</v>
      </c>
    </row>
    <row r="3982" spans="1:7" x14ac:dyDescent="0.15">
      <c r="A3982" s="53">
        <v>2145</v>
      </c>
      <c r="B3982" s="11" t="s">
        <v>8388</v>
      </c>
      <c r="C3982" s="53">
        <v>0.99409999999999998</v>
      </c>
      <c r="D3982" s="53">
        <v>0.99409999999999998</v>
      </c>
      <c r="E3982" s="55">
        <v>5.0000000000000001E-4</v>
      </c>
      <c r="F3982" s="53">
        <v>0.99360000000000004</v>
      </c>
      <c r="G3982" s="53">
        <v>0.99360000000000004</v>
      </c>
    </row>
    <row r="3983" spans="1:7" x14ac:dyDescent="0.15">
      <c r="A3983" s="53">
        <v>3260</v>
      </c>
      <c r="B3983" s="11" t="s">
        <v>10007</v>
      </c>
      <c r="C3983" s="53">
        <v>0.99739999999999995</v>
      </c>
      <c r="D3983" s="53">
        <v>0.99739999999999995</v>
      </c>
      <c r="E3983" s="55">
        <v>5.0000000000000001E-4</v>
      </c>
      <c r="F3983" s="53">
        <v>0.99690000000000001</v>
      </c>
      <c r="G3983" s="53">
        <v>0.99690000000000001</v>
      </c>
    </row>
    <row r="3984" spans="1:7" x14ac:dyDescent="0.15">
      <c r="A3984" s="53">
        <v>3809</v>
      </c>
      <c r="B3984" s="11" t="s">
        <v>10235</v>
      </c>
      <c r="C3984" s="53">
        <v>1.0014000000000001</v>
      </c>
      <c r="D3984" s="53">
        <v>1.0014000000000001</v>
      </c>
      <c r="E3984" s="55">
        <v>5.0000000000000001E-4</v>
      </c>
      <c r="F3984" s="53">
        <v>1.0008999999999999</v>
      </c>
      <c r="G3984" s="53">
        <v>1.0008999999999999</v>
      </c>
    </row>
    <row r="3985" spans="1:7" x14ac:dyDescent="0.15">
      <c r="A3985" s="53">
        <v>675083</v>
      </c>
      <c r="B3985" s="11" t="s">
        <v>5704</v>
      </c>
      <c r="C3985" s="53">
        <v>1.002</v>
      </c>
      <c r="D3985" s="53">
        <v>1.002</v>
      </c>
      <c r="E3985" s="55">
        <v>5.0000000000000001E-4</v>
      </c>
      <c r="F3985" s="53">
        <v>1.0015000000000001</v>
      </c>
      <c r="G3985" s="53">
        <v>1.0015000000000001</v>
      </c>
    </row>
    <row r="3986" spans="1:7" x14ac:dyDescent="0.15">
      <c r="A3986" s="53">
        <v>3455</v>
      </c>
      <c r="B3986" s="11" t="s">
        <v>9772</v>
      </c>
      <c r="C3986" s="53">
        <v>1.0024</v>
      </c>
      <c r="D3986" s="53">
        <v>1.0024</v>
      </c>
      <c r="E3986" s="55">
        <v>5.0000000000000001E-4</v>
      </c>
      <c r="F3986" s="53">
        <v>1.0019</v>
      </c>
      <c r="G3986" s="53">
        <v>1.0019</v>
      </c>
    </row>
    <row r="3987" spans="1:7" x14ac:dyDescent="0.15">
      <c r="A3987" s="53">
        <v>428</v>
      </c>
      <c r="B3987" s="11" t="s">
        <v>10021</v>
      </c>
      <c r="C3987" s="53">
        <v>1.0074000000000001</v>
      </c>
      <c r="D3987" s="53">
        <v>0</v>
      </c>
      <c r="E3987" s="55">
        <v>5.0000000000000001E-4</v>
      </c>
      <c r="F3987" s="53">
        <v>1.0068999999999999</v>
      </c>
      <c r="G3987" s="53">
        <v>0</v>
      </c>
    </row>
    <row r="3988" spans="1:7" x14ac:dyDescent="0.15">
      <c r="A3988" s="53">
        <v>2533</v>
      </c>
      <c r="B3988" s="11" t="s">
        <v>72</v>
      </c>
      <c r="C3988" s="53">
        <v>1.0076000000000001</v>
      </c>
      <c r="D3988" s="53">
        <v>1.2087000000000001</v>
      </c>
      <c r="E3988" s="55">
        <v>5.0000000000000001E-4</v>
      </c>
      <c r="F3988" s="53">
        <v>1.0071000000000001</v>
      </c>
      <c r="G3988" s="53">
        <v>1.2081999999999999</v>
      </c>
    </row>
    <row r="3989" spans="1:7" x14ac:dyDescent="0.15">
      <c r="A3989" s="53">
        <v>2027</v>
      </c>
      <c r="B3989" s="11" t="s">
        <v>69</v>
      </c>
      <c r="C3989" s="53">
        <v>1.0077</v>
      </c>
      <c r="D3989" s="53">
        <v>1.0577000000000001</v>
      </c>
      <c r="E3989" s="55">
        <v>5.0000000000000001E-4</v>
      </c>
      <c r="F3989" s="53">
        <v>1.0072000000000001</v>
      </c>
      <c r="G3989" s="53">
        <v>1.0571999999999999</v>
      </c>
    </row>
    <row r="3990" spans="1:7" x14ac:dyDescent="0.15">
      <c r="A3990" s="53">
        <v>4615</v>
      </c>
      <c r="B3990" s="11" t="s">
        <v>7198</v>
      </c>
      <c r="C3990" s="53">
        <v>1.0118</v>
      </c>
      <c r="D3990" s="53">
        <v>1.0118</v>
      </c>
      <c r="E3990" s="55">
        <v>5.0000000000000001E-4</v>
      </c>
      <c r="F3990" s="53">
        <v>1.0113000000000001</v>
      </c>
      <c r="G3990" s="53">
        <v>1.0113000000000001</v>
      </c>
    </row>
    <row r="3991" spans="1:7" x14ac:dyDescent="0.15">
      <c r="A3991" s="53">
        <v>3078</v>
      </c>
      <c r="B3991" s="11" t="s">
        <v>9098</v>
      </c>
      <c r="C3991" s="53">
        <v>1.0119</v>
      </c>
      <c r="D3991" s="53">
        <v>1.0319</v>
      </c>
      <c r="E3991" s="55">
        <v>5.0000000000000001E-4</v>
      </c>
      <c r="F3991" s="53">
        <v>1.0114000000000001</v>
      </c>
      <c r="G3991" s="53">
        <v>1.0314000000000001</v>
      </c>
    </row>
    <row r="3992" spans="1:7" x14ac:dyDescent="0.15">
      <c r="A3992" s="53">
        <v>3669</v>
      </c>
      <c r="B3992" s="11" t="s">
        <v>9966</v>
      </c>
      <c r="C3992" s="53">
        <v>1.012</v>
      </c>
      <c r="D3992" s="53">
        <v>1.032</v>
      </c>
      <c r="E3992" s="55">
        <v>5.0000000000000001E-4</v>
      </c>
      <c r="F3992" s="53">
        <v>1.0115000000000001</v>
      </c>
      <c r="G3992" s="53">
        <v>1.0315000000000001</v>
      </c>
    </row>
    <row r="3993" spans="1:7" x14ac:dyDescent="0.15">
      <c r="A3993" s="53">
        <v>1161</v>
      </c>
      <c r="B3993" s="11" t="s">
        <v>75</v>
      </c>
      <c r="C3993" s="53">
        <v>1.0121</v>
      </c>
      <c r="D3993" s="53">
        <v>1.0121</v>
      </c>
      <c r="E3993" s="55">
        <v>5.0000000000000001E-4</v>
      </c>
      <c r="F3993" s="53">
        <v>1.0116000000000001</v>
      </c>
      <c r="G3993" s="53">
        <v>1.0116000000000001</v>
      </c>
    </row>
    <row r="3994" spans="1:7" x14ac:dyDescent="0.15">
      <c r="A3994" s="53">
        <v>4614</v>
      </c>
      <c r="B3994" s="11" t="s">
        <v>7199</v>
      </c>
      <c r="C3994" s="53">
        <v>1.0135000000000001</v>
      </c>
      <c r="D3994" s="53">
        <v>1.0135000000000001</v>
      </c>
      <c r="E3994" s="55">
        <v>5.0000000000000001E-4</v>
      </c>
      <c r="F3994" s="53">
        <v>1.0129999999999999</v>
      </c>
      <c r="G3994" s="53">
        <v>1.0129999999999999</v>
      </c>
    </row>
    <row r="3995" spans="1:7" x14ac:dyDescent="0.15">
      <c r="A3995" s="53">
        <v>3156</v>
      </c>
      <c r="B3995" s="11" t="s">
        <v>9976</v>
      </c>
      <c r="C3995" s="53">
        <v>1.0156000000000001</v>
      </c>
      <c r="D3995" s="53">
        <v>1.0156000000000001</v>
      </c>
      <c r="E3995" s="55">
        <v>5.0000000000000001E-4</v>
      </c>
      <c r="F3995" s="53">
        <v>1.0150999999999999</v>
      </c>
      <c r="G3995" s="53">
        <v>1.0150999999999999</v>
      </c>
    </row>
    <row r="3996" spans="1:7" x14ac:dyDescent="0.15">
      <c r="A3996" s="53">
        <v>3454</v>
      </c>
      <c r="B3996" s="11" t="s">
        <v>9767</v>
      </c>
      <c r="C3996" s="53">
        <v>1.0165</v>
      </c>
      <c r="D3996" s="53">
        <v>1.0165</v>
      </c>
      <c r="E3996" s="55">
        <v>5.0000000000000001E-4</v>
      </c>
      <c r="F3996" s="53">
        <v>1.016</v>
      </c>
      <c r="G3996" s="53">
        <v>1.016</v>
      </c>
    </row>
    <row r="3997" spans="1:7" x14ac:dyDescent="0.15">
      <c r="A3997" s="53">
        <v>3158</v>
      </c>
      <c r="B3997" s="11" t="s">
        <v>8937</v>
      </c>
      <c r="C3997" s="53">
        <v>1.0167999999999999</v>
      </c>
      <c r="D3997" s="53">
        <v>1.0167999999999999</v>
      </c>
      <c r="E3997" s="55">
        <v>5.0000000000000001E-4</v>
      </c>
      <c r="F3997" s="53">
        <v>1.0163</v>
      </c>
      <c r="G3997" s="53">
        <v>1.0163</v>
      </c>
    </row>
    <row r="3998" spans="1:7" x14ac:dyDescent="0.15">
      <c r="A3998" s="53">
        <v>3520</v>
      </c>
      <c r="B3998" s="11" t="s">
        <v>8840</v>
      </c>
      <c r="C3998" s="53">
        <v>1.0172000000000001</v>
      </c>
      <c r="D3998" s="53">
        <v>1.0172000000000001</v>
      </c>
      <c r="E3998" s="55">
        <v>5.0000000000000001E-4</v>
      </c>
      <c r="F3998" s="53">
        <v>1.0166999999999999</v>
      </c>
      <c r="G3998" s="53">
        <v>1.0166999999999999</v>
      </c>
    </row>
    <row r="3999" spans="1:7" x14ac:dyDescent="0.15">
      <c r="A3999" s="53">
        <v>660109</v>
      </c>
      <c r="B3999" s="11" t="s">
        <v>361</v>
      </c>
      <c r="C3999" s="53">
        <v>1.4273</v>
      </c>
      <c r="D3999" s="53">
        <v>1.4983</v>
      </c>
      <c r="E3999" s="55">
        <v>5.0000000000000001E-4</v>
      </c>
      <c r="F3999" s="53">
        <v>1.4266000000000001</v>
      </c>
      <c r="G3999" s="53">
        <v>1.4976</v>
      </c>
    </row>
    <row r="4000" spans="1:7" x14ac:dyDescent="0.15">
      <c r="A4000" s="53">
        <v>3619</v>
      </c>
      <c r="B4000" s="11" t="s">
        <v>10034</v>
      </c>
      <c r="C4000" s="53">
        <v>1.0210999999999999</v>
      </c>
      <c r="D4000" s="53">
        <v>1.0210999999999999</v>
      </c>
      <c r="E4000" s="55">
        <v>5.0000000000000001E-4</v>
      </c>
      <c r="F4000" s="53">
        <v>1.0206</v>
      </c>
      <c r="G4000" s="53">
        <v>1.0206</v>
      </c>
    </row>
    <row r="4001" spans="1:7" x14ac:dyDescent="0.15">
      <c r="A4001" s="53">
        <v>3878</v>
      </c>
      <c r="B4001" s="11" t="s">
        <v>9784</v>
      </c>
      <c r="C4001" s="53">
        <v>1.0217000000000001</v>
      </c>
      <c r="D4001" s="53">
        <v>1.0217000000000001</v>
      </c>
      <c r="E4001" s="55">
        <v>5.0000000000000001E-4</v>
      </c>
      <c r="F4001" s="53">
        <v>1.0212000000000001</v>
      </c>
      <c r="G4001" s="53">
        <v>1.0212000000000001</v>
      </c>
    </row>
    <row r="4002" spans="1:7" x14ac:dyDescent="0.15">
      <c r="A4002" s="53">
        <v>3406</v>
      </c>
      <c r="B4002" s="11" t="s">
        <v>8518</v>
      </c>
      <c r="C4002" s="53">
        <v>1.0217000000000001</v>
      </c>
      <c r="D4002" s="53">
        <v>1.0217000000000001</v>
      </c>
      <c r="E4002" s="55">
        <v>5.0000000000000001E-4</v>
      </c>
      <c r="F4002" s="53">
        <v>1.0212000000000001</v>
      </c>
      <c r="G4002" s="53">
        <v>1.0212000000000001</v>
      </c>
    </row>
    <row r="4003" spans="1:7" x14ac:dyDescent="0.15">
      <c r="A4003" s="53">
        <v>3618</v>
      </c>
      <c r="B4003" s="11" t="s">
        <v>10176</v>
      </c>
      <c r="C4003" s="53">
        <v>1.0234000000000001</v>
      </c>
      <c r="D4003" s="53">
        <v>1.0234000000000001</v>
      </c>
      <c r="E4003" s="55">
        <v>5.0000000000000001E-4</v>
      </c>
      <c r="F4003" s="53">
        <v>1.0228999999999999</v>
      </c>
      <c r="G4003" s="53">
        <v>1.0228999999999999</v>
      </c>
    </row>
    <row r="4004" spans="1:7" x14ac:dyDescent="0.15">
      <c r="A4004" s="53">
        <v>3063</v>
      </c>
      <c r="B4004" s="11" t="s">
        <v>8716</v>
      </c>
      <c r="C4004" s="53">
        <v>1.0246</v>
      </c>
      <c r="D4004" s="53">
        <v>1.0246</v>
      </c>
      <c r="E4004" s="55">
        <v>5.0000000000000001E-4</v>
      </c>
      <c r="F4004" s="53">
        <v>1.0241</v>
      </c>
      <c r="G4004" s="53">
        <v>1.0241</v>
      </c>
    </row>
    <row r="4005" spans="1:7" x14ac:dyDescent="0.15">
      <c r="A4005" s="53">
        <v>3383</v>
      </c>
      <c r="B4005" s="11" t="s">
        <v>8746</v>
      </c>
      <c r="C4005" s="53">
        <v>1.0310999999999999</v>
      </c>
      <c r="D4005" s="53">
        <v>1.0390999999999999</v>
      </c>
      <c r="E4005" s="55">
        <v>5.0000000000000001E-4</v>
      </c>
      <c r="F4005" s="53">
        <v>1.0306</v>
      </c>
      <c r="G4005" s="53">
        <v>1.0386</v>
      </c>
    </row>
    <row r="4006" spans="1:7" x14ac:dyDescent="0.15">
      <c r="A4006" s="53">
        <v>164510</v>
      </c>
      <c r="B4006" s="11" t="s">
        <v>6015</v>
      </c>
      <c r="C4006" s="53">
        <v>1.0327999999999999</v>
      </c>
      <c r="D4006" s="53">
        <v>1.1487000000000001</v>
      </c>
      <c r="E4006" s="55">
        <v>5.0000000000000001E-4</v>
      </c>
      <c r="F4006" s="53">
        <v>1.0323</v>
      </c>
      <c r="G4006" s="53">
        <v>1.1482000000000001</v>
      </c>
    </row>
    <row r="4007" spans="1:7" x14ac:dyDescent="0.15">
      <c r="A4007" s="53">
        <v>503</v>
      </c>
      <c r="B4007" s="11" t="s">
        <v>10243</v>
      </c>
      <c r="C4007" s="53">
        <v>1.0348999999999999</v>
      </c>
      <c r="D4007" s="53">
        <v>1.1939</v>
      </c>
      <c r="E4007" s="55">
        <v>5.0000000000000001E-4</v>
      </c>
      <c r="F4007" s="53">
        <v>1.0344</v>
      </c>
      <c r="G4007" s="53">
        <v>1.1934</v>
      </c>
    </row>
    <row r="4008" spans="1:7" x14ac:dyDescent="0.15">
      <c r="A4008" s="53">
        <v>164509</v>
      </c>
      <c r="B4008" s="11" t="s">
        <v>6019</v>
      </c>
      <c r="C4008" s="53">
        <v>1.0362</v>
      </c>
      <c r="D4008" s="53">
        <v>1.5173000000000001</v>
      </c>
      <c r="E4008" s="55">
        <v>5.0000000000000001E-4</v>
      </c>
      <c r="F4008" s="53">
        <v>1.0357000000000001</v>
      </c>
      <c r="G4008" s="53">
        <v>1.5167999999999999</v>
      </c>
    </row>
    <row r="4009" spans="1:7" x14ac:dyDescent="0.15">
      <c r="A4009" s="53">
        <v>3716</v>
      </c>
      <c r="B4009" s="11" t="s">
        <v>10416</v>
      </c>
      <c r="C4009" s="53">
        <v>1.0371999999999999</v>
      </c>
      <c r="D4009" s="53">
        <v>1.0371999999999999</v>
      </c>
      <c r="E4009" s="55">
        <v>5.0000000000000001E-4</v>
      </c>
      <c r="F4009" s="53">
        <v>1.0367</v>
      </c>
      <c r="G4009" s="53">
        <v>1.0367</v>
      </c>
    </row>
    <row r="4010" spans="1:7" x14ac:dyDescent="0.15">
      <c r="A4010" s="53">
        <v>4181</v>
      </c>
      <c r="B4010" s="11" t="s">
        <v>8891</v>
      </c>
      <c r="C4010" s="53">
        <v>1.0373000000000001</v>
      </c>
      <c r="D4010" s="53">
        <v>1.0373000000000001</v>
      </c>
      <c r="E4010" s="55">
        <v>5.0000000000000001E-4</v>
      </c>
      <c r="F4010" s="53">
        <v>1.0367999999999999</v>
      </c>
      <c r="G4010" s="53">
        <v>1.0367999999999999</v>
      </c>
    </row>
    <row r="4011" spans="1:7" x14ac:dyDescent="0.15">
      <c r="A4011" s="53">
        <v>4180</v>
      </c>
      <c r="B4011" s="11" t="s">
        <v>8829</v>
      </c>
      <c r="C4011" s="53">
        <v>1.0373000000000001</v>
      </c>
      <c r="D4011" s="53">
        <v>1.0373000000000001</v>
      </c>
      <c r="E4011" s="55">
        <v>5.0000000000000001E-4</v>
      </c>
      <c r="F4011" s="53">
        <v>1.0367999999999999</v>
      </c>
      <c r="G4011" s="53">
        <v>1.0367999999999999</v>
      </c>
    </row>
    <row r="4012" spans="1:7" x14ac:dyDescent="0.15">
      <c r="A4012" s="53">
        <v>3062</v>
      </c>
      <c r="B4012" s="11" t="s">
        <v>8679</v>
      </c>
      <c r="C4012" s="53">
        <v>1.0396000000000001</v>
      </c>
      <c r="D4012" s="53">
        <v>1.0396000000000001</v>
      </c>
      <c r="E4012" s="55">
        <v>5.0000000000000001E-4</v>
      </c>
      <c r="F4012" s="53">
        <v>1.0390999999999999</v>
      </c>
      <c r="G4012" s="53">
        <v>1.0390999999999999</v>
      </c>
    </row>
    <row r="4013" spans="1:7" x14ac:dyDescent="0.15">
      <c r="A4013" s="53">
        <v>3672</v>
      </c>
      <c r="B4013" s="11" t="s">
        <v>8750</v>
      </c>
      <c r="C4013" s="53">
        <v>1.0407</v>
      </c>
      <c r="D4013" s="53">
        <v>1.0447</v>
      </c>
      <c r="E4013" s="55">
        <v>5.0000000000000001E-4</v>
      </c>
      <c r="F4013" s="53">
        <v>1.0402</v>
      </c>
      <c r="G4013" s="53">
        <v>1.0442</v>
      </c>
    </row>
    <row r="4014" spans="1:7" x14ac:dyDescent="0.15">
      <c r="A4014" s="53">
        <v>660009</v>
      </c>
      <c r="B4014" s="11" t="s">
        <v>362</v>
      </c>
      <c r="C4014" s="53">
        <v>1.4623999999999999</v>
      </c>
      <c r="D4014" s="53">
        <v>1.5334000000000001</v>
      </c>
      <c r="E4014" s="55">
        <v>5.0000000000000001E-4</v>
      </c>
      <c r="F4014" s="53">
        <v>1.4617</v>
      </c>
      <c r="G4014" s="53">
        <v>1.5327</v>
      </c>
    </row>
    <row r="4015" spans="1:7" x14ac:dyDescent="0.15">
      <c r="A4015" s="53">
        <v>1754</v>
      </c>
      <c r="B4015" s="11" t="s">
        <v>7964</v>
      </c>
      <c r="C4015" s="53">
        <v>1.0592999999999999</v>
      </c>
      <c r="D4015" s="53">
        <v>1.0592999999999999</v>
      </c>
      <c r="E4015" s="55">
        <v>5.0000000000000001E-4</v>
      </c>
      <c r="F4015" s="53">
        <v>1.0588</v>
      </c>
      <c r="G4015" s="53">
        <v>1.0588</v>
      </c>
    </row>
    <row r="4016" spans="1:7" x14ac:dyDescent="0.15">
      <c r="A4016" s="53">
        <v>673081</v>
      </c>
      <c r="B4016" s="11" t="s">
        <v>329</v>
      </c>
      <c r="C4016" s="53">
        <v>1.0651999999999999</v>
      </c>
      <c r="D4016" s="53">
        <v>1.0651999999999999</v>
      </c>
      <c r="E4016" s="55">
        <v>5.0000000000000001E-4</v>
      </c>
      <c r="F4016" s="53">
        <v>1.0647</v>
      </c>
      <c r="G4016" s="53">
        <v>1.0647</v>
      </c>
    </row>
    <row r="4017" spans="1:7" x14ac:dyDescent="0.15">
      <c r="A4017" s="53">
        <v>166004</v>
      </c>
      <c r="B4017" s="11" t="s">
        <v>9088</v>
      </c>
      <c r="C4017" s="53">
        <v>1.0713999999999999</v>
      </c>
      <c r="D4017" s="53">
        <v>1.3533999999999999</v>
      </c>
      <c r="E4017" s="55">
        <v>5.0000000000000001E-4</v>
      </c>
      <c r="F4017" s="53">
        <v>1.0709</v>
      </c>
      <c r="G4017" s="53">
        <v>1.3529</v>
      </c>
    </row>
    <row r="4018" spans="1:7" x14ac:dyDescent="0.15">
      <c r="A4018" s="53">
        <v>3695</v>
      </c>
      <c r="B4018" s="11" t="s">
        <v>6107</v>
      </c>
      <c r="C4018" s="53">
        <v>1.0868</v>
      </c>
      <c r="D4018" s="53">
        <v>1.0868</v>
      </c>
      <c r="E4018" s="55">
        <v>5.0000000000000001E-4</v>
      </c>
      <c r="F4018" s="53">
        <v>1.0863</v>
      </c>
      <c r="G4018" s="53">
        <v>1.0863</v>
      </c>
    </row>
    <row r="4019" spans="1:7" x14ac:dyDescent="0.15">
      <c r="A4019" s="53">
        <v>217003</v>
      </c>
      <c r="B4019" s="11" t="s">
        <v>9946</v>
      </c>
      <c r="C4019" s="53">
        <v>1.1185</v>
      </c>
      <c r="D4019" s="53">
        <v>1.94</v>
      </c>
      <c r="E4019" s="55">
        <v>4.0000000000000002E-4</v>
      </c>
      <c r="F4019" s="53">
        <v>1.1180000000000001</v>
      </c>
      <c r="G4019" s="53">
        <v>1.9395</v>
      </c>
    </row>
    <row r="4020" spans="1:7" x14ac:dyDescent="0.15">
      <c r="A4020" s="53">
        <v>217203</v>
      </c>
      <c r="B4020" s="11" t="s">
        <v>9948</v>
      </c>
      <c r="C4020" s="53">
        <v>1.1378999999999999</v>
      </c>
      <c r="D4020" s="53">
        <v>1.8914</v>
      </c>
      <c r="E4020" s="55">
        <v>4.0000000000000002E-4</v>
      </c>
      <c r="F4020" s="53">
        <v>1.1374</v>
      </c>
      <c r="G4020" s="53">
        <v>1.8909</v>
      </c>
    </row>
    <row r="4021" spans="1:7" x14ac:dyDescent="0.15">
      <c r="A4021" s="53">
        <v>3765</v>
      </c>
      <c r="B4021" s="11" t="s">
        <v>9196</v>
      </c>
      <c r="C4021" s="53">
        <v>0.92190000000000005</v>
      </c>
      <c r="D4021" s="53">
        <v>0.92190000000000005</v>
      </c>
      <c r="E4021" s="55">
        <v>4.0000000000000002E-4</v>
      </c>
      <c r="F4021" s="53">
        <v>0.92149999999999999</v>
      </c>
      <c r="G4021" s="53">
        <v>0.92149999999999999</v>
      </c>
    </row>
    <row r="4022" spans="1:7" x14ac:dyDescent="0.15">
      <c r="A4022" s="53">
        <v>164812</v>
      </c>
      <c r="B4022" s="11" t="s">
        <v>7411</v>
      </c>
      <c r="C4022" s="53">
        <v>0.93159999999999998</v>
      </c>
      <c r="D4022" s="53">
        <v>1.1386000000000001</v>
      </c>
      <c r="E4022" s="55">
        <v>4.0000000000000002E-4</v>
      </c>
      <c r="F4022" s="53">
        <v>0.93120000000000003</v>
      </c>
      <c r="G4022" s="53">
        <v>1.1382000000000001</v>
      </c>
    </row>
    <row r="4023" spans="1:7" x14ac:dyDescent="0.15">
      <c r="A4023" s="53">
        <v>159952</v>
      </c>
      <c r="B4023" s="11" t="s">
        <v>9191</v>
      </c>
      <c r="C4023" s="53">
        <v>0.93330000000000002</v>
      </c>
      <c r="D4023" s="53">
        <v>0.93330000000000002</v>
      </c>
      <c r="E4023" s="55">
        <v>4.0000000000000002E-4</v>
      </c>
      <c r="F4023" s="53">
        <v>0.93289999999999995</v>
      </c>
      <c r="G4023" s="53">
        <v>0.93289999999999995</v>
      </c>
    </row>
    <row r="4024" spans="1:7" x14ac:dyDescent="0.15">
      <c r="A4024" s="53">
        <v>5360</v>
      </c>
      <c r="B4024" s="11" t="s">
        <v>9119</v>
      </c>
      <c r="C4024" s="53">
        <v>0.95909999999999995</v>
      </c>
      <c r="D4024" s="53">
        <v>0.95909999999999995</v>
      </c>
      <c r="E4024" s="55">
        <v>4.0000000000000002E-4</v>
      </c>
      <c r="F4024" s="53">
        <v>0.9587</v>
      </c>
      <c r="G4024" s="53">
        <v>0.9587</v>
      </c>
    </row>
    <row r="4025" spans="1:7" x14ac:dyDescent="0.15">
      <c r="A4025" s="53">
        <v>3988</v>
      </c>
      <c r="B4025" s="11" t="s">
        <v>8464</v>
      </c>
      <c r="C4025" s="53">
        <v>0.9728</v>
      </c>
      <c r="D4025" s="53">
        <v>0.9728</v>
      </c>
      <c r="E4025" s="55">
        <v>4.0000000000000002E-4</v>
      </c>
      <c r="F4025" s="53">
        <v>0.97240000000000004</v>
      </c>
      <c r="G4025" s="53">
        <v>0.97240000000000004</v>
      </c>
    </row>
    <row r="4026" spans="1:7" x14ac:dyDescent="0.15">
      <c r="A4026" s="53">
        <v>3987</v>
      </c>
      <c r="B4026" s="11" t="s">
        <v>8465</v>
      </c>
      <c r="C4026" s="53">
        <v>0.97540000000000004</v>
      </c>
      <c r="D4026" s="53">
        <v>0.97540000000000004</v>
      </c>
      <c r="E4026" s="55">
        <v>4.0000000000000002E-4</v>
      </c>
      <c r="F4026" s="53">
        <v>0.97499999999999998</v>
      </c>
      <c r="G4026" s="53">
        <v>0.97499999999999998</v>
      </c>
    </row>
    <row r="4027" spans="1:7" x14ac:dyDescent="0.15">
      <c r="A4027" s="53">
        <v>3815</v>
      </c>
      <c r="B4027" s="11" t="s">
        <v>8476</v>
      </c>
      <c r="C4027" s="53">
        <v>0.98099999999999998</v>
      </c>
      <c r="D4027" s="53">
        <v>0.98099999999999998</v>
      </c>
      <c r="E4027" s="55">
        <v>4.0000000000000002E-4</v>
      </c>
      <c r="F4027" s="53">
        <v>0.98060000000000003</v>
      </c>
      <c r="G4027" s="53">
        <v>0.98060000000000003</v>
      </c>
    </row>
    <row r="4028" spans="1:7" x14ac:dyDescent="0.15">
      <c r="A4028" s="53">
        <v>180031</v>
      </c>
      <c r="B4028" s="11" t="s">
        <v>7481</v>
      </c>
      <c r="C4028" s="53">
        <v>2.468</v>
      </c>
      <c r="D4028" s="53">
        <v>3.7080000000000002</v>
      </c>
      <c r="E4028" s="55">
        <v>4.0000000000000002E-4</v>
      </c>
      <c r="F4028" s="53">
        <v>2.4670000000000001</v>
      </c>
      <c r="G4028" s="53">
        <v>3.7069999999999999</v>
      </c>
    </row>
    <row r="4029" spans="1:7" x14ac:dyDescent="0.15">
      <c r="A4029" s="53">
        <v>675121</v>
      </c>
      <c r="B4029" s="11" t="s">
        <v>6073</v>
      </c>
      <c r="C4029" s="53">
        <v>0.98880000000000001</v>
      </c>
      <c r="D4029" s="53">
        <v>0.98880000000000001</v>
      </c>
      <c r="E4029" s="55">
        <v>4.0000000000000002E-4</v>
      </c>
      <c r="F4029" s="53">
        <v>0.98839999999999995</v>
      </c>
      <c r="G4029" s="53">
        <v>0.98839999999999995</v>
      </c>
    </row>
    <row r="4030" spans="1:7" x14ac:dyDescent="0.15">
      <c r="A4030" s="53">
        <v>675093</v>
      </c>
      <c r="B4030" s="11" t="s">
        <v>5709</v>
      </c>
      <c r="C4030" s="53">
        <v>0.99460000000000004</v>
      </c>
      <c r="D4030" s="53">
        <v>0.99460000000000004</v>
      </c>
      <c r="E4030" s="55">
        <v>4.0000000000000002E-4</v>
      </c>
      <c r="F4030" s="53">
        <v>0.99419999999999997</v>
      </c>
      <c r="G4030" s="53">
        <v>0.99419999999999997</v>
      </c>
    </row>
    <row r="4031" spans="1:7" x14ac:dyDescent="0.15">
      <c r="A4031" s="53">
        <v>519189</v>
      </c>
      <c r="B4031" s="11" t="s">
        <v>8791</v>
      </c>
      <c r="C4031" s="53">
        <v>1.2450000000000001</v>
      </c>
      <c r="D4031" s="53">
        <v>1.2450000000000001</v>
      </c>
      <c r="E4031" s="55">
        <v>4.0000000000000002E-4</v>
      </c>
      <c r="F4031" s="53">
        <v>1.2444999999999999</v>
      </c>
      <c r="G4031" s="53">
        <v>1.2444999999999999</v>
      </c>
    </row>
    <row r="4032" spans="1:7" x14ac:dyDescent="0.15">
      <c r="A4032" s="53">
        <v>4808</v>
      </c>
      <c r="B4032" s="11" t="s">
        <v>5696</v>
      </c>
      <c r="C4032" s="53">
        <v>1.0009999999999999</v>
      </c>
      <c r="D4032" s="53">
        <v>1.0009999999999999</v>
      </c>
      <c r="E4032" s="55">
        <v>4.0000000000000002E-4</v>
      </c>
      <c r="F4032" s="53">
        <v>1.0005999999999999</v>
      </c>
      <c r="G4032" s="53">
        <v>1.0005999999999999</v>
      </c>
    </row>
    <row r="4033" spans="1:7" x14ac:dyDescent="0.15">
      <c r="A4033" s="53">
        <v>4608</v>
      </c>
      <c r="B4033" s="11" t="s">
        <v>8516</v>
      </c>
      <c r="C4033" s="53">
        <v>1.0021</v>
      </c>
      <c r="D4033" s="53">
        <v>1.0021</v>
      </c>
      <c r="E4033" s="55">
        <v>4.0000000000000002E-4</v>
      </c>
      <c r="F4033" s="53">
        <v>1.0017</v>
      </c>
      <c r="G4033" s="53">
        <v>1.0017</v>
      </c>
    </row>
    <row r="4034" spans="1:7" x14ac:dyDescent="0.15">
      <c r="A4034" s="53">
        <v>3976</v>
      </c>
      <c r="B4034" s="11" t="s">
        <v>8484</v>
      </c>
      <c r="C4034" s="53">
        <v>1.0067999999999999</v>
      </c>
      <c r="D4034" s="53">
        <v>1.0067999999999999</v>
      </c>
      <c r="E4034" s="55">
        <v>4.0000000000000002E-4</v>
      </c>
      <c r="F4034" s="53">
        <v>1.0064</v>
      </c>
      <c r="G4034" s="53">
        <v>1.0064</v>
      </c>
    </row>
    <row r="4035" spans="1:7" x14ac:dyDescent="0.15">
      <c r="A4035" s="53">
        <v>3651</v>
      </c>
      <c r="B4035" s="11" t="s">
        <v>9908</v>
      </c>
      <c r="C4035" s="53">
        <v>1.0076000000000001</v>
      </c>
      <c r="D4035" s="53">
        <v>1.0163</v>
      </c>
      <c r="E4035" s="55">
        <v>4.0000000000000002E-4</v>
      </c>
      <c r="F4035" s="53">
        <v>1.0072000000000001</v>
      </c>
      <c r="G4035" s="53">
        <v>1.0159</v>
      </c>
    </row>
    <row r="4036" spans="1:7" x14ac:dyDescent="0.15">
      <c r="A4036" s="53">
        <v>4609</v>
      </c>
      <c r="B4036" s="11" t="s">
        <v>8517</v>
      </c>
      <c r="C4036" s="53">
        <v>1.0082</v>
      </c>
      <c r="D4036" s="53">
        <v>1.0082</v>
      </c>
      <c r="E4036" s="55">
        <v>4.0000000000000002E-4</v>
      </c>
      <c r="F4036" s="53">
        <v>1.0078</v>
      </c>
      <c r="G4036" s="53">
        <v>1.0078</v>
      </c>
    </row>
    <row r="4037" spans="1:7" x14ac:dyDescent="0.15">
      <c r="A4037" s="53">
        <v>2405</v>
      </c>
      <c r="B4037" s="11" t="s">
        <v>9261</v>
      </c>
      <c r="C4037" s="53">
        <v>1.0082</v>
      </c>
      <c r="D4037" s="53">
        <v>1.0082</v>
      </c>
      <c r="E4037" s="55">
        <v>4.0000000000000002E-4</v>
      </c>
      <c r="F4037" s="53">
        <v>1.0078</v>
      </c>
      <c r="G4037" s="53">
        <v>1.0078</v>
      </c>
    </row>
    <row r="4038" spans="1:7" x14ac:dyDescent="0.15">
      <c r="A4038" s="53">
        <v>3742</v>
      </c>
      <c r="B4038" s="11" t="s">
        <v>270</v>
      </c>
      <c r="C4038" s="53">
        <v>1.0098</v>
      </c>
      <c r="D4038" s="53">
        <v>1.0376000000000001</v>
      </c>
      <c r="E4038" s="55">
        <v>4.0000000000000002E-4</v>
      </c>
      <c r="F4038" s="53">
        <v>1.0094000000000001</v>
      </c>
      <c r="G4038" s="53">
        <v>1.0371999999999999</v>
      </c>
    </row>
    <row r="4039" spans="1:7" x14ac:dyDescent="0.15">
      <c r="A4039" s="53">
        <v>2198</v>
      </c>
      <c r="B4039" s="11" t="s">
        <v>10020</v>
      </c>
      <c r="C4039" s="53">
        <v>1.0107999999999999</v>
      </c>
      <c r="D4039" s="53">
        <v>1.0510999999999999</v>
      </c>
      <c r="E4039" s="55">
        <v>4.0000000000000002E-4</v>
      </c>
      <c r="F4039" s="53">
        <v>1.0104</v>
      </c>
      <c r="G4039" s="53">
        <v>1.0507</v>
      </c>
    </row>
    <row r="4040" spans="1:7" x14ac:dyDescent="0.15">
      <c r="A4040" s="53">
        <v>4920</v>
      </c>
      <c r="B4040" s="11" t="s">
        <v>10019</v>
      </c>
      <c r="C4040" s="53">
        <v>1.0108999999999999</v>
      </c>
      <c r="D4040" s="53">
        <v>1.0108999999999999</v>
      </c>
      <c r="E4040" s="55">
        <v>4.0000000000000002E-4</v>
      </c>
      <c r="F4040" s="53">
        <v>1.0105</v>
      </c>
      <c r="G4040" s="53">
        <v>1.0105</v>
      </c>
    </row>
    <row r="4041" spans="1:7" x14ac:dyDescent="0.15">
      <c r="A4041" s="53">
        <v>660002</v>
      </c>
      <c r="B4041" s="11" t="s">
        <v>359</v>
      </c>
      <c r="C4041" s="53">
        <v>1.2646999999999999</v>
      </c>
      <c r="D4041" s="53">
        <v>1.6122000000000001</v>
      </c>
      <c r="E4041" s="55">
        <v>4.0000000000000002E-4</v>
      </c>
      <c r="F4041" s="53">
        <v>1.2642</v>
      </c>
      <c r="G4041" s="53">
        <v>1.6116999999999999</v>
      </c>
    </row>
    <row r="4042" spans="1:7" x14ac:dyDescent="0.15">
      <c r="A4042" s="53">
        <v>3157</v>
      </c>
      <c r="B4042" s="11" t="s">
        <v>9968</v>
      </c>
      <c r="C4042" s="53">
        <v>1.0129999999999999</v>
      </c>
      <c r="D4042" s="53">
        <v>1.0129999999999999</v>
      </c>
      <c r="E4042" s="55">
        <v>4.0000000000000002E-4</v>
      </c>
      <c r="F4042" s="53">
        <v>1.0125999999999999</v>
      </c>
      <c r="G4042" s="53">
        <v>1.0125999999999999</v>
      </c>
    </row>
    <row r="4043" spans="1:7" x14ac:dyDescent="0.15">
      <c r="A4043" s="53">
        <v>504</v>
      </c>
      <c r="B4043" s="11" t="s">
        <v>10249</v>
      </c>
      <c r="C4043" s="53">
        <v>1.0163</v>
      </c>
      <c r="D4043" s="53">
        <v>1.1753</v>
      </c>
      <c r="E4043" s="55">
        <v>4.0000000000000002E-4</v>
      </c>
      <c r="F4043" s="53">
        <v>1.0159</v>
      </c>
      <c r="G4043" s="53">
        <v>1.1749000000000001</v>
      </c>
    </row>
    <row r="4044" spans="1:7" x14ac:dyDescent="0.15">
      <c r="A4044" s="53">
        <v>2367</v>
      </c>
      <c r="B4044" s="11" t="s">
        <v>7201</v>
      </c>
      <c r="C4044" s="53">
        <v>1.0169999999999999</v>
      </c>
      <c r="D4044" s="53">
        <v>1.0169999999999999</v>
      </c>
      <c r="E4044" s="55">
        <v>4.0000000000000002E-4</v>
      </c>
      <c r="F4044" s="53">
        <v>1.0165999999999999</v>
      </c>
      <c r="G4044" s="53">
        <v>1.0165999999999999</v>
      </c>
    </row>
    <row r="4045" spans="1:7" x14ac:dyDescent="0.15">
      <c r="A4045" s="53">
        <v>2528</v>
      </c>
      <c r="B4045" s="11" t="s">
        <v>9099</v>
      </c>
      <c r="C4045" s="53">
        <v>1.0178</v>
      </c>
      <c r="D4045" s="53">
        <v>1.0178</v>
      </c>
      <c r="E4045" s="55">
        <v>4.0000000000000002E-4</v>
      </c>
      <c r="F4045" s="53">
        <v>1.0174000000000001</v>
      </c>
      <c r="G4045" s="53">
        <v>1.0174000000000001</v>
      </c>
    </row>
    <row r="4046" spans="1:7" x14ac:dyDescent="0.15">
      <c r="A4046" s="53">
        <v>4290</v>
      </c>
      <c r="B4046" s="11" t="s">
        <v>8767</v>
      </c>
      <c r="C4046" s="53">
        <v>1.0184</v>
      </c>
      <c r="D4046" s="53">
        <v>1.0184</v>
      </c>
      <c r="E4046" s="55">
        <v>4.0000000000000002E-4</v>
      </c>
      <c r="F4046" s="53">
        <v>1.018</v>
      </c>
      <c r="G4046" s="53">
        <v>1.018</v>
      </c>
    </row>
    <row r="4047" spans="1:7" x14ac:dyDescent="0.15">
      <c r="A4047" s="53">
        <v>4046</v>
      </c>
      <c r="B4047" s="11" t="s">
        <v>9719</v>
      </c>
      <c r="C4047" s="53">
        <v>1.2755000000000001</v>
      </c>
      <c r="D4047" s="53">
        <v>1.2755000000000001</v>
      </c>
      <c r="E4047" s="55">
        <v>4.0000000000000002E-4</v>
      </c>
      <c r="F4047" s="53">
        <v>1.2749999999999999</v>
      </c>
      <c r="G4047" s="53">
        <v>1.2749999999999999</v>
      </c>
    </row>
    <row r="4048" spans="1:7" x14ac:dyDescent="0.15">
      <c r="A4048" s="53">
        <v>519188</v>
      </c>
      <c r="B4048" s="11" t="s">
        <v>8803</v>
      </c>
      <c r="C4048" s="53">
        <v>1.2779</v>
      </c>
      <c r="D4048" s="53">
        <v>1.2779</v>
      </c>
      <c r="E4048" s="55">
        <v>4.0000000000000002E-4</v>
      </c>
      <c r="F4048" s="53">
        <v>1.2774000000000001</v>
      </c>
      <c r="G4048" s="53">
        <v>1.2774000000000001</v>
      </c>
    </row>
    <row r="4049" spans="1:7" x14ac:dyDescent="0.15">
      <c r="A4049" s="53">
        <v>290003</v>
      </c>
      <c r="B4049" s="11" t="s">
        <v>6120</v>
      </c>
      <c r="C4049" s="53">
        <v>1.0254000000000001</v>
      </c>
      <c r="D4049" s="53">
        <v>1.4457</v>
      </c>
      <c r="E4049" s="55">
        <v>4.0000000000000002E-4</v>
      </c>
      <c r="F4049" s="53">
        <v>1.0249999999999999</v>
      </c>
      <c r="G4049" s="53">
        <v>1.4453</v>
      </c>
    </row>
    <row r="4050" spans="1:7" x14ac:dyDescent="0.15">
      <c r="A4050" s="53">
        <v>3116</v>
      </c>
      <c r="B4050" s="11" t="s">
        <v>9266</v>
      </c>
      <c r="C4050" s="53">
        <v>1.0273000000000001</v>
      </c>
      <c r="D4050" s="53">
        <v>1.0273000000000001</v>
      </c>
      <c r="E4050" s="55">
        <v>4.0000000000000002E-4</v>
      </c>
      <c r="F4050" s="53">
        <v>1.0268999999999999</v>
      </c>
      <c r="G4050" s="53">
        <v>1.0268999999999999</v>
      </c>
    </row>
    <row r="4051" spans="1:7" x14ac:dyDescent="0.15">
      <c r="A4051" s="53">
        <v>519666</v>
      </c>
      <c r="B4051" s="11" t="s">
        <v>8389</v>
      </c>
      <c r="C4051" s="53">
        <v>1.0284</v>
      </c>
      <c r="D4051" s="53">
        <v>1.6033999999999999</v>
      </c>
      <c r="E4051" s="55">
        <v>4.0000000000000002E-4</v>
      </c>
      <c r="F4051" s="53">
        <v>1.028</v>
      </c>
      <c r="G4051" s="53">
        <v>1.603</v>
      </c>
    </row>
    <row r="4052" spans="1:7" x14ac:dyDescent="0.15">
      <c r="A4052" s="53">
        <v>1889</v>
      </c>
      <c r="B4052" s="11" t="s">
        <v>9092</v>
      </c>
      <c r="C4052" s="53">
        <v>1.0294000000000001</v>
      </c>
      <c r="D4052" s="53">
        <v>1.4434</v>
      </c>
      <c r="E4052" s="55">
        <v>4.0000000000000002E-4</v>
      </c>
      <c r="F4052" s="53">
        <v>1.0289999999999999</v>
      </c>
      <c r="G4052" s="53">
        <v>1.4430000000000001</v>
      </c>
    </row>
    <row r="4053" spans="1:7" x14ac:dyDescent="0.15">
      <c r="A4053" s="53">
        <v>519667</v>
      </c>
      <c r="B4053" s="11" t="s">
        <v>8390</v>
      </c>
      <c r="C4053" s="53">
        <v>1.03</v>
      </c>
      <c r="D4053" s="53">
        <v>1.6459999999999999</v>
      </c>
      <c r="E4053" s="55">
        <v>4.0000000000000002E-4</v>
      </c>
      <c r="F4053" s="53">
        <v>1.0296000000000001</v>
      </c>
      <c r="G4053" s="53">
        <v>1.6456</v>
      </c>
    </row>
    <row r="4054" spans="1:7" x14ac:dyDescent="0.15">
      <c r="A4054" s="53">
        <v>4626</v>
      </c>
      <c r="B4054" s="11" t="s">
        <v>8822</v>
      </c>
      <c r="C4054" s="53">
        <v>1.0308999999999999</v>
      </c>
      <c r="D4054" s="53">
        <v>1.0308999999999999</v>
      </c>
      <c r="E4054" s="55">
        <v>4.0000000000000002E-4</v>
      </c>
      <c r="F4054" s="53">
        <v>1.0305</v>
      </c>
      <c r="G4054" s="53">
        <v>1.0305</v>
      </c>
    </row>
    <row r="4055" spans="1:7" x14ac:dyDescent="0.15">
      <c r="A4055" s="53">
        <v>4625</v>
      </c>
      <c r="B4055" s="11" t="s">
        <v>8870</v>
      </c>
      <c r="C4055" s="53">
        <v>1.0308999999999999</v>
      </c>
      <c r="D4055" s="53">
        <v>1.0308999999999999</v>
      </c>
      <c r="E4055" s="55">
        <v>4.0000000000000002E-4</v>
      </c>
      <c r="F4055" s="53">
        <v>1.0305</v>
      </c>
      <c r="G4055" s="53">
        <v>1.0305</v>
      </c>
    </row>
    <row r="4056" spans="1:7" x14ac:dyDescent="0.15">
      <c r="A4056" s="53">
        <v>540005</v>
      </c>
      <c r="B4056" s="11" t="s">
        <v>8565</v>
      </c>
      <c r="C4056" s="53">
        <v>1.0327999999999999</v>
      </c>
      <c r="D4056" s="53">
        <v>1.2123999999999999</v>
      </c>
      <c r="E4056" s="55">
        <v>4.0000000000000002E-4</v>
      </c>
      <c r="F4056" s="53">
        <v>1.0324</v>
      </c>
      <c r="G4056" s="53">
        <v>1.212</v>
      </c>
    </row>
    <row r="4057" spans="1:7" x14ac:dyDescent="0.15">
      <c r="A4057" s="53">
        <v>3382</v>
      </c>
      <c r="B4057" s="11" t="s">
        <v>8776</v>
      </c>
      <c r="C4057" s="53">
        <v>1.0330999999999999</v>
      </c>
      <c r="D4057" s="53">
        <v>1.0410999999999999</v>
      </c>
      <c r="E4057" s="55">
        <v>4.0000000000000002E-4</v>
      </c>
      <c r="F4057" s="53">
        <v>1.0327</v>
      </c>
      <c r="G4057" s="53">
        <v>1.0407</v>
      </c>
    </row>
    <row r="4058" spans="1:7" x14ac:dyDescent="0.15">
      <c r="A4058" s="53">
        <v>166008</v>
      </c>
      <c r="B4058" s="11" t="s">
        <v>9086</v>
      </c>
      <c r="C4058" s="53">
        <v>1.0333000000000001</v>
      </c>
      <c r="D4058" s="53">
        <v>1.4427000000000001</v>
      </c>
      <c r="E4058" s="55">
        <v>4.0000000000000002E-4</v>
      </c>
      <c r="F4058" s="53">
        <v>1.0328999999999999</v>
      </c>
      <c r="G4058" s="53">
        <v>1.4422999999999999</v>
      </c>
    </row>
    <row r="4059" spans="1:7" x14ac:dyDescent="0.15">
      <c r="A4059" s="53">
        <v>675091</v>
      </c>
      <c r="B4059" s="11" t="s">
        <v>5711</v>
      </c>
      <c r="C4059" s="53">
        <v>1.0334000000000001</v>
      </c>
      <c r="D4059" s="53">
        <v>1.0334000000000001</v>
      </c>
      <c r="E4059" s="55">
        <v>4.0000000000000002E-4</v>
      </c>
      <c r="F4059" s="53">
        <v>1.0329999999999999</v>
      </c>
      <c r="G4059" s="53">
        <v>1.0329999999999999</v>
      </c>
    </row>
    <row r="4060" spans="1:7" x14ac:dyDescent="0.15">
      <c r="A4060" s="53">
        <v>3662</v>
      </c>
      <c r="B4060" s="11" t="s">
        <v>7230</v>
      </c>
      <c r="C4060" s="53">
        <v>1.0343</v>
      </c>
      <c r="D4060" s="53">
        <v>1.0343</v>
      </c>
      <c r="E4060" s="55">
        <v>4.0000000000000002E-4</v>
      </c>
      <c r="F4060" s="53">
        <v>1.0339</v>
      </c>
      <c r="G4060" s="53">
        <v>1.0339</v>
      </c>
    </row>
    <row r="4061" spans="1:7" x14ac:dyDescent="0.15">
      <c r="A4061" s="53">
        <v>511260</v>
      </c>
      <c r="B4061" s="11" t="s">
        <v>8792</v>
      </c>
      <c r="C4061" s="53">
        <v>98.96</v>
      </c>
      <c r="D4061" s="53">
        <v>0.99</v>
      </c>
      <c r="E4061" s="55">
        <v>4.0000000000000002E-4</v>
      </c>
      <c r="F4061" s="53">
        <v>98.921999999999997</v>
      </c>
      <c r="G4061" s="53">
        <v>0.98899999999999999</v>
      </c>
    </row>
    <row r="4062" spans="1:7" x14ac:dyDescent="0.15">
      <c r="A4062" s="53">
        <v>673073</v>
      </c>
      <c r="B4062" s="11" t="s">
        <v>338</v>
      </c>
      <c r="C4062" s="53">
        <v>1.0527</v>
      </c>
      <c r="D4062" s="53">
        <v>1.0527</v>
      </c>
      <c r="E4062" s="55">
        <v>4.0000000000000002E-4</v>
      </c>
      <c r="F4062" s="53">
        <v>1.0523</v>
      </c>
      <c r="G4062" s="53">
        <v>1.0523</v>
      </c>
    </row>
    <row r="4063" spans="1:7" x14ac:dyDescent="0.15">
      <c r="A4063" s="53">
        <v>673083</v>
      </c>
      <c r="B4063" s="11" t="s">
        <v>328</v>
      </c>
      <c r="C4063" s="53">
        <v>1.0588</v>
      </c>
      <c r="D4063" s="53">
        <v>1.0588</v>
      </c>
      <c r="E4063" s="55">
        <v>4.0000000000000002E-4</v>
      </c>
      <c r="F4063" s="53">
        <v>1.0584</v>
      </c>
      <c r="G4063" s="53">
        <v>1.0584</v>
      </c>
    </row>
    <row r="4064" spans="1:7" x14ac:dyDescent="0.15">
      <c r="A4064" s="53">
        <v>673071</v>
      </c>
      <c r="B4064" s="11" t="s">
        <v>340</v>
      </c>
      <c r="C4064" s="53">
        <v>1.0589999999999999</v>
      </c>
      <c r="D4064" s="53">
        <v>1.272</v>
      </c>
      <c r="E4064" s="55">
        <v>4.0000000000000002E-4</v>
      </c>
      <c r="F4064" s="53">
        <v>1.0586</v>
      </c>
      <c r="G4064" s="53">
        <v>1.2716000000000001</v>
      </c>
    </row>
    <row r="4065" spans="1:7" x14ac:dyDescent="0.15">
      <c r="A4065" s="53">
        <v>213917</v>
      </c>
      <c r="B4065" s="11" t="s">
        <v>6872</v>
      </c>
      <c r="C4065" s="53">
        <v>1.0742</v>
      </c>
      <c r="D4065" s="53">
        <v>1.6561999999999999</v>
      </c>
      <c r="E4065" s="55">
        <v>4.0000000000000002E-4</v>
      </c>
      <c r="F4065" s="53">
        <v>1.0738000000000001</v>
      </c>
      <c r="G4065" s="53">
        <v>1.6557999999999999</v>
      </c>
    </row>
    <row r="4066" spans="1:7" x14ac:dyDescent="0.15">
      <c r="A4066" s="53">
        <v>3694</v>
      </c>
      <c r="B4066" s="11" t="s">
        <v>6108</v>
      </c>
      <c r="C4066" s="53">
        <v>1.0878000000000001</v>
      </c>
      <c r="D4066" s="53">
        <v>1.0878000000000001</v>
      </c>
      <c r="E4066" s="55">
        <v>4.0000000000000002E-4</v>
      </c>
      <c r="F4066" s="53">
        <v>1.0873999999999999</v>
      </c>
      <c r="G4066" s="53">
        <v>1.0873999999999999</v>
      </c>
    </row>
    <row r="4067" spans="1:7" x14ac:dyDescent="0.15">
      <c r="A4067" s="53">
        <v>519187</v>
      </c>
      <c r="B4067" s="11" t="s">
        <v>8662</v>
      </c>
      <c r="C4067" s="53">
        <v>1.1003000000000001</v>
      </c>
      <c r="D4067" s="53">
        <v>1.5203</v>
      </c>
      <c r="E4067" s="55">
        <v>4.0000000000000002E-4</v>
      </c>
      <c r="F4067" s="53">
        <v>1.0999000000000001</v>
      </c>
      <c r="G4067" s="53">
        <v>1.5199</v>
      </c>
    </row>
    <row r="4068" spans="1:7" x14ac:dyDescent="0.15">
      <c r="A4068" s="53">
        <v>519186</v>
      </c>
      <c r="B4068" s="11" t="s">
        <v>8664</v>
      </c>
      <c r="C4068" s="53">
        <v>1.1178999999999999</v>
      </c>
      <c r="D4068" s="53">
        <v>1.5579000000000001</v>
      </c>
      <c r="E4068" s="55">
        <v>4.0000000000000002E-4</v>
      </c>
      <c r="F4068" s="53">
        <v>1.1174999999999999</v>
      </c>
      <c r="G4068" s="53">
        <v>1.5575000000000001</v>
      </c>
    </row>
    <row r="4069" spans="1:7" x14ac:dyDescent="0.15">
      <c r="A4069" s="53">
        <v>4047</v>
      </c>
      <c r="B4069" s="11" t="s">
        <v>9709</v>
      </c>
      <c r="C4069" s="53">
        <v>1.133</v>
      </c>
      <c r="D4069" s="53">
        <v>1.133</v>
      </c>
      <c r="E4069" s="55">
        <v>4.0000000000000002E-4</v>
      </c>
      <c r="F4069" s="53">
        <v>1.1326000000000001</v>
      </c>
      <c r="G4069" s="53">
        <v>1.1326000000000001</v>
      </c>
    </row>
    <row r="4070" spans="1:7" x14ac:dyDescent="0.15">
      <c r="A4070" s="53">
        <v>3892</v>
      </c>
      <c r="B4070" s="11" t="s">
        <v>7270</v>
      </c>
      <c r="C4070" s="53">
        <v>1.1369</v>
      </c>
      <c r="D4070" s="53">
        <v>1.1369</v>
      </c>
      <c r="E4070" s="55">
        <v>4.0000000000000002E-4</v>
      </c>
      <c r="F4070" s="53">
        <v>1.1365000000000001</v>
      </c>
      <c r="G4070" s="53">
        <v>1.1365000000000001</v>
      </c>
    </row>
    <row r="4071" spans="1:7" x14ac:dyDescent="0.15">
      <c r="A4071" s="53">
        <v>160124</v>
      </c>
      <c r="B4071" s="11" t="s">
        <v>8915</v>
      </c>
      <c r="C4071" s="53">
        <v>1.1408</v>
      </c>
      <c r="D4071" s="53">
        <v>1.1708000000000001</v>
      </c>
      <c r="E4071" s="55">
        <v>4.0000000000000002E-4</v>
      </c>
      <c r="F4071" s="53">
        <v>1.1404000000000001</v>
      </c>
      <c r="G4071" s="53">
        <v>1.1704000000000001</v>
      </c>
    </row>
    <row r="4072" spans="1:7" x14ac:dyDescent="0.15">
      <c r="A4072" s="53">
        <v>2529</v>
      </c>
      <c r="B4072" s="11" t="s">
        <v>9100</v>
      </c>
      <c r="C4072" s="53">
        <v>1.1513</v>
      </c>
      <c r="D4072" s="53">
        <v>1.1513</v>
      </c>
      <c r="E4072" s="55">
        <v>2.9999999999999997E-4</v>
      </c>
      <c r="F4072" s="53">
        <v>1.1509</v>
      </c>
      <c r="G4072" s="53">
        <v>1.1509</v>
      </c>
    </row>
    <row r="4073" spans="1:7" x14ac:dyDescent="0.15">
      <c r="A4073" s="53">
        <v>650001</v>
      </c>
      <c r="B4073" s="11" t="s">
        <v>67</v>
      </c>
      <c r="C4073" s="53">
        <v>1.1569</v>
      </c>
      <c r="D4073" s="53">
        <v>1.3019000000000001</v>
      </c>
      <c r="E4073" s="55">
        <v>2.9999999999999997E-4</v>
      </c>
      <c r="F4073" s="53">
        <v>1.1565000000000001</v>
      </c>
      <c r="G4073" s="53">
        <v>1.3015000000000001</v>
      </c>
    </row>
    <row r="4074" spans="1:7" x14ac:dyDescent="0.15">
      <c r="A4074" s="53">
        <v>160123</v>
      </c>
      <c r="B4074" s="11" t="s">
        <v>8914</v>
      </c>
      <c r="C4074" s="53">
        <v>1.1711</v>
      </c>
      <c r="D4074" s="53">
        <v>1.2011000000000001</v>
      </c>
      <c r="E4074" s="55">
        <v>2.9999999999999997E-4</v>
      </c>
      <c r="F4074" s="53">
        <v>1.1707000000000001</v>
      </c>
      <c r="G4074" s="53">
        <v>1.2007000000000001</v>
      </c>
    </row>
    <row r="4075" spans="1:7" x14ac:dyDescent="0.15">
      <c r="A4075" s="53">
        <v>159955</v>
      </c>
      <c r="B4075" s="11" t="s">
        <v>9603</v>
      </c>
      <c r="C4075" s="53">
        <v>0.89600000000000002</v>
      </c>
      <c r="D4075" s="53">
        <v>0.89600000000000002</v>
      </c>
      <c r="E4075" s="55">
        <v>2.9999999999999997E-4</v>
      </c>
      <c r="F4075" s="53">
        <v>0.89570000000000005</v>
      </c>
      <c r="G4075" s="53">
        <v>0.89570000000000005</v>
      </c>
    </row>
    <row r="4076" spans="1:7" x14ac:dyDescent="0.15">
      <c r="A4076" s="53">
        <v>164822</v>
      </c>
      <c r="B4076" s="11" t="s">
        <v>7406</v>
      </c>
      <c r="C4076" s="53">
        <v>0.9163</v>
      </c>
      <c r="D4076" s="53">
        <v>0.9163</v>
      </c>
      <c r="E4076" s="55">
        <v>2.9999999999999997E-4</v>
      </c>
      <c r="F4076" s="53">
        <v>0.91600000000000004</v>
      </c>
      <c r="G4076" s="53">
        <v>0.91600000000000004</v>
      </c>
    </row>
    <row r="4077" spans="1:7" x14ac:dyDescent="0.15">
      <c r="A4077" s="53">
        <v>161120</v>
      </c>
      <c r="B4077" s="11" t="s">
        <v>9950</v>
      </c>
      <c r="C4077" s="53">
        <v>1.2293000000000001</v>
      </c>
      <c r="D4077" s="53">
        <v>1.2293000000000001</v>
      </c>
      <c r="E4077" s="55">
        <v>2.9999999999999997E-4</v>
      </c>
      <c r="F4077" s="53">
        <v>1.2289000000000001</v>
      </c>
      <c r="G4077" s="53">
        <v>1.2289000000000001</v>
      </c>
    </row>
    <row r="4078" spans="1:7" x14ac:dyDescent="0.15">
      <c r="A4078" s="53">
        <v>3766</v>
      </c>
      <c r="B4078" s="11" t="s">
        <v>9194</v>
      </c>
      <c r="C4078" s="53">
        <v>0.92279999999999995</v>
      </c>
      <c r="D4078" s="53">
        <v>0.92279999999999995</v>
      </c>
      <c r="E4078" s="55">
        <v>2.9999999999999997E-4</v>
      </c>
      <c r="F4078" s="53">
        <v>0.92249999999999999</v>
      </c>
      <c r="G4078" s="53">
        <v>0.92249999999999999</v>
      </c>
    </row>
    <row r="4079" spans="1:7" x14ac:dyDescent="0.15">
      <c r="A4079" s="53">
        <v>660102</v>
      </c>
      <c r="B4079" s="11" t="s">
        <v>360</v>
      </c>
      <c r="C4079" s="53">
        <v>1.236</v>
      </c>
      <c r="D4079" s="53">
        <v>1.5235000000000001</v>
      </c>
      <c r="E4079" s="55">
        <v>2.9999999999999997E-4</v>
      </c>
      <c r="F4079" s="53">
        <v>1.2356</v>
      </c>
      <c r="G4079" s="53">
        <v>1.5230999999999999</v>
      </c>
    </row>
    <row r="4080" spans="1:7" x14ac:dyDescent="0.15">
      <c r="A4080" s="53">
        <v>519993</v>
      </c>
      <c r="B4080" s="11" t="s">
        <v>7675</v>
      </c>
      <c r="C4080" s="53">
        <v>0.93120000000000003</v>
      </c>
      <c r="D4080" s="53">
        <v>2.5501999999999998</v>
      </c>
      <c r="E4080" s="55">
        <v>2.9999999999999997E-4</v>
      </c>
      <c r="F4080" s="53">
        <v>0.93089999999999995</v>
      </c>
      <c r="G4080" s="53">
        <v>2.5499000000000001</v>
      </c>
    </row>
    <row r="4081" spans="1:7" x14ac:dyDescent="0.15">
      <c r="A4081" s="53">
        <v>161119</v>
      </c>
      <c r="B4081" s="11" t="s">
        <v>9951</v>
      </c>
      <c r="C4081" s="53">
        <v>1.2463</v>
      </c>
      <c r="D4081" s="53">
        <v>1.2463</v>
      </c>
      <c r="E4081" s="55">
        <v>2.9999999999999997E-4</v>
      </c>
      <c r="F4081" s="53">
        <v>1.2459</v>
      </c>
      <c r="G4081" s="53">
        <v>1.2459</v>
      </c>
    </row>
    <row r="4082" spans="1:7" x14ac:dyDescent="0.15">
      <c r="A4082" s="53">
        <v>159957</v>
      </c>
      <c r="B4082" s="11" t="s">
        <v>9674</v>
      </c>
      <c r="C4082" s="53">
        <v>0.94110000000000005</v>
      </c>
      <c r="D4082" s="53">
        <v>0.94110000000000005</v>
      </c>
      <c r="E4082" s="55">
        <v>2.9999999999999997E-4</v>
      </c>
      <c r="F4082" s="53">
        <v>0.94079999999999997</v>
      </c>
      <c r="G4082" s="53">
        <v>0.94079999999999997</v>
      </c>
    </row>
    <row r="4083" spans="1:7" x14ac:dyDescent="0.15">
      <c r="A4083" s="53">
        <v>163003</v>
      </c>
      <c r="B4083" s="11" t="s">
        <v>8722</v>
      </c>
      <c r="C4083" s="53">
        <v>0.62749999999999995</v>
      </c>
      <c r="D4083" s="53">
        <v>1.0275000000000001</v>
      </c>
      <c r="E4083" s="55">
        <v>2.9999999999999997E-4</v>
      </c>
      <c r="F4083" s="53">
        <v>0.62729999999999997</v>
      </c>
      <c r="G4083" s="53">
        <v>1.0273000000000001</v>
      </c>
    </row>
    <row r="4084" spans="1:7" x14ac:dyDescent="0.15">
      <c r="A4084" s="53">
        <v>159958</v>
      </c>
      <c r="B4084" s="11" t="s">
        <v>7517</v>
      </c>
      <c r="C4084" s="53">
        <v>0.94240000000000002</v>
      </c>
      <c r="D4084" s="53">
        <v>0.94240000000000002</v>
      </c>
      <c r="E4084" s="55">
        <v>2.9999999999999997E-4</v>
      </c>
      <c r="F4084" s="53">
        <v>0.94210000000000005</v>
      </c>
      <c r="G4084" s="53">
        <v>0.94210000000000005</v>
      </c>
    </row>
    <row r="4085" spans="1:7" x14ac:dyDescent="0.15">
      <c r="A4085" s="53">
        <v>163008</v>
      </c>
      <c r="B4085" s="11" t="s">
        <v>8663</v>
      </c>
      <c r="C4085" s="53">
        <v>0.63439999999999996</v>
      </c>
      <c r="D4085" s="53">
        <v>1.0344</v>
      </c>
      <c r="E4085" s="55">
        <v>2.9999999999999997E-4</v>
      </c>
      <c r="F4085" s="53">
        <v>0.63419999999999999</v>
      </c>
      <c r="G4085" s="53">
        <v>1.0342</v>
      </c>
    </row>
    <row r="4086" spans="1:7" x14ac:dyDescent="0.15">
      <c r="A4086" s="53">
        <v>3209</v>
      </c>
      <c r="B4086" s="11" t="s">
        <v>7264</v>
      </c>
      <c r="C4086" s="53">
        <v>0.9607</v>
      </c>
      <c r="D4086" s="53">
        <v>0.9607</v>
      </c>
      <c r="E4086" s="55">
        <v>2.9999999999999997E-4</v>
      </c>
      <c r="F4086" s="53">
        <v>0.96040000000000003</v>
      </c>
      <c r="G4086" s="53">
        <v>0.96040000000000003</v>
      </c>
    </row>
    <row r="4087" spans="1:7" x14ac:dyDescent="0.15">
      <c r="A4087" s="53">
        <v>4401</v>
      </c>
      <c r="B4087" s="11" t="s">
        <v>7207</v>
      </c>
      <c r="C4087" s="53">
        <v>0.96850000000000003</v>
      </c>
      <c r="D4087" s="53">
        <v>0.96850000000000003</v>
      </c>
      <c r="E4087" s="55">
        <v>2.9999999999999997E-4</v>
      </c>
      <c r="F4087" s="53">
        <v>0.96819999999999995</v>
      </c>
      <c r="G4087" s="53">
        <v>0.96819999999999995</v>
      </c>
    </row>
    <row r="4088" spans="1:7" x14ac:dyDescent="0.15">
      <c r="A4088" s="53">
        <v>3021</v>
      </c>
      <c r="B4088" s="11" t="s">
        <v>9096</v>
      </c>
      <c r="C4088" s="53">
        <v>0.98440000000000005</v>
      </c>
      <c r="D4088" s="53">
        <v>0.98440000000000005</v>
      </c>
      <c r="E4088" s="55">
        <v>2.9999999999999997E-4</v>
      </c>
      <c r="F4088" s="53">
        <v>0.98409999999999997</v>
      </c>
      <c r="G4088" s="53">
        <v>0.98409999999999997</v>
      </c>
    </row>
    <row r="4089" spans="1:7" x14ac:dyDescent="0.15">
      <c r="A4089" s="53">
        <v>2927</v>
      </c>
      <c r="B4089" s="11" t="s">
        <v>8685</v>
      </c>
      <c r="C4089" s="53">
        <v>0.98540000000000005</v>
      </c>
      <c r="D4089" s="53">
        <v>0.98540000000000005</v>
      </c>
      <c r="E4089" s="55">
        <v>2.9999999999999997E-4</v>
      </c>
      <c r="F4089" s="53">
        <v>0.98509999999999998</v>
      </c>
      <c r="G4089" s="53">
        <v>0.98509999999999998</v>
      </c>
    </row>
    <row r="4090" spans="1:7" x14ac:dyDescent="0.15">
      <c r="A4090" s="53">
        <v>3100</v>
      </c>
      <c r="B4090" s="11" t="s">
        <v>8686</v>
      </c>
      <c r="C4090" s="53">
        <v>0.98550000000000004</v>
      </c>
      <c r="D4090" s="53">
        <v>0.98550000000000004</v>
      </c>
      <c r="E4090" s="55">
        <v>2.9999999999999997E-4</v>
      </c>
      <c r="F4090" s="53">
        <v>0.98519999999999996</v>
      </c>
      <c r="G4090" s="53">
        <v>0.98519999999999996</v>
      </c>
    </row>
    <row r="4091" spans="1:7" x14ac:dyDescent="0.15">
      <c r="A4091" s="53">
        <v>2928</v>
      </c>
      <c r="B4091" s="11" t="s">
        <v>8687</v>
      </c>
      <c r="C4091" s="53">
        <v>0.98709999999999998</v>
      </c>
      <c r="D4091" s="53">
        <v>0.98709999999999998</v>
      </c>
      <c r="E4091" s="55">
        <v>2.9999999999999997E-4</v>
      </c>
      <c r="F4091" s="53">
        <v>0.98680000000000001</v>
      </c>
      <c r="G4091" s="53">
        <v>0.98680000000000001</v>
      </c>
    </row>
    <row r="4092" spans="1:7" x14ac:dyDescent="0.15">
      <c r="A4092" s="53">
        <v>3099</v>
      </c>
      <c r="B4092" s="11" t="s">
        <v>8688</v>
      </c>
      <c r="C4092" s="53">
        <v>0.98799999999999999</v>
      </c>
      <c r="D4092" s="53">
        <v>0.98799999999999999</v>
      </c>
      <c r="E4092" s="55">
        <v>2.9999999999999997E-4</v>
      </c>
      <c r="F4092" s="53">
        <v>0.98770000000000002</v>
      </c>
      <c r="G4092" s="53">
        <v>0.98770000000000002</v>
      </c>
    </row>
    <row r="4093" spans="1:7" x14ac:dyDescent="0.15">
      <c r="A4093" s="53">
        <v>3860</v>
      </c>
      <c r="B4093" s="11" t="s">
        <v>9953</v>
      </c>
      <c r="C4093" s="53">
        <v>0.99460000000000004</v>
      </c>
      <c r="D4093" s="53">
        <v>1.3156000000000001</v>
      </c>
      <c r="E4093" s="55">
        <v>2.9999999999999997E-4</v>
      </c>
      <c r="F4093" s="53">
        <v>0.99429999999999996</v>
      </c>
      <c r="G4093" s="53">
        <v>1.3152999999999999</v>
      </c>
    </row>
    <row r="4094" spans="1:7" x14ac:dyDescent="0.15">
      <c r="A4094" s="53">
        <v>4093</v>
      </c>
      <c r="B4094" s="11" t="s">
        <v>7063</v>
      </c>
      <c r="C4094" s="53">
        <v>0.99870000000000003</v>
      </c>
      <c r="D4094" s="53">
        <v>0.99870000000000003</v>
      </c>
      <c r="E4094" s="55">
        <v>2.9999999999999997E-4</v>
      </c>
      <c r="F4094" s="53">
        <v>0.99839999999999995</v>
      </c>
      <c r="G4094" s="53">
        <v>0.99839999999999995</v>
      </c>
    </row>
    <row r="4095" spans="1:7" x14ac:dyDescent="0.15">
      <c r="A4095" s="53">
        <v>4807</v>
      </c>
      <c r="B4095" s="11" t="s">
        <v>5695</v>
      </c>
      <c r="C4095" s="53">
        <v>1.0027999999999999</v>
      </c>
      <c r="D4095" s="53">
        <v>1.0027999999999999</v>
      </c>
      <c r="E4095" s="55">
        <v>2.9999999999999997E-4</v>
      </c>
      <c r="F4095" s="53">
        <v>1.0024999999999999</v>
      </c>
      <c r="G4095" s="53">
        <v>1.0024999999999999</v>
      </c>
    </row>
    <row r="4096" spans="1:7" x14ac:dyDescent="0.15">
      <c r="A4096" s="53">
        <v>519331</v>
      </c>
      <c r="B4096" s="11" t="s">
        <v>8758</v>
      </c>
      <c r="C4096" s="53">
        <v>1.0035000000000001</v>
      </c>
      <c r="D4096" s="53">
        <v>1.0286</v>
      </c>
      <c r="E4096" s="55">
        <v>2.9999999999999997E-4</v>
      </c>
      <c r="F4096" s="53">
        <v>1.0032000000000001</v>
      </c>
      <c r="G4096" s="53">
        <v>1.0283</v>
      </c>
    </row>
    <row r="4097" spans="1:7" x14ac:dyDescent="0.15">
      <c r="A4097" s="53">
        <v>3977</v>
      </c>
      <c r="B4097" s="11" t="s">
        <v>8483</v>
      </c>
      <c r="C4097" s="53">
        <v>1.0042</v>
      </c>
      <c r="D4097" s="53">
        <v>1.0042</v>
      </c>
      <c r="E4097" s="55">
        <v>2.9999999999999997E-4</v>
      </c>
      <c r="F4097" s="53">
        <v>1.0039</v>
      </c>
      <c r="G4097" s="53">
        <v>1.0039</v>
      </c>
    </row>
    <row r="4098" spans="1:7" x14ac:dyDescent="0.15">
      <c r="A4098" s="53">
        <v>3268</v>
      </c>
      <c r="B4098" s="11" t="s">
        <v>10098</v>
      </c>
      <c r="C4098" s="53">
        <v>1.0056</v>
      </c>
      <c r="D4098" s="53">
        <v>1.0056</v>
      </c>
      <c r="E4098" s="55">
        <v>2.9999999999999997E-4</v>
      </c>
      <c r="F4098" s="53">
        <v>1.0053000000000001</v>
      </c>
      <c r="G4098" s="53">
        <v>1.0053000000000001</v>
      </c>
    </row>
    <row r="4099" spans="1:7" x14ac:dyDescent="0.15">
      <c r="A4099" s="53">
        <v>3777</v>
      </c>
      <c r="B4099" s="11" t="s">
        <v>8480</v>
      </c>
      <c r="C4099" s="53">
        <v>1.0059</v>
      </c>
      <c r="D4099" s="53">
        <v>1.0059</v>
      </c>
      <c r="E4099" s="55">
        <v>2.9999999999999997E-4</v>
      </c>
      <c r="F4099" s="53">
        <v>1.0056</v>
      </c>
      <c r="G4099" s="53">
        <v>1.0056</v>
      </c>
    </row>
    <row r="4100" spans="1:7" x14ac:dyDescent="0.15">
      <c r="A4100" s="53">
        <v>2406</v>
      </c>
      <c r="B4100" s="11" t="s">
        <v>9260</v>
      </c>
      <c r="C4100" s="53">
        <v>1.006</v>
      </c>
      <c r="D4100" s="53">
        <v>1.006</v>
      </c>
      <c r="E4100" s="55">
        <v>2.9999999999999997E-4</v>
      </c>
      <c r="F4100" s="53">
        <v>1.0057</v>
      </c>
      <c r="G4100" s="53">
        <v>1.0057</v>
      </c>
    </row>
    <row r="4101" spans="1:7" x14ac:dyDescent="0.15">
      <c r="A4101" s="53">
        <v>2354</v>
      </c>
      <c r="B4101" s="11" t="s">
        <v>9957</v>
      </c>
      <c r="C4101" s="53">
        <v>1.0069999999999999</v>
      </c>
      <c r="D4101" s="53">
        <v>1.0489999999999999</v>
      </c>
      <c r="E4101" s="55">
        <v>2.9999999999999997E-4</v>
      </c>
      <c r="F4101" s="53">
        <v>1.0066999999999999</v>
      </c>
      <c r="G4101" s="53">
        <v>1.0487</v>
      </c>
    </row>
    <row r="4102" spans="1:7" x14ac:dyDescent="0.15">
      <c r="A4102" s="53">
        <v>3531</v>
      </c>
      <c r="B4102" s="11" t="s">
        <v>8707</v>
      </c>
      <c r="C4102" s="53">
        <v>1.0073000000000001</v>
      </c>
      <c r="D4102" s="53">
        <v>1.0073000000000001</v>
      </c>
      <c r="E4102" s="55">
        <v>2.9999999999999997E-4</v>
      </c>
      <c r="F4102" s="53">
        <v>1.0069999999999999</v>
      </c>
      <c r="G4102" s="53">
        <v>1.0069999999999999</v>
      </c>
    </row>
    <row r="4103" spans="1:7" x14ac:dyDescent="0.15">
      <c r="A4103" s="53">
        <v>3428</v>
      </c>
      <c r="B4103" s="11" t="s">
        <v>81</v>
      </c>
      <c r="C4103" s="53">
        <v>1.0083</v>
      </c>
      <c r="D4103" s="53">
        <v>1.0330999999999999</v>
      </c>
      <c r="E4103" s="55">
        <v>2.9999999999999997E-4</v>
      </c>
      <c r="F4103" s="53">
        <v>1.008</v>
      </c>
      <c r="G4103" s="53">
        <v>1.0327999999999999</v>
      </c>
    </row>
    <row r="4104" spans="1:7" x14ac:dyDescent="0.15">
      <c r="A4104" s="53">
        <v>3050</v>
      </c>
      <c r="B4104" s="11" t="s">
        <v>363</v>
      </c>
      <c r="C4104" s="53">
        <v>1.0084</v>
      </c>
      <c r="D4104" s="53">
        <v>1.0084</v>
      </c>
      <c r="E4104" s="55">
        <v>2.9999999999999997E-4</v>
      </c>
      <c r="F4104" s="53">
        <v>1.0081</v>
      </c>
      <c r="G4104" s="53">
        <v>1.0081</v>
      </c>
    </row>
    <row r="4105" spans="1:7" x14ac:dyDescent="0.15">
      <c r="A4105" s="53">
        <v>3983</v>
      </c>
      <c r="B4105" s="11" t="s">
        <v>7209</v>
      </c>
      <c r="C4105" s="53">
        <v>1.0085999999999999</v>
      </c>
      <c r="D4105" s="53">
        <v>1.0226999999999999</v>
      </c>
      <c r="E4105" s="55">
        <v>2.9999999999999997E-4</v>
      </c>
      <c r="F4105" s="53">
        <v>1.0083</v>
      </c>
      <c r="G4105" s="53">
        <v>1.0224</v>
      </c>
    </row>
    <row r="4106" spans="1:7" x14ac:dyDescent="0.15">
      <c r="A4106" s="53">
        <v>3227</v>
      </c>
      <c r="B4106" s="11" t="s">
        <v>7369</v>
      </c>
      <c r="C4106" s="53">
        <v>1.0096000000000001</v>
      </c>
      <c r="D4106" s="53">
        <v>1.0185999999999999</v>
      </c>
      <c r="E4106" s="55">
        <v>2.9999999999999997E-4</v>
      </c>
      <c r="F4106" s="53">
        <v>1.0093000000000001</v>
      </c>
      <c r="G4106" s="53">
        <v>1.0183</v>
      </c>
    </row>
    <row r="4107" spans="1:7" x14ac:dyDescent="0.15">
      <c r="A4107" s="53">
        <v>3089</v>
      </c>
      <c r="B4107" s="11" t="s">
        <v>7072</v>
      </c>
      <c r="C4107" s="53">
        <v>1.0106999999999999</v>
      </c>
      <c r="D4107" s="53">
        <v>1.0277000000000001</v>
      </c>
      <c r="E4107" s="55">
        <v>2.9999999999999997E-4</v>
      </c>
      <c r="F4107" s="53">
        <v>1.0104</v>
      </c>
      <c r="G4107" s="53">
        <v>1.0274000000000001</v>
      </c>
    </row>
    <row r="4108" spans="1:7" x14ac:dyDescent="0.15">
      <c r="A4108" s="53">
        <v>3776</v>
      </c>
      <c r="B4108" s="11" t="s">
        <v>8472</v>
      </c>
      <c r="C4108" s="53">
        <v>1.0106999999999999</v>
      </c>
      <c r="D4108" s="53">
        <v>1.0106999999999999</v>
      </c>
      <c r="E4108" s="55">
        <v>2.9999999999999997E-4</v>
      </c>
      <c r="F4108" s="53">
        <v>1.0104</v>
      </c>
      <c r="G4108" s="53">
        <v>1.0104</v>
      </c>
    </row>
    <row r="4109" spans="1:7" x14ac:dyDescent="0.15">
      <c r="A4109" s="53">
        <v>4486</v>
      </c>
      <c r="B4109" s="11" t="s">
        <v>10017</v>
      </c>
      <c r="C4109" s="53">
        <v>1.0111000000000001</v>
      </c>
      <c r="D4109" s="53">
        <v>1.0111000000000001</v>
      </c>
      <c r="E4109" s="55">
        <v>2.9999999999999997E-4</v>
      </c>
      <c r="F4109" s="53">
        <v>1.0107999999999999</v>
      </c>
      <c r="G4109" s="53">
        <v>1.0107999999999999</v>
      </c>
    </row>
    <row r="4110" spans="1:7" x14ac:dyDescent="0.15">
      <c r="A4110" s="53">
        <v>3155</v>
      </c>
      <c r="B4110" s="11" t="s">
        <v>126</v>
      </c>
      <c r="C4110" s="53">
        <v>1.0112000000000001</v>
      </c>
      <c r="D4110" s="53">
        <v>1.0431999999999999</v>
      </c>
      <c r="E4110" s="55">
        <v>2.9999999999999997E-4</v>
      </c>
      <c r="F4110" s="53">
        <v>1.0108999999999999</v>
      </c>
      <c r="G4110" s="53">
        <v>1.0428999999999999</v>
      </c>
    </row>
    <row r="4111" spans="1:7" x14ac:dyDescent="0.15">
      <c r="A4111" s="53">
        <v>4124</v>
      </c>
      <c r="B4111" s="11" t="s">
        <v>8670</v>
      </c>
      <c r="C4111" s="53">
        <v>1.0113000000000001</v>
      </c>
      <c r="D4111" s="53">
        <v>1.0412999999999999</v>
      </c>
      <c r="E4111" s="55">
        <v>2.9999999999999997E-4</v>
      </c>
      <c r="F4111" s="53">
        <v>1.0109999999999999</v>
      </c>
      <c r="G4111" s="53">
        <v>1.0409999999999999</v>
      </c>
    </row>
    <row r="4112" spans="1:7" x14ac:dyDescent="0.15">
      <c r="A4112" s="53">
        <v>3530</v>
      </c>
      <c r="B4112" s="11" t="s">
        <v>8675</v>
      </c>
      <c r="C4112" s="53">
        <v>1.0119</v>
      </c>
      <c r="D4112" s="53">
        <v>1.0119</v>
      </c>
      <c r="E4112" s="55">
        <v>2.9999999999999997E-4</v>
      </c>
      <c r="F4112" s="53">
        <v>1.0116000000000001</v>
      </c>
      <c r="G4112" s="53">
        <v>1.0116000000000001</v>
      </c>
    </row>
    <row r="4113" spans="1:7" x14ac:dyDescent="0.15">
      <c r="A4113" s="53">
        <v>3461</v>
      </c>
      <c r="B4113" s="11" t="s">
        <v>9934</v>
      </c>
      <c r="C4113" s="53">
        <v>1.0121</v>
      </c>
      <c r="D4113" s="53">
        <v>1.0341</v>
      </c>
      <c r="E4113" s="55">
        <v>2.9999999999999997E-4</v>
      </c>
      <c r="F4113" s="53">
        <v>1.0118</v>
      </c>
      <c r="G4113" s="53">
        <v>1.0338000000000001</v>
      </c>
    </row>
    <row r="4114" spans="1:7" x14ac:dyDescent="0.15">
      <c r="A4114" s="53">
        <v>3395</v>
      </c>
      <c r="B4114" s="11" t="s">
        <v>8699</v>
      </c>
      <c r="C4114" s="53">
        <v>1.0145</v>
      </c>
      <c r="D4114" s="53">
        <v>1.0329999999999999</v>
      </c>
      <c r="E4114" s="55">
        <v>2.9999999999999997E-4</v>
      </c>
      <c r="F4114" s="53">
        <v>1.0142</v>
      </c>
      <c r="G4114" s="53">
        <v>1.0327</v>
      </c>
    </row>
    <row r="4115" spans="1:7" x14ac:dyDescent="0.15">
      <c r="A4115" s="53">
        <v>4323</v>
      </c>
      <c r="B4115" s="11" t="s">
        <v>10031</v>
      </c>
      <c r="C4115" s="53">
        <v>1.0145999999999999</v>
      </c>
      <c r="D4115" s="53">
        <v>1.0145999999999999</v>
      </c>
      <c r="E4115" s="55">
        <v>2.9999999999999997E-4</v>
      </c>
      <c r="F4115" s="53">
        <v>1.0143</v>
      </c>
      <c r="G4115" s="53">
        <v>1.0143</v>
      </c>
    </row>
    <row r="4116" spans="1:7" x14ac:dyDescent="0.15">
      <c r="A4116" s="53">
        <v>50029</v>
      </c>
      <c r="B4116" s="11" t="s">
        <v>9706</v>
      </c>
      <c r="C4116" s="53">
        <v>1.0153000000000001</v>
      </c>
      <c r="D4116" s="53">
        <v>1.0153000000000001</v>
      </c>
      <c r="E4116" s="55">
        <v>2.9999999999999997E-4</v>
      </c>
      <c r="F4116" s="53">
        <v>1.0149999999999999</v>
      </c>
      <c r="G4116" s="53">
        <v>1.0149999999999999</v>
      </c>
    </row>
    <row r="4117" spans="1:7" x14ac:dyDescent="0.15">
      <c r="A4117" s="53">
        <v>161911</v>
      </c>
      <c r="B4117" s="11" t="s">
        <v>8740</v>
      </c>
      <c r="C4117" s="53">
        <v>1.016</v>
      </c>
      <c r="D4117" s="53">
        <v>1.3169999999999999</v>
      </c>
      <c r="E4117" s="55">
        <v>2.9999999999999997E-4</v>
      </c>
      <c r="F4117" s="53">
        <v>1.0157</v>
      </c>
      <c r="G4117" s="53">
        <v>1.3167</v>
      </c>
    </row>
    <row r="4118" spans="1:7" x14ac:dyDescent="0.15">
      <c r="A4118" s="53">
        <v>4291</v>
      </c>
      <c r="B4118" s="11" t="s">
        <v>8765</v>
      </c>
      <c r="C4118" s="53">
        <v>1.0161</v>
      </c>
      <c r="D4118" s="53">
        <v>1.0161</v>
      </c>
      <c r="E4118" s="55">
        <v>2.9999999999999997E-4</v>
      </c>
      <c r="F4118" s="53">
        <v>1.0158</v>
      </c>
      <c r="G4118" s="53">
        <v>1.0158</v>
      </c>
    </row>
    <row r="4119" spans="1:7" x14ac:dyDescent="0.15">
      <c r="A4119" s="53">
        <v>3328</v>
      </c>
      <c r="B4119" s="11" t="s">
        <v>8763</v>
      </c>
      <c r="C4119" s="53">
        <v>1.0168999999999999</v>
      </c>
      <c r="D4119" s="53">
        <v>1.0428999999999999</v>
      </c>
      <c r="E4119" s="55">
        <v>2.9999999999999997E-4</v>
      </c>
      <c r="F4119" s="53">
        <v>1.0165999999999999</v>
      </c>
      <c r="G4119" s="53">
        <v>1.0426</v>
      </c>
    </row>
    <row r="4120" spans="1:7" x14ac:dyDescent="0.15">
      <c r="A4120" s="53">
        <v>4591</v>
      </c>
      <c r="B4120" s="11" t="s">
        <v>7252</v>
      </c>
      <c r="C4120" s="53">
        <v>1.0188999999999999</v>
      </c>
      <c r="D4120" s="53">
        <v>1.0188999999999999</v>
      </c>
      <c r="E4120" s="55">
        <v>2.9999999999999997E-4</v>
      </c>
      <c r="F4120" s="53">
        <v>1.0185999999999999</v>
      </c>
      <c r="G4120" s="53">
        <v>1.0185999999999999</v>
      </c>
    </row>
    <row r="4121" spans="1:7" x14ac:dyDescent="0.15">
      <c r="A4121" s="53">
        <v>4498</v>
      </c>
      <c r="B4121" s="11" t="s">
        <v>7253</v>
      </c>
      <c r="C4121" s="53">
        <v>1.0195000000000001</v>
      </c>
      <c r="D4121" s="53">
        <v>1.0195000000000001</v>
      </c>
      <c r="E4121" s="55">
        <v>2.9999999999999997E-4</v>
      </c>
      <c r="F4121" s="53">
        <v>1.0192000000000001</v>
      </c>
      <c r="G4121" s="53">
        <v>1.0192000000000001</v>
      </c>
    </row>
    <row r="4122" spans="1:7" x14ac:dyDescent="0.15">
      <c r="A4122" s="53">
        <v>3992</v>
      </c>
      <c r="B4122" s="11" t="s">
        <v>10037</v>
      </c>
      <c r="C4122" s="53">
        <v>1.0201</v>
      </c>
      <c r="D4122" s="53">
        <v>1.0201</v>
      </c>
      <c r="E4122" s="55">
        <v>2.9999999999999997E-4</v>
      </c>
      <c r="F4122" s="53">
        <v>1.0198</v>
      </c>
      <c r="G4122" s="53">
        <v>1.0198</v>
      </c>
    </row>
    <row r="4123" spans="1:7" x14ac:dyDescent="0.15">
      <c r="A4123" s="53">
        <v>4544</v>
      </c>
      <c r="B4123" s="11" t="s">
        <v>10033</v>
      </c>
      <c r="C4123" s="53">
        <v>1.0213000000000001</v>
      </c>
      <c r="D4123" s="53">
        <v>1.0213000000000001</v>
      </c>
      <c r="E4123" s="55">
        <v>2.9999999999999997E-4</v>
      </c>
      <c r="F4123" s="53">
        <v>1.0209999999999999</v>
      </c>
      <c r="G4123" s="53">
        <v>1.0209999999999999</v>
      </c>
    </row>
    <row r="4124" spans="1:7" x14ac:dyDescent="0.15">
      <c r="A4124" s="53">
        <v>4852</v>
      </c>
      <c r="B4124" s="11" t="s">
        <v>9274</v>
      </c>
      <c r="C4124" s="53">
        <v>1.0216000000000001</v>
      </c>
      <c r="D4124" s="53">
        <v>1.0216000000000001</v>
      </c>
      <c r="E4124" s="55">
        <v>2.9999999999999997E-4</v>
      </c>
      <c r="F4124" s="53">
        <v>1.0213000000000001</v>
      </c>
      <c r="G4124" s="53">
        <v>1.0213000000000001</v>
      </c>
    </row>
    <row r="4125" spans="1:7" x14ac:dyDescent="0.15">
      <c r="A4125" s="53">
        <v>1911</v>
      </c>
      <c r="B4125" s="11" t="s">
        <v>9982</v>
      </c>
      <c r="C4125" s="53">
        <v>1.0227999999999999</v>
      </c>
      <c r="D4125" s="53">
        <v>1.0761000000000001</v>
      </c>
      <c r="E4125" s="55">
        <v>2.9999999999999997E-4</v>
      </c>
      <c r="F4125" s="53">
        <v>1.0225</v>
      </c>
      <c r="G4125" s="53">
        <v>1.0758000000000001</v>
      </c>
    </row>
    <row r="4126" spans="1:7" x14ac:dyDescent="0.15">
      <c r="A4126" s="53">
        <v>3726</v>
      </c>
      <c r="B4126" s="11" t="s">
        <v>7215</v>
      </c>
      <c r="C4126" s="53">
        <v>1.0228999999999999</v>
      </c>
      <c r="D4126" s="53">
        <v>1.0228999999999999</v>
      </c>
      <c r="E4126" s="55">
        <v>2.9999999999999997E-4</v>
      </c>
      <c r="F4126" s="53">
        <v>1.0226</v>
      </c>
      <c r="G4126" s="53">
        <v>1.0226</v>
      </c>
    </row>
    <row r="4127" spans="1:7" x14ac:dyDescent="0.15">
      <c r="A4127" s="53">
        <v>3115</v>
      </c>
      <c r="B4127" s="11" t="s">
        <v>9265</v>
      </c>
      <c r="C4127" s="53">
        <v>1.0251999999999999</v>
      </c>
      <c r="D4127" s="53">
        <v>1.0251999999999999</v>
      </c>
      <c r="E4127" s="55">
        <v>2.9999999999999997E-4</v>
      </c>
      <c r="F4127" s="53">
        <v>1.0248999999999999</v>
      </c>
      <c r="G4127" s="53">
        <v>1.0248999999999999</v>
      </c>
    </row>
    <row r="4128" spans="1:7" x14ac:dyDescent="0.15">
      <c r="A4128" s="53">
        <v>541005</v>
      </c>
      <c r="B4128" s="11" t="s">
        <v>8561</v>
      </c>
      <c r="C4128" s="53">
        <v>1.0297000000000001</v>
      </c>
      <c r="D4128" s="53">
        <v>1.2171000000000001</v>
      </c>
      <c r="E4128" s="55">
        <v>2.9999999999999997E-4</v>
      </c>
      <c r="F4128" s="53">
        <v>1.0294000000000001</v>
      </c>
      <c r="G4128" s="53">
        <v>1.2168000000000001</v>
      </c>
    </row>
    <row r="4129" spans="1:7" x14ac:dyDescent="0.15">
      <c r="A4129" s="53">
        <v>3325</v>
      </c>
      <c r="B4129" s="11" t="s">
        <v>8715</v>
      </c>
      <c r="C4129" s="53">
        <v>1.03</v>
      </c>
      <c r="D4129" s="53">
        <v>1.03</v>
      </c>
      <c r="E4129" s="55">
        <v>2.9999999999999997E-4</v>
      </c>
      <c r="F4129" s="53">
        <v>1.0297000000000001</v>
      </c>
      <c r="G4129" s="53">
        <v>1.0297000000000001</v>
      </c>
    </row>
    <row r="4130" spans="1:7" x14ac:dyDescent="0.15">
      <c r="A4130" s="53">
        <v>1819</v>
      </c>
      <c r="B4130" s="11" t="s">
        <v>8787</v>
      </c>
      <c r="C4130" s="53">
        <v>1.0313000000000001</v>
      </c>
      <c r="D4130" s="53">
        <v>1.1344000000000001</v>
      </c>
      <c r="E4130" s="55">
        <v>2.9999999999999997E-4</v>
      </c>
      <c r="F4130" s="53">
        <v>1.0309999999999999</v>
      </c>
      <c r="G4130" s="53">
        <v>1.1341000000000001</v>
      </c>
    </row>
    <row r="4131" spans="1:7" x14ac:dyDescent="0.15">
      <c r="A4131" s="53">
        <v>675100</v>
      </c>
      <c r="B4131" s="11" t="s">
        <v>5708</v>
      </c>
      <c r="C4131" s="53">
        <v>1.0344</v>
      </c>
      <c r="D4131" s="53">
        <v>1.0344</v>
      </c>
      <c r="E4131" s="55">
        <v>2.9999999999999997E-4</v>
      </c>
      <c r="F4131" s="53">
        <v>1.0341</v>
      </c>
      <c r="G4131" s="53">
        <v>1.0341</v>
      </c>
    </row>
    <row r="4132" spans="1:7" x14ac:dyDescent="0.15">
      <c r="A4132" s="53">
        <v>3372</v>
      </c>
      <c r="B4132" s="11" t="s">
        <v>9887</v>
      </c>
      <c r="C4132" s="53">
        <v>1.0350999999999999</v>
      </c>
      <c r="D4132" s="53">
        <v>1.0350999999999999</v>
      </c>
      <c r="E4132" s="55">
        <v>2.9999999999999997E-4</v>
      </c>
      <c r="F4132" s="53">
        <v>1.0347999999999999</v>
      </c>
      <c r="G4132" s="53">
        <v>1.0347999999999999</v>
      </c>
    </row>
    <row r="4133" spans="1:7" x14ac:dyDescent="0.15">
      <c r="A4133" s="53">
        <v>3324</v>
      </c>
      <c r="B4133" s="11" t="s">
        <v>8657</v>
      </c>
      <c r="C4133" s="53">
        <v>1.0353000000000001</v>
      </c>
      <c r="D4133" s="53">
        <v>1.0353000000000001</v>
      </c>
      <c r="E4133" s="55">
        <v>2.9999999999999997E-4</v>
      </c>
      <c r="F4133" s="53">
        <v>1.0349999999999999</v>
      </c>
      <c r="G4133" s="53">
        <v>1.0349999999999999</v>
      </c>
    </row>
    <row r="4134" spans="1:7" x14ac:dyDescent="0.15">
      <c r="A4134" s="53">
        <v>519323</v>
      </c>
      <c r="B4134" s="11" t="s">
        <v>8778</v>
      </c>
      <c r="C4134" s="53">
        <v>1.0377000000000001</v>
      </c>
      <c r="D4134" s="53">
        <v>1.0507</v>
      </c>
      <c r="E4134" s="55">
        <v>2.9999999999999997E-4</v>
      </c>
      <c r="F4134" s="53">
        <v>1.0374000000000001</v>
      </c>
      <c r="G4134" s="53">
        <v>1.0504</v>
      </c>
    </row>
    <row r="4135" spans="1:7" x14ac:dyDescent="0.15">
      <c r="A4135" s="53">
        <v>675123</v>
      </c>
      <c r="B4135" s="11" t="s">
        <v>6085</v>
      </c>
      <c r="C4135" s="53">
        <v>1.0427</v>
      </c>
      <c r="D4135" s="53">
        <v>1.0427</v>
      </c>
      <c r="E4135" s="55">
        <v>2.9999999999999997E-4</v>
      </c>
      <c r="F4135" s="53">
        <v>1.0424</v>
      </c>
      <c r="G4135" s="53">
        <v>1.0424</v>
      </c>
    </row>
    <row r="4136" spans="1:7" x14ac:dyDescent="0.15">
      <c r="A4136" s="53">
        <v>2294</v>
      </c>
      <c r="B4136" s="11" t="s">
        <v>9715</v>
      </c>
      <c r="C4136" s="53">
        <v>1.0435000000000001</v>
      </c>
      <c r="D4136" s="53">
        <v>1.0435000000000001</v>
      </c>
      <c r="E4136" s="55">
        <v>2.9999999999999997E-4</v>
      </c>
      <c r="F4136" s="53">
        <v>1.0431999999999999</v>
      </c>
      <c r="G4136" s="53">
        <v>1.0431999999999999</v>
      </c>
    </row>
    <row r="4137" spans="1:7" x14ac:dyDescent="0.15">
      <c r="A4137" s="53">
        <v>3605</v>
      </c>
      <c r="B4137" s="11" t="s">
        <v>8678</v>
      </c>
      <c r="C4137" s="53">
        <v>1.0446</v>
      </c>
      <c r="D4137" s="53">
        <v>1.0446</v>
      </c>
      <c r="E4137" s="55">
        <v>2.9999999999999997E-4</v>
      </c>
      <c r="F4137" s="53">
        <v>1.0443</v>
      </c>
      <c r="G4137" s="53">
        <v>1.0443</v>
      </c>
    </row>
    <row r="4138" spans="1:7" x14ac:dyDescent="0.15">
      <c r="A4138" s="53">
        <v>1451</v>
      </c>
      <c r="B4138" s="11" t="s">
        <v>86</v>
      </c>
      <c r="C4138" s="53">
        <v>1.0592999999999999</v>
      </c>
      <c r="D4138" s="53">
        <v>1.0592999999999999</v>
      </c>
      <c r="E4138" s="55">
        <v>2.9999999999999997E-4</v>
      </c>
      <c r="F4138" s="53">
        <v>1.0589999999999999</v>
      </c>
      <c r="G4138" s="53">
        <v>1.0589999999999999</v>
      </c>
    </row>
    <row r="4139" spans="1:7" x14ac:dyDescent="0.15">
      <c r="A4139" s="53">
        <v>3611</v>
      </c>
      <c r="B4139" s="11" t="s">
        <v>8646</v>
      </c>
      <c r="C4139" s="53">
        <v>1.0610999999999999</v>
      </c>
      <c r="D4139" s="53">
        <v>1.0610999999999999</v>
      </c>
      <c r="E4139" s="55">
        <v>2.9999999999999997E-4</v>
      </c>
      <c r="F4139" s="53">
        <v>1.0608</v>
      </c>
      <c r="G4139" s="53">
        <v>1.0608</v>
      </c>
    </row>
    <row r="4140" spans="1:7" x14ac:dyDescent="0.15">
      <c r="A4140" s="53">
        <v>340007</v>
      </c>
      <c r="B4140" s="11" t="s">
        <v>7601</v>
      </c>
      <c r="C4140" s="53">
        <v>3.5430000000000001</v>
      </c>
      <c r="D4140" s="53">
        <v>3.7330000000000001</v>
      </c>
      <c r="E4140" s="55">
        <v>2.9999999999999997E-4</v>
      </c>
      <c r="F4140" s="53">
        <v>3.5419999999999998</v>
      </c>
      <c r="G4140" s="53">
        <v>3.7320000000000002</v>
      </c>
    </row>
    <row r="4141" spans="1:7" x14ac:dyDescent="0.15">
      <c r="A4141" s="53">
        <v>3610</v>
      </c>
      <c r="B4141" s="11" t="s">
        <v>8626</v>
      </c>
      <c r="C4141" s="53">
        <v>1.0664</v>
      </c>
      <c r="D4141" s="53">
        <v>1.0664</v>
      </c>
      <c r="E4141" s="55">
        <v>2.9999999999999997E-4</v>
      </c>
      <c r="F4141" s="53">
        <v>1.0661</v>
      </c>
      <c r="G4141" s="53">
        <v>1.0661</v>
      </c>
    </row>
    <row r="4142" spans="1:7" x14ac:dyDescent="0.15">
      <c r="A4142" s="53">
        <v>655</v>
      </c>
      <c r="B4142" s="11" t="s">
        <v>9324</v>
      </c>
      <c r="C4142" s="53">
        <v>1.0682</v>
      </c>
      <c r="D4142" s="53">
        <v>1.2181999999999999</v>
      </c>
      <c r="E4142" s="55">
        <v>2.9999999999999997E-4</v>
      </c>
      <c r="F4142" s="53">
        <v>1.0679000000000001</v>
      </c>
      <c r="G4142" s="53">
        <v>1.2179</v>
      </c>
    </row>
    <row r="4143" spans="1:7" x14ac:dyDescent="0.15">
      <c r="A4143" s="53">
        <v>202102</v>
      </c>
      <c r="B4143" s="11" t="s">
        <v>8660</v>
      </c>
      <c r="C4143" s="53">
        <v>1.0701000000000001</v>
      </c>
      <c r="D4143" s="53">
        <v>1.6158999999999999</v>
      </c>
      <c r="E4143" s="55">
        <v>2.9999999999999997E-4</v>
      </c>
      <c r="F4143" s="53">
        <v>1.0698000000000001</v>
      </c>
      <c r="G4143" s="53">
        <v>1.6155999999999999</v>
      </c>
    </row>
    <row r="4144" spans="1:7" x14ac:dyDescent="0.15">
      <c r="A4144" s="53">
        <v>202103</v>
      </c>
      <c r="B4144" s="11" t="s">
        <v>8647</v>
      </c>
      <c r="C4144" s="53">
        <v>1.0709</v>
      </c>
      <c r="D4144" s="53">
        <v>1.6448</v>
      </c>
      <c r="E4144" s="55">
        <v>2.9999999999999997E-4</v>
      </c>
      <c r="F4144" s="53">
        <v>1.0706</v>
      </c>
      <c r="G4144" s="53">
        <v>1.6445000000000001</v>
      </c>
    </row>
    <row r="4145" spans="1:7" x14ac:dyDescent="0.15">
      <c r="A4145" s="53">
        <v>5380</v>
      </c>
      <c r="B4145" s="11" t="s">
        <v>8590</v>
      </c>
      <c r="C4145" s="53">
        <v>1.0727</v>
      </c>
      <c r="D4145" s="53">
        <v>1.0727</v>
      </c>
      <c r="E4145" s="55">
        <v>2.9999999999999997E-4</v>
      </c>
      <c r="F4145" s="53">
        <v>1.0724</v>
      </c>
      <c r="G4145" s="53">
        <v>1.0724</v>
      </c>
    </row>
    <row r="4146" spans="1:7" x14ac:dyDescent="0.15">
      <c r="A4146" s="53">
        <v>2308</v>
      </c>
      <c r="B4146" s="11" t="s">
        <v>8513</v>
      </c>
      <c r="C4146" s="53">
        <v>1.073</v>
      </c>
      <c r="D4146" s="53">
        <v>1.073</v>
      </c>
      <c r="E4146" s="55">
        <v>2.9999999999999997E-4</v>
      </c>
      <c r="F4146" s="53">
        <v>1.0727</v>
      </c>
      <c r="G4146" s="53">
        <v>1.0727</v>
      </c>
    </row>
    <row r="4147" spans="1:7" x14ac:dyDescent="0.15">
      <c r="A4147" s="53">
        <v>3799</v>
      </c>
      <c r="B4147" s="11" t="s">
        <v>6127</v>
      </c>
      <c r="C4147" s="53">
        <v>1.0895999999999999</v>
      </c>
      <c r="D4147" s="53">
        <v>1.0895999999999999</v>
      </c>
      <c r="E4147" s="55">
        <v>2.9999999999999997E-4</v>
      </c>
      <c r="F4147" s="53">
        <v>1.0892999999999999</v>
      </c>
      <c r="G4147" s="53">
        <v>1.0892999999999999</v>
      </c>
    </row>
    <row r="4148" spans="1:7" x14ac:dyDescent="0.15">
      <c r="A4148" s="53">
        <v>1522</v>
      </c>
      <c r="B4148" s="11" t="s">
        <v>9894</v>
      </c>
      <c r="C4148" s="53">
        <v>1.1064000000000001</v>
      </c>
      <c r="D4148" s="53">
        <v>1.1064000000000001</v>
      </c>
      <c r="E4148" s="55">
        <v>2.9999999999999997E-4</v>
      </c>
      <c r="F4148" s="53">
        <v>1.1061000000000001</v>
      </c>
      <c r="G4148" s="53">
        <v>1.1061000000000001</v>
      </c>
    </row>
    <row r="4149" spans="1:7" x14ac:dyDescent="0.15">
      <c r="A4149" s="53">
        <v>650002</v>
      </c>
      <c r="B4149" s="11" t="s">
        <v>66</v>
      </c>
      <c r="C4149" s="53">
        <v>1.1116999999999999</v>
      </c>
      <c r="D4149" s="53">
        <v>1.2566999999999999</v>
      </c>
      <c r="E4149" s="55">
        <v>2.9999999999999997E-4</v>
      </c>
      <c r="F4149" s="53">
        <v>1.1113999999999999</v>
      </c>
      <c r="G4149" s="53">
        <v>1.2564</v>
      </c>
    </row>
    <row r="4150" spans="1:7" x14ac:dyDescent="0.15">
      <c r="A4150" s="53">
        <v>213007</v>
      </c>
      <c r="B4150" s="11" t="s">
        <v>6870</v>
      </c>
      <c r="C4150" s="53">
        <v>1.1293</v>
      </c>
      <c r="D4150" s="53">
        <v>1.7113</v>
      </c>
      <c r="E4150" s="55">
        <v>2.9999999999999997E-4</v>
      </c>
      <c r="F4150" s="53">
        <v>1.129</v>
      </c>
      <c r="G4150" s="53">
        <v>1.7110000000000001</v>
      </c>
    </row>
    <row r="4151" spans="1:7" x14ac:dyDescent="0.15">
      <c r="A4151" s="53">
        <v>160223</v>
      </c>
      <c r="B4151" s="11" t="s">
        <v>5740</v>
      </c>
      <c r="C4151" s="53">
        <v>0.76549999999999996</v>
      </c>
      <c r="D4151" s="53">
        <v>0.76549999999999996</v>
      </c>
      <c r="E4151" s="55">
        <v>2.9999999999999997E-4</v>
      </c>
      <c r="F4151" s="53">
        <v>0.76529999999999998</v>
      </c>
      <c r="G4151" s="53">
        <v>0.76529999999999998</v>
      </c>
    </row>
    <row r="4152" spans="1:7" x14ac:dyDescent="0.15">
      <c r="A4152" s="53">
        <v>159915</v>
      </c>
      <c r="B4152" s="11" t="s">
        <v>9607</v>
      </c>
      <c r="C4152" s="53">
        <v>1.5551999999999999</v>
      </c>
      <c r="D4152" s="53">
        <v>1.7816000000000001</v>
      </c>
      <c r="E4152" s="55">
        <v>2.9999999999999997E-4</v>
      </c>
      <c r="F4152" s="53">
        <v>1.5548</v>
      </c>
      <c r="G4152" s="53">
        <v>1.7811999999999999</v>
      </c>
    </row>
    <row r="4153" spans="1:7" x14ac:dyDescent="0.15">
      <c r="A4153" s="53">
        <v>3270</v>
      </c>
      <c r="B4153" s="11" t="s">
        <v>10000</v>
      </c>
      <c r="C4153" s="53">
        <v>1.1739999999999999</v>
      </c>
      <c r="D4153" s="53">
        <v>1.1739999999999999</v>
      </c>
      <c r="E4153" s="55">
        <v>2.9999999999999997E-4</v>
      </c>
      <c r="F4153" s="53">
        <v>1.1737</v>
      </c>
      <c r="G4153" s="53">
        <v>1.1737</v>
      </c>
    </row>
    <row r="4154" spans="1:7" x14ac:dyDescent="0.15">
      <c r="A4154" s="53">
        <v>3269</v>
      </c>
      <c r="B4154" s="11" t="s">
        <v>10051</v>
      </c>
      <c r="C4154" s="53">
        <v>1.218</v>
      </c>
      <c r="D4154" s="53">
        <v>1.218</v>
      </c>
      <c r="E4154" s="55">
        <v>2.0000000000000001E-4</v>
      </c>
      <c r="F4154" s="53">
        <v>1.2177</v>
      </c>
      <c r="G4154" s="53">
        <v>1.2177</v>
      </c>
    </row>
    <row r="4155" spans="1:7" x14ac:dyDescent="0.15">
      <c r="A4155" s="53">
        <v>159948</v>
      </c>
      <c r="B4155" s="11" t="s">
        <v>7514</v>
      </c>
      <c r="C4155" s="53">
        <v>1.7076</v>
      </c>
      <c r="D4155" s="53">
        <v>0.83909999999999996</v>
      </c>
      <c r="E4155" s="55">
        <v>2.0000000000000001E-4</v>
      </c>
      <c r="F4155" s="53">
        <v>1.7072000000000001</v>
      </c>
      <c r="G4155" s="53">
        <v>0.83889999999999998</v>
      </c>
    </row>
    <row r="4156" spans="1:7" x14ac:dyDescent="0.15">
      <c r="A4156" s="53">
        <v>4785</v>
      </c>
      <c r="B4156" s="11" t="s">
        <v>6677</v>
      </c>
      <c r="C4156" s="53">
        <v>0.8548</v>
      </c>
      <c r="D4156" s="53">
        <v>0.8548</v>
      </c>
      <c r="E4156" s="55">
        <v>2.0000000000000001E-4</v>
      </c>
      <c r="F4156" s="53">
        <v>0.85460000000000003</v>
      </c>
      <c r="G4156" s="53">
        <v>0.85460000000000003</v>
      </c>
    </row>
    <row r="4157" spans="1:7" x14ac:dyDescent="0.15">
      <c r="A4157" s="53">
        <v>3377</v>
      </c>
      <c r="B4157" s="11" t="s">
        <v>9371</v>
      </c>
      <c r="C4157" s="53">
        <v>0.91949999999999998</v>
      </c>
      <c r="D4157" s="53">
        <v>0.91949999999999998</v>
      </c>
      <c r="E4157" s="55">
        <v>2.0000000000000001E-4</v>
      </c>
      <c r="F4157" s="53">
        <v>0.91930000000000001</v>
      </c>
      <c r="G4157" s="53">
        <v>0.91930000000000001</v>
      </c>
    </row>
    <row r="4158" spans="1:7" x14ac:dyDescent="0.15">
      <c r="A4158" s="53">
        <v>3376</v>
      </c>
      <c r="B4158" s="11" t="s">
        <v>9364</v>
      </c>
      <c r="C4158" s="53">
        <v>0.93049999999999999</v>
      </c>
      <c r="D4158" s="53">
        <v>0.93049999999999999</v>
      </c>
      <c r="E4158" s="55">
        <v>2.0000000000000001E-4</v>
      </c>
      <c r="F4158" s="53">
        <v>0.93030000000000002</v>
      </c>
      <c r="G4158" s="53">
        <v>0.93030000000000002</v>
      </c>
    </row>
    <row r="4159" spans="1:7" x14ac:dyDescent="0.15">
      <c r="A4159" s="53">
        <v>2794</v>
      </c>
      <c r="B4159" s="11" t="s">
        <v>6068</v>
      </c>
      <c r="C4159" s="53">
        <v>0.96850000000000003</v>
      </c>
      <c r="D4159" s="53">
        <v>0.96850000000000003</v>
      </c>
      <c r="E4159" s="55">
        <v>2.0000000000000001E-4</v>
      </c>
      <c r="F4159" s="53">
        <v>0.96830000000000005</v>
      </c>
      <c r="G4159" s="53">
        <v>0.96830000000000005</v>
      </c>
    </row>
    <row r="4160" spans="1:7" x14ac:dyDescent="0.15">
      <c r="A4160" s="53">
        <v>4400</v>
      </c>
      <c r="B4160" s="11" t="s">
        <v>7208</v>
      </c>
      <c r="C4160" s="53">
        <v>0.97230000000000005</v>
      </c>
      <c r="D4160" s="53">
        <v>0.97230000000000005</v>
      </c>
      <c r="E4160" s="55">
        <v>2.0000000000000001E-4</v>
      </c>
      <c r="F4160" s="53">
        <v>0.97209999999999996</v>
      </c>
      <c r="G4160" s="53">
        <v>0.97209999999999996</v>
      </c>
    </row>
    <row r="4161" spans="1:7" x14ac:dyDescent="0.15">
      <c r="A4161" s="53">
        <v>3023</v>
      </c>
      <c r="B4161" s="11" t="s">
        <v>10228</v>
      </c>
      <c r="C4161" s="53">
        <v>0.97499999999999998</v>
      </c>
      <c r="D4161" s="53">
        <v>0.97499999999999998</v>
      </c>
      <c r="E4161" s="55">
        <v>2.0000000000000001E-4</v>
      </c>
      <c r="F4161" s="53">
        <v>0.9748</v>
      </c>
      <c r="G4161" s="53">
        <v>0.9748</v>
      </c>
    </row>
    <row r="4162" spans="1:7" x14ac:dyDescent="0.15">
      <c r="A4162" s="53">
        <v>3426</v>
      </c>
      <c r="B4162" s="11" t="s">
        <v>7265</v>
      </c>
      <c r="C4162" s="53">
        <v>0.97560000000000002</v>
      </c>
      <c r="D4162" s="53">
        <v>0.97560000000000002</v>
      </c>
      <c r="E4162" s="55">
        <v>2.0000000000000001E-4</v>
      </c>
      <c r="F4162" s="53">
        <v>0.97540000000000004</v>
      </c>
      <c r="G4162" s="53">
        <v>0.97540000000000004</v>
      </c>
    </row>
    <row r="4163" spans="1:7" x14ac:dyDescent="0.15">
      <c r="A4163" s="53">
        <v>318</v>
      </c>
      <c r="B4163" s="11" t="s">
        <v>7333</v>
      </c>
      <c r="C4163" s="53">
        <v>0.97689999999999999</v>
      </c>
      <c r="D4163" s="53">
        <v>1.2359</v>
      </c>
      <c r="E4163" s="55">
        <v>2.0000000000000001E-4</v>
      </c>
      <c r="F4163" s="53">
        <v>0.97670000000000001</v>
      </c>
      <c r="G4163" s="53">
        <v>1.2357</v>
      </c>
    </row>
    <row r="4164" spans="1:7" x14ac:dyDescent="0.15">
      <c r="A4164" s="53">
        <v>4177</v>
      </c>
      <c r="B4164" s="11" t="s">
        <v>10411</v>
      </c>
      <c r="C4164" s="53">
        <v>0.97909999999999997</v>
      </c>
      <c r="D4164" s="53">
        <v>0.97909999999999997</v>
      </c>
      <c r="E4164" s="55">
        <v>2.0000000000000001E-4</v>
      </c>
      <c r="F4164" s="53">
        <v>0.97889999999999999</v>
      </c>
      <c r="G4164" s="53">
        <v>0.97889999999999999</v>
      </c>
    </row>
    <row r="4165" spans="1:7" x14ac:dyDescent="0.15">
      <c r="A4165" s="53">
        <v>4550</v>
      </c>
      <c r="B4165" s="11" t="s">
        <v>7294</v>
      </c>
      <c r="C4165" s="53">
        <v>0.98580000000000001</v>
      </c>
      <c r="D4165" s="53">
        <v>0.98580000000000001</v>
      </c>
      <c r="E4165" s="55">
        <v>2.0000000000000001E-4</v>
      </c>
      <c r="F4165" s="53">
        <v>0.98560000000000003</v>
      </c>
      <c r="G4165" s="53">
        <v>0.98560000000000003</v>
      </c>
    </row>
    <row r="4166" spans="1:7" x14ac:dyDescent="0.15">
      <c r="A4166" s="53">
        <v>3549</v>
      </c>
      <c r="B4166" s="11" t="s">
        <v>8756</v>
      </c>
      <c r="C4166" s="53">
        <v>0.99060000000000004</v>
      </c>
      <c r="D4166" s="53">
        <v>0.99060000000000004</v>
      </c>
      <c r="E4166" s="55">
        <v>2.0000000000000001E-4</v>
      </c>
      <c r="F4166" s="53">
        <v>0.99039999999999995</v>
      </c>
      <c r="G4166" s="53">
        <v>0.99039999999999995</v>
      </c>
    </row>
    <row r="4167" spans="1:7" x14ac:dyDescent="0.15">
      <c r="A4167" s="53">
        <v>3703</v>
      </c>
      <c r="B4167" s="11" t="s">
        <v>10250</v>
      </c>
      <c r="C4167" s="53">
        <v>0.99450000000000005</v>
      </c>
      <c r="D4167" s="53">
        <v>0.99450000000000005</v>
      </c>
      <c r="E4167" s="55">
        <v>2.0000000000000001E-4</v>
      </c>
      <c r="F4167" s="53">
        <v>0.99429999999999996</v>
      </c>
      <c r="G4167" s="53">
        <v>0.99429999999999996</v>
      </c>
    </row>
    <row r="4168" spans="1:7" x14ac:dyDescent="0.15">
      <c r="A4168" s="53">
        <v>3288</v>
      </c>
      <c r="B4168" s="11" t="s">
        <v>7267</v>
      </c>
      <c r="C4168" s="53">
        <v>0.99539999999999995</v>
      </c>
      <c r="D4168" s="53">
        <v>0.99539999999999995</v>
      </c>
      <c r="E4168" s="55">
        <v>2.0000000000000001E-4</v>
      </c>
      <c r="F4168" s="53">
        <v>0.99519999999999997</v>
      </c>
      <c r="G4168" s="53">
        <v>0.99519999999999997</v>
      </c>
    </row>
    <row r="4169" spans="1:7" x14ac:dyDescent="0.15">
      <c r="A4169" s="53">
        <v>2997</v>
      </c>
      <c r="B4169" s="11" t="s">
        <v>7269</v>
      </c>
      <c r="C4169" s="53">
        <v>0.99890000000000001</v>
      </c>
      <c r="D4169" s="53">
        <v>0.99890000000000001</v>
      </c>
      <c r="E4169" s="55">
        <v>2.0000000000000001E-4</v>
      </c>
      <c r="F4169" s="53">
        <v>0.99870000000000003</v>
      </c>
      <c r="G4169" s="53">
        <v>0.99870000000000003</v>
      </c>
    </row>
    <row r="4170" spans="1:7" x14ac:dyDescent="0.15">
      <c r="A4170" s="53">
        <v>2991</v>
      </c>
      <c r="B4170" s="11" t="s">
        <v>10008</v>
      </c>
      <c r="C4170" s="53">
        <v>0.99929999999999997</v>
      </c>
      <c r="D4170" s="53">
        <v>0.99929999999999997</v>
      </c>
      <c r="E4170" s="55">
        <v>2.0000000000000001E-4</v>
      </c>
      <c r="F4170" s="53">
        <v>0.99909999999999999</v>
      </c>
      <c r="G4170" s="53">
        <v>0.99909999999999999</v>
      </c>
    </row>
    <row r="4171" spans="1:7" x14ac:dyDescent="0.15">
      <c r="A4171" s="53">
        <v>5166</v>
      </c>
      <c r="B4171" s="11" t="s">
        <v>10857</v>
      </c>
      <c r="C4171" s="53">
        <v>1.0001</v>
      </c>
      <c r="D4171" s="53">
        <v>1.0001</v>
      </c>
      <c r="E4171" s="55">
        <v>2.0000000000000001E-4</v>
      </c>
      <c r="F4171" s="53">
        <v>0.99990000000000001</v>
      </c>
      <c r="G4171" s="53">
        <v>0.99990000000000001</v>
      </c>
    </row>
    <row r="4172" spans="1:7" x14ac:dyDescent="0.15">
      <c r="A4172" s="53">
        <v>150331</v>
      </c>
      <c r="B4172" s="11" t="s">
        <v>10735</v>
      </c>
      <c r="C4172" s="53">
        <v>1.0009999999999999</v>
      </c>
      <c r="D4172" s="53">
        <v>0</v>
      </c>
      <c r="E4172" s="55">
        <v>2.0000000000000001E-4</v>
      </c>
      <c r="F4172" s="53">
        <v>1.0007999999999999</v>
      </c>
      <c r="G4172" s="53">
        <v>0</v>
      </c>
    </row>
    <row r="4173" spans="1:7" x14ac:dyDescent="0.15">
      <c r="A4173" s="53">
        <v>2255</v>
      </c>
      <c r="B4173" s="11" t="s">
        <v>10858</v>
      </c>
      <c r="C4173" s="53">
        <v>1.0014000000000001</v>
      </c>
      <c r="D4173" s="53">
        <v>1.0464</v>
      </c>
      <c r="E4173" s="55">
        <v>2.0000000000000001E-4</v>
      </c>
      <c r="F4173" s="53">
        <v>1.0012000000000001</v>
      </c>
      <c r="G4173" s="53">
        <v>1.0462</v>
      </c>
    </row>
    <row r="4174" spans="1:7" x14ac:dyDescent="0.15">
      <c r="A4174" s="53">
        <v>150263</v>
      </c>
      <c r="B4174" s="11" t="s">
        <v>10817</v>
      </c>
      <c r="C4174" s="53">
        <v>1.0017</v>
      </c>
      <c r="D4174" s="53">
        <v>1.1513</v>
      </c>
      <c r="E4174" s="55">
        <v>2.0000000000000001E-4</v>
      </c>
      <c r="F4174" s="53">
        <v>1.0015000000000001</v>
      </c>
      <c r="G4174" s="53">
        <v>1.1512</v>
      </c>
    </row>
    <row r="4175" spans="1:7" x14ac:dyDescent="0.15">
      <c r="A4175" s="53">
        <v>5508</v>
      </c>
      <c r="B4175" s="11" t="s">
        <v>10536</v>
      </c>
      <c r="C4175" s="53">
        <v>1.002</v>
      </c>
      <c r="D4175" s="53">
        <v>1.002</v>
      </c>
      <c r="E4175" s="55">
        <v>2.0000000000000001E-4</v>
      </c>
      <c r="F4175" s="53">
        <v>1.0018</v>
      </c>
      <c r="G4175" s="53">
        <v>1.0018</v>
      </c>
    </row>
    <row r="4176" spans="1:7" x14ac:dyDescent="0.15">
      <c r="A4176" s="53">
        <v>5507</v>
      </c>
      <c r="B4176" s="11" t="s">
        <v>10537</v>
      </c>
      <c r="C4176" s="53">
        <v>1.002</v>
      </c>
      <c r="D4176" s="53">
        <v>1.002</v>
      </c>
      <c r="E4176" s="55">
        <v>2.0000000000000001E-4</v>
      </c>
      <c r="F4176" s="53">
        <v>1.0018</v>
      </c>
      <c r="G4176" s="53">
        <v>1.0018</v>
      </c>
    </row>
    <row r="4177" spans="1:7" x14ac:dyDescent="0.15">
      <c r="A4177" s="53">
        <v>5141</v>
      </c>
      <c r="B4177" s="11" t="s">
        <v>10077</v>
      </c>
      <c r="C4177" s="53">
        <v>1.0027999999999999</v>
      </c>
      <c r="D4177" s="53">
        <v>1.0027999999999999</v>
      </c>
      <c r="E4177" s="55">
        <v>2.0000000000000001E-4</v>
      </c>
      <c r="F4177" s="53">
        <v>1.0025999999999999</v>
      </c>
      <c r="G4177" s="53">
        <v>1.0025999999999999</v>
      </c>
    </row>
    <row r="4178" spans="1:7" x14ac:dyDescent="0.15">
      <c r="A4178" s="53">
        <v>4334</v>
      </c>
      <c r="B4178" s="11" t="s">
        <v>9930</v>
      </c>
      <c r="C4178" s="53">
        <v>1.0028999999999999</v>
      </c>
      <c r="D4178" s="53">
        <v>1.0410999999999999</v>
      </c>
      <c r="E4178" s="55">
        <v>2.0000000000000001E-4</v>
      </c>
      <c r="F4178" s="53">
        <v>1.0026999999999999</v>
      </c>
      <c r="G4178" s="53">
        <v>1.0408999999999999</v>
      </c>
    </row>
    <row r="4179" spans="1:7" x14ac:dyDescent="0.15">
      <c r="A4179" s="53">
        <v>5140</v>
      </c>
      <c r="B4179" s="11" t="s">
        <v>10153</v>
      </c>
      <c r="C4179" s="53">
        <v>1.0033000000000001</v>
      </c>
      <c r="D4179" s="53">
        <v>1.0033000000000001</v>
      </c>
      <c r="E4179" s="55">
        <v>2.0000000000000001E-4</v>
      </c>
      <c r="F4179" s="53">
        <v>1.0031000000000001</v>
      </c>
      <c r="G4179" s="53">
        <v>1.0031000000000001</v>
      </c>
    </row>
    <row r="4180" spans="1:7" x14ac:dyDescent="0.15">
      <c r="A4180" s="53">
        <v>3863</v>
      </c>
      <c r="B4180" s="11" t="s">
        <v>10147</v>
      </c>
      <c r="C4180" s="53">
        <v>1.0035000000000001</v>
      </c>
      <c r="D4180" s="53">
        <v>1.0105</v>
      </c>
      <c r="E4180" s="55">
        <v>2.0000000000000001E-4</v>
      </c>
      <c r="F4180" s="53">
        <v>1.0033000000000001</v>
      </c>
      <c r="G4180" s="53">
        <v>1.0103</v>
      </c>
    </row>
    <row r="4181" spans="1:7" x14ac:dyDescent="0.15">
      <c r="A4181" s="53">
        <v>502049</v>
      </c>
      <c r="B4181" s="11" t="s">
        <v>10011</v>
      </c>
      <c r="C4181" s="53">
        <v>1.0035000000000001</v>
      </c>
      <c r="D4181" s="53">
        <v>0</v>
      </c>
      <c r="E4181" s="55">
        <v>2.0000000000000001E-4</v>
      </c>
      <c r="F4181" s="53">
        <v>1.0033000000000001</v>
      </c>
      <c r="G4181" s="53">
        <v>0</v>
      </c>
    </row>
    <row r="4182" spans="1:7" x14ac:dyDescent="0.15">
      <c r="A4182" s="53">
        <v>519330</v>
      </c>
      <c r="B4182" s="11" t="s">
        <v>8734</v>
      </c>
      <c r="C4182" s="53">
        <v>1.0037</v>
      </c>
      <c r="D4182" s="53">
        <v>1.0316000000000001</v>
      </c>
      <c r="E4182" s="55">
        <v>2.0000000000000001E-4</v>
      </c>
      <c r="F4182" s="53">
        <v>1.0035000000000001</v>
      </c>
      <c r="G4182" s="53">
        <v>1.0314000000000001</v>
      </c>
    </row>
    <row r="4183" spans="1:7" x14ac:dyDescent="0.15">
      <c r="A4183" s="53">
        <v>2868</v>
      </c>
      <c r="B4183" s="11" t="s">
        <v>7238</v>
      </c>
      <c r="C4183" s="53">
        <v>1.0045999999999999</v>
      </c>
      <c r="D4183" s="53">
        <v>1.0061</v>
      </c>
      <c r="E4183" s="55">
        <v>2.0000000000000001E-4</v>
      </c>
      <c r="F4183" s="53">
        <v>1.0044</v>
      </c>
      <c r="G4183" s="53">
        <v>1.0059</v>
      </c>
    </row>
    <row r="4184" spans="1:7" x14ac:dyDescent="0.15">
      <c r="A4184" s="53">
        <v>3696</v>
      </c>
      <c r="B4184" s="11" t="s">
        <v>6198</v>
      </c>
      <c r="C4184" s="53">
        <v>1.0051000000000001</v>
      </c>
      <c r="D4184" s="53">
        <v>1.0194000000000001</v>
      </c>
      <c r="E4184" s="55">
        <v>2.0000000000000001E-4</v>
      </c>
      <c r="F4184" s="53">
        <v>1.0048999999999999</v>
      </c>
      <c r="G4184" s="53">
        <v>1.0192000000000001</v>
      </c>
    </row>
    <row r="4185" spans="1:7" x14ac:dyDescent="0.15">
      <c r="A4185" s="53">
        <v>3178</v>
      </c>
      <c r="B4185" s="11" t="s">
        <v>9357</v>
      </c>
      <c r="C4185" s="53">
        <v>1.0057</v>
      </c>
      <c r="D4185" s="53">
        <v>1.0057</v>
      </c>
      <c r="E4185" s="55">
        <v>2.0000000000000001E-4</v>
      </c>
      <c r="F4185" s="53">
        <v>1.0055000000000001</v>
      </c>
      <c r="G4185" s="53">
        <v>1.0055000000000001</v>
      </c>
    </row>
    <row r="4186" spans="1:7" x14ac:dyDescent="0.15">
      <c r="A4186" s="53">
        <v>2781</v>
      </c>
      <c r="B4186" s="11" t="s">
        <v>9956</v>
      </c>
      <c r="C4186" s="53">
        <v>1.0062</v>
      </c>
      <c r="D4186" s="53">
        <v>1.0062</v>
      </c>
      <c r="E4186" s="55">
        <v>2.0000000000000001E-4</v>
      </c>
      <c r="F4186" s="53">
        <v>1.006</v>
      </c>
      <c r="G4186" s="53">
        <v>1.006</v>
      </c>
    </row>
    <row r="4187" spans="1:7" x14ac:dyDescent="0.15">
      <c r="A4187" s="53">
        <v>4140</v>
      </c>
      <c r="B4187" s="11" t="s">
        <v>8652</v>
      </c>
      <c r="C4187" s="53">
        <v>1.0066999999999999</v>
      </c>
      <c r="D4187" s="53">
        <v>1.0342</v>
      </c>
      <c r="E4187" s="55">
        <v>2.0000000000000001E-4</v>
      </c>
      <c r="F4187" s="53">
        <v>1.0065</v>
      </c>
      <c r="G4187" s="53">
        <v>1.034</v>
      </c>
    </row>
    <row r="4188" spans="1:7" x14ac:dyDescent="0.15">
      <c r="A4188" s="53">
        <v>5315</v>
      </c>
      <c r="B4188" s="11" t="s">
        <v>6136</v>
      </c>
      <c r="C4188" s="53">
        <v>1.0072000000000001</v>
      </c>
      <c r="D4188" s="53">
        <v>1.0072000000000001</v>
      </c>
      <c r="E4188" s="55">
        <v>2.0000000000000001E-4</v>
      </c>
      <c r="F4188" s="53">
        <v>1.0069999999999999</v>
      </c>
      <c r="G4188" s="53">
        <v>1.0069999999999999</v>
      </c>
    </row>
    <row r="4189" spans="1:7" x14ac:dyDescent="0.15">
      <c r="A4189" s="53">
        <v>5316</v>
      </c>
      <c r="B4189" s="11" t="s">
        <v>6137</v>
      </c>
      <c r="C4189" s="53">
        <v>1.0072000000000001</v>
      </c>
      <c r="D4189" s="53">
        <v>1.0072000000000001</v>
      </c>
      <c r="E4189" s="55">
        <v>2.0000000000000001E-4</v>
      </c>
      <c r="F4189" s="53">
        <v>1.0069999999999999</v>
      </c>
      <c r="G4189" s="53">
        <v>1.0069999999999999</v>
      </c>
    </row>
    <row r="4190" spans="1:7" x14ac:dyDescent="0.15">
      <c r="A4190" s="53">
        <v>3979</v>
      </c>
      <c r="B4190" s="11" t="s">
        <v>8730</v>
      </c>
      <c r="C4190" s="53">
        <v>1.0079</v>
      </c>
      <c r="D4190" s="53">
        <v>1.0308999999999999</v>
      </c>
      <c r="E4190" s="55">
        <v>2.0000000000000001E-4</v>
      </c>
      <c r="F4190" s="53">
        <v>1.0077</v>
      </c>
      <c r="G4190" s="53">
        <v>1.0306999999999999</v>
      </c>
    </row>
    <row r="4191" spans="1:7" x14ac:dyDescent="0.15">
      <c r="A4191" s="53">
        <v>3574</v>
      </c>
      <c r="B4191" s="11" t="s">
        <v>6156</v>
      </c>
      <c r="C4191" s="53">
        <v>1.0085</v>
      </c>
      <c r="D4191" s="53">
        <v>1.0349999999999999</v>
      </c>
      <c r="E4191" s="55">
        <v>2.0000000000000001E-4</v>
      </c>
      <c r="F4191" s="53">
        <v>1.0083</v>
      </c>
      <c r="G4191" s="53">
        <v>1.0347999999999999</v>
      </c>
    </row>
    <row r="4192" spans="1:7" x14ac:dyDescent="0.15">
      <c r="A4192" s="53">
        <v>3930</v>
      </c>
      <c r="B4192" s="11" t="s">
        <v>5710</v>
      </c>
      <c r="C4192" s="53">
        <v>1.0085999999999999</v>
      </c>
      <c r="D4192" s="53">
        <v>1.0206</v>
      </c>
      <c r="E4192" s="55">
        <v>2.0000000000000001E-4</v>
      </c>
      <c r="F4192" s="53">
        <v>1.0084</v>
      </c>
      <c r="G4192" s="53">
        <v>1.0204</v>
      </c>
    </row>
    <row r="4193" spans="1:7" x14ac:dyDescent="0.15">
      <c r="A4193" s="53">
        <v>3929</v>
      </c>
      <c r="B4193" s="11" t="s">
        <v>5707</v>
      </c>
      <c r="C4193" s="53">
        <v>1.0087999999999999</v>
      </c>
      <c r="D4193" s="53">
        <v>1.0207999999999999</v>
      </c>
      <c r="E4193" s="55">
        <v>2.0000000000000001E-4</v>
      </c>
      <c r="F4193" s="53">
        <v>1.0085999999999999</v>
      </c>
      <c r="G4193" s="53">
        <v>1.0206</v>
      </c>
    </row>
    <row r="4194" spans="1:7" x14ac:dyDescent="0.15">
      <c r="A4194" s="53">
        <v>1993</v>
      </c>
      <c r="B4194" s="11" t="s">
        <v>10016</v>
      </c>
      <c r="C4194" s="53">
        <v>1.0093000000000001</v>
      </c>
      <c r="D4194" s="53">
        <v>1.0861000000000001</v>
      </c>
      <c r="E4194" s="55">
        <v>2.0000000000000001E-4</v>
      </c>
      <c r="F4194" s="53">
        <v>1.0091000000000001</v>
      </c>
      <c r="G4194" s="53">
        <v>1.0859000000000001</v>
      </c>
    </row>
    <row r="4195" spans="1:7" x14ac:dyDescent="0.15">
      <c r="A4195" s="53">
        <v>4030</v>
      </c>
      <c r="B4195" s="11" t="s">
        <v>10448</v>
      </c>
      <c r="C4195" s="53">
        <v>1.0096000000000001</v>
      </c>
      <c r="D4195" s="53">
        <v>1.0266</v>
      </c>
      <c r="E4195" s="55">
        <v>2.0000000000000001E-4</v>
      </c>
      <c r="F4195" s="53">
        <v>1.0094000000000001</v>
      </c>
      <c r="G4195" s="53">
        <v>1.0264</v>
      </c>
    </row>
    <row r="4196" spans="1:7" x14ac:dyDescent="0.15">
      <c r="A4196" s="53">
        <v>3226</v>
      </c>
      <c r="B4196" s="11" t="s">
        <v>7400</v>
      </c>
      <c r="C4196" s="53">
        <v>1.0096000000000001</v>
      </c>
      <c r="D4196" s="53">
        <v>1.0196000000000001</v>
      </c>
      <c r="E4196" s="55">
        <v>2.0000000000000001E-4</v>
      </c>
      <c r="F4196" s="53">
        <v>1.0094000000000001</v>
      </c>
      <c r="G4196" s="53">
        <v>1.0194000000000001</v>
      </c>
    </row>
    <row r="4197" spans="1:7" x14ac:dyDescent="0.15">
      <c r="A4197" s="53">
        <v>3607</v>
      </c>
      <c r="B4197" s="11" t="s">
        <v>9932</v>
      </c>
      <c r="C4197" s="53">
        <v>1.0097</v>
      </c>
      <c r="D4197" s="53">
        <v>1.0172000000000001</v>
      </c>
      <c r="E4197" s="55">
        <v>2.0000000000000001E-4</v>
      </c>
      <c r="F4197" s="53">
        <v>1.0095000000000001</v>
      </c>
      <c r="G4197" s="53">
        <v>1.0169999999999999</v>
      </c>
    </row>
    <row r="4198" spans="1:7" x14ac:dyDescent="0.15">
      <c r="A4198" s="53">
        <v>3673</v>
      </c>
      <c r="B4198" s="11" t="s">
        <v>102</v>
      </c>
      <c r="C4198" s="53">
        <v>1.0099</v>
      </c>
      <c r="D4198" s="53">
        <v>1.0434000000000001</v>
      </c>
      <c r="E4198" s="55">
        <v>2.0000000000000001E-4</v>
      </c>
      <c r="F4198" s="53">
        <v>1.0097</v>
      </c>
      <c r="G4198" s="53">
        <v>1.0431999999999999</v>
      </c>
    </row>
    <row r="4199" spans="1:7" x14ac:dyDescent="0.15">
      <c r="A4199" s="53">
        <v>3732</v>
      </c>
      <c r="B4199" s="11" t="s">
        <v>7241</v>
      </c>
      <c r="C4199" s="53">
        <v>1.0106999999999999</v>
      </c>
      <c r="D4199" s="53">
        <v>1.0106999999999999</v>
      </c>
      <c r="E4199" s="55">
        <v>2.0000000000000001E-4</v>
      </c>
      <c r="F4199" s="53">
        <v>1.0105</v>
      </c>
      <c r="G4199" s="53">
        <v>1.0105</v>
      </c>
    </row>
    <row r="4200" spans="1:7" x14ac:dyDescent="0.15">
      <c r="A4200" s="53">
        <v>3547</v>
      </c>
      <c r="B4200" s="11" t="s">
        <v>7231</v>
      </c>
      <c r="C4200" s="53">
        <v>1.0108999999999999</v>
      </c>
      <c r="D4200" s="53">
        <v>1.0439000000000001</v>
      </c>
      <c r="E4200" s="55">
        <v>2.0000000000000001E-4</v>
      </c>
      <c r="F4200" s="53">
        <v>1.0106999999999999</v>
      </c>
      <c r="G4200" s="53">
        <v>1.0437000000000001</v>
      </c>
    </row>
    <row r="4201" spans="1:7" x14ac:dyDescent="0.15">
      <c r="A4201" s="53">
        <v>150293</v>
      </c>
      <c r="B4201" s="11" t="s">
        <v>10027</v>
      </c>
      <c r="C4201" s="53">
        <v>1.0112000000000001</v>
      </c>
      <c r="D4201" s="53">
        <v>0</v>
      </c>
      <c r="E4201" s="55">
        <v>2.0000000000000001E-4</v>
      </c>
      <c r="F4201" s="53">
        <v>1.0109999999999999</v>
      </c>
      <c r="G4201" s="53">
        <v>0</v>
      </c>
    </row>
    <row r="4202" spans="1:7" x14ac:dyDescent="0.15">
      <c r="A4202" s="53">
        <v>150297</v>
      </c>
      <c r="B4202" s="11" t="s">
        <v>10028</v>
      </c>
      <c r="C4202" s="53">
        <v>1.0112000000000001</v>
      </c>
      <c r="D4202" s="53">
        <v>0</v>
      </c>
      <c r="E4202" s="55">
        <v>2.0000000000000001E-4</v>
      </c>
      <c r="F4202" s="53">
        <v>1.0109999999999999</v>
      </c>
      <c r="G4202" s="53">
        <v>0</v>
      </c>
    </row>
    <row r="4203" spans="1:7" x14ac:dyDescent="0.15">
      <c r="A4203" s="53">
        <v>2265</v>
      </c>
      <c r="B4203" s="11" t="s">
        <v>9294</v>
      </c>
      <c r="C4203" s="53">
        <v>1.0114000000000001</v>
      </c>
      <c r="D4203" s="53">
        <v>1.0296000000000001</v>
      </c>
      <c r="E4203" s="55">
        <v>2.0000000000000001E-4</v>
      </c>
      <c r="F4203" s="53">
        <v>1.0112000000000001</v>
      </c>
      <c r="G4203" s="53">
        <v>1.0294000000000001</v>
      </c>
    </row>
    <row r="4204" spans="1:7" x14ac:dyDescent="0.15">
      <c r="A4204" s="53">
        <v>3266</v>
      </c>
      <c r="B4204" s="11" t="s">
        <v>10233</v>
      </c>
      <c r="C4204" s="53">
        <v>1.0114000000000001</v>
      </c>
      <c r="D4204" s="53">
        <v>1.0114000000000001</v>
      </c>
      <c r="E4204" s="55">
        <v>2.0000000000000001E-4</v>
      </c>
      <c r="F4204" s="53">
        <v>1.0112000000000001</v>
      </c>
      <c r="G4204" s="53">
        <v>1.0112000000000001</v>
      </c>
    </row>
    <row r="4205" spans="1:7" x14ac:dyDescent="0.15">
      <c r="A4205" s="53">
        <v>4228</v>
      </c>
      <c r="B4205" s="11" t="s">
        <v>6145</v>
      </c>
      <c r="C4205" s="53">
        <v>1.0115000000000001</v>
      </c>
      <c r="D4205" s="53">
        <v>1.0115000000000001</v>
      </c>
      <c r="E4205" s="55">
        <v>2.0000000000000001E-4</v>
      </c>
      <c r="F4205" s="53">
        <v>1.0113000000000001</v>
      </c>
      <c r="G4205" s="53">
        <v>1.0113000000000001</v>
      </c>
    </row>
    <row r="4206" spans="1:7" x14ac:dyDescent="0.15">
      <c r="A4206" s="53">
        <v>3394</v>
      </c>
      <c r="B4206" s="11" t="s">
        <v>10726</v>
      </c>
      <c r="C4206" s="53">
        <v>1.0119</v>
      </c>
      <c r="D4206" s="53">
        <v>1.0419</v>
      </c>
      <c r="E4206" s="55">
        <v>2.0000000000000001E-4</v>
      </c>
      <c r="F4206" s="53">
        <v>1.0117</v>
      </c>
      <c r="G4206" s="53">
        <v>1.0417000000000001</v>
      </c>
    </row>
    <row r="4207" spans="1:7" x14ac:dyDescent="0.15">
      <c r="A4207" s="53">
        <v>4200</v>
      </c>
      <c r="B4207" s="11" t="s">
        <v>9967</v>
      </c>
      <c r="C4207" s="53">
        <v>1.012</v>
      </c>
      <c r="D4207" s="53">
        <v>1.012</v>
      </c>
      <c r="E4207" s="55">
        <v>2.0000000000000001E-4</v>
      </c>
      <c r="F4207" s="53">
        <v>1.0118</v>
      </c>
      <c r="G4207" s="53">
        <v>1.0118</v>
      </c>
    </row>
    <row r="4208" spans="1:7" x14ac:dyDescent="0.15">
      <c r="A4208" s="53">
        <v>3162</v>
      </c>
      <c r="B4208" s="11" t="s">
        <v>9935</v>
      </c>
      <c r="C4208" s="53">
        <v>1.0121</v>
      </c>
      <c r="D4208" s="53">
        <v>1.0331999999999999</v>
      </c>
      <c r="E4208" s="55">
        <v>2.0000000000000001E-4</v>
      </c>
      <c r="F4208" s="53">
        <v>1.0119</v>
      </c>
      <c r="G4208" s="53">
        <v>1.0329999999999999</v>
      </c>
    </row>
    <row r="4209" spans="1:7" x14ac:dyDescent="0.15">
      <c r="A4209" s="53">
        <v>3648</v>
      </c>
      <c r="B4209" s="11" t="s">
        <v>7279</v>
      </c>
      <c r="C4209" s="53">
        <v>1.0125</v>
      </c>
      <c r="D4209" s="53">
        <v>1.0405</v>
      </c>
      <c r="E4209" s="55">
        <v>2.0000000000000001E-4</v>
      </c>
      <c r="F4209" s="53">
        <v>1.0123</v>
      </c>
      <c r="G4209" s="53">
        <v>1.0403</v>
      </c>
    </row>
    <row r="4210" spans="1:7" x14ac:dyDescent="0.15">
      <c r="A4210" s="53">
        <v>1776</v>
      </c>
      <c r="B4210" s="11" t="s">
        <v>9101</v>
      </c>
      <c r="C4210" s="53">
        <v>1.0126999999999999</v>
      </c>
      <c r="D4210" s="53">
        <v>1.0972</v>
      </c>
      <c r="E4210" s="55">
        <v>2.0000000000000001E-4</v>
      </c>
      <c r="F4210" s="53">
        <v>1.0125</v>
      </c>
      <c r="G4210" s="53">
        <v>1.097</v>
      </c>
    </row>
    <row r="4211" spans="1:7" x14ac:dyDescent="0.15">
      <c r="A4211" s="53">
        <v>4463</v>
      </c>
      <c r="B4211" s="11" t="s">
        <v>7226</v>
      </c>
      <c r="C4211" s="53">
        <v>1.0130999999999999</v>
      </c>
      <c r="D4211" s="53">
        <v>1.0358000000000001</v>
      </c>
      <c r="E4211" s="55">
        <v>2.0000000000000001E-4</v>
      </c>
      <c r="F4211" s="53">
        <v>1.0128999999999999</v>
      </c>
      <c r="G4211" s="53">
        <v>1.0356000000000001</v>
      </c>
    </row>
    <row r="4212" spans="1:7" x14ac:dyDescent="0.15">
      <c r="A4212" s="53">
        <v>3767</v>
      </c>
      <c r="B4212" s="11" t="s">
        <v>7212</v>
      </c>
      <c r="C4212" s="53">
        <v>1.0137</v>
      </c>
      <c r="D4212" s="53">
        <v>1.0367</v>
      </c>
      <c r="E4212" s="55">
        <v>2.0000000000000001E-4</v>
      </c>
      <c r="F4212" s="53">
        <v>1.0135000000000001</v>
      </c>
      <c r="G4212" s="53">
        <v>1.0365</v>
      </c>
    </row>
    <row r="4213" spans="1:7" x14ac:dyDescent="0.15">
      <c r="A4213" s="53">
        <v>3214</v>
      </c>
      <c r="B4213" s="11" t="s">
        <v>10029</v>
      </c>
      <c r="C4213" s="53">
        <v>1.014</v>
      </c>
      <c r="D4213" s="53">
        <v>1.014</v>
      </c>
      <c r="E4213" s="55">
        <v>2.0000000000000001E-4</v>
      </c>
      <c r="F4213" s="53">
        <v>1.0138</v>
      </c>
      <c r="G4213" s="53">
        <v>1.0138</v>
      </c>
    </row>
    <row r="4214" spans="1:7" x14ac:dyDescent="0.15">
      <c r="A4214" s="53">
        <v>3400</v>
      </c>
      <c r="B4214" s="11" t="s">
        <v>10727</v>
      </c>
      <c r="C4214" s="53">
        <v>1.0147999999999999</v>
      </c>
      <c r="D4214" s="53">
        <v>1.0448</v>
      </c>
      <c r="E4214" s="55">
        <v>2.0000000000000001E-4</v>
      </c>
      <c r="F4214" s="53">
        <v>1.0145999999999999</v>
      </c>
      <c r="G4214" s="53">
        <v>1.0446</v>
      </c>
    </row>
    <row r="4215" spans="1:7" x14ac:dyDescent="0.15">
      <c r="A4215" s="53">
        <v>2775</v>
      </c>
      <c r="B4215" s="11" t="s">
        <v>9972</v>
      </c>
      <c r="C4215" s="53">
        <v>1.0157</v>
      </c>
      <c r="D4215" s="53">
        <v>1.0157</v>
      </c>
      <c r="E4215" s="55">
        <v>2.0000000000000001E-4</v>
      </c>
      <c r="F4215" s="53">
        <v>1.0155000000000001</v>
      </c>
      <c r="G4215" s="53">
        <v>1.0155000000000001</v>
      </c>
    </row>
    <row r="4216" spans="1:7" x14ac:dyDescent="0.15">
      <c r="A4216" s="53">
        <v>3090</v>
      </c>
      <c r="B4216" s="11" t="s">
        <v>7074</v>
      </c>
      <c r="C4216" s="53">
        <v>1.0167999999999999</v>
      </c>
      <c r="D4216" s="53">
        <v>1.0267999999999999</v>
      </c>
      <c r="E4216" s="55">
        <v>2.0000000000000001E-4</v>
      </c>
      <c r="F4216" s="53">
        <v>1.0165999999999999</v>
      </c>
      <c r="G4216" s="53">
        <v>1.0266</v>
      </c>
    </row>
    <row r="4217" spans="1:7" x14ac:dyDescent="0.15">
      <c r="A4217" s="53">
        <v>4499</v>
      </c>
      <c r="B4217" s="11" t="s">
        <v>7251</v>
      </c>
      <c r="C4217" s="53">
        <v>1.0172000000000001</v>
      </c>
      <c r="D4217" s="53">
        <v>1.0371999999999999</v>
      </c>
      <c r="E4217" s="55">
        <v>2.0000000000000001E-4</v>
      </c>
      <c r="F4217" s="53">
        <v>1.0169999999999999</v>
      </c>
      <c r="G4217" s="53">
        <v>1.0369999999999999</v>
      </c>
    </row>
    <row r="4218" spans="1:7" x14ac:dyDescent="0.15">
      <c r="A4218" s="53">
        <v>3265</v>
      </c>
      <c r="B4218" s="11" t="s">
        <v>10232</v>
      </c>
      <c r="C4218" s="53">
        <v>1.0173000000000001</v>
      </c>
      <c r="D4218" s="53">
        <v>1.0173000000000001</v>
      </c>
      <c r="E4218" s="55">
        <v>2.0000000000000001E-4</v>
      </c>
      <c r="F4218" s="53">
        <v>1.0170999999999999</v>
      </c>
      <c r="G4218" s="53">
        <v>1.0170999999999999</v>
      </c>
    </row>
    <row r="4219" spans="1:7" x14ac:dyDescent="0.15">
      <c r="A4219" s="53">
        <v>3327</v>
      </c>
      <c r="B4219" s="11" t="s">
        <v>8764</v>
      </c>
      <c r="C4219" s="53">
        <v>1.0173000000000001</v>
      </c>
      <c r="D4219" s="53">
        <v>1.0463</v>
      </c>
      <c r="E4219" s="55">
        <v>2.0000000000000001E-4</v>
      </c>
      <c r="F4219" s="53">
        <v>1.0170999999999999</v>
      </c>
      <c r="G4219" s="53">
        <v>1.0461</v>
      </c>
    </row>
    <row r="4220" spans="1:7" x14ac:dyDescent="0.15">
      <c r="A4220" s="53">
        <v>3640</v>
      </c>
      <c r="B4220" s="11" t="s">
        <v>8636</v>
      </c>
      <c r="C4220" s="53">
        <v>1.0185999999999999</v>
      </c>
      <c r="D4220" s="53">
        <v>1.0276000000000001</v>
      </c>
      <c r="E4220" s="55">
        <v>2.0000000000000001E-4</v>
      </c>
      <c r="F4220" s="53">
        <v>1.0184</v>
      </c>
      <c r="G4220" s="53">
        <v>1.0274000000000001</v>
      </c>
    </row>
    <row r="4221" spans="1:7" x14ac:dyDescent="0.15">
      <c r="A4221" s="53">
        <v>1578</v>
      </c>
      <c r="B4221" s="11" t="s">
        <v>9981</v>
      </c>
      <c r="C4221" s="53">
        <v>1.0186999999999999</v>
      </c>
      <c r="D4221" s="53">
        <v>1.0651999999999999</v>
      </c>
      <c r="E4221" s="55">
        <v>2.0000000000000001E-4</v>
      </c>
      <c r="F4221" s="53">
        <v>1.0185</v>
      </c>
      <c r="G4221" s="53">
        <v>1.0649999999999999</v>
      </c>
    </row>
    <row r="4222" spans="1:7" x14ac:dyDescent="0.15">
      <c r="A4222" s="53">
        <v>2008</v>
      </c>
      <c r="B4222" s="11" t="s">
        <v>9937</v>
      </c>
      <c r="C4222" s="53">
        <v>1.0187999999999999</v>
      </c>
      <c r="D4222" s="53">
        <v>1.0566</v>
      </c>
      <c r="E4222" s="55">
        <v>2.0000000000000001E-4</v>
      </c>
      <c r="F4222" s="53">
        <v>1.0185999999999999</v>
      </c>
      <c r="G4222" s="53">
        <v>1.0564</v>
      </c>
    </row>
    <row r="4223" spans="1:7" x14ac:dyDescent="0.15">
      <c r="A4223" s="53">
        <v>4227</v>
      </c>
      <c r="B4223" s="11" t="s">
        <v>6119</v>
      </c>
      <c r="C4223" s="53">
        <v>1.0188999999999999</v>
      </c>
      <c r="D4223" s="53">
        <v>1.0188999999999999</v>
      </c>
      <c r="E4223" s="55">
        <v>2.0000000000000001E-4</v>
      </c>
      <c r="F4223" s="53">
        <v>1.0186999999999999</v>
      </c>
      <c r="G4223" s="53">
        <v>1.0186999999999999</v>
      </c>
    </row>
    <row r="4224" spans="1:7" x14ac:dyDescent="0.15">
      <c r="A4224" s="53">
        <v>3727</v>
      </c>
      <c r="B4224" s="11" t="s">
        <v>7213</v>
      </c>
      <c r="C4224" s="53">
        <v>1.0190999999999999</v>
      </c>
      <c r="D4224" s="53">
        <v>1.0190999999999999</v>
      </c>
      <c r="E4224" s="55">
        <v>2.0000000000000001E-4</v>
      </c>
      <c r="F4224" s="53">
        <v>1.0188999999999999</v>
      </c>
      <c r="G4224" s="53">
        <v>1.0188999999999999</v>
      </c>
    </row>
    <row r="4225" spans="1:7" x14ac:dyDescent="0.15">
      <c r="A4225" s="53">
        <v>4853</v>
      </c>
      <c r="B4225" s="11" t="s">
        <v>9299</v>
      </c>
      <c r="C4225" s="53">
        <v>1.0199</v>
      </c>
      <c r="D4225" s="53">
        <v>1.0199</v>
      </c>
      <c r="E4225" s="55">
        <v>2.0000000000000001E-4</v>
      </c>
      <c r="F4225" s="53">
        <v>1.0197000000000001</v>
      </c>
      <c r="G4225" s="53">
        <v>1.0197000000000001</v>
      </c>
    </row>
    <row r="4226" spans="1:7" x14ac:dyDescent="0.15">
      <c r="A4226" s="53">
        <v>3286</v>
      </c>
      <c r="B4226" s="11" t="s">
        <v>10414</v>
      </c>
      <c r="C4226" s="53">
        <v>1.0206</v>
      </c>
      <c r="D4226" s="53">
        <v>1.0206</v>
      </c>
      <c r="E4226" s="55">
        <v>2.0000000000000001E-4</v>
      </c>
      <c r="F4226" s="53">
        <v>1.0204</v>
      </c>
      <c r="G4226" s="53">
        <v>1.0204</v>
      </c>
    </row>
    <row r="4227" spans="1:7" x14ac:dyDescent="0.15">
      <c r="A4227" s="53">
        <v>3991</v>
      </c>
      <c r="B4227" s="11" t="s">
        <v>10038</v>
      </c>
      <c r="C4227" s="53">
        <v>1.0207999999999999</v>
      </c>
      <c r="D4227" s="53">
        <v>1.0207999999999999</v>
      </c>
      <c r="E4227" s="55">
        <v>2.0000000000000001E-4</v>
      </c>
      <c r="F4227" s="53">
        <v>1.0206</v>
      </c>
      <c r="G4227" s="53">
        <v>1.0206</v>
      </c>
    </row>
    <row r="4228" spans="1:7" x14ac:dyDescent="0.15">
      <c r="A4228" s="53">
        <v>4043</v>
      </c>
      <c r="B4228" s="11" t="s">
        <v>9983</v>
      </c>
      <c r="C4228" s="53">
        <v>1.0224</v>
      </c>
      <c r="D4228" s="53">
        <v>1.0224</v>
      </c>
      <c r="E4228" s="55">
        <v>2.0000000000000001E-4</v>
      </c>
      <c r="F4228" s="53">
        <v>1.0222</v>
      </c>
      <c r="G4228" s="53">
        <v>1.0222</v>
      </c>
    </row>
    <row r="4229" spans="1:7" x14ac:dyDescent="0.15">
      <c r="A4229" s="53">
        <v>3487</v>
      </c>
      <c r="B4229" s="11" t="s">
        <v>10417</v>
      </c>
      <c r="C4229" s="53">
        <v>1.0250999999999999</v>
      </c>
      <c r="D4229" s="53">
        <v>1.0250999999999999</v>
      </c>
      <c r="E4229" s="55">
        <v>2.0000000000000001E-4</v>
      </c>
      <c r="F4229" s="53">
        <v>1.0248999999999999</v>
      </c>
      <c r="G4229" s="53">
        <v>1.0248999999999999</v>
      </c>
    </row>
    <row r="4230" spans="1:7" x14ac:dyDescent="0.15">
      <c r="A4230" s="53">
        <v>3349</v>
      </c>
      <c r="B4230" s="11" t="s">
        <v>8771</v>
      </c>
      <c r="C4230" s="53">
        <v>1.0265</v>
      </c>
      <c r="D4230" s="53">
        <v>1.0265</v>
      </c>
      <c r="E4230" s="55">
        <v>2.0000000000000001E-4</v>
      </c>
      <c r="F4230" s="53">
        <v>1.0263</v>
      </c>
      <c r="G4230" s="53">
        <v>1.0263</v>
      </c>
    </row>
    <row r="4231" spans="1:7" x14ac:dyDescent="0.15">
      <c r="A4231" s="53">
        <v>4388</v>
      </c>
      <c r="B4231" s="11" t="s">
        <v>7285</v>
      </c>
      <c r="C4231" s="53">
        <v>1.0268999999999999</v>
      </c>
      <c r="D4231" s="53">
        <v>1.0268999999999999</v>
      </c>
      <c r="E4231" s="55">
        <v>2.0000000000000001E-4</v>
      </c>
      <c r="F4231" s="53">
        <v>1.0266999999999999</v>
      </c>
      <c r="G4231" s="53">
        <v>1.0266999999999999</v>
      </c>
    </row>
    <row r="4232" spans="1:7" x14ac:dyDescent="0.15">
      <c r="A4232" s="53">
        <v>4127</v>
      </c>
      <c r="B4232" s="11" t="s">
        <v>7286</v>
      </c>
      <c r="C4232" s="53">
        <v>1.0274000000000001</v>
      </c>
      <c r="D4232" s="53">
        <v>1.0274000000000001</v>
      </c>
      <c r="E4232" s="55">
        <v>2.0000000000000001E-4</v>
      </c>
      <c r="F4232" s="53">
        <v>1.0271999999999999</v>
      </c>
      <c r="G4232" s="53">
        <v>1.0271999999999999</v>
      </c>
    </row>
    <row r="4233" spans="1:7" x14ac:dyDescent="0.15">
      <c r="A4233" s="53">
        <v>150106</v>
      </c>
      <c r="B4233" s="11" t="s">
        <v>9991</v>
      </c>
      <c r="C4233" s="53">
        <v>1.0276000000000001</v>
      </c>
      <c r="D4233" s="53">
        <v>0</v>
      </c>
      <c r="E4233" s="55">
        <v>2.0000000000000001E-4</v>
      </c>
      <c r="F4233" s="53">
        <v>1.0274000000000001</v>
      </c>
      <c r="G4233" s="53">
        <v>0</v>
      </c>
    </row>
    <row r="4234" spans="1:7" x14ac:dyDescent="0.15">
      <c r="A4234" s="53">
        <v>4736</v>
      </c>
      <c r="B4234" s="11" t="s">
        <v>10041</v>
      </c>
      <c r="C4234" s="53">
        <v>1.0286</v>
      </c>
      <c r="D4234" s="53">
        <v>1.0479000000000001</v>
      </c>
      <c r="E4234" s="55">
        <v>2.0000000000000001E-4</v>
      </c>
      <c r="F4234" s="53">
        <v>1.0284</v>
      </c>
      <c r="G4234" s="53">
        <v>1.0477000000000001</v>
      </c>
    </row>
    <row r="4235" spans="1:7" x14ac:dyDescent="0.15">
      <c r="A4235" s="53">
        <v>2996</v>
      </c>
      <c r="B4235" s="11" t="s">
        <v>8772</v>
      </c>
      <c r="C4235" s="53">
        <v>1.0287999999999999</v>
      </c>
      <c r="D4235" s="53">
        <v>1.0287999999999999</v>
      </c>
      <c r="E4235" s="55">
        <v>2.0000000000000001E-4</v>
      </c>
      <c r="F4235" s="53">
        <v>1.0286</v>
      </c>
      <c r="G4235" s="53">
        <v>1.0286</v>
      </c>
    </row>
    <row r="4236" spans="1:7" x14ac:dyDescent="0.15">
      <c r="A4236" s="53">
        <v>489</v>
      </c>
      <c r="B4236" s="11" t="s">
        <v>9283</v>
      </c>
      <c r="C4236" s="53">
        <v>1.0310999999999999</v>
      </c>
      <c r="D4236" s="53">
        <v>1.1480999999999999</v>
      </c>
      <c r="E4236" s="55">
        <v>2.0000000000000001E-4</v>
      </c>
      <c r="F4236" s="53">
        <v>1.0308999999999999</v>
      </c>
      <c r="G4236" s="53">
        <v>1.1478999999999999</v>
      </c>
    </row>
    <row r="4237" spans="1:7" x14ac:dyDescent="0.15">
      <c r="A4237" s="53">
        <v>150255</v>
      </c>
      <c r="B4237" s="11" t="s">
        <v>10045</v>
      </c>
      <c r="C4237" s="53">
        <v>1.0316000000000001</v>
      </c>
      <c r="D4237" s="53">
        <v>0</v>
      </c>
      <c r="E4237" s="55">
        <v>2.0000000000000001E-4</v>
      </c>
      <c r="F4237" s="53">
        <v>1.0314000000000001</v>
      </c>
      <c r="G4237" s="53">
        <v>0</v>
      </c>
    </row>
    <row r="4238" spans="1:7" x14ac:dyDescent="0.15">
      <c r="A4238" s="53">
        <v>150259</v>
      </c>
      <c r="B4238" s="11" t="s">
        <v>10047</v>
      </c>
      <c r="C4238" s="53">
        <v>1.0316000000000001</v>
      </c>
      <c r="D4238" s="53">
        <v>0</v>
      </c>
      <c r="E4238" s="55">
        <v>2.0000000000000001E-4</v>
      </c>
      <c r="F4238" s="53">
        <v>1.0314000000000001</v>
      </c>
      <c r="G4238" s="53">
        <v>0</v>
      </c>
    </row>
    <row r="4239" spans="1:7" x14ac:dyDescent="0.15">
      <c r="A4239" s="53">
        <v>150257</v>
      </c>
      <c r="B4239" s="11" t="s">
        <v>10046</v>
      </c>
      <c r="C4239" s="53">
        <v>1.0316000000000001</v>
      </c>
      <c r="D4239" s="53">
        <v>0</v>
      </c>
      <c r="E4239" s="55">
        <v>2.0000000000000001E-4</v>
      </c>
      <c r="F4239" s="53">
        <v>1.0314000000000001</v>
      </c>
      <c r="G4239" s="53">
        <v>0</v>
      </c>
    </row>
    <row r="4240" spans="1:7" x14ac:dyDescent="0.15">
      <c r="A4240" s="53">
        <v>3584</v>
      </c>
      <c r="B4240" s="11" t="s">
        <v>10738</v>
      </c>
      <c r="C4240" s="53">
        <v>1.0343</v>
      </c>
      <c r="D4240" s="53">
        <v>1.0343</v>
      </c>
      <c r="E4240" s="55">
        <v>2.0000000000000001E-4</v>
      </c>
      <c r="F4240" s="53">
        <v>1.0341</v>
      </c>
      <c r="G4240" s="53">
        <v>1.0341</v>
      </c>
    </row>
    <row r="4241" spans="1:7" x14ac:dyDescent="0.15">
      <c r="A4241" s="53">
        <v>4102</v>
      </c>
      <c r="B4241" s="11" t="s">
        <v>7257</v>
      </c>
      <c r="C4241" s="53">
        <v>1.0381</v>
      </c>
      <c r="D4241" s="53">
        <v>1.0381</v>
      </c>
      <c r="E4241" s="55">
        <v>2.0000000000000001E-4</v>
      </c>
      <c r="F4241" s="53">
        <v>1.0379</v>
      </c>
      <c r="G4241" s="53">
        <v>1.0379</v>
      </c>
    </row>
    <row r="4242" spans="1:7" x14ac:dyDescent="0.15">
      <c r="A4242" s="53">
        <v>4103</v>
      </c>
      <c r="B4242" s="11" t="s">
        <v>7258</v>
      </c>
      <c r="C4242" s="53">
        <v>1.0386</v>
      </c>
      <c r="D4242" s="53">
        <v>1.0386</v>
      </c>
      <c r="E4242" s="55">
        <v>2.0000000000000001E-4</v>
      </c>
      <c r="F4242" s="53">
        <v>1.0384</v>
      </c>
      <c r="G4242" s="53">
        <v>1.0384</v>
      </c>
    </row>
    <row r="4243" spans="1:7" x14ac:dyDescent="0.15">
      <c r="A4243" s="53">
        <v>3731</v>
      </c>
      <c r="B4243" s="11" t="s">
        <v>7293</v>
      </c>
      <c r="C4243" s="53">
        <v>1.0389999999999999</v>
      </c>
      <c r="D4243" s="53">
        <v>1.0389999999999999</v>
      </c>
      <c r="E4243" s="55">
        <v>2.0000000000000001E-4</v>
      </c>
      <c r="F4243" s="53">
        <v>1.0387999999999999</v>
      </c>
      <c r="G4243" s="53">
        <v>1.0387999999999999</v>
      </c>
    </row>
    <row r="4244" spans="1:7" x14ac:dyDescent="0.15">
      <c r="A4244" s="53">
        <v>519322</v>
      </c>
      <c r="B4244" s="11" t="s">
        <v>8748</v>
      </c>
      <c r="C4244" s="53">
        <v>1.0411999999999999</v>
      </c>
      <c r="D4244" s="53">
        <v>1.0562</v>
      </c>
      <c r="E4244" s="55">
        <v>2.0000000000000001E-4</v>
      </c>
      <c r="F4244" s="53">
        <v>1.0409999999999999</v>
      </c>
      <c r="G4244" s="53">
        <v>1.056</v>
      </c>
    </row>
    <row r="4245" spans="1:7" x14ac:dyDescent="0.15">
      <c r="A4245" s="53">
        <v>3681</v>
      </c>
      <c r="B4245" s="11" t="s">
        <v>10728</v>
      </c>
      <c r="C4245" s="53">
        <v>1.0426</v>
      </c>
      <c r="D4245" s="53">
        <v>1.0426</v>
      </c>
      <c r="E4245" s="55">
        <v>2.0000000000000001E-4</v>
      </c>
      <c r="F4245" s="53">
        <v>1.0424</v>
      </c>
      <c r="G4245" s="53">
        <v>1.0424</v>
      </c>
    </row>
    <row r="4246" spans="1:7" x14ac:dyDescent="0.15">
      <c r="A4246" s="53">
        <v>2988</v>
      </c>
      <c r="B4246" s="11" t="s">
        <v>10415</v>
      </c>
      <c r="C4246" s="53">
        <v>1.0438000000000001</v>
      </c>
      <c r="D4246" s="53">
        <v>1.0438000000000001</v>
      </c>
      <c r="E4246" s="55">
        <v>2.0000000000000001E-4</v>
      </c>
      <c r="F4246" s="53">
        <v>1.0436000000000001</v>
      </c>
      <c r="G4246" s="53">
        <v>1.0436000000000001</v>
      </c>
    </row>
    <row r="4247" spans="1:7" x14ac:dyDescent="0.15">
      <c r="A4247" s="53">
        <v>3612</v>
      </c>
      <c r="B4247" s="11" t="s">
        <v>8427</v>
      </c>
      <c r="C4247" s="53">
        <v>1.0488</v>
      </c>
      <c r="D4247" s="53">
        <v>1.0488</v>
      </c>
      <c r="E4247" s="55">
        <v>2.0000000000000001E-4</v>
      </c>
      <c r="F4247" s="53">
        <v>1.0486</v>
      </c>
      <c r="G4247" s="53">
        <v>1.0486</v>
      </c>
    </row>
    <row r="4248" spans="1:7" x14ac:dyDescent="0.15">
      <c r="A4248" s="53">
        <v>497</v>
      </c>
      <c r="B4248" s="11" t="s">
        <v>7260</v>
      </c>
      <c r="C4248" s="53">
        <v>1.0508999999999999</v>
      </c>
      <c r="D4248" s="53">
        <v>1.0508999999999999</v>
      </c>
      <c r="E4248" s="55">
        <v>2.0000000000000001E-4</v>
      </c>
      <c r="F4248" s="53">
        <v>1.0507</v>
      </c>
      <c r="G4248" s="53">
        <v>1.0507</v>
      </c>
    </row>
    <row r="4249" spans="1:7" x14ac:dyDescent="0.15">
      <c r="A4249" s="53">
        <v>1612</v>
      </c>
      <c r="B4249" s="11" t="s">
        <v>6292</v>
      </c>
      <c r="C4249" s="53">
        <v>0.52669999999999995</v>
      </c>
      <c r="D4249" s="53">
        <v>0.52669999999999995</v>
      </c>
      <c r="E4249" s="55">
        <v>2.0000000000000001E-4</v>
      </c>
      <c r="F4249" s="53">
        <v>0.52659999999999996</v>
      </c>
      <c r="G4249" s="53">
        <v>0.52659999999999996</v>
      </c>
    </row>
    <row r="4250" spans="1:7" x14ac:dyDescent="0.15">
      <c r="A4250" s="53">
        <v>3684</v>
      </c>
      <c r="B4250" s="11" t="s">
        <v>274</v>
      </c>
      <c r="C4250" s="53">
        <v>1.0555000000000001</v>
      </c>
      <c r="D4250" s="53">
        <v>1.0555000000000001</v>
      </c>
      <c r="E4250" s="55">
        <v>2.0000000000000001E-4</v>
      </c>
      <c r="F4250" s="53">
        <v>1.0552999999999999</v>
      </c>
      <c r="G4250" s="53">
        <v>1.0552999999999999</v>
      </c>
    </row>
    <row r="4251" spans="1:7" x14ac:dyDescent="0.15">
      <c r="A4251" s="53">
        <v>660013</v>
      </c>
      <c r="B4251" s="11" t="s">
        <v>368</v>
      </c>
      <c r="C4251" s="53">
        <v>1.0663</v>
      </c>
      <c r="D4251" s="53">
        <v>1.3568</v>
      </c>
      <c r="E4251" s="55">
        <v>2.0000000000000001E-4</v>
      </c>
      <c r="F4251" s="53">
        <v>1.0661</v>
      </c>
      <c r="G4251" s="53">
        <v>1.3566</v>
      </c>
    </row>
    <row r="4252" spans="1:7" x14ac:dyDescent="0.15">
      <c r="A4252" s="53">
        <v>1450</v>
      </c>
      <c r="B4252" s="11" t="s">
        <v>77</v>
      </c>
      <c r="C4252" s="53">
        <v>1.0683</v>
      </c>
      <c r="D4252" s="53">
        <v>1.0683</v>
      </c>
      <c r="E4252" s="55">
        <v>2.0000000000000001E-4</v>
      </c>
      <c r="F4252" s="53">
        <v>1.0681</v>
      </c>
      <c r="G4252" s="53">
        <v>1.0681</v>
      </c>
    </row>
    <row r="4253" spans="1:7" x14ac:dyDescent="0.15">
      <c r="A4253" s="53">
        <v>3108</v>
      </c>
      <c r="B4253" s="11" t="s">
        <v>9287</v>
      </c>
      <c r="C4253" s="53">
        <v>1.0713999999999999</v>
      </c>
      <c r="D4253" s="53">
        <v>1.0713999999999999</v>
      </c>
      <c r="E4253" s="55">
        <v>2.0000000000000001E-4</v>
      </c>
      <c r="F4253" s="53">
        <v>1.0711999999999999</v>
      </c>
      <c r="G4253" s="53">
        <v>1.0711999999999999</v>
      </c>
    </row>
    <row r="4254" spans="1:7" x14ac:dyDescent="0.15">
      <c r="A4254" s="53">
        <v>3107</v>
      </c>
      <c r="B4254" s="11" t="s">
        <v>9288</v>
      </c>
      <c r="C4254" s="53">
        <v>1.0749</v>
      </c>
      <c r="D4254" s="53">
        <v>1.0749</v>
      </c>
      <c r="E4254" s="55">
        <v>2.0000000000000001E-4</v>
      </c>
      <c r="F4254" s="53">
        <v>1.0747</v>
      </c>
      <c r="G4254" s="53">
        <v>1.0747</v>
      </c>
    </row>
    <row r="4255" spans="1:7" x14ac:dyDescent="0.15">
      <c r="A4255" s="53">
        <v>3800</v>
      </c>
      <c r="B4255" s="11" t="s">
        <v>6149</v>
      </c>
      <c r="C4255" s="53">
        <v>1.0808</v>
      </c>
      <c r="D4255" s="53">
        <v>1.0808</v>
      </c>
      <c r="E4255" s="55">
        <v>2.0000000000000001E-4</v>
      </c>
      <c r="F4255" s="53">
        <v>1.0806</v>
      </c>
      <c r="G4255" s="53">
        <v>1.0806</v>
      </c>
    </row>
    <row r="4256" spans="1:7" x14ac:dyDescent="0.15">
      <c r="A4256" s="53">
        <v>4825</v>
      </c>
      <c r="B4256" s="11" t="s">
        <v>10412</v>
      </c>
      <c r="C4256" s="53">
        <v>1.0842000000000001</v>
      </c>
      <c r="D4256" s="53">
        <v>1.0902000000000001</v>
      </c>
      <c r="E4256" s="55">
        <v>2.0000000000000001E-4</v>
      </c>
      <c r="F4256" s="53">
        <v>1.0840000000000001</v>
      </c>
      <c r="G4256" s="53">
        <v>1.0900000000000001</v>
      </c>
    </row>
    <row r="4257" spans="1:7" x14ac:dyDescent="0.15">
      <c r="A4257" s="53">
        <v>3276</v>
      </c>
      <c r="B4257" s="11" t="s">
        <v>6939</v>
      </c>
      <c r="C4257" s="53">
        <v>1.0895999999999999</v>
      </c>
      <c r="D4257" s="53">
        <v>1.0895999999999999</v>
      </c>
      <c r="E4257" s="55">
        <v>2.0000000000000001E-4</v>
      </c>
      <c r="F4257" s="53">
        <v>1.0893999999999999</v>
      </c>
      <c r="G4257" s="53">
        <v>1.0893999999999999</v>
      </c>
    </row>
    <row r="4258" spans="1:7" x14ac:dyDescent="0.15">
      <c r="A4258" s="53">
        <v>40009</v>
      </c>
      <c r="B4258" s="11" t="s">
        <v>6051</v>
      </c>
      <c r="C4258" s="53">
        <v>1.0899000000000001</v>
      </c>
      <c r="D4258" s="53">
        <v>1.6500999999999999</v>
      </c>
      <c r="E4258" s="55">
        <v>2.0000000000000001E-4</v>
      </c>
      <c r="F4258" s="53">
        <v>1.0896999999999999</v>
      </c>
      <c r="G4258" s="53">
        <v>1.6498999999999999</v>
      </c>
    </row>
    <row r="4259" spans="1:7" x14ac:dyDescent="0.15">
      <c r="A4259" s="53">
        <v>40010</v>
      </c>
      <c r="B4259" s="11" t="s">
        <v>6052</v>
      </c>
      <c r="C4259" s="53">
        <v>1.0921000000000001</v>
      </c>
      <c r="D4259" s="53">
        <v>1.6051</v>
      </c>
      <c r="E4259" s="55">
        <v>2.0000000000000001E-4</v>
      </c>
      <c r="F4259" s="53">
        <v>1.0919000000000001</v>
      </c>
      <c r="G4259" s="53">
        <v>1.6049</v>
      </c>
    </row>
    <row r="4260" spans="1:7" x14ac:dyDescent="0.15">
      <c r="A4260" s="53">
        <v>3371</v>
      </c>
      <c r="B4260" s="11" t="s">
        <v>9877</v>
      </c>
      <c r="C4260" s="53">
        <v>1.0964</v>
      </c>
      <c r="D4260" s="53">
        <v>1.0964</v>
      </c>
      <c r="E4260" s="55">
        <v>2.0000000000000001E-4</v>
      </c>
      <c r="F4260" s="53">
        <v>1.0962000000000001</v>
      </c>
      <c r="G4260" s="53">
        <v>1.0962000000000001</v>
      </c>
    </row>
    <row r="4261" spans="1:7" x14ac:dyDescent="0.15">
      <c r="A4261" s="53">
        <v>3275</v>
      </c>
      <c r="B4261" s="11" t="s">
        <v>6930</v>
      </c>
      <c r="C4261" s="53">
        <v>1.0965</v>
      </c>
      <c r="D4261" s="53">
        <v>1.0965</v>
      </c>
      <c r="E4261" s="55">
        <v>2.0000000000000001E-4</v>
      </c>
      <c r="F4261" s="53">
        <v>1.0963000000000001</v>
      </c>
      <c r="G4261" s="53">
        <v>1.0963000000000001</v>
      </c>
    </row>
    <row r="4262" spans="1:7" x14ac:dyDescent="0.15">
      <c r="A4262" s="53">
        <v>23</v>
      </c>
      <c r="B4262" s="11" t="s">
        <v>8802</v>
      </c>
      <c r="C4262" s="53">
        <v>1.1454</v>
      </c>
      <c r="D4262" s="53">
        <v>1.1454</v>
      </c>
      <c r="E4262" s="55">
        <v>2.0000000000000001E-4</v>
      </c>
      <c r="F4262" s="53">
        <v>1.1452</v>
      </c>
      <c r="G4262" s="53">
        <v>1.1452</v>
      </c>
    </row>
    <row r="4263" spans="1:7" x14ac:dyDescent="0.15">
      <c r="A4263" s="53">
        <v>164208</v>
      </c>
      <c r="B4263" s="11" t="s">
        <v>6150</v>
      </c>
      <c r="C4263" s="53">
        <v>1.1555</v>
      </c>
      <c r="D4263" s="53">
        <v>1.679</v>
      </c>
      <c r="E4263" s="55">
        <v>2.0000000000000001E-4</v>
      </c>
      <c r="F4263" s="53">
        <v>1.1553</v>
      </c>
      <c r="G4263" s="53">
        <v>1.6788000000000001</v>
      </c>
    </row>
    <row r="4264" spans="1:7" x14ac:dyDescent="0.15">
      <c r="A4264" s="53">
        <v>22</v>
      </c>
      <c r="B4264" s="11" t="s">
        <v>8790</v>
      </c>
      <c r="C4264" s="53">
        <v>1.1591</v>
      </c>
      <c r="D4264" s="53">
        <v>1.1591</v>
      </c>
      <c r="E4264" s="55">
        <v>2.0000000000000001E-4</v>
      </c>
      <c r="F4264" s="53">
        <v>1.1589</v>
      </c>
      <c r="G4264" s="53">
        <v>1.1589</v>
      </c>
    </row>
    <row r="4265" spans="1:7" x14ac:dyDescent="0.15">
      <c r="A4265" s="53">
        <v>675043</v>
      </c>
      <c r="B4265" s="11" t="s">
        <v>595</v>
      </c>
      <c r="C4265" s="53">
        <v>1.1644000000000001</v>
      </c>
      <c r="D4265" s="53">
        <v>1.1644000000000001</v>
      </c>
      <c r="E4265" s="55">
        <v>2.0000000000000001E-4</v>
      </c>
      <c r="F4265" s="53">
        <v>1.1641999999999999</v>
      </c>
      <c r="G4265" s="53">
        <v>1.1641999999999999</v>
      </c>
    </row>
    <row r="4266" spans="1:7" x14ac:dyDescent="0.15">
      <c r="A4266" s="53">
        <v>694</v>
      </c>
      <c r="B4266" s="11" t="s">
        <v>9301</v>
      </c>
      <c r="C4266" s="53">
        <v>1.1891</v>
      </c>
      <c r="D4266" s="53">
        <v>1.1891</v>
      </c>
      <c r="E4266" s="55">
        <v>2.0000000000000001E-4</v>
      </c>
      <c r="F4266" s="53">
        <v>1.1889000000000001</v>
      </c>
      <c r="G4266" s="53">
        <v>1.1889000000000001</v>
      </c>
    </row>
    <row r="4267" spans="1:7" x14ac:dyDescent="0.15">
      <c r="A4267" s="53">
        <v>519225</v>
      </c>
      <c r="B4267" s="11" t="s">
        <v>8939</v>
      </c>
      <c r="C4267" s="53">
        <v>1.2205999999999999</v>
      </c>
      <c r="D4267" s="53">
        <v>1.2205999999999999</v>
      </c>
      <c r="E4267" s="55">
        <v>2.0000000000000001E-4</v>
      </c>
      <c r="F4267" s="53">
        <v>1.2203999999999999</v>
      </c>
      <c r="G4267" s="53">
        <v>1.2203999999999999</v>
      </c>
    </row>
    <row r="4268" spans="1:7" x14ac:dyDescent="0.15">
      <c r="A4268" s="53">
        <v>2881</v>
      </c>
      <c r="B4268" s="11" t="s">
        <v>78</v>
      </c>
      <c r="C4268" s="53">
        <v>1.8431999999999999</v>
      </c>
      <c r="D4268" s="53">
        <v>1.8431999999999999</v>
      </c>
      <c r="E4268" s="55">
        <v>2.0000000000000001E-4</v>
      </c>
      <c r="F4268" s="53">
        <v>1.8429</v>
      </c>
      <c r="G4268" s="53">
        <v>1.8429</v>
      </c>
    </row>
    <row r="4269" spans="1:7" x14ac:dyDescent="0.15">
      <c r="A4269" s="53">
        <v>1491</v>
      </c>
      <c r="B4269" s="11" t="s">
        <v>6011</v>
      </c>
      <c r="C4269" s="53">
        <v>1.2292000000000001</v>
      </c>
      <c r="D4269" s="53">
        <v>1.2292000000000001</v>
      </c>
      <c r="E4269" s="55">
        <v>2.0000000000000001E-4</v>
      </c>
      <c r="F4269" s="53">
        <v>1.2290000000000001</v>
      </c>
      <c r="G4269" s="53">
        <v>1.2290000000000001</v>
      </c>
    </row>
    <row r="4270" spans="1:7" x14ac:dyDescent="0.15">
      <c r="A4270" s="53">
        <v>2086</v>
      </c>
      <c r="B4270" s="11" t="s">
        <v>6126</v>
      </c>
      <c r="C4270" s="53">
        <v>1.2732000000000001</v>
      </c>
      <c r="D4270" s="53">
        <v>1.2732000000000001</v>
      </c>
      <c r="E4270" s="55">
        <v>2.0000000000000001E-4</v>
      </c>
      <c r="F4270" s="53">
        <v>1.2729999999999999</v>
      </c>
      <c r="G4270" s="53">
        <v>1.2729999999999999</v>
      </c>
    </row>
    <row r="4271" spans="1:7" x14ac:dyDescent="0.15">
      <c r="A4271" s="53">
        <v>511220</v>
      </c>
      <c r="B4271" s="11" t="s">
        <v>8751</v>
      </c>
      <c r="C4271" s="53">
        <v>95.281000000000006</v>
      </c>
      <c r="D4271" s="53">
        <v>1.133</v>
      </c>
      <c r="E4271" s="55">
        <v>1E-4</v>
      </c>
      <c r="F4271" s="53">
        <v>95.266999999999996</v>
      </c>
      <c r="G4271" s="53">
        <v>1.133</v>
      </c>
    </row>
    <row r="4272" spans="1:7" x14ac:dyDescent="0.15">
      <c r="A4272" s="53">
        <v>4473</v>
      </c>
      <c r="B4272" s="11" t="s">
        <v>9924</v>
      </c>
      <c r="C4272" s="53">
        <v>119.9</v>
      </c>
      <c r="D4272" s="53">
        <v>119.9</v>
      </c>
      <c r="E4272" s="55">
        <v>1E-4</v>
      </c>
      <c r="F4272" s="53">
        <v>119.884</v>
      </c>
      <c r="G4272" s="53">
        <v>119.884</v>
      </c>
    </row>
    <row r="4273" spans="1:7" x14ac:dyDescent="0.15">
      <c r="A4273" s="53">
        <v>4065</v>
      </c>
      <c r="B4273" s="11" t="s">
        <v>6682</v>
      </c>
      <c r="C4273" s="53">
        <v>0.75949999999999995</v>
      </c>
      <c r="D4273" s="53">
        <v>0.75949999999999995</v>
      </c>
      <c r="E4273" s="55">
        <v>1E-4</v>
      </c>
      <c r="F4273" s="53">
        <v>0.75939999999999996</v>
      </c>
      <c r="G4273" s="53">
        <v>0.75939999999999996</v>
      </c>
    </row>
    <row r="4274" spans="1:7" x14ac:dyDescent="0.15">
      <c r="A4274" s="53">
        <v>501030</v>
      </c>
      <c r="B4274" s="11" t="s">
        <v>7906</v>
      </c>
      <c r="C4274" s="53">
        <v>0.76690000000000003</v>
      </c>
      <c r="D4274" s="53">
        <v>0.76690000000000003</v>
      </c>
      <c r="E4274" s="55">
        <v>1E-4</v>
      </c>
      <c r="F4274" s="53">
        <v>0.76680000000000004</v>
      </c>
      <c r="G4274" s="53">
        <v>0.76680000000000004</v>
      </c>
    </row>
    <row r="4275" spans="1:7" x14ac:dyDescent="0.15">
      <c r="A4275" s="53">
        <v>501031</v>
      </c>
      <c r="B4275" s="11" t="s">
        <v>7901</v>
      </c>
      <c r="C4275" s="53">
        <v>0.76880000000000004</v>
      </c>
      <c r="D4275" s="53">
        <v>0.76880000000000004</v>
      </c>
      <c r="E4275" s="55">
        <v>1E-4</v>
      </c>
      <c r="F4275" s="53">
        <v>0.76870000000000005</v>
      </c>
      <c r="G4275" s="53">
        <v>0.76870000000000005</v>
      </c>
    </row>
    <row r="4276" spans="1:7" x14ac:dyDescent="0.15">
      <c r="A4276" s="53">
        <v>4474</v>
      </c>
      <c r="B4276" s="11" t="s">
        <v>9922</v>
      </c>
      <c r="C4276" s="53">
        <v>102.982</v>
      </c>
      <c r="D4276" s="53">
        <v>102.982</v>
      </c>
      <c r="E4276" s="55">
        <v>1E-4</v>
      </c>
      <c r="F4276" s="53">
        <v>102.96899999999999</v>
      </c>
      <c r="G4276" s="53">
        <v>102.96899999999999</v>
      </c>
    </row>
    <row r="4277" spans="1:7" x14ac:dyDescent="0.15">
      <c r="A4277" s="53">
        <v>2656</v>
      </c>
      <c r="B4277" s="11" t="s">
        <v>7533</v>
      </c>
      <c r="C4277" s="53">
        <v>0.79359999999999997</v>
      </c>
      <c r="D4277" s="53">
        <v>0.79359999999999997</v>
      </c>
      <c r="E4277" s="55">
        <v>1E-4</v>
      </c>
      <c r="F4277" s="53">
        <v>0.79349999999999998</v>
      </c>
      <c r="G4277" s="53">
        <v>0.79349999999999998</v>
      </c>
    </row>
    <row r="4278" spans="1:7" x14ac:dyDescent="0.15">
      <c r="A4278" s="53">
        <v>4343</v>
      </c>
      <c r="B4278" s="11" t="s">
        <v>7531</v>
      </c>
      <c r="C4278" s="53">
        <v>0.80689999999999995</v>
      </c>
      <c r="D4278" s="53">
        <v>0.80689999999999995</v>
      </c>
      <c r="E4278" s="55">
        <v>1E-4</v>
      </c>
      <c r="F4278" s="53">
        <v>0.80679999999999996</v>
      </c>
      <c r="G4278" s="53">
        <v>0.80679999999999996</v>
      </c>
    </row>
    <row r="4279" spans="1:7" x14ac:dyDescent="0.15">
      <c r="A4279" s="53">
        <v>3816</v>
      </c>
      <c r="B4279" s="11" t="s">
        <v>8794</v>
      </c>
      <c r="C4279" s="53">
        <v>100.699</v>
      </c>
      <c r="D4279" s="53">
        <v>115.307</v>
      </c>
      <c r="E4279" s="55">
        <v>1E-4</v>
      </c>
      <c r="F4279" s="53">
        <v>100.687</v>
      </c>
      <c r="G4279" s="53">
        <v>115.295</v>
      </c>
    </row>
    <row r="4280" spans="1:7" x14ac:dyDescent="0.15">
      <c r="A4280" s="53">
        <v>110026</v>
      </c>
      <c r="B4280" s="11" t="s">
        <v>9689</v>
      </c>
      <c r="C4280" s="53">
        <v>1.6870000000000001</v>
      </c>
      <c r="D4280" s="53">
        <v>1.6870000000000001</v>
      </c>
      <c r="E4280" s="55">
        <v>1E-4</v>
      </c>
      <c r="F4280" s="53">
        <v>1.6868000000000001</v>
      </c>
      <c r="G4280" s="53">
        <v>1.6868000000000001</v>
      </c>
    </row>
    <row r="4281" spans="1:7" x14ac:dyDescent="0.15">
      <c r="A4281" s="53">
        <v>4744</v>
      </c>
      <c r="B4281" s="11" t="s">
        <v>9690</v>
      </c>
      <c r="C4281" s="53">
        <v>1.6871</v>
      </c>
      <c r="D4281" s="53">
        <v>1.6871</v>
      </c>
      <c r="E4281" s="55">
        <v>1E-4</v>
      </c>
      <c r="F4281" s="53">
        <v>1.6869000000000001</v>
      </c>
      <c r="G4281" s="53">
        <v>1.6869000000000001</v>
      </c>
    </row>
    <row r="4282" spans="1:7" x14ac:dyDescent="0.15">
      <c r="A4282" s="53">
        <v>4542</v>
      </c>
      <c r="B4282" s="11" t="s">
        <v>8725</v>
      </c>
      <c r="C4282" s="53">
        <v>0.89590000000000003</v>
      </c>
      <c r="D4282" s="53">
        <v>0.89590000000000003</v>
      </c>
      <c r="E4282" s="55">
        <v>1E-4</v>
      </c>
      <c r="F4282" s="53">
        <v>0.89580000000000004</v>
      </c>
      <c r="G4282" s="53">
        <v>0.89580000000000004</v>
      </c>
    </row>
    <row r="4283" spans="1:7" x14ac:dyDescent="0.15">
      <c r="A4283" s="53">
        <v>511880</v>
      </c>
      <c r="B4283" s="11" t="s">
        <v>8793</v>
      </c>
      <c r="C4283" s="53">
        <v>100.648</v>
      </c>
      <c r="D4283" s="53">
        <v>117.529</v>
      </c>
      <c r="E4283" s="55">
        <v>1E-4</v>
      </c>
      <c r="F4283" s="53">
        <v>100.637</v>
      </c>
      <c r="G4283" s="53">
        <v>117.518</v>
      </c>
    </row>
    <row r="4284" spans="1:7" x14ac:dyDescent="0.15">
      <c r="A4284" s="53">
        <v>168105</v>
      </c>
      <c r="B4284" s="11" t="s">
        <v>6803</v>
      </c>
      <c r="C4284" s="53">
        <v>0.96870000000000001</v>
      </c>
      <c r="D4284" s="53">
        <v>0.96870000000000001</v>
      </c>
      <c r="E4284" s="55">
        <v>1E-4</v>
      </c>
      <c r="F4284" s="53">
        <v>0.96860000000000002</v>
      </c>
      <c r="G4284" s="53">
        <v>0.96860000000000002</v>
      </c>
    </row>
    <row r="4285" spans="1:7" x14ac:dyDescent="0.15">
      <c r="A4285" s="53">
        <v>3656</v>
      </c>
      <c r="B4285" s="11" t="s">
        <v>8917</v>
      </c>
      <c r="C4285" s="53">
        <v>0.9718</v>
      </c>
      <c r="D4285" s="53">
        <v>0.9718</v>
      </c>
      <c r="E4285" s="55">
        <v>1E-4</v>
      </c>
      <c r="F4285" s="53">
        <v>0.97170000000000001</v>
      </c>
      <c r="G4285" s="53">
        <v>0.97170000000000001</v>
      </c>
    </row>
    <row r="4286" spans="1:7" x14ac:dyDescent="0.15">
      <c r="A4286" s="53">
        <v>161233</v>
      </c>
      <c r="B4286" s="11" t="s">
        <v>8244</v>
      </c>
      <c r="C4286" s="53">
        <v>0.9728</v>
      </c>
      <c r="D4286" s="53">
        <v>0.9728</v>
      </c>
      <c r="E4286" s="55">
        <v>1E-4</v>
      </c>
      <c r="F4286" s="53">
        <v>0.97270000000000001</v>
      </c>
      <c r="G4286" s="53">
        <v>0.97270000000000001</v>
      </c>
    </row>
    <row r="4287" spans="1:7" x14ac:dyDescent="0.15">
      <c r="A4287" s="53">
        <v>4086</v>
      </c>
      <c r="B4287" s="11" t="s">
        <v>7410</v>
      </c>
      <c r="C4287" s="53">
        <v>0.97740000000000005</v>
      </c>
      <c r="D4287" s="53">
        <v>0.97740000000000005</v>
      </c>
      <c r="E4287" s="55">
        <v>1E-4</v>
      </c>
      <c r="F4287" s="53">
        <v>0.97729999999999995</v>
      </c>
      <c r="G4287" s="53">
        <v>0.97729999999999995</v>
      </c>
    </row>
    <row r="4288" spans="1:7" x14ac:dyDescent="0.15">
      <c r="A4288" s="53">
        <v>4085</v>
      </c>
      <c r="B4288" s="11" t="s">
        <v>7405</v>
      </c>
      <c r="C4288" s="53">
        <v>0.97809999999999997</v>
      </c>
      <c r="D4288" s="53">
        <v>0.97809999999999997</v>
      </c>
      <c r="E4288" s="55">
        <v>1E-4</v>
      </c>
      <c r="F4288" s="53">
        <v>0.97799999999999998</v>
      </c>
      <c r="G4288" s="53">
        <v>0.97799999999999998</v>
      </c>
    </row>
    <row r="4289" spans="1:7" x14ac:dyDescent="0.15">
      <c r="A4289" s="53">
        <v>3425</v>
      </c>
      <c r="B4289" s="11" t="s">
        <v>7266</v>
      </c>
      <c r="C4289" s="53">
        <v>0.97929999999999995</v>
      </c>
      <c r="D4289" s="53">
        <v>0.97929999999999995</v>
      </c>
      <c r="E4289" s="55">
        <v>1E-4</v>
      </c>
      <c r="F4289" s="53">
        <v>0.97919999999999996</v>
      </c>
      <c r="G4289" s="53">
        <v>0.97919999999999996</v>
      </c>
    </row>
    <row r="4290" spans="1:7" x14ac:dyDescent="0.15">
      <c r="A4290" s="53">
        <v>316</v>
      </c>
      <c r="B4290" s="11" t="s">
        <v>7421</v>
      </c>
      <c r="C4290" s="53">
        <v>0.98109999999999997</v>
      </c>
      <c r="D4290" s="53">
        <v>1.2451000000000001</v>
      </c>
      <c r="E4290" s="55">
        <v>1E-4</v>
      </c>
      <c r="F4290" s="53">
        <v>0.98099999999999998</v>
      </c>
      <c r="G4290" s="53">
        <v>1.2450000000000001</v>
      </c>
    </row>
    <row r="4291" spans="1:7" x14ac:dyDescent="0.15">
      <c r="A4291" s="53">
        <v>3488</v>
      </c>
      <c r="B4291" s="11" t="s">
        <v>10413</v>
      </c>
      <c r="C4291" s="53">
        <v>0.9859</v>
      </c>
      <c r="D4291" s="53">
        <v>0.9859</v>
      </c>
      <c r="E4291" s="55">
        <v>1E-4</v>
      </c>
      <c r="F4291" s="53">
        <v>0.98580000000000001</v>
      </c>
      <c r="G4291" s="53">
        <v>0.98580000000000001</v>
      </c>
    </row>
    <row r="4292" spans="1:7" x14ac:dyDescent="0.15">
      <c r="A4292" s="53">
        <v>3103</v>
      </c>
      <c r="B4292" s="11" t="s">
        <v>8727</v>
      </c>
      <c r="C4292" s="53">
        <v>0.99</v>
      </c>
      <c r="D4292" s="53">
        <v>0.99</v>
      </c>
      <c r="E4292" s="55">
        <v>1E-4</v>
      </c>
      <c r="F4292" s="53">
        <v>0.9899</v>
      </c>
      <c r="G4292" s="53">
        <v>0.9899</v>
      </c>
    </row>
    <row r="4293" spans="1:7" x14ac:dyDescent="0.15">
      <c r="A4293" s="53">
        <v>3102</v>
      </c>
      <c r="B4293" s="11" t="s">
        <v>8726</v>
      </c>
      <c r="C4293" s="53">
        <v>0.99009999999999998</v>
      </c>
      <c r="D4293" s="53">
        <v>0.99009999999999998</v>
      </c>
      <c r="E4293" s="55">
        <v>1E-4</v>
      </c>
      <c r="F4293" s="53">
        <v>0.99</v>
      </c>
      <c r="G4293" s="53">
        <v>0.99</v>
      </c>
    </row>
    <row r="4294" spans="1:7" x14ac:dyDescent="0.15">
      <c r="A4294" s="53">
        <v>3130</v>
      </c>
      <c r="B4294" s="11" t="s">
        <v>7319</v>
      </c>
      <c r="C4294" s="53">
        <v>0.99309999999999998</v>
      </c>
      <c r="D4294" s="53">
        <v>0.99309999999999998</v>
      </c>
      <c r="E4294" s="55">
        <v>1E-4</v>
      </c>
      <c r="F4294" s="53">
        <v>0.99299999999999999</v>
      </c>
      <c r="G4294" s="53">
        <v>0.99299999999999999</v>
      </c>
    </row>
    <row r="4295" spans="1:7" x14ac:dyDescent="0.15">
      <c r="A4295" s="53">
        <v>3121</v>
      </c>
      <c r="B4295" s="11" t="s">
        <v>7309</v>
      </c>
      <c r="C4295" s="53">
        <v>0.99370000000000003</v>
      </c>
      <c r="D4295" s="53">
        <v>0.99370000000000003</v>
      </c>
      <c r="E4295" s="55">
        <v>1E-4</v>
      </c>
      <c r="F4295" s="53">
        <v>0.99360000000000004</v>
      </c>
      <c r="G4295" s="53">
        <v>0.99360000000000004</v>
      </c>
    </row>
    <row r="4296" spans="1:7" x14ac:dyDescent="0.15">
      <c r="A4296" s="53">
        <v>3287</v>
      </c>
      <c r="B4296" s="11" t="s">
        <v>7268</v>
      </c>
      <c r="C4296" s="53">
        <v>0.99680000000000002</v>
      </c>
      <c r="D4296" s="53">
        <v>0.99680000000000002</v>
      </c>
      <c r="E4296" s="55">
        <v>1E-4</v>
      </c>
      <c r="F4296" s="53">
        <v>0.99670000000000003</v>
      </c>
      <c r="G4296" s="53">
        <v>0.99670000000000003</v>
      </c>
    </row>
    <row r="4297" spans="1:7" x14ac:dyDescent="0.15">
      <c r="A4297" s="53">
        <v>429</v>
      </c>
      <c r="B4297" s="11" t="s">
        <v>10026</v>
      </c>
      <c r="C4297" s="53">
        <v>1.0001</v>
      </c>
      <c r="D4297" s="53">
        <v>0</v>
      </c>
      <c r="E4297" s="55">
        <v>1E-4</v>
      </c>
      <c r="F4297" s="53">
        <v>1</v>
      </c>
      <c r="G4297" s="53">
        <v>0</v>
      </c>
    </row>
    <row r="4298" spans="1:7" x14ac:dyDescent="0.15">
      <c r="A4298" s="53">
        <v>5105</v>
      </c>
      <c r="B4298" s="11" t="s">
        <v>10859</v>
      </c>
      <c r="C4298" s="53">
        <v>1.0002</v>
      </c>
      <c r="D4298" s="53">
        <v>1.0002</v>
      </c>
      <c r="E4298" s="55">
        <v>1E-4</v>
      </c>
      <c r="F4298" s="53">
        <v>1.0001</v>
      </c>
      <c r="G4298" s="53">
        <v>1.0001</v>
      </c>
    </row>
    <row r="4299" spans="1:7" x14ac:dyDescent="0.15">
      <c r="A4299" s="53">
        <v>4675</v>
      </c>
      <c r="B4299" s="11" t="s">
        <v>10860</v>
      </c>
      <c r="C4299" s="53">
        <v>1.0002</v>
      </c>
      <c r="D4299" s="53">
        <v>1.0002</v>
      </c>
      <c r="E4299" s="55">
        <v>1E-4</v>
      </c>
      <c r="F4299" s="53">
        <v>1.0001</v>
      </c>
      <c r="G4299" s="53">
        <v>1.0001</v>
      </c>
    </row>
    <row r="4300" spans="1:7" x14ac:dyDescent="0.15">
      <c r="A4300" s="53">
        <v>5104</v>
      </c>
      <c r="B4300" s="11" t="s">
        <v>10861</v>
      </c>
      <c r="C4300" s="53">
        <v>1.0002</v>
      </c>
      <c r="D4300" s="53">
        <v>1.0002</v>
      </c>
      <c r="E4300" s="55">
        <v>1E-4</v>
      </c>
      <c r="F4300" s="53">
        <v>1.0001</v>
      </c>
      <c r="G4300" s="53">
        <v>1.0001</v>
      </c>
    </row>
    <row r="4301" spans="1:7" x14ac:dyDescent="0.15">
      <c r="A4301" s="53">
        <v>4788</v>
      </c>
      <c r="B4301" s="11" t="s">
        <v>10862</v>
      </c>
      <c r="C4301" s="53">
        <v>1.0002</v>
      </c>
      <c r="D4301" s="53">
        <v>1.0002</v>
      </c>
      <c r="E4301" s="55">
        <v>1E-4</v>
      </c>
      <c r="F4301" s="53">
        <v>1.0001</v>
      </c>
      <c r="G4301" s="53">
        <v>1.0001</v>
      </c>
    </row>
    <row r="4302" spans="1:7" x14ac:dyDescent="0.15">
      <c r="A4302" s="53">
        <v>5387</v>
      </c>
      <c r="B4302" s="11" t="s">
        <v>10863</v>
      </c>
      <c r="C4302" s="53">
        <v>1.0004999999999999</v>
      </c>
      <c r="D4302" s="53">
        <v>1.0004999999999999</v>
      </c>
      <c r="E4302" s="55">
        <v>1E-4</v>
      </c>
      <c r="F4302" s="53">
        <v>1.0004</v>
      </c>
      <c r="G4302" s="53">
        <v>1.0004</v>
      </c>
    </row>
    <row r="4303" spans="1:7" x14ac:dyDescent="0.15">
      <c r="A4303" s="53">
        <v>5386</v>
      </c>
      <c r="B4303" s="11" t="s">
        <v>10864</v>
      </c>
      <c r="C4303" s="53">
        <v>1.0004999999999999</v>
      </c>
      <c r="D4303" s="53">
        <v>1.0004999999999999</v>
      </c>
      <c r="E4303" s="55">
        <v>1E-4</v>
      </c>
      <c r="F4303" s="53">
        <v>1.0004</v>
      </c>
      <c r="G4303" s="53">
        <v>1.0004</v>
      </c>
    </row>
    <row r="4304" spans="1:7" x14ac:dyDescent="0.15">
      <c r="A4304" s="53">
        <v>4793</v>
      </c>
      <c r="B4304" s="11" t="s">
        <v>10865</v>
      </c>
      <c r="C4304" s="53">
        <v>1.0005999999999999</v>
      </c>
      <c r="D4304" s="53">
        <v>1.0005999999999999</v>
      </c>
      <c r="E4304" s="55">
        <v>1E-4</v>
      </c>
      <c r="F4304" s="53">
        <v>1.0004999999999999</v>
      </c>
      <c r="G4304" s="53">
        <v>1.0004999999999999</v>
      </c>
    </row>
    <row r="4305" spans="1:7" x14ac:dyDescent="0.15">
      <c r="A4305" s="53">
        <v>4937</v>
      </c>
      <c r="B4305" s="11" t="s">
        <v>8797</v>
      </c>
      <c r="C4305" s="53">
        <v>1.0005999999999999</v>
      </c>
      <c r="D4305" s="53">
        <v>1.0005999999999999</v>
      </c>
      <c r="E4305" s="55">
        <v>1E-4</v>
      </c>
      <c r="F4305" s="53">
        <v>1.0004999999999999</v>
      </c>
      <c r="G4305" s="53">
        <v>1.0004999999999999</v>
      </c>
    </row>
    <row r="4306" spans="1:7" x14ac:dyDescent="0.15">
      <c r="A4306" s="53">
        <v>150186</v>
      </c>
      <c r="B4306" s="11" t="s">
        <v>10039</v>
      </c>
      <c r="C4306" s="53">
        <v>1.0006999999999999</v>
      </c>
      <c r="D4306" s="53">
        <v>0</v>
      </c>
      <c r="E4306" s="55">
        <v>1E-4</v>
      </c>
      <c r="F4306" s="53">
        <v>1.0005999999999999</v>
      </c>
      <c r="G4306" s="53">
        <v>0</v>
      </c>
    </row>
    <row r="4307" spans="1:7" x14ac:dyDescent="0.15">
      <c r="A4307" s="53">
        <v>3258</v>
      </c>
      <c r="B4307" s="11" t="s">
        <v>10009</v>
      </c>
      <c r="C4307" s="53">
        <v>1.0006999999999999</v>
      </c>
      <c r="D4307" s="53">
        <v>1.0006999999999999</v>
      </c>
      <c r="E4307" s="55">
        <v>1E-4</v>
      </c>
      <c r="F4307" s="53">
        <v>1.0005999999999999</v>
      </c>
      <c r="G4307" s="53">
        <v>1.0005999999999999</v>
      </c>
    </row>
    <row r="4308" spans="1:7" x14ac:dyDescent="0.15">
      <c r="A4308" s="53">
        <v>4792</v>
      </c>
      <c r="B4308" s="11" t="s">
        <v>10866</v>
      </c>
      <c r="C4308" s="53">
        <v>1.0006999999999999</v>
      </c>
      <c r="D4308" s="53">
        <v>1.0006999999999999</v>
      </c>
      <c r="E4308" s="55">
        <v>1E-4</v>
      </c>
      <c r="F4308" s="53">
        <v>1.0005999999999999</v>
      </c>
      <c r="G4308" s="53">
        <v>1.0005999999999999</v>
      </c>
    </row>
    <row r="4309" spans="1:7" x14ac:dyDescent="0.15">
      <c r="A4309" s="53">
        <v>2254</v>
      </c>
      <c r="B4309" s="11" t="s">
        <v>10867</v>
      </c>
      <c r="C4309" s="53">
        <v>1.0008999999999999</v>
      </c>
      <c r="D4309" s="53">
        <v>1.0548999999999999</v>
      </c>
      <c r="E4309" s="55">
        <v>1E-4</v>
      </c>
      <c r="F4309" s="53">
        <v>1.0007999999999999</v>
      </c>
      <c r="G4309" s="53">
        <v>1.0548</v>
      </c>
    </row>
    <row r="4310" spans="1:7" x14ac:dyDescent="0.15">
      <c r="A4310" s="53">
        <v>150323</v>
      </c>
      <c r="B4310" s="11" t="s">
        <v>7274</v>
      </c>
      <c r="C4310" s="53">
        <v>1.0008999999999999</v>
      </c>
      <c r="D4310" s="53">
        <v>1.1455</v>
      </c>
      <c r="E4310" s="55">
        <v>1E-4</v>
      </c>
      <c r="F4310" s="53">
        <v>1.0007999999999999</v>
      </c>
      <c r="G4310" s="53">
        <v>1.1454</v>
      </c>
    </row>
    <row r="4311" spans="1:7" x14ac:dyDescent="0.15">
      <c r="A4311" s="53">
        <v>3445</v>
      </c>
      <c r="B4311" s="11" t="s">
        <v>80</v>
      </c>
      <c r="C4311" s="53">
        <v>1.0012000000000001</v>
      </c>
      <c r="D4311" s="53">
        <v>1.0449999999999999</v>
      </c>
      <c r="E4311" s="55">
        <v>1E-4</v>
      </c>
      <c r="F4311" s="53">
        <v>1.0011000000000001</v>
      </c>
      <c r="G4311" s="53">
        <v>1.0448999999999999</v>
      </c>
    </row>
    <row r="4312" spans="1:7" x14ac:dyDescent="0.15">
      <c r="A4312" s="53">
        <v>4045</v>
      </c>
      <c r="B4312" s="11" t="s">
        <v>8731</v>
      </c>
      <c r="C4312" s="53">
        <v>1.0015000000000001</v>
      </c>
      <c r="D4312" s="53">
        <v>1.0412999999999999</v>
      </c>
      <c r="E4312" s="55">
        <v>1E-4</v>
      </c>
      <c r="F4312" s="53">
        <v>1.0014000000000001</v>
      </c>
      <c r="G4312" s="53">
        <v>1.0411999999999999</v>
      </c>
    </row>
    <row r="4313" spans="1:7" x14ac:dyDescent="0.15">
      <c r="A4313" s="53">
        <v>3337</v>
      </c>
      <c r="B4313" s="11" t="s">
        <v>8438</v>
      </c>
      <c r="C4313" s="53">
        <v>1.0016</v>
      </c>
      <c r="D4313" s="53">
        <v>1.0079</v>
      </c>
      <c r="E4313" s="55">
        <v>1E-4</v>
      </c>
      <c r="F4313" s="53">
        <v>1.0015000000000001</v>
      </c>
      <c r="G4313" s="53">
        <v>1.0078</v>
      </c>
    </row>
    <row r="4314" spans="1:7" x14ac:dyDescent="0.15">
      <c r="A4314" s="53">
        <v>3338</v>
      </c>
      <c r="B4314" s="11" t="s">
        <v>8437</v>
      </c>
      <c r="C4314" s="53">
        <v>1.0016</v>
      </c>
      <c r="D4314" s="53">
        <v>1.0079</v>
      </c>
      <c r="E4314" s="55">
        <v>1E-4</v>
      </c>
      <c r="F4314" s="53">
        <v>1.0015000000000001</v>
      </c>
      <c r="G4314" s="53">
        <v>1.0078</v>
      </c>
    </row>
    <row r="4315" spans="1:7" x14ac:dyDescent="0.15">
      <c r="A4315" s="53">
        <v>3384</v>
      </c>
      <c r="B4315" s="11" t="s">
        <v>8733</v>
      </c>
      <c r="C4315" s="53">
        <v>1.0017</v>
      </c>
      <c r="D4315" s="53">
        <v>1.0482</v>
      </c>
      <c r="E4315" s="55">
        <v>1E-4</v>
      </c>
      <c r="F4315" s="53">
        <v>1.0016</v>
      </c>
      <c r="G4315" s="53">
        <v>1.0481</v>
      </c>
    </row>
    <row r="4316" spans="1:7" x14ac:dyDescent="0.15">
      <c r="A4316" s="53">
        <v>4322</v>
      </c>
      <c r="B4316" s="11" t="s">
        <v>7186</v>
      </c>
      <c r="C4316" s="53">
        <v>1.0019</v>
      </c>
      <c r="D4316" s="53">
        <v>1.0350999999999999</v>
      </c>
      <c r="E4316" s="55">
        <v>1E-4</v>
      </c>
      <c r="F4316" s="53">
        <v>1.0018</v>
      </c>
      <c r="G4316" s="53">
        <v>1.0349999999999999</v>
      </c>
    </row>
    <row r="4317" spans="1:7" x14ac:dyDescent="0.15">
      <c r="A4317" s="53">
        <v>317</v>
      </c>
      <c r="B4317" s="11" t="s">
        <v>7434</v>
      </c>
      <c r="C4317" s="53">
        <v>1.0019</v>
      </c>
      <c r="D4317" s="53">
        <v>1.1809000000000001</v>
      </c>
      <c r="E4317" s="55">
        <v>1E-4</v>
      </c>
      <c r="F4317" s="53">
        <v>1.0018</v>
      </c>
      <c r="G4317" s="53">
        <v>1.1808000000000001</v>
      </c>
    </row>
    <row r="4318" spans="1:7" x14ac:dyDescent="0.15">
      <c r="A4318" s="53">
        <v>4638</v>
      </c>
      <c r="B4318" s="11" t="s">
        <v>10010</v>
      </c>
      <c r="C4318" s="53">
        <v>1.0021</v>
      </c>
      <c r="D4318" s="53">
        <v>1.0021</v>
      </c>
      <c r="E4318" s="55">
        <v>1E-4</v>
      </c>
      <c r="F4318" s="53">
        <v>1.002</v>
      </c>
      <c r="G4318" s="53">
        <v>1.002</v>
      </c>
    </row>
    <row r="4319" spans="1:7" x14ac:dyDescent="0.15">
      <c r="A4319" s="53">
        <v>4637</v>
      </c>
      <c r="B4319" s="11" t="s">
        <v>10194</v>
      </c>
      <c r="C4319" s="53">
        <v>1.0023</v>
      </c>
      <c r="D4319" s="53">
        <v>1.0023</v>
      </c>
      <c r="E4319" s="55">
        <v>1E-4</v>
      </c>
      <c r="F4319" s="53">
        <v>1.0022</v>
      </c>
      <c r="G4319" s="53">
        <v>1.0022</v>
      </c>
    </row>
    <row r="4320" spans="1:7" x14ac:dyDescent="0.15">
      <c r="A4320" s="53">
        <v>3866</v>
      </c>
      <c r="B4320" s="11" t="s">
        <v>9954</v>
      </c>
      <c r="C4320" s="53">
        <v>1.0034000000000001</v>
      </c>
      <c r="D4320" s="53">
        <v>1.0297000000000001</v>
      </c>
      <c r="E4320" s="55">
        <v>1E-4</v>
      </c>
      <c r="F4320" s="53">
        <v>1.0033000000000001</v>
      </c>
      <c r="G4320" s="53">
        <v>1.0296000000000001</v>
      </c>
    </row>
    <row r="4321" spans="1:7" x14ac:dyDescent="0.15">
      <c r="A4321" s="53">
        <v>4910</v>
      </c>
      <c r="B4321" s="11" t="s">
        <v>74</v>
      </c>
      <c r="C4321" s="53">
        <v>1.0037</v>
      </c>
      <c r="D4321" s="53">
        <v>1.0236000000000001</v>
      </c>
      <c r="E4321" s="55">
        <v>1E-4</v>
      </c>
      <c r="F4321" s="53">
        <v>1.0036</v>
      </c>
      <c r="G4321" s="53">
        <v>1.0235000000000001</v>
      </c>
    </row>
    <row r="4322" spans="1:7" x14ac:dyDescent="0.15">
      <c r="A4322" s="53">
        <v>4458</v>
      </c>
      <c r="B4322" s="11" t="s">
        <v>9928</v>
      </c>
      <c r="C4322" s="53">
        <v>1.0038</v>
      </c>
      <c r="D4322" s="53">
        <v>1.0382</v>
      </c>
      <c r="E4322" s="55">
        <v>1E-4</v>
      </c>
      <c r="F4322" s="53">
        <v>1.0037</v>
      </c>
      <c r="G4322" s="53">
        <v>1.0381</v>
      </c>
    </row>
    <row r="4323" spans="1:7" x14ac:dyDescent="0.15">
      <c r="A4323" s="53">
        <v>3989</v>
      </c>
      <c r="B4323" s="11" t="s">
        <v>8511</v>
      </c>
      <c r="C4323" s="53">
        <v>1.0042</v>
      </c>
      <c r="D4323" s="53">
        <v>1.0042</v>
      </c>
      <c r="E4323" s="55">
        <v>1E-4</v>
      </c>
      <c r="F4323" s="53">
        <v>1.0041</v>
      </c>
      <c r="G4323" s="53">
        <v>1.0041</v>
      </c>
    </row>
    <row r="4324" spans="1:7" x14ac:dyDescent="0.15">
      <c r="A4324" s="53">
        <v>150215</v>
      </c>
      <c r="B4324" s="11" t="s">
        <v>6128</v>
      </c>
      <c r="C4324" s="53">
        <v>1.0052000000000001</v>
      </c>
      <c r="D4324" s="53">
        <v>1.1357999999999999</v>
      </c>
      <c r="E4324" s="55">
        <v>1E-4</v>
      </c>
      <c r="F4324" s="53">
        <v>1.0051000000000001</v>
      </c>
      <c r="G4324" s="53">
        <v>1.1356999999999999</v>
      </c>
    </row>
    <row r="4325" spans="1:7" x14ac:dyDescent="0.15">
      <c r="A4325" s="53">
        <v>150022</v>
      </c>
      <c r="B4325" s="11" t="s">
        <v>8996</v>
      </c>
      <c r="C4325" s="53">
        <v>1.0054000000000001</v>
      </c>
      <c r="D4325" s="53">
        <v>1.4060999999999999</v>
      </c>
      <c r="E4325" s="55">
        <v>1E-4</v>
      </c>
      <c r="F4325" s="53">
        <v>1.0053000000000001</v>
      </c>
      <c r="G4325" s="53">
        <v>1.4059999999999999</v>
      </c>
    </row>
    <row r="4326" spans="1:7" x14ac:dyDescent="0.15">
      <c r="A4326" s="53">
        <v>3683</v>
      </c>
      <c r="B4326" s="11" t="s">
        <v>9920</v>
      </c>
      <c r="C4326" s="53">
        <v>1.0057</v>
      </c>
      <c r="D4326" s="53">
        <v>1.0057</v>
      </c>
      <c r="E4326" s="55">
        <v>1E-4</v>
      </c>
      <c r="F4326" s="53">
        <v>1.0056</v>
      </c>
      <c r="G4326" s="53">
        <v>1.0056</v>
      </c>
    </row>
    <row r="4327" spans="1:7" x14ac:dyDescent="0.15">
      <c r="A4327" s="53">
        <v>5054</v>
      </c>
      <c r="B4327" s="11" t="s">
        <v>10539</v>
      </c>
      <c r="C4327" s="53">
        <v>1.0057</v>
      </c>
      <c r="D4327" s="53">
        <v>1.0057</v>
      </c>
      <c r="E4327" s="55">
        <v>1E-4</v>
      </c>
      <c r="F4327" s="53">
        <v>1.0056</v>
      </c>
      <c r="G4327" s="53">
        <v>1.0056</v>
      </c>
    </row>
    <row r="4328" spans="1:7" x14ac:dyDescent="0.15">
      <c r="A4328" s="53">
        <v>150053</v>
      </c>
      <c r="B4328" s="11" t="s">
        <v>7271</v>
      </c>
      <c r="C4328" s="53">
        <v>1.0059</v>
      </c>
      <c r="D4328" s="53">
        <v>1.3689</v>
      </c>
      <c r="E4328" s="55">
        <v>1E-4</v>
      </c>
      <c r="F4328" s="53">
        <v>1.0058</v>
      </c>
      <c r="G4328" s="53">
        <v>1.3688</v>
      </c>
    </row>
    <row r="4329" spans="1:7" x14ac:dyDescent="0.15">
      <c r="A4329" s="53">
        <v>150055</v>
      </c>
      <c r="B4329" s="11" t="s">
        <v>7272</v>
      </c>
      <c r="C4329" s="53">
        <v>1.0059</v>
      </c>
      <c r="D4329" s="53">
        <v>1.3625</v>
      </c>
      <c r="E4329" s="55">
        <v>1E-4</v>
      </c>
      <c r="F4329" s="53">
        <v>1.0058</v>
      </c>
      <c r="G4329" s="53">
        <v>1.3624000000000001</v>
      </c>
    </row>
    <row r="4330" spans="1:7" x14ac:dyDescent="0.15">
      <c r="A4330" s="53">
        <v>502001</v>
      </c>
      <c r="B4330" s="11" t="s">
        <v>6129</v>
      </c>
      <c r="C4330" s="53">
        <v>1.0059</v>
      </c>
      <c r="D4330" s="53">
        <v>1.1489</v>
      </c>
      <c r="E4330" s="55">
        <v>1E-4</v>
      </c>
      <c r="F4330" s="53">
        <v>1.0058</v>
      </c>
      <c r="G4330" s="53">
        <v>1.1488</v>
      </c>
    </row>
    <row r="4331" spans="1:7" x14ac:dyDescent="0.15">
      <c r="A4331" s="53">
        <v>150104</v>
      </c>
      <c r="B4331" s="11" t="s">
        <v>6134</v>
      </c>
      <c r="C4331" s="53">
        <v>1.006</v>
      </c>
      <c r="D4331" s="53">
        <v>1.335</v>
      </c>
      <c r="E4331" s="55">
        <v>1E-4</v>
      </c>
      <c r="F4331" s="53">
        <v>1.0059</v>
      </c>
      <c r="G4331" s="53">
        <v>1.3349</v>
      </c>
    </row>
    <row r="4332" spans="1:7" x14ac:dyDescent="0.15">
      <c r="A4332" s="53">
        <v>150083</v>
      </c>
      <c r="B4332" s="11" t="s">
        <v>9291</v>
      </c>
      <c r="C4332" s="53">
        <v>1.006</v>
      </c>
      <c r="D4332" s="53">
        <v>1.3442000000000001</v>
      </c>
      <c r="E4332" s="55">
        <v>1E-4</v>
      </c>
      <c r="F4332" s="53">
        <v>1.0059</v>
      </c>
      <c r="G4332" s="53">
        <v>1.3441000000000001</v>
      </c>
    </row>
    <row r="4333" spans="1:7" x14ac:dyDescent="0.15">
      <c r="A4333" s="53">
        <v>150090</v>
      </c>
      <c r="B4333" s="11" t="s">
        <v>7277</v>
      </c>
      <c r="C4333" s="53">
        <v>1.006</v>
      </c>
      <c r="D4333" s="53">
        <v>1.3253999999999999</v>
      </c>
      <c r="E4333" s="55">
        <v>1E-4</v>
      </c>
      <c r="F4333" s="53">
        <v>1.0059</v>
      </c>
      <c r="G4333" s="53">
        <v>1.3252999999999999</v>
      </c>
    </row>
    <row r="4334" spans="1:7" x14ac:dyDescent="0.15">
      <c r="A4334" s="53">
        <v>150198</v>
      </c>
      <c r="B4334" s="11" t="s">
        <v>6133</v>
      </c>
      <c r="C4334" s="53">
        <v>1.0063</v>
      </c>
      <c r="D4334" s="53">
        <v>1.1947000000000001</v>
      </c>
      <c r="E4334" s="55">
        <v>1E-4</v>
      </c>
      <c r="F4334" s="53">
        <v>1.0062</v>
      </c>
      <c r="G4334" s="53">
        <v>1.1946000000000001</v>
      </c>
    </row>
    <row r="4335" spans="1:7" x14ac:dyDescent="0.15">
      <c r="A4335" s="53">
        <v>150327</v>
      </c>
      <c r="B4335" s="11" t="s">
        <v>7276</v>
      </c>
      <c r="C4335" s="53">
        <v>1.0063</v>
      </c>
      <c r="D4335" s="53">
        <v>1.1456</v>
      </c>
      <c r="E4335" s="55">
        <v>1E-4</v>
      </c>
      <c r="F4335" s="53">
        <v>1.0062</v>
      </c>
      <c r="G4335" s="53">
        <v>1.1455</v>
      </c>
    </row>
    <row r="4336" spans="1:7" x14ac:dyDescent="0.15">
      <c r="A4336" s="53">
        <v>150130</v>
      </c>
      <c r="B4336" s="11" t="s">
        <v>6131</v>
      </c>
      <c r="C4336" s="53">
        <v>1.0063</v>
      </c>
      <c r="D4336" s="53">
        <v>1.2766</v>
      </c>
      <c r="E4336" s="55">
        <v>1E-4</v>
      </c>
      <c r="F4336" s="53">
        <v>1.0062</v>
      </c>
      <c r="G4336" s="53">
        <v>1.2765</v>
      </c>
    </row>
    <row r="4337" spans="1:7" x14ac:dyDescent="0.15">
      <c r="A4337" s="53">
        <v>150325</v>
      </c>
      <c r="B4337" s="11" t="s">
        <v>7275</v>
      </c>
      <c r="C4337" s="53">
        <v>1.0063</v>
      </c>
      <c r="D4337" s="53">
        <v>1.1433</v>
      </c>
      <c r="E4337" s="55">
        <v>1E-4</v>
      </c>
      <c r="F4337" s="53">
        <v>1.0062</v>
      </c>
      <c r="G4337" s="53">
        <v>1.1432</v>
      </c>
    </row>
    <row r="4338" spans="1:7" x14ac:dyDescent="0.15">
      <c r="A4338" s="53">
        <v>150247</v>
      </c>
      <c r="B4338" s="11" t="s">
        <v>7273</v>
      </c>
      <c r="C4338" s="53">
        <v>1.0063</v>
      </c>
      <c r="D4338" s="53">
        <v>1.1552</v>
      </c>
      <c r="E4338" s="55">
        <v>1E-4</v>
      </c>
      <c r="F4338" s="53">
        <v>1.0062</v>
      </c>
      <c r="G4338" s="53">
        <v>1.1551</v>
      </c>
    </row>
    <row r="4339" spans="1:7" x14ac:dyDescent="0.15">
      <c r="A4339" s="53">
        <v>150196</v>
      </c>
      <c r="B4339" s="11" t="s">
        <v>6132</v>
      </c>
      <c r="C4339" s="53">
        <v>1.0063</v>
      </c>
      <c r="D4339" s="53">
        <v>1.1637</v>
      </c>
      <c r="E4339" s="55">
        <v>1E-4</v>
      </c>
      <c r="F4339" s="53">
        <v>1.0062</v>
      </c>
      <c r="G4339" s="53">
        <v>1.1636</v>
      </c>
    </row>
    <row r="4340" spans="1:7" x14ac:dyDescent="0.15">
      <c r="A4340" s="53">
        <v>150117</v>
      </c>
      <c r="B4340" s="11" t="s">
        <v>6130</v>
      </c>
      <c r="C4340" s="53">
        <v>1.0063</v>
      </c>
      <c r="D4340" s="53">
        <v>1.3152999999999999</v>
      </c>
      <c r="E4340" s="55">
        <v>1E-4</v>
      </c>
      <c r="F4340" s="53">
        <v>1.0062</v>
      </c>
      <c r="G4340" s="53">
        <v>1.3151999999999999</v>
      </c>
    </row>
    <row r="4341" spans="1:7" x14ac:dyDescent="0.15">
      <c r="A4341" s="53">
        <v>4061</v>
      </c>
      <c r="B4341" s="11" t="s">
        <v>10013</v>
      </c>
      <c r="C4341" s="53">
        <v>1.0065999999999999</v>
      </c>
      <c r="D4341" s="53">
        <v>1.0334000000000001</v>
      </c>
      <c r="E4341" s="55">
        <v>1E-4</v>
      </c>
      <c r="F4341" s="53">
        <v>1.0065</v>
      </c>
      <c r="G4341" s="53">
        <v>1.0333000000000001</v>
      </c>
    </row>
    <row r="4342" spans="1:7" x14ac:dyDescent="0.15">
      <c r="A4342" s="53">
        <v>4230</v>
      </c>
      <c r="B4342" s="11" t="s">
        <v>8528</v>
      </c>
      <c r="C4342" s="53">
        <v>1.0066999999999999</v>
      </c>
      <c r="D4342" s="53">
        <v>1.0297000000000001</v>
      </c>
      <c r="E4342" s="55">
        <v>1E-4</v>
      </c>
      <c r="F4342" s="53">
        <v>1.0065999999999999</v>
      </c>
      <c r="G4342" s="53">
        <v>1.0296000000000001</v>
      </c>
    </row>
    <row r="4343" spans="1:7" x14ac:dyDescent="0.15">
      <c r="A4343" s="53">
        <v>3551</v>
      </c>
      <c r="B4343" s="11" t="s">
        <v>8795</v>
      </c>
      <c r="C4343" s="53">
        <v>1.0067999999999999</v>
      </c>
      <c r="D4343" s="53">
        <v>1.0382</v>
      </c>
      <c r="E4343" s="55">
        <v>1E-4</v>
      </c>
      <c r="F4343" s="53">
        <v>1.0066999999999999</v>
      </c>
      <c r="G4343" s="53">
        <v>1.0381</v>
      </c>
    </row>
    <row r="4344" spans="1:7" x14ac:dyDescent="0.15">
      <c r="A4344" s="53">
        <v>521</v>
      </c>
      <c r="B4344" s="11" t="s">
        <v>10012</v>
      </c>
      <c r="C4344" s="53">
        <v>1.0067999999999999</v>
      </c>
      <c r="D4344" s="53">
        <v>1.0067999999999999</v>
      </c>
      <c r="E4344" s="55">
        <v>1E-4</v>
      </c>
      <c r="F4344" s="53">
        <v>1.0066999999999999</v>
      </c>
      <c r="G4344" s="53">
        <v>1.0066999999999999</v>
      </c>
    </row>
    <row r="4345" spans="1:7" x14ac:dyDescent="0.15">
      <c r="A4345" s="53">
        <v>150123</v>
      </c>
      <c r="B4345" s="11" t="s">
        <v>10734</v>
      </c>
      <c r="C4345" s="53">
        <v>1.0072000000000001</v>
      </c>
      <c r="D4345" s="53">
        <v>0</v>
      </c>
      <c r="E4345" s="55">
        <v>1E-4</v>
      </c>
      <c r="F4345" s="53">
        <v>1.0071000000000001</v>
      </c>
      <c r="G4345" s="53">
        <v>0</v>
      </c>
    </row>
    <row r="4346" spans="1:7" x14ac:dyDescent="0.15">
      <c r="A4346" s="53">
        <v>3289</v>
      </c>
      <c r="B4346" s="11" t="s">
        <v>7239</v>
      </c>
      <c r="C4346" s="53">
        <v>1.0075000000000001</v>
      </c>
      <c r="D4346" s="53">
        <v>1.0134000000000001</v>
      </c>
      <c r="E4346" s="55">
        <v>1E-4</v>
      </c>
      <c r="F4346" s="53">
        <v>1.0074000000000001</v>
      </c>
      <c r="G4346" s="53">
        <v>1.0133000000000001</v>
      </c>
    </row>
    <row r="4347" spans="1:7" x14ac:dyDescent="0.15">
      <c r="A4347" s="53">
        <v>792</v>
      </c>
      <c r="B4347" s="11" t="s">
        <v>10449</v>
      </c>
      <c r="C4347" s="53">
        <v>1.0076000000000001</v>
      </c>
      <c r="D4347" s="53">
        <v>1.0266999999999999</v>
      </c>
      <c r="E4347" s="55">
        <v>1E-4</v>
      </c>
      <c r="F4347" s="53">
        <v>1.0075000000000001</v>
      </c>
      <c r="G4347" s="53">
        <v>1.0266</v>
      </c>
    </row>
    <row r="4348" spans="1:7" x14ac:dyDescent="0.15">
      <c r="A4348" s="53">
        <v>58</v>
      </c>
      <c r="B4348" s="11" t="s">
        <v>7297</v>
      </c>
      <c r="C4348" s="53">
        <v>1.0078</v>
      </c>
      <c r="D4348" s="53">
        <v>1.1807000000000001</v>
      </c>
      <c r="E4348" s="55">
        <v>1E-4</v>
      </c>
      <c r="F4348" s="53">
        <v>1.0077</v>
      </c>
      <c r="G4348" s="53">
        <v>1.1806000000000001</v>
      </c>
    </row>
    <row r="4349" spans="1:7" x14ac:dyDescent="0.15">
      <c r="A4349" s="53">
        <v>2909</v>
      </c>
      <c r="B4349" s="11" t="s">
        <v>8669</v>
      </c>
      <c r="C4349" s="53">
        <v>1.008</v>
      </c>
      <c r="D4349" s="53">
        <v>1.0408999999999999</v>
      </c>
      <c r="E4349" s="55">
        <v>1E-4</v>
      </c>
      <c r="F4349" s="53">
        <v>1.0079</v>
      </c>
      <c r="G4349" s="53">
        <v>1.0407999999999999</v>
      </c>
    </row>
    <row r="4350" spans="1:7" x14ac:dyDescent="0.15">
      <c r="A4350" s="53">
        <v>3978</v>
      </c>
      <c r="B4350" s="11" t="s">
        <v>8757</v>
      </c>
      <c r="C4350" s="53">
        <v>1.0081</v>
      </c>
      <c r="D4350" s="53">
        <v>1.0330999999999999</v>
      </c>
      <c r="E4350" s="55">
        <v>1E-4</v>
      </c>
      <c r="F4350" s="53">
        <v>1.008</v>
      </c>
      <c r="G4350" s="53">
        <v>1.0329999999999999</v>
      </c>
    </row>
    <row r="4351" spans="1:7" x14ac:dyDescent="0.15">
      <c r="A4351" s="53">
        <v>3440</v>
      </c>
      <c r="B4351" s="11" t="s">
        <v>9958</v>
      </c>
      <c r="C4351" s="53">
        <v>1.0081</v>
      </c>
      <c r="D4351" s="53">
        <v>1.0306</v>
      </c>
      <c r="E4351" s="55">
        <v>1E-4</v>
      </c>
      <c r="F4351" s="53">
        <v>1.008</v>
      </c>
      <c r="G4351" s="53">
        <v>1.0305</v>
      </c>
    </row>
    <row r="4352" spans="1:7" x14ac:dyDescent="0.15">
      <c r="A4352" s="53">
        <v>3330</v>
      </c>
      <c r="B4352" s="11" t="s">
        <v>8759</v>
      </c>
      <c r="C4352" s="53">
        <v>1.0082</v>
      </c>
      <c r="D4352" s="53">
        <v>1.0373000000000001</v>
      </c>
      <c r="E4352" s="55">
        <v>1E-4</v>
      </c>
      <c r="F4352" s="53">
        <v>1.0081</v>
      </c>
      <c r="G4352" s="53">
        <v>1.0371999999999999</v>
      </c>
    </row>
    <row r="4353" spans="1:7" x14ac:dyDescent="0.15">
      <c r="A4353" s="53">
        <v>4541</v>
      </c>
      <c r="B4353" s="11" t="s">
        <v>8693</v>
      </c>
      <c r="C4353" s="53">
        <v>1.0083</v>
      </c>
      <c r="D4353" s="53">
        <v>1.0155000000000001</v>
      </c>
      <c r="E4353" s="55">
        <v>1E-4</v>
      </c>
      <c r="F4353" s="53">
        <v>1.0082</v>
      </c>
      <c r="G4353" s="53">
        <v>1.0154000000000001</v>
      </c>
    </row>
    <row r="4354" spans="1:7" x14ac:dyDescent="0.15">
      <c r="A4354" s="53">
        <v>3825</v>
      </c>
      <c r="B4354" s="11" t="s">
        <v>6138</v>
      </c>
      <c r="C4354" s="53">
        <v>1.0083</v>
      </c>
      <c r="D4354" s="53">
        <v>1.0257000000000001</v>
      </c>
      <c r="E4354" s="55">
        <v>1E-4</v>
      </c>
      <c r="F4354" s="53">
        <v>1.0082</v>
      </c>
      <c r="G4354" s="53">
        <v>1.0256000000000001</v>
      </c>
    </row>
    <row r="4355" spans="1:7" x14ac:dyDescent="0.15">
      <c r="A4355" s="53">
        <v>4107</v>
      </c>
      <c r="B4355" s="11" t="s">
        <v>7299</v>
      </c>
      <c r="C4355" s="53">
        <v>1.0084</v>
      </c>
      <c r="D4355" s="53">
        <v>1.0374000000000001</v>
      </c>
      <c r="E4355" s="55">
        <v>1E-4</v>
      </c>
      <c r="F4355" s="53">
        <v>1.0083</v>
      </c>
      <c r="G4355" s="53">
        <v>1.0373000000000001</v>
      </c>
    </row>
    <row r="4356" spans="1:7" x14ac:dyDescent="0.15">
      <c r="A4356" s="53">
        <v>3438</v>
      </c>
      <c r="B4356" s="11" t="s">
        <v>9961</v>
      </c>
      <c r="C4356" s="53">
        <v>1.0085</v>
      </c>
      <c r="D4356" s="53">
        <v>1.0375000000000001</v>
      </c>
      <c r="E4356" s="55">
        <v>1E-4</v>
      </c>
      <c r="F4356" s="53">
        <v>1.0084</v>
      </c>
      <c r="G4356" s="53">
        <v>1.0374000000000001</v>
      </c>
    </row>
    <row r="4357" spans="1:7" x14ac:dyDescent="0.15">
      <c r="A4357" s="53">
        <v>3844</v>
      </c>
      <c r="B4357" s="11" t="s">
        <v>10784</v>
      </c>
      <c r="C4357" s="53">
        <v>1.0086999999999999</v>
      </c>
      <c r="D4357" s="53">
        <v>1.0086999999999999</v>
      </c>
      <c r="E4357" s="55">
        <v>1E-4</v>
      </c>
      <c r="F4357" s="53">
        <v>1.0085999999999999</v>
      </c>
      <c r="G4357" s="53">
        <v>1.0085999999999999</v>
      </c>
    </row>
    <row r="4358" spans="1:7" x14ac:dyDescent="0.15">
      <c r="A4358" s="53">
        <v>3824</v>
      </c>
      <c r="B4358" s="11" t="s">
        <v>6116</v>
      </c>
      <c r="C4358" s="53">
        <v>1.0086999999999999</v>
      </c>
      <c r="D4358" s="53">
        <v>1.028</v>
      </c>
      <c r="E4358" s="55">
        <v>1E-4</v>
      </c>
      <c r="F4358" s="53">
        <v>1.0085999999999999</v>
      </c>
      <c r="G4358" s="53">
        <v>1.0279</v>
      </c>
    </row>
    <row r="4359" spans="1:7" x14ac:dyDescent="0.15">
      <c r="A4359" s="53">
        <v>150303</v>
      </c>
      <c r="B4359" s="11" t="s">
        <v>6142</v>
      </c>
      <c r="C4359" s="53">
        <v>1.0089999999999999</v>
      </c>
      <c r="D4359" s="53">
        <v>1.1597</v>
      </c>
      <c r="E4359" s="55">
        <v>1E-4</v>
      </c>
      <c r="F4359" s="53">
        <v>1.0088999999999999</v>
      </c>
      <c r="G4359" s="53">
        <v>1.1596</v>
      </c>
    </row>
    <row r="4360" spans="1:7" x14ac:dyDescent="0.15">
      <c r="A4360" s="53">
        <v>150261</v>
      </c>
      <c r="B4360" s="11" t="s">
        <v>10729</v>
      </c>
      <c r="C4360" s="53">
        <v>1.0089999999999999</v>
      </c>
      <c r="D4360" s="53">
        <v>1.1536999999999999</v>
      </c>
      <c r="E4360" s="55">
        <v>1E-4</v>
      </c>
      <c r="F4360" s="53">
        <v>1.0088999999999999</v>
      </c>
      <c r="G4360" s="53">
        <v>1.1536</v>
      </c>
    </row>
    <row r="4361" spans="1:7" x14ac:dyDescent="0.15">
      <c r="A4361" s="53">
        <v>150301</v>
      </c>
      <c r="B4361" s="11" t="s">
        <v>6141</v>
      </c>
      <c r="C4361" s="53">
        <v>1.0089999999999999</v>
      </c>
      <c r="D4361" s="53">
        <v>1.1599999999999999</v>
      </c>
      <c r="E4361" s="55">
        <v>1E-4</v>
      </c>
      <c r="F4361" s="53">
        <v>1.0088999999999999</v>
      </c>
      <c r="G4361" s="53">
        <v>1.1598999999999999</v>
      </c>
    </row>
    <row r="4362" spans="1:7" x14ac:dyDescent="0.15">
      <c r="A4362" s="53">
        <v>502037</v>
      </c>
      <c r="B4362" s="11" t="s">
        <v>10018</v>
      </c>
      <c r="C4362" s="53">
        <v>1.0089999999999999</v>
      </c>
      <c r="D4362" s="53">
        <v>0</v>
      </c>
      <c r="E4362" s="55">
        <v>1E-4</v>
      </c>
      <c r="F4362" s="53">
        <v>1.0088999999999999</v>
      </c>
      <c r="G4362" s="53">
        <v>0</v>
      </c>
    </row>
    <row r="4363" spans="1:7" x14ac:dyDescent="0.15">
      <c r="A4363" s="53">
        <v>3448</v>
      </c>
      <c r="B4363" s="11" t="s">
        <v>9931</v>
      </c>
      <c r="C4363" s="53">
        <v>1.0089999999999999</v>
      </c>
      <c r="D4363" s="53">
        <v>1.0389999999999999</v>
      </c>
      <c r="E4363" s="55">
        <v>1E-4</v>
      </c>
      <c r="F4363" s="53">
        <v>1.0088999999999999</v>
      </c>
      <c r="G4363" s="53">
        <v>1.0388999999999999</v>
      </c>
    </row>
    <row r="4364" spans="1:7" x14ac:dyDescent="0.15">
      <c r="A4364" s="53">
        <v>502057</v>
      </c>
      <c r="B4364" s="11" t="s">
        <v>9305</v>
      </c>
      <c r="C4364" s="53">
        <v>1.0089999999999999</v>
      </c>
      <c r="D4364" s="53">
        <v>1.1432</v>
      </c>
      <c r="E4364" s="55">
        <v>1E-4</v>
      </c>
      <c r="F4364" s="53">
        <v>1.0088999999999999</v>
      </c>
      <c r="G4364" s="53">
        <v>1.1431</v>
      </c>
    </row>
    <row r="4365" spans="1:7" x14ac:dyDescent="0.15">
      <c r="A4365" s="53">
        <v>150299</v>
      </c>
      <c r="B4365" s="11" t="s">
        <v>6140</v>
      </c>
      <c r="C4365" s="53">
        <v>1.0089999999999999</v>
      </c>
      <c r="D4365" s="53">
        <v>1.1516999999999999</v>
      </c>
      <c r="E4365" s="55">
        <v>1E-4</v>
      </c>
      <c r="F4365" s="53">
        <v>1.0088999999999999</v>
      </c>
      <c r="G4365" s="53">
        <v>1.1516</v>
      </c>
    </row>
    <row r="4366" spans="1:7" x14ac:dyDescent="0.15">
      <c r="A4366" s="53">
        <v>4106</v>
      </c>
      <c r="B4366" s="11" t="s">
        <v>7301</v>
      </c>
      <c r="C4366" s="53">
        <v>1.0091000000000001</v>
      </c>
      <c r="D4366" s="53">
        <v>1.0381</v>
      </c>
      <c r="E4366" s="55">
        <v>1E-4</v>
      </c>
      <c r="F4366" s="53">
        <v>1.0089999999999999</v>
      </c>
      <c r="G4366" s="53">
        <v>1.038</v>
      </c>
    </row>
    <row r="4367" spans="1:7" x14ac:dyDescent="0.15">
      <c r="A4367" s="53">
        <v>5073</v>
      </c>
      <c r="B4367" s="11" t="s">
        <v>8735</v>
      </c>
      <c r="C4367" s="53">
        <v>1.0092000000000001</v>
      </c>
      <c r="D4367" s="53">
        <v>1.0192000000000001</v>
      </c>
      <c r="E4367" s="55">
        <v>1E-4</v>
      </c>
      <c r="F4367" s="53">
        <v>1.0091000000000001</v>
      </c>
      <c r="G4367" s="53">
        <v>1.0190999999999999</v>
      </c>
    </row>
    <row r="4368" spans="1:7" x14ac:dyDescent="0.15">
      <c r="A4368" s="53">
        <v>3542</v>
      </c>
      <c r="B4368" s="11" t="s">
        <v>7240</v>
      </c>
      <c r="C4368" s="53">
        <v>1.0092000000000001</v>
      </c>
      <c r="D4368" s="53">
        <v>1.0092000000000001</v>
      </c>
      <c r="E4368" s="55">
        <v>1E-4</v>
      </c>
      <c r="F4368" s="53">
        <v>1.0091000000000001</v>
      </c>
      <c r="G4368" s="53">
        <v>1.0091000000000001</v>
      </c>
    </row>
    <row r="4369" spans="1:7" x14ac:dyDescent="0.15">
      <c r="A4369" s="53">
        <v>3051</v>
      </c>
      <c r="B4369" s="11" t="s">
        <v>364</v>
      </c>
      <c r="C4369" s="53">
        <v>1.0093000000000001</v>
      </c>
      <c r="D4369" s="53">
        <v>1.0093000000000001</v>
      </c>
      <c r="E4369" s="55">
        <v>1E-4</v>
      </c>
      <c r="F4369" s="53">
        <v>1.0092000000000001</v>
      </c>
      <c r="G4369" s="53">
        <v>1.0092000000000001</v>
      </c>
    </row>
    <row r="4370" spans="1:7" x14ac:dyDescent="0.15">
      <c r="A4370" s="53">
        <v>5074</v>
      </c>
      <c r="B4370" s="11" t="s">
        <v>8737</v>
      </c>
      <c r="C4370" s="53">
        <v>1.0093000000000001</v>
      </c>
      <c r="D4370" s="53">
        <v>1.0193000000000001</v>
      </c>
      <c r="E4370" s="55">
        <v>1E-4</v>
      </c>
      <c r="F4370" s="53">
        <v>1.0092000000000001</v>
      </c>
      <c r="G4370" s="53">
        <v>1.0192000000000001</v>
      </c>
    </row>
    <row r="4371" spans="1:7" x14ac:dyDescent="0.15">
      <c r="A4371" s="53">
        <v>3569</v>
      </c>
      <c r="B4371" s="11" t="s">
        <v>9962</v>
      </c>
      <c r="C4371" s="53">
        <v>1.0093000000000001</v>
      </c>
      <c r="D4371" s="53">
        <v>1.0407999999999999</v>
      </c>
      <c r="E4371" s="55">
        <v>1E-4</v>
      </c>
      <c r="F4371" s="53">
        <v>1.0092000000000001</v>
      </c>
      <c r="G4371" s="53">
        <v>1.0407</v>
      </c>
    </row>
    <row r="4372" spans="1:7" x14ac:dyDescent="0.15">
      <c r="A4372" s="53">
        <v>5160</v>
      </c>
      <c r="B4372" s="11" t="s">
        <v>365</v>
      </c>
      <c r="C4372" s="53">
        <v>1.0094000000000001</v>
      </c>
      <c r="D4372" s="53">
        <v>1.0094000000000001</v>
      </c>
      <c r="E4372" s="55">
        <v>1E-4</v>
      </c>
      <c r="F4372" s="53">
        <v>1.0093000000000001</v>
      </c>
      <c r="G4372" s="53">
        <v>1.0093000000000001</v>
      </c>
    </row>
    <row r="4373" spans="1:7" x14ac:dyDescent="0.15">
      <c r="A4373" s="53">
        <v>3124</v>
      </c>
      <c r="B4373" s="11" t="s">
        <v>7210</v>
      </c>
      <c r="C4373" s="53">
        <v>1.0095000000000001</v>
      </c>
      <c r="D4373" s="53">
        <v>1.0095000000000001</v>
      </c>
      <c r="E4373" s="55">
        <v>1E-4</v>
      </c>
      <c r="F4373" s="53">
        <v>1.0094000000000001</v>
      </c>
      <c r="G4373" s="53">
        <v>1.0094000000000001</v>
      </c>
    </row>
    <row r="4374" spans="1:7" x14ac:dyDescent="0.15">
      <c r="A4374" s="53">
        <v>3674</v>
      </c>
      <c r="B4374" s="11" t="s">
        <v>7300</v>
      </c>
      <c r="C4374" s="53">
        <v>1.0096000000000001</v>
      </c>
      <c r="D4374" s="53">
        <v>1.0336000000000001</v>
      </c>
      <c r="E4374" s="55">
        <v>1E-4</v>
      </c>
      <c r="F4374" s="53">
        <v>1.0095000000000001</v>
      </c>
      <c r="G4374" s="53">
        <v>1.0335000000000001</v>
      </c>
    </row>
    <row r="4375" spans="1:7" x14ac:dyDescent="0.15">
      <c r="A4375" s="53">
        <v>5159</v>
      </c>
      <c r="B4375" s="11" t="s">
        <v>366</v>
      </c>
      <c r="C4375" s="53">
        <v>1.0099</v>
      </c>
      <c r="D4375" s="53">
        <v>1.0099</v>
      </c>
      <c r="E4375" s="55">
        <v>1E-4</v>
      </c>
      <c r="F4375" s="53">
        <v>1.0098</v>
      </c>
      <c r="G4375" s="53">
        <v>1.0098</v>
      </c>
    </row>
    <row r="4376" spans="1:7" x14ac:dyDescent="0.15">
      <c r="A4376" s="53">
        <v>4919</v>
      </c>
      <c r="B4376" s="11" t="s">
        <v>8694</v>
      </c>
      <c r="C4376" s="53">
        <v>1.0099</v>
      </c>
      <c r="D4376" s="53">
        <v>1.0139</v>
      </c>
      <c r="E4376" s="55">
        <v>1E-4</v>
      </c>
      <c r="F4376" s="53">
        <v>1.0098</v>
      </c>
      <c r="G4376" s="53">
        <v>1.0138</v>
      </c>
    </row>
    <row r="4377" spans="1:7" x14ac:dyDescent="0.15">
      <c r="A4377" s="53">
        <v>3891</v>
      </c>
      <c r="B4377" s="11" t="s">
        <v>272</v>
      </c>
      <c r="C4377" s="53">
        <v>1.0099</v>
      </c>
      <c r="D4377" s="53">
        <v>1.0365</v>
      </c>
      <c r="E4377" s="55">
        <v>1E-4</v>
      </c>
      <c r="F4377" s="53">
        <v>1.0098</v>
      </c>
      <c r="G4377" s="53">
        <v>1.0364</v>
      </c>
    </row>
    <row r="4378" spans="1:7" x14ac:dyDescent="0.15">
      <c r="A4378" s="53">
        <v>150267</v>
      </c>
      <c r="B4378" s="11" t="s">
        <v>9963</v>
      </c>
      <c r="C4378" s="53">
        <v>1.0101</v>
      </c>
      <c r="D4378" s="53">
        <v>1.1447000000000001</v>
      </c>
      <c r="E4378" s="55">
        <v>1E-4</v>
      </c>
      <c r="F4378" s="53">
        <v>1.01</v>
      </c>
      <c r="G4378" s="53">
        <v>1.1445000000000001</v>
      </c>
    </row>
    <row r="4379" spans="1:7" x14ac:dyDescent="0.15">
      <c r="A4379" s="53">
        <v>150225</v>
      </c>
      <c r="B4379" s="11" t="s">
        <v>9965</v>
      </c>
      <c r="C4379" s="53">
        <v>1.0101</v>
      </c>
      <c r="D4379" s="53">
        <v>1.1471</v>
      </c>
      <c r="E4379" s="55">
        <v>1E-4</v>
      </c>
      <c r="F4379" s="53">
        <v>1.01</v>
      </c>
      <c r="G4379" s="53">
        <v>1.147</v>
      </c>
    </row>
    <row r="4380" spans="1:7" x14ac:dyDescent="0.15">
      <c r="A4380" s="53">
        <v>150295</v>
      </c>
      <c r="B4380" s="11" t="s">
        <v>9964</v>
      </c>
      <c r="C4380" s="53">
        <v>1.0101</v>
      </c>
      <c r="D4380" s="53">
        <v>0</v>
      </c>
      <c r="E4380" s="55">
        <v>1E-4</v>
      </c>
      <c r="F4380" s="53">
        <v>1.01</v>
      </c>
      <c r="G4380" s="53">
        <v>0</v>
      </c>
    </row>
    <row r="4381" spans="1:7" x14ac:dyDescent="0.15">
      <c r="A4381" s="53">
        <v>3074</v>
      </c>
      <c r="B4381" s="11" t="s">
        <v>7223</v>
      </c>
      <c r="C4381" s="53">
        <v>1.0104</v>
      </c>
      <c r="D4381" s="53">
        <v>1.0194000000000001</v>
      </c>
      <c r="E4381" s="55">
        <v>1E-4</v>
      </c>
      <c r="F4381" s="53">
        <v>1.0103</v>
      </c>
      <c r="G4381" s="53">
        <v>1.0193000000000001</v>
      </c>
    </row>
    <row r="4382" spans="1:7" x14ac:dyDescent="0.15">
      <c r="A4382" s="53">
        <v>4059</v>
      </c>
      <c r="B4382" s="11" t="s">
        <v>9293</v>
      </c>
      <c r="C4382" s="53">
        <v>1.0105999999999999</v>
      </c>
      <c r="D4382" s="53">
        <v>1.032</v>
      </c>
      <c r="E4382" s="55">
        <v>1E-4</v>
      </c>
      <c r="F4382" s="53">
        <v>1.0105</v>
      </c>
      <c r="G4382" s="53">
        <v>1.0319</v>
      </c>
    </row>
    <row r="4383" spans="1:7" x14ac:dyDescent="0.15">
      <c r="A4383" s="53">
        <v>4601</v>
      </c>
      <c r="B4383" s="11" t="s">
        <v>10025</v>
      </c>
      <c r="C4383" s="53">
        <v>1.0107999999999999</v>
      </c>
      <c r="D4383" s="53">
        <v>1.0107999999999999</v>
      </c>
      <c r="E4383" s="55">
        <v>1E-4</v>
      </c>
      <c r="F4383" s="53">
        <v>1.0106999999999999</v>
      </c>
      <c r="G4383" s="53">
        <v>1.0106999999999999</v>
      </c>
    </row>
    <row r="4384" spans="1:7" x14ac:dyDescent="0.15">
      <c r="A4384" s="53">
        <v>3728</v>
      </c>
      <c r="B4384" s="11" t="s">
        <v>7243</v>
      </c>
      <c r="C4384" s="53">
        <v>1.0107999999999999</v>
      </c>
      <c r="D4384" s="53">
        <v>1.0418000000000001</v>
      </c>
      <c r="E4384" s="55">
        <v>1E-4</v>
      </c>
      <c r="F4384" s="53">
        <v>1.0106999999999999</v>
      </c>
      <c r="G4384" s="53">
        <v>1.0417000000000001</v>
      </c>
    </row>
    <row r="4385" spans="1:7" x14ac:dyDescent="0.15">
      <c r="A4385" s="53">
        <v>3013</v>
      </c>
      <c r="B4385" s="11" t="s">
        <v>7222</v>
      </c>
      <c r="C4385" s="53">
        <v>1.0108999999999999</v>
      </c>
      <c r="D4385" s="53">
        <v>1.0388999999999999</v>
      </c>
      <c r="E4385" s="55">
        <v>1E-4</v>
      </c>
      <c r="F4385" s="53">
        <v>1.0107999999999999</v>
      </c>
      <c r="G4385" s="53">
        <v>1.0387999999999999</v>
      </c>
    </row>
    <row r="4386" spans="1:7" x14ac:dyDescent="0.15">
      <c r="A4386" s="53">
        <v>3576</v>
      </c>
      <c r="B4386" s="11" t="s">
        <v>9933</v>
      </c>
      <c r="C4386" s="53">
        <v>1.0111000000000001</v>
      </c>
      <c r="D4386" s="53">
        <v>1.0212000000000001</v>
      </c>
      <c r="E4386" s="55">
        <v>1E-4</v>
      </c>
      <c r="F4386" s="53">
        <v>1.0109999999999999</v>
      </c>
      <c r="G4386" s="53">
        <v>1.0210999999999999</v>
      </c>
    </row>
    <row r="4387" spans="1:7" x14ac:dyDescent="0.15">
      <c r="A4387" s="53">
        <v>4885</v>
      </c>
      <c r="B4387" s="11" t="s">
        <v>8760</v>
      </c>
      <c r="C4387" s="53">
        <v>1.0111000000000001</v>
      </c>
      <c r="D4387" s="53">
        <v>1.0111000000000001</v>
      </c>
      <c r="E4387" s="55">
        <v>1E-4</v>
      </c>
      <c r="F4387" s="53">
        <v>1.0109999999999999</v>
      </c>
      <c r="G4387" s="53">
        <v>1.0109999999999999</v>
      </c>
    </row>
    <row r="4388" spans="1:7" x14ac:dyDescent="0.15">
      <c r="A4388" s="53">
        <v>3073</v>
      </c>
      <c r="B4388" s="11" t="s">
        <v>7244</v>
      </c>
      <c r="C4388" s="53">
        <v>1.0112000000000001</v>
      </c>
      <c r="D4388" s="53">
        <v>1.0162</v>
      </c>
      <c r="E4388" s="55">
        <v>1E-4</v>
      </c>
      <c r="F4388" s="53">
        <v>1.0111000000000001</v>
      </c>
      <c r="G4388" s="53">
        <v>1.0161</v>
      </c>
    </row>
    <row r="4389" spans="1:7" x14ac:dyDescent="0.15">
      <c r="A4389" s="53">
        <v>2915</v>
      </c>
      <c r="B4389" s="11" t="s">
        <v>9307</v>
      </c>
      <c r="C4389" s="53">
        <v>1.0113000000000001</v>
      </c>
      <c r="D4389" s="53">
        <v>1.0359</v>
      </c>
      <c r="E4389" s="55">
        <v>1E-4</v>
      </c>
      <c r="F4389" s="53">
        <v>1.0112000000000001</v>
      </c>
      <c r="G4389" s="53">
        <v>1.0358000000000001</v>
      </c>
    </row>
    <row r="4390" spans="1:7" x14ac:dyDescent="0.15">
      <c r="A4390" s="53">
        <v>291007</v>
      </c>
      <c r="B4390" s="11" t="s">
        <v>6110</v>
      </c>
      <c r="C4390" s="53">
        <v>1.0116000000000001</v>
      </c>
      <c r="D4390" s="53">
        <v>1.2886</v>
      </c>
      <c r="E4390" s="55">
        <v>1E-4</v>
      </c>
      <c r="F4390" s="53">
        <v>1.0115000000000001</v>
      </c>
      <c r="G4390" s="53">
        <v>1.2885</v>
      </c>
    </row>
    <row r="4391" spans="1:7" x14ac:dyDescent="0.15">
      <c r="A4391" s="53">
        <v>3517</v>
      </c>
      <c r="B4391" s="11" t="s">
        <v>6117</v>
      </c>
      <c r="C4391" s="53">
        <v>1.0116000000000001</v>
      </c>
      <c r="D4391" s="53">
        <v>1.0421</v>
      </c>
      <c r="E4391" s="55">
        <v>1E-4</v>
      </c>
      <c r="F4391" s="53">
        <v>1.0115000000000001</v>
      </c>
      <c r="G4391" s="53">
        <v>1.042</v>
      </c>
    </row>
    <row r="4392" spans="1:7" x14ac:dyDescent="0.15">
      <c r="A4392" s="53">
        <v>5171</v>
      </c>
      <c r="B4392" s="11" t="s">
        <v>9969</v>
      </c>
      <c r="C4392" s="53">
        <v>1.0116000000000001</v>
      </c>
      <c r="D4392" s="53">
        <v>1.0116000000000001</v>
      </c>
      <c r="E4392" s="55">
        <v>1E-4</v>
      </c>
      <c r="F4392" s="53">
        <v>1.0115000000000001</v>
      </c>
      <c r="G4392" s="53">
        <v>1.0115000000000001</v>
      </c>
    </row>
    <row r="4393" spans="1:7" ht="32" x14ac:dyDescent="0.15">
      <c r="A4393" s="53">
        <v>501102</v>
      </c>
      <c r="B4393" s="11" t="s">
        <v>10743</v>
      </c>
      <c r="C4393" s="53">
        <v>1.012</v>
      </c>
      <c r="D4393" s="53">
        <v>1.012</v>
      </c>
      <c r="E4393" s="55">
        <v>1E-4</v>
      </c>
      <c r="F4393" s="53">
        <v>1.0119</v>
      </c>
      <c r="G4393" s="53">
        <v>1.0119</v>
      </c>
    </row>
    <row r="4394" spans="1:7" x14ac:dyDescent="0.15">
      <c r="A4394" s="53">
        <v>3590</v>
      </c>
      <c r="B4394" s="11" t="s">
        <v>10720</v>
      </c>
      <c r="C4394" s="53">
        <v>1.012</v>
      </c>
      <c r="D4394" s="53">
        <v>1.0329999999999999</v>
      </c>
      <c r="E4394" s="55">
        <v>1E-4</v>
      </c>
      <c r="F4394" s="53">
        <v>1.0119</v>
      </c>
      <c r="G4394" s="53">
        <v>1.0328999999999999</v>
      </c>
    </row>
    <row r="4395" spans="1:7" x14ac:dyDescent="0.15">
      <c r="A4395" s="53">
        <v>3427</v>
      </c>
      <c r="B4395" s="11" t="s">
        <v>10730</v>
      </c>
      <c r="C4395" s="53">
        <v>1.0122</v>
      </c>
      <c r="D4395" s="53">
        <v>1.0422</v>
      </c>
      <c r="E4395" s="55">
        <v>1E-4</v>
      </c>
      <c r="F4395" s="53">
        <v>1.0121</v>
      </c>
      <c r="G4395" s="53">
        <v>1.0421</v>
      </c>
    </row>
    <row r="4396" spans="1:7" x14ac:dyDescent="0.15">
      <c r="A4396" s="53">
        <v>3898</v>
      </c>
      <c r="B4396" s="11" t="s">
        <v>8738</v>
      </c>
      <c r="C4396" s="53">
        <v>1.0122</v>
      </c>
      <c r="D4396" s="53">
        <v>1.0302</v>
      </c>
      <c r="E4396" s="55">
        <v>1E-4</v>
      </c>
      <c r="F4396" s="53">
        <v>1.0121</v>
      </c>
      <c r="G4396" s="53">
        <v>1.0301</v>
      </c>
    </row>
    <row r="4397" spans="1:7" x14ac:dyDescent="0.15">
      <c r="A4397" s="53">
        <v>675053</v>
      </c>
      <c r="B4397" s="11" t="s">
        <v>593</v>
      </c>
      <c r="C4397" s="53">
        <v>1.0122</v>
      </c>
      <c r="D4397" s="53">
        <v>1.0435000000000001</v>
      </c>
      <c r="E4397" s="55">
        <v>1E-4</v>
      </c>
      <c r="F4397" s="53">
        <v>1.0121</v>
      </c>
      <c r="G4397" s="53">
        <v>1.0434000000000001</v>
      </c>
    </row>
    <row r="4398" spans="1:7" x14ac:dyDescent="0.15">
      <c r="A4398" s="53">
        <v>4105</v>
      </c>
      <c r="B4398" s="11" t="s">
        <v>7225</v>
      </c>
      <c r="C4398" s="53">
        <v>1.0124</v>
      </c>
      <c r="D4398" s="53">
        <v>1.0254000000000001</v>
      </c>
      <c r="E4398" s="55">
        <v>1E-4</v>
      </c>
      <c r="F4398" s="53">
        <v>1.0123</v>
      </c>
      <c r="G4398" s="53">
        <v>1.0253000000000001</v>
      </c>
    </row>
    <row r="4399" spans="1:7" x14ac:dyDescent="0.15">
      <c r="A4399" s="53">
        <v>3768</v>
      </c>
      <c r="B4399" s="11" t="s">
        <v>7211</v>
      </c>
      <c r="C4399" s="53">
        <v>1.0124</v>
      </c>
      <c r="D4399" s="53">
        <v>1.0344</v>
      </c>
      <c r="E4399" s="55">
        <v>1E-4</v>
      </c>
      <c r="F4399" s="53">
        <v>1.0123</v>
      </c>
      <c r="G4399" s="53">
        <v>1.0343</v>
      </c>
    </row>
    <row r="4400" spans="1:7" x14ac:dyDescent="0.15">
      <c r="A4400" s="53">
        <v>4104</v>
      </c>
      <c r="B4400" s="11" t="s">
        <v>7247</v>
      </c>
      <c r="C4400" s="53">
        <v>1.0124</v>
      </c>
      <c r="D4400" s="53">
        <v>1.0264</v>
      </c>
      <c r="E4400" s="55">
        <v>1E-4</v>
      </c>
      <c r="F4400" s="53">
        <v>1.0123</v>
      </c>
      <c r="G4400" s="53">
        <v>1.0263</v>
      </c>
    </row>
    <row r="4401" spans="1:7" x14ac:dyDescent="0.15">
      <c r="A4401" s="53">
        <v>5146</v>
      </c>
      <c r="B4401" s="11" t="s">
        <v>8454</v>
      </c>
      <c r="C4401" s="53">
        <v>1.0124</v>
      </c>
      <c r="D4401" s="53">
        <v>1.0124</v>
      </c>
      <c r="E4401" s="55">
        <v>1E-4</v>
      </c>
      <c r="F4401" s="53">
        <v>1.0123</v>
      </c>
      <c r="G4401" s="53">
        <v>1.0123</v>
      </c>
    </row>
    <row r="4402" spans="1:7" x14ac:dyDescent="0.15">
      <c r="A4402" s="53">
        <v>4020</v>
      </c>
      <c r="B4402" s="11" t="s">
        <v>9297</v>
      </c>
      <c r="C4402" s="53">
        <v>1.0134000000000001</v>
      </c>
      <c r="D4402" s="53">
        <v>1.0357000000000001</v>
      </c>
      <c r="E4402" s="55">
        <v>1E-4</v>
      </c>
      <c r="F4402" s="53">
        <v>1.0133000000000001</v>
      </c>
      <c r="G4402" s="53">
        <v>1.0356000000000001</v>
      </c>
    </row>
    <row r="4403" spans="1:7" x14ac:dyDescent="0.15">
      <c r="A4403" s="53">
        <v>3210</v>
      </c>
      <c r="B4403" s="11" t="s">
        <v>9970</v>
      </c>
      <c r="C4403" s="53">
        <v>1.0136000000000001</v>
      </c>
      <c r="D4403" s="53">
        <v>1.0410999999999999</v>
      </c>
      <c r="E4403" s="55">
        <v>1E-4</v>
      </c>
      <c r="F4403" s="53">
        <v>1.0135000000000001</v>
      </c>
      <c r="G4403" s="53">
        <v>1.0409999999999999</v>
      </c>
    </row>
    <row r="4404" spans="1:7" x14ac:dyDescent="0.15">
      <c r="A4404" s="53">
        <v>3370</v>
      </c>
      <c r="B4404" s="11" t="s">
        <v>10030</v>
      </c>
      <c r="C4404" s="53">
        <v>1.0136000000000001</v>
      </c>
      <c r="D4404" s="53">
        <v>1.0427</v>
      </c>
      <c r="E4404" s="55">
        <v>1E-4</v>
      </c>
      <c r="F4404" s="53">
        <v>1.0135000000000001</v>
      </c>
      <c r="G4404" s="53">
        <v>1.0426</v>
      </c>
    </row>
    <row r="4405" spans="1:7" x14ac:dyDescent="0.15">
      <c r="A4405" s="53">
        <v>3369</v>
      </c>
      <c r="B4405" s="11" t="s">
        <v>9974</v>
      </c>
      <c r="C4405" s="53">
        <v>1.0137</v>
      </c>
      <c r="D4405" s="53">
        <v>1.0451999999999999</v>
      </c>
      <c r="E4405" s="55">
        <v>1E-4</v>
      </c>
      <c r="F4405" s="53">
        <v>1.0136000000000001</v>
      </c>
      <c r="G4405" s="53">
        <v>1.0450999999999999</v>
      </c>
    </row>
    <row r="4406" spans="1:7" x14ac:dyDescent="0.15">
      <c r="A4406" s="53">
        <v>2632</v>
      </c>
      <c r="B4406" s="11" t="s">
        <v>9296</v>
      </c>
      <c r="C4406" s="53">
        <v>1.0139</v>
      </c>
      <c r="D4406" s="53">
        <v>1.0228999999999999</v>
      </c>
      <c r="E4406" s="55">
        <v>1E-4</v>
      </c>
      <c r="F4406" s="53">
        <v>1.0138</v>
      </c>
      <c r="G4406" s="53">
        <v>1.0227999999999999</v>
      </c>
    </row>
    <row r="4407" spans="1:7" x14ac:dyDescent="0.15">
      <c r="A4407" s="53">
        <v>3123</v>
      </c>
      <c r="B4407" s="11" t="s">
        <v>7200</v>
      </c>
      <c r="C4407" s="53">
        <v>1.014</v>
      </c>
      <c r="D4407" s="53">
        <v>1.014</v>
      </c>
      <c r="E4407" s="55">
        <v>1E-4</v>
      </c>
      <c r="F4407" s="53">
        <v>1.0139</v>
      </c>
      <c r="G4407" s="53">
        <v>1.0139</v>
      </c>
    </row>
    <row r="4408" spans="1:7" x14ac:dyDescent="0.15">
      <c r="A4408" s="53">
        <v>3795</v>
      </c>
      <c r="B4408" s="11" t="s">
        <v>7073</v>
      </c>
      <c r="C4408" s="53">
        <v>1.0149999999999999</v>
      </c>
      <c r="D4408" s="53">
        <v>1.04</v>
      </c>
      <c r="E4408" s="55">
        <v>1E-4</v>
      </c>
      <c r="F4408" s="53">
        <v>1.0148999999999999</v>
      </c>
      <c r="G4408" s="53">
        <v>1.0399</v>
      </c>
    </row>
    <row r="4409" spans="1:7" x14ac:dyDescent="0.15">
      <c r="A4409" s="53">
        <v>3179</v>
      </c>
      <c r="B4409" s="11" t="s">
        <v>7248</v>
      </c>
      <c r="C4409" s="53">
        <v>1.0149999999999999</v>
      </c>
      <c r="D4409" s="53">
        <v>1.0390999999999999</v>
      </c>
      <c r="E4409" s="55">
        <v>1E-4</v>
      </c>
      <c r="F4409" s="53">
        <v>1.0148999999999999</v>
      </c>
      <c r="G4409" s="53">
        <v>1.0389999999999999</v>
      </c>
    </row>
    <row r="4410" spans="1:7" x14ac:dyDescent="0.15">
      <c r="A4410" s="53">
        <v>3796</v>
      </c>
      <c r="B4410" s="11" t="s">
        <v>7111</v>
      </c>
      <c r="C4410" s="53">
        <v>1.0149999999999999</v>
      </c>
      <c r="D4410" s="53">
        <v>1.0409999999999999</v>
      </c>
      <c r="E4410" s="55">
        <v>1E-4</v>
      </c>
      <c r="F4410" s="53">
        <v>1.0148999999999999</v>
      </c>
      <c r="G4410" s="53">
        <v>1.0408999999999999</v>
      </c>
    </row>
    <row r="4411" spans="1:7" x14ac:dyDescent="0.15">
      <c r="A4411" s="53">
        <v>4042</v>
      </c>
      <c r="B4411" s="11" t="s">
        <v>9936</v>
      </c>
      <c r="C4411" s="53">
        <v>1.0152000000000001</v>
      </c>
      <c r="D4411" s="53">
        <v>1.0226999999999999</v>
      </c>
      <c r="E4411" s="55">
        <v>1E-4</v>
      </c>
      <c r="F4411" s="53">
        <v>1.0150999999999999</v>
      </c>
      <c r="G4411" s="53">
        <v>1.0226</v>
      </c>
    </row>
    <row r="4412" spans="1:7" x14ac:dyDescent="0.15">
      <c r="A4412" s="53">
        <v>675041</v>
      </c>
      <c r="B4412" s="11" t="s">
        <v>594</v>
      </c>
      <c r="C4412" s="53">
        <v>1.0153000000000001</v>
      </c>
      <c r="D4412" s="53">
        <v>1.0388999999999999</v>
      </c>
      <c r="E4412" s="55">
        <v>1E-4</v>
      </c>
      <c r="F4412" s="53">
        <v>1.0152000000000001</v>
      </c>
      <c r="G4412" s="53">
        <v>1.0387999999999999</v>
      </c>
    </row>
    <row r="4413" spans="1:7" x14ac:dyDescent="0.15">
      <c r="A4413" s="53">
        <v>2995</v>
      </c>
      <c r="B4413" s="11" t="s">
        <v>9978</v>
      </c>
      <c r="C4413" s="53">
        <v>1.0156000000000001</v>
      </c>
      <c r="D4413" s="53">
        <v>1.0196000000000001</v>
      </c>
      <c r="E4413" s="55">
        <v>1E-4</v>
      </c>
      <c r="F4413" s="53">
        <v>1.0155000000000001</v>
      </c>
      <c r="G4413" s="53">
        <v>1.0195000000000001</v>
      </c>
    </row>
    <row r="4414" spans="1:7" x14ac:dyDescent="0.15">
      <c r="A4414" s="53">
        <v>2188</v>
      </c>
      <c r="B4414" s="11" t="s">
        <v>7250</v>
      </c>
      <c r="C4414" s="53">
        <v>1.0164</v>
      </c>
      <c r="D4414" s="53">
        <v>1.0450999999999999</v>
      </c>
      <c r="E4414" s="55">
        <v>1E-4</v>
      </c>
      <c r="F4414" s="53">
        <v>1.0163</v>
      </c>
      <c r="G4414" s="53">
        <v>1.0449999999999999</v>
      </c>
    </row>
    <row r="4415" spans="1:7" x14ac:dyDescent="0.15">
      <c r="A4415" s="53">
        <v>3518</v>
      </c>
      <c r="B4415" s="11" t="s">
        <v>8672</v>
      </c>
      <c r="C4415" s="53">
        <v>1.0165</v>
      </c>
      <c r="D4415" s="53">
        <v>1.0195000000000001</v>
      </c>
      <c r="E4415" s="55">
        <v>1E-4</v>
      </c>
      <c r="F4415" s="53">
        <v>1.0164</v>
      </c>
      <c r="G4415" s="53">
        <v>1.0194000000000001</v>
      </c>
    </row>
    <row r="4416" spans="1:7" x14ac:dyDescent="0.15">
      <c r="A4416" s="53">
        <v>519333</v>
      </c>
      <c r="B4416" s="11" t="s">
        <v>8762</v>
      </c>
      <c r="C4416" s="53">
        <v>1.0165999999999999</v>
      </c>
      <c r="D4416" s="53">
        <v>1.0406</v>
      </c>
      <c r="E4416" s="55">
        <v>1E-4</v>
      </c>
      <c r="F4416" s="53">
        <v>1.0165</v>
      </c>
      <c r="G4416" s="53">
        <v>1.0405</v>
      </c>
    </row>
    <row r="4417" spans="1:7" ht="32" x14ac:dyDescent="0.15">
      <c r="A4417" s="53">
        <v>501101</v>
      </c>
      <c r="B4417" s="11" t="s">
        <v>10781</v>
      </c>
      <c r="C4417" s="53">
        <v>1.0167999999999999</v>
      </c>
      <c r="D4417" s="53">
        <v>1.0167999999999999</v>
      </c>
      <c r="E4417" s="55">
        <v>1E-4</v>
      </c>
      <c r="F4417" s="53">
        <v>1.0166999999999999</v>
      </c>
      <c r="G4417" s="53">
        <v>1.0166999999999999</v>
      </c>
    </row>
    <row r="4418" spans="1:7" x14ac:dyDescent="0.15">
      <c r="A4418" s="53">
        <v>519332</v>
      </c>
      <c r="B4418" s="11" t="s">
        <v>8741</v>
      </c>
      <c r="C4418" s="53">
        <v>1.0173000000000001</v>
      </c>
      <c r="D4418" s="53">
        <v>1.0443</v>
      </c>
      <c r="E4418" s="55">
        <v>1E-4</v>
      </c>
      <c r="F4418" s="53">
        <v>1.0172000000000001</v>
      </c>
      <c r="G4418" s="53">
        <v>1.0442</v>
      </c>
    </row>
    <row r="4419" spans="1:7" x14ac:dyDescent="0.15">
      <c r="A4419" s="53">
        <v>4780</v>
      </c>
      <c r="B4419" s="11" t="s">
        <v>10737</v>
      </c>
      <c r="C4419" s="53">
        <v>1.0175000000000001</v>
      </c>
      <c r="D4419" s="53">
        <v>1.0175000000000001</v>
      </c>
      <c r="E4419" s="55">
        <v>1E-4</v>
      </c>
      <c r="F4419" s="53">
        <v>1.0174000000000001</v>
      </c>
      <c r="G4419" s="53">
        <v>1.0174000000000001</v>
      </c>
    </row>
    <row r="4420" spans="1:7" x14ac:dyDescent="0.15">
      <c r="A4420" s="53">
        <v>519335</v>
      </c>
      <c r="B4420" s="11" t="s">
        <v>8766</v>
      </c>
      <c r="C4420" s="53">
        <v>1.0181</v>
      </c>
      <c r="D4420" s="53">
        <v>1.0181</v>
      </c>
      <c r="E4420" s="55">
        <v>1E-4</v>
      </c>
      <c r="F4420" s="53">
        <v>1.018</v>
      </c>
      <c r="G4420" s="53">
        <v>1.018</v>
      </c>
    </row>
    <row r="4421" spans="1:7" x14ac:dyDescent="0.15">
      <c r="A4421" s="53">
        <v>4978</v>
      </c>
      <c r="B4421" s="11" t="s">
        <v>10868</v>
      </c>
      <c r="C4421" s="53">
        <v>1.0181</v>
      </c>
      <c r="D4421" s="53">
        <v>1.0181</v>
      </c>
      <c r="E4421" s="55">
        <v>1E-4</v>
      </c>
      <c r="F4421" s="53">
        <v>1.018</v>
      </c>
      <c r="G4421" s="53">
        <v>1.018</v>
      </c>
    </row>
    <row r="4422" spans="1:7" x14ac:dyDescent="0.15">
      <c r="A4422" s="53">
        <v>2455</v>
      </c>
      <c r="B4422" s="11" t="s">
        <v>8490</v>
      </c>
      <c r="C4422" s="53">
        <v>1.0182</v>
      </c>
      <c r="D4422" s="53">
        <v>1.0782</v>
      </c>
      <c r="E4422" s="55">
        <v>1E-4</v>
      </c>
      <c r="F4422" s="53">
        <v>1.0181</v>
      </c>
      <c r="G4422" s="53">
        <v>1.0781000000000001</v>
      </c>
    </row>
    <row r="4423" spans="1:7" x14ac:dyDescent="0.15">
      <c r="A4423" s="53">
        <v>3568</v>
      </c>
      <c r="B4423" s="11" t="s">
        <v>10424</v>
      </c>
      <c r="C4423" s="53">
        <v>1.0186999999999999</v>
      </c>
      <c r="D4423" s="53">
        <v>1.0186999999999999</v>
      </c>
      <c r="E4423" s="55">
        <v>1E-4</v>
      </c>
      <c r="F4423" s="53">
        <v>1.0185999999999999</v>
      </c>
      <c r="G4423" s="53">
        <v>1.0185999999999999</v>
      </c>
    </row>
    <row r="4424" spans="1:7" x14ac:dyDescent="0.15">
      <c r="A4424" s="53">
        <v>4479</v>
      </c>
      <c r="B4424" s="11" t="s">
        <v>9938</v>
      </c>
      <c r="C4424" s="53">
        <v>1.0187999999999999</v>
      </c>
      <c r="D4424" s="53">
        <v>1.0187999999999999</v>
      </c>
      <c r="E4424" s="55">
        <v>1E-4</v>
      </c>
      <c r="F4424" s="53">
        <v>1.0186999999999999</v>
      </c>
      <c r="G4424" s="53">
        <v>1.0186999999999999</v>
      </c>
    </row>
    <row r="4425" spans="1:7" x14ac:dyDescent="0.15">
      <c r="A4425" s="53">
        <v>4367</v>
      </c>
      <c r="B4425" s="11" t="s">
        <v>10035</v>
      </c>
      <c r="C4425" s="53">
        <v>1.0190999999999999</v>
      </c>
      <c r="D4425" s="53">
        <v>1.0190999999999999</v>
      </c>
      <c r="E4425" s="55">
        <v>1E-4</v>
      </c>
      <c r="F4425" s="53">
        <v>1.0189999999999999</v>
      </c>
      <c r="G4425" s="53">
        <v>1.0189999999999999</v>
      </c>
    </row>
    <row r="4426" spans="1:7" x14ac:dyDescent="0.15">
      <c r="A4426" s="53">
        <v>4002</v>
      </c>
      <c r="B4426" s="11" t="s">
        <v>7228</v>
      </c>
      <c r="C4426" s="53">
        <v>1.0193000000000001</v>
      </c>
      <c r="D4426" s="53">
        <v>1.0293000000000001</v>
      </c>
      <c r="E4426" s="55">
        <v>1E-4</v>
      </c>
      <c r="F4426" s="53">
        <v>1.0192000000000001</v>
      </c>
      <c r="G4426" s="53">
        <v>1.0291999999999999</v>
      </c>
    </row>
    <row r="4427" spans="1:7" x14ac:dyDescent="0.15">
      <c r="A4427" s="53">
        <v>5011</v>
      </c>
      <c r="B4427" s="11" t="s">
        <v>8706</v>
      </c>
      <c r="C4427" s="53">
        <v>1.0196000000000001</v>
      </c>
      <c r="D4427" s="53">
        <v>1.0196000000000001</v>
      </c>
      <c r="E4427" s="55">
        <v>1E-4</v>
      </c>
      <c r="F4427" s="53">
        <v>1.0195000000000001</v>
      </c>
      <c r="G4427" s="53">
        <v>1.0195000000000001</v>
      </c>
    </row>
    <row r="4428" spans="1:7" x14ac:dyDescent="0.15">
      <c r="A4428" s="53">
        <v>3519</v>
      </c>
      <c r="B4428" s="11" t="s">
        <v>8673</v>
      </c>
      <c r="C4428" s="53">
        <v>1.0196000000000001</v>
      </c>
      <c r="D4428" s="53">
        <v>1.0225</v>
      </c>
      <c r="E4428" s="55">
        <v>1E-4</v>
      </c>
      <c r="F4428" s="53">
        <v>1.0195000000000001</v>
      </c>
      <c r="G4428" s="53">
        <v>1.0224</v>
      </c>
    </row>
    <row r="4429" spans="1:7" x14ac:dyDescent="0.15">
      <c r="A4429" s="53">
        <v>290007</v>
      </c>
      <c r="B4429" s="11" t="s">
        <v>6104</v>
      </c>
      <c r="C4429" s="53">
        <v>1.02</v>
      </c>
      <c r="D4429" s="53">
        <v>1.323</v>
      </c>
      <c r="E4429" s="55">
        <v>1E-4</v>
      </c>
      <c r="F4429" s="53">
        <v>1.0199</v>
      </c>
      <c r="G4429" s="53">
        <v>1.3229</v>
      </c>
    </row>
    <row r="4430" spans="1:7" x14ac:dyDescent="0.15">
      <c r="A4430" s="53">
        <v>2143</v>
      </c>
      <c r="B4430" s="11" t="s">
        <v>10869</v>
      </c>
      <c r="C4430" s="53">
        <v>1.0201</v>
      </c>
      <c r="D4430" s="53">
        <v>1.0326</v>
      </c>
      <c r="E4430" s="55">
        <v>1E-4</v>
      </c>
      <c r="F4430" s="53">
        <v>1.02</v>
      </c>
      <c r="G4430" s="53">
        <v>1.0325</v>
      </c>
    </row>
    <row r="4431" spans="1:7" x14ac:dyDescent="0.15">
      <c r="A4431" s="53">
        <v>4001</v>
      </c>
      <c r="B4431" s="11" t="s">
        <v>7214</v>
      </c>
      <c r="C4431" s="53">
        <v>1.0203</v>
      </c>
      <c r="D4431" s="53">
        <v>1.0323</v>
      </c>
      <c r="E4431" s="55">
        <v>1E-4</v>
      </c>
      <c r="F4431" s="53">
        <v>1.0202</v>
      </c>
      <c r="G4431" s="53">
        <v>1.0322</v>
      </c>
    </row>
    <row r="4432" spans="1:7" x14ac:dyDescent="0.15">
      <c r="A4432" s="53">
        <v>519334</v>
      </c>
      <c r="B4432" s="11" t="s">
        <v>8768</v>
      </c>
      <c r="C4432" s="53">
        <v>1.0210999999999999</v>
      </c>
      <c r="D4432" s="53">
        <v>1.0210999999999999</v>
      </c>
      <c r="E4432" s="55">
        <v>1E-4</v>
      </c>
      <c r="F4432" s="53">
        <v>1.0209999999999999</v>
      </c>
      <c r="G4432" s="53">
        <v>1.0209999999999999</v>
      </c>
    </row>
    <row r="4433" spans="1:7" x14ac:dyDescent="0.15">
      <c r="A4433" s="53">
        <v>3533</v>
      </c>
      <c r="B4433" s="11" t="s">
        <v>8743</v>
      </c>
      <c r="C4433" s="53">
        <v>1.0215000000000001</v>
      </c>
      <c r="D4433" s="53">
        <v>1.0215000000000001</v>
      </c>
      <c r="E4433" s="55">
        <v>1E-4</v>
      </c>
      <c r="F4433" s="53">
        <v>1.0214000000000001</v>
      </c>
      <c r="G4433" s="53">
        <v>1.0214000000000001</v>
      </c>
    </row>
    <row r="4434" spans="1:7" x14ac:dyDescent="0.15">
      <c r="A4434" s="53">
        <v>4028</v>
      </c>
      <c r="B4434" s="11" t="s">
        <v>9275</v>
      </c>
      <c r="C4434" s="53">
        <v>1.0226</v>
      </c>
      <c r="D4434" s="53">
        <v>1.0367</v>
      </c>
      <c r="E4434" s="55">
        <v>1E-4</v>
      </c>
      <c r="F4434" s="53">
        <v>1.0225</v>
      </c>
      <c r="G4434" s="53">
        <v>1.0366</v>
      </c>
    </row>
    <row r="4435" spans="1:7" x14ac:dyDescent="0.15">
      <c r="A4435" s="53">
        <v>4066</v>
      </c>
      <c r="B4435" s="11" t="s">
        <v>9985</v>
      </c>
      <c r="C4435" s="53">
        <v>1.0233000000000001</v>
      </c>
      <c r="D4435" s="53">
        <v>1.0391999999999999</v>
      </c>
      <c r="E4435" s="55">
        <v>1E-4</v>
      </c>
      <c r="F4435" s="53">
        <v>1.0232000000000001</v>
      </c>
      <c r="G4435" s="53">
        <v>1.0390999999999999</v>
      </c>
    </row>
    <row r="4436" spans="1:7" x14ac:dyDescent="0.15">
      <c r="A4436" s="53">
        <v>4204</v>
      </c>
      <c r="B4436" s="11" t="s">
        <v>8711</v>
      </c>
      <c r="C4436" s="53">
        <v>1.0234000000000001</v>
      </c>
      <c r="D4436" s="53">
        <v>1.0234000000000001</v>
      </c>
      <c r="E4436" s="55">
        <v>1E-4</v>
      </c>
      <c r="F4436" s="53">
        <v>1.0233000000000001</v>
      </c>
      <c r="G4436" s="53">
        <v>1.0233000000000001</v>
      </c>
    </row>
    <row r="4437" spans="1:7" x14ac:dyDescent="0.15">
      <c r="A4437" s="53">
        <v>2447</v>
      </c>
      <c r="B4437" s="11" t="s">
        <v>9986</v>
      </c>
      <c r="C4437" s="53">
        <v>1.0236000000000001</v>
      </c>
      <c r="D4437" s="53">
        <v>1.0502</v>
      </c>
      <c r="E4437" s="55">
        <v>1E-4</v>
      </c>
      <c r="F4437" s="53">
        <v>1.0235000000000001</v>
      </c>
      <c r="G4437" s="53">
        <v>1.0501</v>
      </c>
    </row>
    <row r="4438" spans="1:7" x14ac:dyDescent="0.15">
      <c r="A4438" s="53">
        <v>2929</v>
      </c>
      <c r="B4438" s="11" t="s">
        <v>9984</v>
      </c>
      <c r="C4438" s="53">
        <v>1.024</v>
      </c>
      <c r="D4438" s="53">
        <v>1.024</v>
      </c>
      <c r="E4438" s="55">
        <v>1E-4</v>
      </c>
      <c r="F4438" s="53">
        <v>1.0239</v>
      </c>
      <c r="G4438" s="53">
        <v>1.0239</v>
      </c>
    </row>
    <row r="4439" spans="1:7" x14ac:dyDescent="0.15">
      <c r="A4439" s="53">
        <v>3220</v>
      </c>
      <c r="B4439" s="11" t="s">
        <v>8712</v>
      </c>
      <c r="C4439" s="53">
        <v>1.0244</v>
      </c>
      <c r="D4439" s="53">
        <v>1.0471999999999999</v>
      </c>
      <c r="E4439" s="55">
        <v>1E-4</v>
      </c>
      <c r="F4439" s="53">
        <v>1.0243</v>
      </c>
      <c r="G4439" s="53">
        <v>1.0470999999999999</v>
      </c>
    </row>
    <row r="4440" spans="1:7" x14ac:dyDescent="0.15">
      <c r="A4440" s="53">
        <v>4264</v>
      </c>
      <c r="B4440" s="11" t="s">
        <v>8638</v>
      </c>
      <c r="C4440" s="53">
        <v>1.0248999999999999</v>
      </c>
      <c r="D4440" s="53">
        <v>1.0248999999999999</v>
      </c>
      <c r="E4440" s="55">
        <v>1E-4</v>
      </c>
      <c r="F4440" s="53">
        <v>1.0247999999999999</v>
      </c>
      <c r="G4440" s="53">
        <v>1.0247999999999999</v>
      </c>
    </row>
    <row r="4441" spans="1:7" x14ac:dyDescent="0.15">
      <c r="A4441" s="53">
        <v>4027</v>
      </c>
      <c r="B4441" s="11" t="s">
        <v>9277</v>
      </c>
      <c r="C4441" s="53">
        <v>1.0248999999999999</v>
      </c>
      <c r="D4441" s="53">
        <v>1.0406</v>
      </c>
      <c r="E4441" s="55">
        <v>1E-4</v>
      </c>
      <c r="F4441" s="53">
        <v>1.0247999999999999</v>
      </c>
      <c r="G4441" s="53">
        <v>1.0405</v>
      </c>
    </row>
    <row r="4442" spans="1:7" x14ac:dyDescent="0.15">
      <c r="A4442" s="53">
        <v>3499</v>
      </c>
      <c r="B4442" s="11" t="s">
        <v>7217</v>
      </c>
      <c r="C4442" s="53">
        <v>1.0249999999999999</v>
      </c>
      <c r="D4442" s="53">
        <v>1.0249999999999999</v>
      </c>
      <c r="E4442" s="55">
        <v>1E-4</v>
      </c>
      <c r="F4442" s="53">
        <v>1.0248999999999999</v>
      </c>
      <c r="G4442" s="53">
        <v>1.0248999999999999</v>
      </c>
    </row>
    <row r="4443" spans="1:7" x14ac:dyDescent="0.15">
      <c r="A4443" s="53">
        <v>3195</v>
      </c>
      <c r="B4443" s="11" t="s">
        <v>9278</v>
      </c>
      <c r="C4443" s="53">
        <v>1.0250999999999999</v>
      </c>
      <c r="D4443" s="53">
        <v>1.0395000000000001</v>
      </c>
      <c r="E4443" s="55">
        <v>1E-4</v>
      </c>
      <c r="F4443" s="53">
        <v>1.0249999999999999</v>
      </c>
      <c r="G4443" s="53">
        <v>1.0394000000000001</v>
      </c>
    </row>
    <row r="4444" spans="1:7" x14ac:dyDescent="0.15">
      <c r="A4444" s="53">
        <v>3259</v>
      </c>
      <c r="B4444" s="11" t="s">
        <v>9988</v>
      </c>
      <c r="C4444" s="53">
        <v>1.0251999999999999</v>
      </c>
      <c r="D4444" s="53">
        <v>1.0315000000000001</v>
      </c>
      <c r="E4444" s="55">
        <v>1E-4</v>
      </c>
      <c r="F4444" s="53">
        <v>1.0250999999999999</v>
      </c>
      <c r="G4444" s="53">
        <v>1.0314000000000001</v>
      </c>
    </row>
    <row r="4445" spans="1:7" x14ac:dyDescent="0.15">
      <c r="A4445" s="53">
        <v>3902</v>
      </c>
      <c r="B4445" s="11" t="s">
        <v>7284</v>
      </c>
      <c r="C4445" s="53">
        <v>1.0253000000000001</v>
      </c>
      <c r="D4445" s="53">
        <v>1.0253000000000001</v>
      </c>
      <c r="E4445" s="55">
        <v>1E-4</v>
      </c>
      <c r="F4445" s="53">
        <v>1.0251999999999999</v>
      </c>
      <c r="G4445" s="53">
        <v>1.0251999999999999</v>
      </c>
    </row>
    <row r="4446" spans="1:7" x14ac:dyDescent="0.15">
      <c r="A4446" s="53">
        <v>3532</v>
      </c>
      <c r="B4446" s="11" t="s">
        <v>8744</v>
      </c>
      <c r="C4446" s="53">
        <v>1.0253000000000001</v>
      </c>
      <c r="D4446" s="53">
        <v>1.0253000000000001</v>
      </c>
      <c r="E4446" s="55">
        <v>1E-4</v>
      </c>
      <c r="F4446" s="53">
        <v>1.0251999999999999</v>
      </c>
      <c r="G4446" s="53">
        <v>1.0251999999999999</v>
      </c>
    </row>
    <row r="4447" spans="1:7" x14ac:dyDescent="0.15">
      <c r="A4447" s="53">
        <v>3498</v>
      </c>
      <c r="B4447" s="11" t="s">
        <v>7216</v>
      </c>
      <c r="C4447" s="53">
        <v>1.0254000000000001</v>
      </c>
      <c r="D4447" s="53">
        <v>1.0254000000000001</v>
      </c>
      <c r="E4447" s="55">
        <v>1E-4</v>
      </c>
      <c r="F4447" s="53">
        <v>1.0253000000000001</v>
      </c>
      <c r="G4447" s="53">
        <v>1.0253000000000001</v>
      </c>
    </row>
    <row r="4448" spans="1:7" x14ac:dyDescent="0.15">
      <c r="A4448" s="53">
        <v>150233</v>
      </c>
      <c r="B4448" s="11" t="s">
        <v>9990</v>
      </c>
      <c r="C4448" s="53">
        <v>1.0259</v>
      </c>
      <c r="D4448" s="53">
        <v>0</v>
      </c>
      <c r="E4448" s="55">
        <v>1E-4</v>
      </c>
      <c r="F4448" s="53">
        <v>1.0258</v>
      </c>
      <c r="G4448" s="53">
        <v>0</v>
      </c>
    </row>
    <row r="4449" spans="1:7" x14ac:dyDescent="0.15">
      <c r="A4449" s="53">
        <v>3442</v>
      </c>
      <c r="B4449" s="11" t="s">
        <v>9989</v>
      </c>
      <c r="C4449" s="53">
        <v>1.026</v>
      </c>
      <c r="D4449" s="53">
        <v>1.0342</v>
      </c>
      <c r="E4449" s="55">
        <v>1E-4</v>
      </c>
      <c r="F4449" s="53">
        <v>1.0259</v>
      </c>
      <c r="G4449" s="53">
        <v>1.0341</v>
      </c>
    </row>
    <row r="4450" spans="1:7" x14ac:dyDescent="0.15">
      <c r="A4450" s="53">
        <v>3418</v>
      </c>
      <c r="B4450" s="11" t="s">
        <v>70</v>
      </c>
      <c r="C4450" s="53">
        <v>1.0262</v>
      </c>
      <c r="D4450" s="53">
        <v>1.0262</v>
      </c>
      <c r="E4450" s="55">
        <v>1E-4</v>
      </c>
      <c r="F4450" s="53">
        <v>1.0261</v>
      </c>
      <c r="G4450" s="53">
        <v>1.0261</v>
      </c>
    </row>
    <row r="4451" spans="1:7" x14ac:dyDescent="0.15">
      <c r="A4451" s="53">
        <v>4203</v>
      </c>
      <c r="B4451" s="11" t="s">
        <v>8714</v>
      </c>
      <c r="C4451" s="53">
        <v>1.0264</v>
      </c>
      <c r="D4451" s="53">
        <v>1.0264</v>
      </c>
      <c r="E4451" s="55">
        <v>1E-4</v>
      </c>
      <c r="F4451" s="53">
        <v>1.0263</v>
      </c>
      <c r="G4451" s="53">
        <v>1.0263</v>
      </c>
    </row>
    <row r="4452" spans="1:7" x14ac:dyDescent="0.15">
      <c r="A4452" s="53">
        <v>502004</v>
      </c>
      <c r="B4452" s="11" t="s">
        <v>10043</v>
      </c>
      <c r="C4452" s="53">
        <v>1.0271999999999999</v>
      </c>
      <c r="D4452" s="53">
        <v>0</v>
      </c>
      <c r="E4452" s="55">
        <v>1E-4</v>
      </c>
      <c r="F4452" s="53">
        <v>1.0270999999999999</v>
      </c>
      <c r="G4452" s="53">
        <v>0</v>
      </c>
    </row>
    <row r="4453" spans="1:7" x14ac:dyDescent="0.15">
      <c r="A4453" s="53">
        <v>3056</v>
      </c>
      <c r="B4453" s="11" t="s">
        <v>10040</v>
      </c>
      <c r="C4453" s="53">
        <v>1.0271999999999999</v>
      </c>
      <c r="D4453" s="53">
        <v>1.0302</v>
      </c>
      <c r="E4453" s="55">
        <v>1E-4</v>
      </c>
      <c r="F4453" s="53">
        <v>1.0270999999999999</v>
      </c>
      <c r="G4453" s="53">
        <v>1.0301</v>
      </c>
    </row>
    <row r="4454" spans="1:7" x14ac:dyDescent="0.15">
      <c r="A4454" s="53">
        <v>502011</v>
      </c>
      <c r="B4454" s="11" t="s">
        <v>10042</v>
      </c>
      <c r="C4454" s="53">
        <v>1.0271999999999999</v>
      </c>
      <c r="D4454" s="53">
        <v>0</v>
      </c>
      <c r="E4454" s="55">
        <v>1E-4</v>
      </c>
      <c r="F4454" s="53">
        <v>1.0270999999999999</v>
      </c>
      <c r="G4454" s="53">
        <v>0</v>
      </c>
    </row>
    <row r="4455" spans="1:7" x14ac:dyDescent="0.15">
      <c r="A4455" s="53">
        <v>675113</v>
      </c>
      <c r="B4455" s="11" t="s">
        <v>5697</v>
      </c>
      <c r="C4455" s="53">
        <v>1.0283</v>
      </c>
      <c r="D4455" s="53">
        <v>1.0283</v>
      </c>
      <c r="E4455" s="55">
        <v>1E-4</v>
      </c>
      <c r="F4455" s="53">
        <v>1.0282</v>
      </c>
      <c r="G4455" s="53">
        <v>1.0282</v>
      </c>
    </row>
    <row r="4456" spans="1:7" x14ac:dyDescent="0.15">
      <c r="A4456" s="53">
        <v>3009</v>
      </c>
      <c r="B4456" s="11" t="s">
        <v>7315</v>
      </c>
      <c r="C4456" s="53">
        <v>1.0284</v>
      </c>
      <c r="D4456" s="53">
        <v>1.0284</v>
      </c>
      <c r="E4456" s="55">
        <v>1E-4</v>
      </c>
      <c r="F4456" s="53">
        <v>1.0283</v>
      </c>
      <c r="G4456" s="53">
        <v>1.0283</v>
      </c>
    </row>
    <row r="4457" spans="1:7" x14ac:dyDescent="0.15">
      <c r="A4457" s="53">
        <v>4108</v>
      </c>
      <c r="B4457" s="11" t="s">
        <v>7288</v>
      </c>
      <c r="C4457" s="53">
        <v>1.0284</v>
      </c>
      <c r="D4457" s="53">
        <v>1.0444</v>
      </c>
      <c r="E4457" s="55">
        <v>1E-4</v>
      </c>
      <c r="F4457" s="53">
        <v>1.0283</v>
      </c>
      <c r="G4457" s="53">
        <v>1.0443</v>
      </c>
    </row>
    <row r="4458" spans="1:7" x14ac:dyDescent="0.15">
      <c r="A4458" s="53">
        <v>3196</v>
      </c>
      <c r="B4458" s="11" t="s">
        <v>9279</v>
      </c>
      <c r="C4458" s="53">
        <v>1.0285</v>
      </c>
      <c r="D4458" s="53">
        <v>1.0355000000000001</v>
      </c>
      <c r="E4458" s="55">
        <v>1E-4</v>
      </c>
      <c r="F4458" s="53">
        <v>1.0284</v>
      </c>
      <c r="G4458" s="53">
        <v>1.0354000000000001</v>
      </c>
    </row>
    <row r="4459" spans="1:7" x14ac:dyDescent="0.15">
      <c r="A4459" s="53">
        <v>3041</v>
      </c>
      <c r="B4459" s="11" t="s">
        <v>9280</v>
      </c>
      <c r="C4459" s="53">
        <v>1.0285</v>
      </c>
      <c r="D4459" s="53">
        <v>1.0285</v>
      </c>
      <c r="E4459" s="55">
        <v>1E-4</v>
      </c>
      <c r="F4459" s="53">
        <v>1.0284</v>
      </c>
      <c r="G4459" s="53">
        <v>1.0284</v>
      </c>
    </row>
    <row r="4460" spans="1:7" x14ac:dyDescent="0.15">
      <c r="A4460" s="53">
        <v>4109</v>
      </c>
      <c r="B4460" s="11" t="s">
        <v>7289</v>
      </c>
      <c r="C4460" s="53">
        <v>1.0288999999999999</v>
      </c>
      <c r="D4460" s="53">
        <v>1.0439000000000001</v>
      </c>
      <c r="E4460" s="55">
        <v>1E-4</v>
      </c>
      <c r="F4460" s="53">
        <v>1.0287999999999999</v>
      </c>
      <c r="G4460" s="53">
        <v>1.0438000000000001</v>
      </c>
    </row>
    <row r="4461" spans="1:7" x14ac:dyDescent="0.15">
      <c r="A4461" s="53">
        <v>150283</v>
      </c>
      <c r="B4461" s="11" t="s">
        <v>10044</v>
      </c>
      <c r="C4461" s="53">
        <v>1.0293000000000001</v>
      </c>
      <c r="D4461" s="53">
        <v>0</v>
      </c>
      <c r="E4461" s="55">
        <v>1E-4</v>
      </c>
      <c r="F4461" s="53">
        <v>1.0291999999999999</v>
      </c>
      <c r="G4461" s="53">
        <v>0</v>
      </c>
    </row>
    <row r="4462" spans="1:7" x14ac:dyDescent="0.15">
      <c r="A4462" s="53">
        <v>3546</v>
      </c>
      <c r="B4462" s="11" t="s">
        <v>71</v>
      </c>
      <c r="C4462" s="53">
        <v>1.0295000000000001</v>
      </c>
      <c r="D4462" s="53">
        <v>1.0295000000000001</v>
      </c>
      <c r="E4462" s="55">
        <v>1E-4</v>
      </c>
      <c r="F4462" s="53">
        <v>1.0294000000000001</v>
      </c>
      <c r="G4462" s="53">
        <v>1.0294000000000001</v>
      </c>
    </row>
    <row r="4463" spans="1:7" x14ac:dyDescent="0.15">
      <c r="A4463" s="53">
        <v>3010</v>
      </c>
      <c r="B4463" s="11" t="s">
        <v>7303</v>
      </c>
      <c r="C4463" s="53">
        <v>1.0295000000000001</v>
      </c>
      <c r="D4463" s="53">
        <v>1.0295000000000001</v>
      </c>
      <c r="E4463" s="55">
        <v>1E-4</v>
      </c>
      <c r="F4463" s="53">
        <v>1.0294000000000001</v>
      </c>
      <c r="G4463" s="53">
        <v>1.0294000000000001</v>
      </c>
    </row>
    <row r="4464" spans="1:7" x14ac:dyDescent="0.15">
      <c r="A4464" s="53">
        <v>3853</v>
      </c>
      <c r="B4464" s="11" t="s">
        <v>8769</v>
      </c>
      <c r="C4464" s="53">
        <v>1.0297000000000001</v>
      </c>
      <c r="D4464" s="53">
        <v>1.0477000000000001</v>
      </c>
      <c r="E4464" s="55">
        <v>1E-4</v>
      </c>
      <c r="F4464" s="53">
        <v>1.0296000000000001</v>
      </c>
      <c r="G4464" s="53">
        <v>1.0476000000000001</v>
      </c>
    </row>
    <row r="4465" spans="1:7" x14ac:dyDescent="0.15">
      <c r="A4465" s="53">
        <v>3500</v>
      </c>
      <c r="B4465" s="11" t="s">
        <v>9281</v>
      </c>
      <c r="C4465" s="53">
        <v>1.0298</v>
      </c>
      <c r="D4465" s="53">
        <v>1.0378000000000001</v>
      </c>
      <c r="E4465" s="55">
        <v>1E-4</v>
      </c>
      <c r="F4465" s="53">
        <v>1.0297000000000001</v>
      </c>
      <c r="G4465" s="53">
        <v>1.0377000000000001</v>
      </c>
    </row>
    <row r="4466" spans="1:7" x14ac:dyDescent="0.15">
      <c r="A4466" s="53">
        <v>490</v>
      </c>
      <c r="B4466" s="11" t="s">
        <v>9282</v>
      </c>
      <c r="C4466" s="53">
        <v>1.03</v>
      </c>
      <c r="D4466" s="53">
        <v>1.1312</v>
      </c>
      <c r="E4466" s="55">
        <v>1E-4</v>
      </c>
      <c r="F4466" s="53">
        <v>1.0299</v>
      </c>
      <c r="G4466" s="53">
        <v>1.1311</v>
      </c>
    </row>
    <row r="4467" spans="1:7" x14ac:dyDescent="0.15">
      <c r="A4467" s="53">
        <v>3615</v>
      </c>
      <c r="B4467" s="11" t="s">
        <v>7256</v>
      </c>
      <c r="C4467" s="53">
        <v>1.03</v>
      </c>
      <c r="D4467" s="53">
        <v>1.048</v>
      </c>
      <c r="E4467" s="55">
        <v>1E-4</v>
      </c>
      <c r="F4467" s="53">
        <v>1.0299</v>
      </c>
      <c r="G4467" s="53">
        <v>1.0479000000000001</v>
      </c>
    </row>
    <row r="4468" spans="1:7" x14ac:dyDescent="0.15">
      <c r="A4468" s="53">
        <v>2994</v>
      </c>
      <c r="B4468" s="11" t="s">
        <v>9992</v>
      </c>
      <c r="C4468" s="53">
        <v>1.0301</v>
      </c>
      <c r="D4468" s="53">
        <v>1.0346</v>
      </c>
      <c r="E4468" s="55">
        <v>1E-4</v>
      </c>
      <c r="F4468" s="53">
        <v>1.03</v>
      </c>
      <c r="G4468" s="53">
        <v>1.0345</v>
      </c>
    </row>
    <row r="4469" spans="1:7" x14ac:dyDescent="0.15">
      <c r="A4469" s="53">
        <v>502007</v>
      </c>
      <c r="B4469" s="11" t="s">
        <v>9993</v>
      </c>
      <c r="C4469" s="53">
        <v>1.0301</v>
      </c>
      <c r="D4469" s="53">
        <v>0</v>
      </c>
      <c r="E4469" s="55">
        <v>1E-4</v>
      </c>
      <c r="F4469" s="53">
        <v>1.03</v>
      </c>
      <c r="G4469" s="53">
        <v>0</v>
      </c>
    </row>
    <row r="4470" spans="1:7" x14ac:dyDescent="0.15">
      <c r="A4470" s="53">
        <v>3903</v>
      </c>
      <c r="B4470" s="11" t="s">
        <v>7287</v>
      </c>
      <c r="C4470" s="53">
        <v>1.0302</v>
      </c>
      <c r="D4470" s="53">
        <v>1.0302</v>
      </c>
      <c r="E4470" s="55">
        <v>1E-4</v>
      </c>
      <c r="F4470" s="53">
        <v>1.0301</v>
      </c>
      <c r="G4470" s="53">
        <v>1.0301</v>
      </c>
    </row>
    <row r="4471" spans="1:7" x14ac:dyDescent="0.15">
      <c r="A4471" s="53">
        <v>675111</v>
      </c>
      <c r="B4471" s="11" t="s">
        <v>5699</v>
      </c>
      <c r="C4471" s="53">
        <v>1.0307999999999999</v>
      </c>
      <c r="D4471" s="53">
        <v>1.0307999999999999</v>
      </c>
      <c r="E4471" s="55">
        <v>1E-4</v>
      </c>
      <c r="F4471" s="53">
        <v>1.0306999999999999</v>
      </c>
      <c r="G4471" s="53">
        <v>1.0306999999999999</v>
      </c>
    </row>
    <row r="4472" spans="1:7" x14ac:dyDescent="0.15">
      <c r="A4472" s="53">
        <v>150112</v>
      </c>
      <c r="B4472" s="11" t="s">
        <v>7291</v>
      </c>
      <c r="C4472" s="53">
        <v>1.0307999999999999</v>
      </c>
      <c r="D4472" s="53">
        <v>1.3102</v>
      </c>
      <c r="E4472" s="55">
        <v>1E-4</v>
      </c>
      <c r="F4472" s="53">
        <v>1.0306999999999999</v>
      </c>
      <c r="G4472" s="53">
        <v>1.3101</v>
      </c>
    </row>
    <row r="4473" spans="1:7" x14ac:dyDescent="0.15">
      <c r="A4473" s="53">
        <v>3614</v>
      </c>
      <c r="B4473" s="11" t="s">
        <v>7290</v>
      </c>
      <c r="C4473" s="53">
        <v>1.0311999999999999</v>
      </c>
      <c r="D4473" s="53">
        <v>1.0491999999999999</v>
      </c>
      <c r="E4473" s="55">
        <v>1E-4</v>
      </c>
      <c r="F4473" s="53">
        <v>1.0310999999999999</v>
      </c>
      <c r="G4473" s="53">
        <v>1.0490999999999999</v>
      </c>
    </row>
    <row r="4474" spans="1:7" x14ac:dyDescent="0.15">
      <c r="A4474" s="53">
        <v>3014</v>
      </c>
      <c r="B4474" s="11" t="s">
        <v>7229</v>
      </c>
      <c r="C4474" s="53">
        <v>1.0313000000000001</v>
      </c>
      <c r="D4474" s="53">
        <v>1.0492999999999999</v>
      </c>
      <c r="E4474" s="55">
        <v>1E-4</v>
      </c>
      <c r="F4474" s="53">
        <v>1.0311999999999999</v>
      </c>
      <c r="G4474" s="53">
        <v>1.0491999999999999</v>
      </c>
    </row>
    <row r="4475" spans="1:7" x14ac:dyDescent="0.15">
      <c r="A4475" s="53">
        <v>150184</v>
      </c>
      <c r="B4475" s="11" t="s">
        <v>10048</v>
      </c>
      <c r="C4475" s="53">
        <v>1.0318000000000001</v>
      </c>
      <c r="D4475" s="53">
        <v>0</v>
      </c>
      <c r="E4475" s="55">
        <v>1E-4</v>
      </c>
      <c r="F4475" s="53">
        <v>1.0317000000000001</v>
      </c>
      <c r="G4475" s="53">
        <v>0</v>
      </c>
    </row>
    <row r="4476" spans="1:7" x14ac:dyDescent="0.15">
      <c r="A4476" s="53">
        <v>3833</v>
      </c>
      <c r="B4476" s="11" t="s">
        <v>8718</v>
      </c>
      <c r="C4476" s="53">
        <v>1.0319</v>
      </c>
      <c r="D4476" s="53">
        <v>1.0368999999999999</v>
      </c>
      <c r="E4476" s="55">
        <v>1E-4</v>
      </c>
      <c r="F4476" s="53">
        <v>1.0318000000000001</v>
      </c>
      <c r="G4476" s="53">
        <v>1.0367999999999999</v>
      </c>
    </row>
    <row r="4477" spans="1:7" x14ac:dyDescent="0.15">
      <c r="A4477" s="53">
        <v>519329</v>
      </c>
      <c r="B4477" s="11" t="s">
        <v>8676</v>
      </c>
      <c r="C4477" s="53">
        <v>1.032</v>
      </c>
      <c r="D4477" s="53">
        <v>1.032</v>
      </c>
      <c r="E4477" s="55">
        <v>1E-4</v>
      </c>
      <c r="F4477" s="53">
        <v>1.0319</v>
      </c>
      <c r="G4477" s="53">
        <v>1.0319</v>
      </c>
    </row>
    <row r="4478" spans="1:7" x14ac:dyDescent="0.15">
      <c r="A4478" s="53">
        <v>3545</v>
      </c>
      <c r="B4478" s="11" t="s">
        <v>8719</v>
      </c>
      <c r="C4478" s="53">
        <v>1.0321</v>
      </c>
      <c r="D4478" s="53">
        <v>1.0321</v>
      </c>
      <c r="E4478" s="55">
        <v>1E-4</v>
      </c>
      <c r="F4478" s="53">
        <v>1.032</v>
      </c>
      <c r="G4478" s="53">
        <v>1.032</v>
      </c>
    </row>
    <row r="4479" spans="1:7" x14ac:dyDescent="0.15">
      <c r="A4479" s="53">
        <v>4080</v>
      </c>
      <c r="B4479" s="11" t="s">
        <v>8655</v>
      </c>
      <c r="C4479" s="53">
        <v>1.0324</v>
      </c>
      <c r="D4479" s="53">
        <v>1.0324</v>
      </c>
      <c r="E4479" s="55">
        <v>1E-4</v>
      </c>
      <c r="F4479" s="53">
        <v>1.0323</v>
      </c>
      <c r="G4479" s="53">
        <v>1.0323</v>
      </c>
    </row>
    <row r="4480" spans="1:7" x14ac:dyDescent="0.15">
      <c r="A4480" s="53">
        <v>4563</v>
      </c>
      <c r="B4480" s="11" t="s">
        <v>8775</v>
      </c>
      <c r="C4480" s="53">
        <v>1.0326</v>
      </c>
      <c r="D4480" s="53">
        <v>1.0326</v>
      </c>
      <c r="E4480" s="55">
        <v>1E-4</v>
      </c>
      <c r="F4480" s="53">
        <v>1.0325</v>
      </c>
      <c r="G4480" s="53">
        <v>1.0325</v>
      </c>
    </row>
    <row r="4481" spans="1:7" x14ac:dyDescent="0.15">
      <c r="A4481" s="53">
        <v>150231</v>
      </c>
      <c r="B4481" s="11" t="s">
        <v>9994</v>
      </c>
      <c r="C4481" s="53">
        <v>1.0338000000000001</v>
      </c>
      <c r="D4481" s="53">
        <v>0</v>
      </c>
      <c r="E4481" s="55">
        <v>1E-4</v>
      </c>
      <c r="F4481" s="53">
        <v>1.0337000000000001</v>
      </c>
      <c r="G4481" s="53">
        <v>0</v>
      </c>
    </row>
    <row r="4482" spans="1:7" x14ac:dyDescent="0.15">
      <c r="A4482" s="53">
        <v>3677</v>
      </c>
      <c r="B4482" s="11" t="s">
        <v>7305</v>
      </c>
      <c r="C4482" s="53">
        <v>1.0341</v>
      </c>
      <c r="D4482" s="53">
        <v>1.0341</v>
      </c>
      <c r="E4482" s="55">
        <v>1E-4</v>
      </c>
      <c r="F4482" s="53">
        <v>1.034</v>
      </c>
      <c r="G4482" s="53">
        <v>1.034</v>
      </c>
    </row>
    <row r="4483" spans="1:7" x14ac:dyDescent="0.15">
      <c r="A4483" s="53">
        <v>3626</v>
      </c>
      <c r="B4483" s="11" t="s">
        <v>10420</v>
      </c>
      <c r="C4483" s="53">
        <v>1.0343</v>
      </c>
      <c r="D4483" s="53">
        <v>1.0639000000000001</v>
      </c>
      <c r="E4483" s="55">
        <v>1E-4</v>
      </c>
      <c r="F4483" s="53">
        <v>1.0342</v>
      </c>
      <c r="G4483" s="53">
        <v>1.0638000000000001</v>
      </c>
    </row>
    <row r="4484" spans="1:7" x14ac:dyDescent="0.15">
      <c r="A4484" s="53">
        <v>4079</v>
      </c>
      <c r="B4484" s="11" t="s">
        <v>8642</v>
      </c>
      <c r="C4484" s="53">
        <v>1.0343</v>
      </c>
      <c r="D4484" s="53">
        <v>1.0343</v>
      </c>
      <c r="E4484" s="55">
        <v>1E-4</v>
      </c>
      <c r="F4484" s="53">
        <v>1.0342</v>
      </c>
      <c r="G4484" s="53">
        <v>1.0342</v>
      </c>
    </row>
    <row r="4485" spans="1:7" x14ac:dyDescent="0.15">
      <c r="A4485" s="53">
        <v>3048</v>
      </c>
      <c r="B4485" s="11" t="s">
        <v>8777</v>
      </c>
      <c r="C4485" s="53">
        <v>1.0355000000000001</v>
      </c>
      <c r="D4485" s="53">
        <v>1.0355000000000001</v>
      </c>
      <c r="E4485" s="55">
        <v>1E-4</v>
      </c>
      <c r="F4485" s="53">
        <v>1.0354000000000001</v>
      </c>
      <c r="G4485" s="53">
        <v>1.0354000000000001</v>
      </c>
    </row>
    <row r="4486" spans="1:7" x14ac:dyDescent="0.15">
      <c r="A4486" s="53">
        <v>519783</v>
      </c>
      <c r="B4486" s="11" t="s">
        <v>10721</v>
      </c>
      <c r="C4486" s="53">
        <v>1.0365</v>
      </c>
      <c r="D4486" s="53">
        <v>1.0365</v>
      </c>
      <c r="E4486" s="55">
        <v>1E-4</v>
      </c>
      <c r="F4486" s="53">
        <v>1.0364</v>
      </c>
      <c r="G4486" s="53">
        <v>1.0364</v>
      </c>
    </row>
    <row r="4487" spans="1:7" x14ac:dyDescent="0.15">
      <c r="A4487" s="53">
        <v>4238</v>
      </c>
      <c r="B4487" s="11" t="s">
        <v>8721</v>
      </c>
      <c r="C4487" s="53">
        <v>1.0370999999999999</v>
      </c>
      <c r="D4487" s="53">
        <v>1.0901000000000001</v>
      </c>
      <c r="E4487" s="55">
        <v>1E-4</v>
      </c>
      <c r="F4487" s="53">
        <v>1.0369999999999999</v>
      </c>
      <c r="G4487" s="53">
        <v>1.0900000000000001</v>
      </c>
    </row>
    <row r="4488" spans="1:7" x14ac:dyDescent="0.15">
      <c r="A4488" s="53">
        <v>4033</v>
      </c>
      <c r="B4488" s="11" t="s">
        <v>8800</v>
      </c>
      <c r="C4488" s="53">
        <v>1.0376000000000001</v>
      </c>
      <c r="D4488" s="53">
        <v>1.0376000000000001</v>
      </c>
      <c r="E4488" s="55">
        <v>1E-4</v>
      </c>
      <c r="F4488" s="53">
        <v>1.0375000000000001</v>
      </c>
      <c r="G4488" s="53">
        <v>1.0375000000000001</v>
      </c>
    </row>
    <row r="4489" spans="1:7" x14ac:dyDescent="0.15">
      <c r="A4489" s="53">
        <v>3583</v>
      </c>
      <c r="B4489" s="11" t="s">
        <v>10731</v>
      </c>
      <c r="C4489" s="53">
        <v>1.0382</v>
      </c>
      <c r="D4489" s="53">
        <v>1.0382</v>
      </c>
      <c r="E4489" s="55">
        <v>1E-4</v>
      </c>
      <c r="F4489" s="53">
        <v>1.0381</v>
      </c>
      <c r="G4489" s="53">
        <v>1.0381</v>
      </c>
    </row>
    <row r="4490" spans="1:7" x14ac:dyDescent="0.15">
      <c r="A4490" s="53">
        <v>150171</v>
      </c>
      <c r="B4490" s="11" t="s">
        <v>10049</v>
      </c>
      <c r="C4490" s="53">
        <v>1.0414000000000001</v>
      </c>
      <c r="D4490" s="53">
        <v>0</v>
      </c>
      <c r="E4490" s="55">
        <v>1E-4</v>
      </c>
      <c r="F4490" s="53">
        <v>1.0412999999999999</v>
      </c>
      <c r="G4490" s="53">
        <v>0</v>
      </c>
    </row>
    <row r="4491" spans="1:7" x14ac:dyDescent="0.15">
      <c r="A4491" s="53">
        <v>2926</v>
      </c>
      <c r="B4491" s="11" t="s">
        <v>9312</v>
      </c>
      <c r="C4491" s="53">
        <v>1.0414000000000001</v>
      </c>
      <c r="D4491" s="53">
        <v>1.0414000000000001</v>
      </c>
      <c r="E4491" s="55">
        <v>1E-4</v>
      </c>
      <c r="F4491" s="53">
        <v>1.0412999999999999</v>
      </c>
      <c r="G4491" s="53">
        <v>1.0412999999999999</v>
      </c>
    </row>
    <row r="4492" spans="1:7" x14ac:dyDescent="0.15">
      <c r="A4492" s="53">
        <v>519782</v>
      </c>
      <c r="B4492" s="11" t="s">
        <v>10719</v>
      </c>
      <c r="C4492" s="53">
        <v>1.0431999999999999</v>
      </c>
      <c r="D4492" s="53">
        <v>1.0431999999999999</v>
      </c>
      <c r="E4492" s="55">
        <v>1E-4</v>
      </c>
      <c r="F4492" s="53">
        <v>1.0430999999999999</v>
      </c>
      <c r="G4492" s="53">
        <v>1.0430999999999999</v>
      </c>
    </row>
    <row r="4493" spans="1:7" x14ac:dyDescent="0.15">
      <c r="A4493" s="53">
        <v>3613</v>
      </c>
      <c r="B4493" s="11" t="s">
        <v>8426</v>
      </c>
      <c r="C4493" s="53">
        <v>1.0437000000000001</v>
      </c>
      <c r="D4493" s="53">
        <v>1.0437000000000001</v>
      </c>
      <c r="E4493" s="55">
        <v>1E-4</v>
      </c>
      <c r="F4493" s="53">
        <v>1.0436000000000001</v>
      </c>
      <c r="G4493" s="53">
        <v>1.0436000000000001</v>
      </c>
    </row>
    <row r="4494" spans="1:7" x14ac:dyDescent="0.15">
      <c r="A4494" s="53">
        <v>150032</v>
      </c>
      <c r="B4494" s="11" t="s">
        <v>9995</v>
      </c>
      <c r="C4494" s="53">
        <v>1.0442</v>
      </c>
      <c r="D4494" s="53">
        <v>1.3452</v>
      </c>
      <c r="E4494" s="55">
        <v>1E-4</v>
      </c>
      <c r="F4494" s="53">
        <v>1.0441</v>
      </c>
      <c r="G4494" s="53">
        <v>1.3451</v>
      </c>
    </row>
    <row r="4495" spans="1:7" x14ac:dyDescent="0.15">
      <c r="A4495" s="53">
        <v>2925</v>
      </c>
      <c r="B4495" s="11" t="s">
        <v>9300</v>
      </c>
      <c r="C4495" s="53">
        <v>1.0448</v>
      </c>
      <c r="D4495" s="53">
        <v>1.0448</v>
      </c>
      <c r="E4495" s="55">
        <v>1E-4</v>
      </c>
      <c r="F4495" s="53">
        <v>1.0447</v>
      </c>
      <c r="G4495" s="53">
        <v>1.0447</v>
      </c>
    </row>
    <row r="4496" spans="1:7" x14ac:dyDescent="0.15">
      <c r="A4496" s="53">
        <v>2882</v>
      </c>
      <c r="B4496" s="11" t="s">
        <v>83</v>
      </c>
      <c r="C4496" s="53">
        <v>1.0463</v>
      </c>
      <c r="D4496" s="53">
        <v>1.0463</v>
      </c>
      <c r="E4496" s="55">
        <v>1E-4</v>
      </c>
      <c r="F4496" s="53">
        <v>1.0462</v>
      </c>
      <c r="G4496" s="53">
        <v>1.0462</v>
      </c>
    </row>
    <row r="4497" spans="1:7" x14ac:dyDescent="0.15">
      <c r="A4497" s="53">
        <v>70009</v>
      </c>
      <c r="B4497" s="11" t="s">
        <v>9996</v>
      </c>
      <c r="C4497" s="53">
        <v>1.0467</v>
      </c>
      <c r="D4497" s="53">
        <v>1.4034</v>
      </c>
      <c r="E4497" s="55">
        <v>1E-4</v>
      </c>
      <c r="F4497" s="53">
        <v>1.0466</v>
      </c>
      <c r="G4497" s="53">
        <v>1.4033</v>
      </c>
    </row>
    <row r="4498" spans="1:7" x14ac:dyDescent="0.15">
      <c r="A4498" s="53">
        <v>3888</v>
      </c>
      <c r="B4498" s="11" t="s">
        <v>271</v>
      </c>
      <c r="C4498" s="53">
        <v>1.0468999999999999</v>
      </c>
      <c r="D4498" s="53">
        <v>1.0468999999999999</v>
      </c>
      <c r="E4498" s="55">
        <v>1E-4</v>
      </c>
      <c r="F4498" s="53">
        <v>1.0468</v>
      </c>
      <c r="G4498" s="53">
        <v>1.0468</v>
      </c>
    </row>
    <row r="4499" spans="1:7" x14ac:dyDescent="0.15">
      <c r="A4499" s="53">
        <v>400016</v>
      </c>
      <c r="B4499" s="11" t="s">
        <v>89</v>
      </c>
      <c r="C4499" s="53">
        <v>1.0470999999999999</v>
      </c>
      <c r="D4499" s="53">
        <v>1.3270999999999999</v>
      </c>
      <c r="E4499" s="55">
        <v>1E-4</v>
      </c>
      <c r="F4499" s="53">
        <v>1.0469999999999999</v>
      </c>
      <c r="G4499" s="53">
        <v>1.327</v>
      </c>
    </row>
    <row r="4500" spans="1:7" x14ac:dyDescent="0.15">
      <c r="A4500" s="53">
        <v>3254</v>
      </c>
      <c r="B4500" s="11" t="s">
        <v>8680</v>
      </c>
      <c r="C4500" s="53">
        <v>1.0482</v>
      </c>
      <c r="D4500" s="53">
        <v>1.0482</v>
      </c>
      <c r="E4500" s="55">
        <v>1E-4</v>
      </c>
      <c r="F4500" s="53">
        <v>1.0481</v>
      </c>
      <c r="G4500" s="53">
        <v>1.0481</v>
      </c>
    </row>
    <row r="4501" spans="1:7" x14ac:dyDescent="0.15">
      <c r="A4501" s="53">
        <v>3811</v>
      </c>
      <c r="B4501" s="11" t="s">
        <v>7259</v>
      </c>
      <c r="C4501" s="53">
        <v>1.0494000000000001</v>
      </c>
      <c r="D4501" s="53">
        <v>1.0494000000000001</v>
      </c>
      <c r="E4501" s="55">
        <v>1E-4</v>
      </c>
      <c r="F4501" s="53">
        <v>1.0492999999999999</v>
      </c>
      <c r="G4501" s="53">
        <v>1.0492999999999999</v>
      </c>
    </row>
    <row r="4502" spans="1:7" x14ac:dyDescent="0.15">
      <c r="A4502" s="53">
        <v>2466</v>
      </c>
      <c r="B4502" s="11" t="s">
        <v>9999</v>
      </c>
      <c r="C4502" s="53">
        <v>1.0499000000000001</v>
      </c>
      <c r="D4502" s="53">
        <v>1.0536000000000001</v>
      </c>
      <c r="E4502" s="55">
        <v>1E-4</v>
      </c>
      <c r="F4502" s="53">
        <v>1.0498000000000001</v>
      </c>
      <c r="G4502" s="53">
        <v>1.0535000000000001</v>
      </c>
    </row>
    <row r="4503" spans="1:7" x14ac:dyDescent="0.15">
      <c r="A4503" s="53">
        <v>3685</v>
      </c>
      <c r="B4503" s="11" t="s">
        <v>273</v>
      </c>
      <c r="C4503" s="53">
        <v>1.0513999999999999</v>
      </c>
      <c r="D4503" s="53">
        <v>1.0513999999999999</v>
      </c>
      <c r="E4503" s="55">
        <v>1E-4</v>
      </c>
      <c r="F4503" s="53">
        <v>1.0512999999999999</v>
      </c>
      <c r="G4503" s="53">
        <v>1.0512999999999999</v>
      </c>
    </row>
    <row r="4504" spans="1:7" x14ac:dyDescent="0.15">
      <c r="A4504" s="53">
        <v>40041</v>
      </c>
      <c r="B4504" s="11" t="s">
        <v>6148</v>
      </c>
      <c r="C4504" s="53">
        <v>1.0517000000000001</v>
      </c>
      <c r="D4504" s="53">
        <v>1.2097</v>
      </c>
      <c r="E4504" s="55">
        <v>1E-4</v>
      </c>
      <c r="F4504" s="53">
        <v>1.0516000000000001</v>
      </c>
      <c r="G4504" s="53">
        <v>1.2096</v>
      </c>
    </row>
    <row r="4505" spans="1:7" x14ac:dyDescent="0.15">
      <c r="A4505" s="53">
        <v>2378</v>
      </c>
      <c r="B4505" s="11" t="s">
        <v>10870</v>
      </c>
      <c r="C4505" s="53">
        <v>1.0522</v>
      </c>
      <c r="D4505" s="53">
        <v>1.0522</v>
      </c>
      <c r="E4505" s="55">
        <v>1E-4</v>
      </c>
      <c r="F4505" s="53">
        <v>1.0521</v>
      </c>
      <c r="G4505" s="53">
        <v>1.0521</v>
      </c>
    </row>
    <row r="4506" spans="1:7" x14ac:dyDescent="0.15">
      <c r="A4506" s="53">
        <v>420002</v>
      </c>
      <c r="B4506" s="11" t="s">
        <v>6066</v>
      </c>
      <c r="C4506" s="53">
        <v>1.0523</v>
      </c>
      <c r="D4506" s="53">
        <v>1.5022</v>
      </c>
      <c r="E4506" s="55">
        <v>1E-4</v>
      </c>
      <c r="F4506" s="53">
        <v>1.0522</v>
      </c>
      <c r="G4506" s="53">
        <v>1.5021</v>
      </c>
    </row>
    <row r="4507" spans="1:7" x14ac:dyDescent="0.15">
      <c r="A4507" s="53">
        <v>3847</v>
      </c>
      <c r="B4507" s="11" t="s">
        <v>6122</v>
      </c>
      <c r="C4507" s="53">
        <v>1.0528</v>
      </c>
      <c r="D4507" s="53">
        <v>1.0528</v>
      </c>
      <c r="E4507" s="55">
        <v>1E-4</v>
      </c>
      <c r="F4507" s="53">
        <v>1.0527</v>
      </c>
      <c r="G4507" s="53">
        <v>1.0527</v>
      </c>
    </row>
    <row r="4508" spans="1:7" x14ac:dyDescent="0.15">
      <c r="A4508" s="53">
        <v>40040</v>
      </c>
      <c r="B4508" s="11" t="s">
        <v>6123</v>
      </c>
      <c r="C4508" s="53">
        <v>1.0535000000000001</v>
      </c>
      <c r="D4508" s="53">
        <v>1.2161999999999999</v>
      </c>
      <c r="E4508" s="55">
        <v>1E-4</v>
      </c>
      <c r="F4508" s="53">
        <v>1.0533999999999999</v>
      </c>
      <c r="G4508" s="53">
        <v>1.2161</v>
      </c>
    </row>
    <row r="4509" spans="1:7" x14ac:dyDescent="0.15">
      <c r="A4509" s="53">
        <v>420102</v>
      </c>
      <c r="B4509" s="11" t="s">
        <v>6067</v>
      </c>
      <c r="C4509" s="53">
        <v>1.0536000000000001</v>
      </c>
      <c r="D4509" s="53">
        <v>1.5441</v>
      </c>
      <c r="E4509" s="55">
        <v>1E-4</v>
      </c>
      <c r="F4509" s="53">
        <v>1.0535000000000001</v>
      </c>
      <c r="G4509" s="53">
        <v>1.544</v>
      </c>
    </row>
    <row r="4510" spans="1:7" x14ac:dyDescent="0.15">
      <c r="A4510" s="53">
        <v>914</v>
      </c>
      <c r="B4510" s="11" t="s">
        <v>85</v>
      </c>
      <c r="C4510" s="53">
        <v>1.0541</v>
      </c>
      <c r="D4510" s="53">
        <v>1.2548999999999999</v>
      </c>
      <c r="E4510" s="55">
        <v>1E-4</v>
      </c>
      <c r="F4510" s="53">
        <v>1.054</v>
      </c>
      <c r="G4510" s="53">
        <v>1.2546999999999999</v>
      </c>
    </row>
    <row r="4511" spans="1:7" x14ac:dyDescent="0.15">
      <c r="A4511" s="53">
        <v>3812</v>
      </c>
      <c r="B4511" s="11" t="s">
        <v>7261</v>
      </c>
      <c r="C4511" s="53">
        <v>1.056</v>
      </c>
      <c r="D4511" s="53">
        <v>1.056</v>
      </c>
      <c r="E4511" s="55">
        <v>1E-4</v>
      </c>
      <c r="F4511" s="53">
        <v>1.0559000000000001</v>
      </c>
      <c r="G4511" s="53">
        <v>1.0559000000000001</v>
      </c>
    </row>
    <row r="4512" spans="1:7" x14ac:dyDescent="0.15">
      <c r="A4512" s="53">
        <v>3255</v>
      </c>
      <c r="B4512" s="11" t="s">
        <v>8681</v>
      </c>
      <c r="C4512" s="53">
        <v>1.0749</v>
      </c>
      <c r="D4512" s="53">
        <v>1.0749</v>
      </c>
      <c r="E4512" s="55">
        <v>1E-4</v>
      </c>
      <c r="F4512" s="53">
        <v>1.0748</v>
      </c>
      <c r="G4512" s="53">
        <v>1.0748</v>
      </c>
    </row>
    <row r="4513" spans="1:7" x14ac:dyDescent="0.15">
      <c r="A4513" s="53">
        <v>4353</v>
      </c>
      <c r="B4513" s="11" t="s">
        <v>10444</v>
      </c>
      <c r="C4513" s="53">
        <v>1.0825</v>
      </c>
      <c r="D4513" s="53">
        <v>1.0825</v>
      </c>
      <c r="E4513" s="55">
        <v>1E-4</v>
      </c>
      <c r="F4513" s="53">
        <v>1.0824</v>
      </c>
      <c r="G4513" s="53">
        <v>1.0824</v>
      </c>
    </row>
    <row r="4514" spans="1:7" x14ac:dyDescent="0.15">
      <c r="A4514" s="53">
        <v>4118</v>
      </c>
      <c r="B4514" s="11" t="s">
        <v>9917</v>
      </c>
      <c r="C4514" s="53">
        <v>1.0865</v>
      </c>
      <c r="D4514" s="53">
        <v>1.0995999999999999</v>
      </c>
      <c r="E4514" s="55">
        <v>1E-4</v>
      </c>
      <c r="F4514" s="53">
        <v>1.0864</v>
      </c>
      <c r="G4514" s="53">
        <v>1.0994999999999999</v>
      </c>
    </row>
    <row r="4515" spans="1:7" x14ac:dyDescent="0.15">
      <c r="A4515" s="53">
        <v>2836</v>
      </c>
      <c r="B4515" s="11" t="s">
        <v>10224</v>
      </c>
      <c r="C4515" s="53">
        <v>1.1001000000000001</v>
      </c>
      <c r="D4515" s="53">
        <v>1.1001000000000001</v>
      </c>
      <c r="E4515" s="55">
        <v>1E-4</v>
      </c>
      <c r="F4515" s="53">
        <v>1.1000000000000001</v>
      </c>
      <c r="G4515" s="53">
        <v>1.1000000000000001</v>
      </c>
    </row>
    <row r="4516" spans="1:7" x14ac:dyDescent="0.15">
      <c r="A4516" s="53">
        <v>2835</v>
      </c>
      <c r="B4516" s="11" t="s">
        <v>10163</v>
      </c>
      <c r="C4516" s="53">
        <v>1.1017999999999999</v>
      </c>
      <c r="D4516" s="53">
        <v>1.1017999999999999</v>
      </c>
      <c r="E4516" s="55">
        <v>1E-4</v>
      </c>
      <c r="F4516" s="53">
        <v>1.1016999999999999</v>
      </c>
      <c r="G4516" s="53">
        <v>1.1016999999999999</v>
      </c>
    </row>
    <row r="4517" spans="1:7" x14ac:dyDescent="0.15">
      <c r="A4517" s="53">
        <v>519985</v>
      </c>
      <c r="B4517" s="11" t="s">
        <v>8752</v>
      </c>
      <c r="C4517" s="53">
        <v>1.1289</v>
      </c>
      <c r="D4517" s="53">
        <v>1.3789</v>
      </c>
      <c r="E4517" s="55">
        <v>1E-4</v>
      </c>
      <c r="F4517" s="53">
        <v>1.1288</v>
      </c>
      <c r="G4517" s="53">
        <v>1.3788</v>
      </c>
    </row>
    <row r="4518" spans="1:7" x14ac:dyDescent="0.15">
      <c r="A4518" s="53">
        <v>2838</v>
      </c>
      <c r="B4518" s="11" t="s">
        <v>9699</v>
      </c>
      <c r="C4518" s="53">
        <v>1.1480999999999999</v>
      </c>
      <c r="D4518" s="53">
        <v>1.1480999999999999</v>
      </c>
      <c r="E4518" s="55">
        <v>1E-4</v>
      </c>
      <c r="F4518" s="53">
        <v>1.1479999999999999</v>
      </c>
      <c r="G4518" s="53">
        <v>1.1479999999999999</v>
      </c>
    </row>
    <row r="4519" spans="1:7" x14ac:dyDescent="0.15">
      <c r="A4519" s="53">
        <v>519631</v>
      </c>
      <c r="B4519" s="11" t="s">
        <v>8753</v>
      </c>
      <c r="C4519" s="53">
        <v>1.1669</v>
      </c>
      <c r="D4519" s="53">
        <v>1.1669</v>
      </c>
      <c r="E4519" s="55">
        <v>1E-4</v>
      </c>
      <c r="F4519" s="53">
        <v>1.1668000000000001</v>
      </c>
      <c r="G4519" s="53">
        <v>1.1668000000000001</v>
      </c>
    </row>
    <row r="4520" spans="1:7" x14ac:dyDescent="0.15">
      <c r="A4520" s="53">
        <v>3928</v>
      </c>
      <c r="B4520" s="11" t="s">
        <v>7191</v>
      </c>
      <c r="C4520" s="53">
        <v>1.1798</v>
      </c>
      <c r="D4520" s="53">
        <v>1.1798</v>
      </c>
      <c r="E4520" s="55">
        <v>1E-4</v>
      </c>
      <c r="F4520" s="53">
        <v>1.1797</v>
      </c>
      <c r="G4520" s="53">
        <v>1.1797</v>
      </c>
    </row>
    <row r="4521" spans="1:7" x14ac:dyDescent="0.15">
      <c r="A4521" s="53">
        <v>3453</v>
      </c>
      <c r="B4521" s="11" t="s">
        <v>10001</v>
      </c>
      <c r="C4521" s="53">
        <v>1.2062999999999999</v>
      </c>
      <c r="D4521" s="53">
        <v>1.3149</v>
      </c>
      <c r="E4521" s="55">
        <v>1E-4</v>
      </c>
      <c r="F4521" s="53">
        <v>1.2061999999999999</v>
      </c>
      <c r="G4521" s="53">
        <v>1.3148</v>
      </c>
    </row>
    <row r="4522" spans="1:7" x14ac:dyDescent="0.15">
      <c r="A4522" s="53">
        <v>3452</v>
      </c>
      <c r="B4522" s="11" t="s">
        <v>10002</v>
      </c>
      <c r="C4522" s="53">
        <v>1.2126999999999999</v>
      </c>
      <c r="D4522" s="53">
        <v>1.3248</v>
      </c>
      <c r="E4522" s="55">
        <v>1E-4</v>
      </c>
      <c r="F4522" s="53">
        <v>1.2125999999999999</v>
      </c>
      <c r="G4522" s="53">
        <v>1.3247</v>
      </c>
    </row>
    <row r="4523" spans="1:7" x14ac:dyDescent="0.15">
      <c r="A4523" s="53">
        <v>320</v>
      </c>
      <c r="B4523" s="11" t="s">
        <v>7232</v>
      </c>
      <c r="C4523" s="53">
        <v>1.2358</v>
      </c>
      <c r="D4523" s="53">
        <v>1.2358</v>
      </c>
      <c r="E4523" s="55">
        <v>1E-4</v>
      </c>
      <c r="F4523" s="53">
        <v>1.2357</v>
      </c>
      <c r="G4523" s="53">
        <v>1.2357</v>
      </c>
    </row>
    <row r="4524" spans="1:7" x14ac:dyDescent="0.15">
      <c r="A4524" s="53">
        <v>319</v>
      </c>
      <c r="B4524" s="11" t="s">
        <v>7233</v>
      </c>
      <c r="C4524" s="53">
        <v>1.2446999999999999</v>
      </c>
      <c r="D4524" s="53">
        <v>1.2446999999999999</v>
      </c>
      <c r="E4524" s="55">
        <v>1E-4</v>
      </c>
      <c r="F4524" s="53">
        <v>1.2445999999999999</v>
      </c>
      <c r="G4524" s="53">
        <v>1.2445999999999999</v>
      </c>
    </row>
    <row r="4525" spans="1:7" x14ac:dyDescent="0.15">
      <c r="A4525" s="53">
        <v>128</v>
      </c>
      <c r="B4525" s="11" t="s">
        <v>6125</v>
      </c>
      <c r="C4525" s="53">
        <v>1.2678</v>
      </c>
      <c r="D4525" s="53">
        <v>1.2678</v>
      </c>
      <c r="E4525" s="55">
        <v>1E-4</v>
      </c>
      <c r="F4525" s="53">
        <v>1.2677</v>
      </c>
      <c r="G4525" s="53">
        <v>1.2677</v>
      </c>
    </row>
    <row r="4526" spans="1:7" x14ac:dyDescent="0.15">
      <c r="A4526" s="53">
        <v>129</v>
      </c>
      <c r="B4526" s="11" t="s">
        <v>6115</v>
      </c>
      <c r="C4526" s="53">
        <v>1.2862</v>
      </c>
      <c r="D4526" s="53">
        <v>1.2862</v>
      </c>
      <c r="E4526" s="55">
        <v>1E-4</v>
      </c>
      <c r="F4526" s="53">
        <v>1.2861</v>
      </c>
      <c r="G4526" s="53">
        <v>1.2861</v>
      </c>
    </row>
    <row r="4527" spans="1:7" x14ac:dyDescent="0.15">
      <c r="A4527" s="53">
        <v>511230</v>
      </c>
      <c r="B4527" s="11" t="s">
        <v>8782</v>
      </c>
      <c r="C4527" s="53">
        <v>99.750299999999996</v>
      </c>
      <c r="D4527" s="53">
        <v>1.0375000000000001</v>
      </c>
      <c r="E4527" s="55">
        <v>1E-4</v>
      </c>
      <c r="F4527" s="53">
        <v>99.743600000000001</v>
      </c>
      <c r="G4527" s="53">
        <v>1.0374000000000001</v>
      </c>
    </row>
    <row r="4528" spans="1:7" x14ac:dyDescent="0.15">
      <c r="A4528" s="53">
        <v>159926</v>
      </c>
      <c r="B4528" s="11" t="s">
        <v>9899</v>
      </c>
      <c r="C4528" s="53">
        <v>108.35</v>
      </c>
      <c r="D4528" s="53">
        <v>1.0840000000000001</v>
      </c>
      <c r="E4528" s="55">
        <v>0</v>
      </c>
      <c r="F4528" s="53">
        <v>108.346</v>
      </c>
      <c r="G4528" s="53">
        <v>1.083</v>
      </c>
    </row>
    <row r="4529" spans="1:7" x14ac:dyDescent="0.15">
      <c r="A4529" s="53">
        <v>623</v>
      </c>
      <c r="B4529" s="11" t="s">
        <v>7373</v>
      </c>
      <c r="C4529" s="53">
        <v>1.0069999999999999</v>
      </c>
      <c r="D4529" s="53">
        <v>1.1619999999999999</v>
      </c>
      <c r="E4529" s="55">
        <v>0</v>
      </c>
      <c r="F4529" s="53">
        <v>1.0069999999999999</v>
      </c>
      <c r="G4529" s="53">
        <v>1.1619999999999999</v>
      </c>
    </row>
    <row r="4530" spans="1:7" x14ac:dyDescent="0.15">
      <c r="A4530" s="53">
        <v>3211</v>
      </c>
      <c r="B4530" s="11" t="s">
        <v>9317</v>
      </c>
      <c r="C4530" s="53">
        <v>1.04</v>
      </c>
      <c r="D4530" s="53">
        <v>1.04</v>
      </c>
      <c r="E4530" s="55">
        <v>0</v>
      </c>
      <c r="F4530" s="53">
        <v>1.04</v>
      </c>
      <c r="G4530" s="53">
        <v>1.04</v>
      </c>
    </row>
    <row r="4531" spans="1:7" x14ac:dyDescent="0.15">
      <c r="A4531" s="53">
        <v>2949</v>
      </c>
      <c r="B4531" s="11" t="s">
        <v>10871</v>
      </c>
      <c r="C4531" s="53">
        <v>1.0035000000000001</v>
      </c>
      <c r="D4531" s="53">
        <v>1.0035000000000001</v>
      </c>
      <c r="E4531" s="55">
        <v>0</v>
      </c>
      <c r="F4531" s="53">
        <v>1.0035000000000001</v>
      </c>
      <c r="G4531" s="53">
        <v>1.0035000000000001</v>
      </c>
    </row>
    <row r="4532" spans="1:7" x14ac:dyDescent="0.15">
      <c r="A4532" s="53">
        <v>4674</v>
      </c>
      <c r="B4532" s="11" t="s">
        <v>10872</v>
      </c>
      <c r="C4532" s="53">
        <v>1.0014000000000001</v>
      </c>
      <c r="D4532" s="53">
        <v>1.0014000000000001</v>
      </c>
      <c r="E4532" s="55">
        <v>0</v>
      </c>
      <c r="F4532" s="53">
        <v>1.0014000000000001</v>
      </c>
      <c r="G4532" s="53">
        <v>1.0014000000000001</v>
      </c>
    </row>
    <row r="4533" spans="1:7" x14ac:dyDescent="0.15">
      <c r="A4533" s="53">
        <v>150343</v>
      </c>
      <c r="B4533" s="11" t="s">
        <v>8538</v>
      </c>
      <c r="C4533" s="53">
        <v>1.0089999999999999</v>
      </c>
      <c r="D4533" s="53">
        <v>1.151</v>
      </c>
      <c r="E4533" s="55">
        <v>0</v>
      </c>
      <c r="F4533" s="53">
        <v>1.0089999999999999</v>
      </c>
      <c r="G4533" s="53">
        <v>1.151</v>
      </c>
    </row>
    <row r="4534" spans="1:7" x14ac:dyDescent="0.15">
      <c r="A4534" s="53">
        <v>5285</v>
      </c>
      <c r="B4534" s="11" t="s">
        <v>9295</v>
      </c>
      <c r="C4534" s="53">
        <v>1.0118</v>
      </c>
      <c r="D4534" s="53">
        <v>1.0118</v>
      </c>
      <c r="E4534" s="55">
        <v>0</v>
      </c>
      <c r="F4534" s="53">
        <v>1.0118</v>
      </c>
      <c r="G4534" s="53">
        <v>1.0118</v>
      </c>
    </row>
    <row r="4535" spans="1:7" x14ac:dyDescent="0.15">
      <c r="A4535" s="53">
        <v>2364</v>
      </c>
      <c r="B4535" s="11" t="s">
        <v>6164</v>
      </c>
      <c r="C4535" s="53">
        <v>1.026</v>
      </c>
      <c r="D4535" s="53">
        <v>1.026</v>
      </c>
      <c r="E4535" s="55">
        <v>0</v>
      </c>
      <c r="F4535" s="53">
        <v>1.026</v>
      </c>
      <c r="G4535" s="53">
        <v>1.026</v>
      </c>
    </row>
    <row r="4536" spans="1:7" x14ac:dyDescent="0.15">
      <c r="A4536" s="53">
        <v>2131</v>
      </c>
      <c r="B4536" s="11" t="s">
        <v>9337</v>
      </c>
      <c r="C4536" s="53">
        <v>1.262</v>
      </c>
      <c r="D4536" s="53">
        <v>1.262</v>
      </c>
      <c r="E4536" s="55">
        <v>0</v>
      </c>
      <c r="F4536" s="53">
        <v>1.262</v>
      </c>
      <c r="G4536" s="53">
        <v>1.262</v>
      </c>
    </row>
    <row r="4537" spans="1:7" x14ac:dyDescent="0.15">
      <c r="A4537" s="53">
        <v>1918</v>
      </c>
      <c r="B4537" s="11" t="s">
        <v>8855</v>
      </c>
      <c r="C4537" s="53">
        <v>1.0089999999999999</v>
      </c>
      <c r="D4537" s="53">
        <v>1.0289999999999999</v>
      </c>
      <c r="E4537" s="55">
        <v>0</v>
      </c>
      <c r="F4537" s="53">
        <v>1.0089999999999999</v>
      </c>
      <c r="G4537" s="53">
        <v>1.0289999999999999</v>
      </c>
    </row>
    <row r="4538" spans="1:7" x14ac:dyDescent="0.15">
      <c r="A4538" s="53">
        <v>2221</v>
      </c>
      <c r="B4538" s="11" t="s">
        <v>10173</v>
      </c>
      <c r="C4538" s="53">
        <v>1.079</v>
      </c>
      <c r="D4538" s="53">
        <v>1.079</v>
      </c>
      <c r="E4538" s="55">
        <v>0</v>
      </c>
      <c r="F4538" s="53">
        <v>1.079</v>
      </c>
      <c r="G4538" s="53">
        <v>1.079</v>
      </c>
    </row>
    <row r="4539" spans="1:7" x14ac:dyDescent="0.15">
      <c r="A4539" s="53">
        <v>3926</v>
      </c>
      <c r="B4539" s="11" t="s">
        <v>7255</v>
      </c>
      <c r="C4539" s="53">
        <v>1.0205</v>
      </c>
      <c r="D4539" s="53">
        <v>1.0205</v>
      </c>
      <c r="E4539" s="55">
        <v>0</v>
      </c>
      <c r="F4539" s="53">
        <v>1.0205</v>
      </c>
      <c r="G4539" s="53">
        <v>1.0205</v>
      </c>
    </row>
    <row r="4540" spans="1:7" x14ac:dyDescent="0.15">
      <c r="A4540" s="53">
        <v>1611</v>
      </c>
      <c r="B4540" s="11" t="s">
        <v>6291</v>
      </c>
      <c r="C4540" s="53">
        <v>0.53010000000000002</v>
      </c>
      <c r="D4540" s="53">
        <v>0.53010000000000002</v>
      </c>
      <c r="E4540" s="55">
        <v>0</v>
      </c>
      <c r="F4540" s="53">
        <v>0.53010000000000002</v>
      </c>
      <c r="G4540" s="53">
        <v>0.53010000000000002</v>
      </c>
    </row>
    <row r="4541" spans="1:7" x14ac:dyDescent="0.15">
      <c r="A4541" s="53">
        <v>70026</v>
      </c>
      <c r="B4541" s="11" t="s">
        <v>10151</v>
      </c>
      <c r="C4541" s="53">
        <v>1.0960000000000001</v>
      </c>
      <c r="D4541" s="53">
        <v>1.34</v>
      </c>
      <c r="E4541" s="55">
        <v>0</v>
      </c>
      <c r="F4541" s="53">
        <v>1.0960000000000001</v>
      </c>
      <c r="G4541" s="53">
        <v>1.34</v>
      </c>
    </row>
    <row r="4542" spans="1:7" x14ac:dyDescent="0.15">
      <c r="A4542" s="53">
        <v>765</v>
      </c>
      <c r="B4542" s="11" t="s">
        <v>8527</v>
      </c>
      <c r="C4542" s="53">
        <v>1.004</v>
      </c>
      <c r="D4542" s="53">
        <v>1.004</v>
      </c>
      <c r="E4542" s="55">
        <v>0</v>
      </c>
      <c r="F4542" s="53">
        <v>1.004</v>
      </c>
      <c r="G4542" s="53">
        <v>1.004</v>
      </c>
    </row>
    <row r="4543" spans="1:7" x14ac:dyDescent="0.15">
      <c r="A4543" s="53">
        <v>4247</v>
      </c>
      <c r="B4543" s="11" t="s">
        <v>7246</v>
      </c>
      <c r="C4543" s="53">
        <v>1.0108999999999999</v>
      </c>
      <c r="D4543" s="53">
        <v>1.0428999999999999</v>
      </c>
      <c r="E4543" s="55">
        <v>0</v>
      </c>
      <c r="F4543" s="53">
        <v>1.0108999999999999</v>
      </c>
      <c r="G4543" s="53">
        <v>1.0428999999999999</v>
      </c>
    </row>
    <row r="4544" spans="1:7" x14ac:dyDescent="0.15">
      <c r="A4544" s="53">
        <v>4528</v>
      </c>
      <c r="B4544" s="11" t="s">
        <v>8804</v>
      </c>
      <c r="C4544" s="53">
        <v>1.2786999999999999</v>
      </c>
      <c r="D4544" s="53">
        <v>1.2908999999999999</v>
      </c>
      <c r="E4544" s="55">
        <v>0</v>
      </c>
      <c r="F4544" s="53">
        <v>1.2786999999999999</v>
      </c>
      <c r="G4544" s="53">
        <v>1.2908999999999999</v>
      </c>
    </row>
    <row r="4545" spans="1:7" x14ac:dyDescent="0.15">
      <c r="A4545" s="53">
        <v>4184</v>
      </c>
      <c r="B4545" s="11" t="s">
        <v>8704</v>
      </c>
      <c r="C4545" s="53">
        <v>1.0075000000000001</v>
      </c>
      <c r="D4545" s="53">
        <v>1.0189999999999999</v>
      </c>
      <c r="E4545" s="55">
        <v>0</v>
      </c>
      <c r="F4545" s="53">
        <v>1.0075000000000001</v>
      </c>
      <c r="G4545" s="53">
        <v>1.0189999999999999</v>
      </c>
    </row>
    <row r="4546" spans="1:7" x14ac:dyDescent="0.15">
      <c r="A4546" s="53">
        <v>150271</v>
      </c>
      <c r="B4546" s="11" t="s">
        <v>10068</v>
      </c>
      <c r="C4546" s="53">
        <v>1.0069999999999999</v>
      </c>
      <c r="D4546" s="53">
        <v>1.1259999999999999</v>
      </c>
      <c r="E4546" s="55">
        <v>0</v>
      </c>
      <c r="F4546" s="53">
        <v>1.0069999999999999</v>
      </c>
      <c r="G4546" s="53">
        <v>1.1259999999999999</v>
      </c>
    </row>
    <row r="4547" spans="1:7" x14ac:dyDescent="0.15">
      <c r="A4547" s="53">
        <v>5127</v>
      </c>
      <c r="B4547" s="11" t="s">
        <v>10718</v>
      </c>
      <c r="C4547" s="53">
        <v>1.0018</v>
      </c>
      <c r="D4547" s="53">
        <v>1.0018</v>
      </c>
      <c r="E4547" s="55">
        <v>0</v>
      </c>
      <c r="F4547" s="53">
        <v>1.0018</v>
      </c>
      <c r="G4547" s="53">
        <v>1.0018</v>
      </c>
    </row>
    <row r="4548" spans="1:7" x14ac:dyDescent="0.15">
      <c r="A4548" s="53">
        <v>519753</v>
      </c>
      <c r="B4548" s="11" t="s">
        <v>10772</v>
      </c>
      <c r="C4548" s="53">
        <v>1.0049999999999999</v>
      </c>
      <c r="D4548" s="53">
        <v>1.0049999999999999</v>
      </c>
      <c r="E4548" s="55">
        <v>0</v>
      </c>
      <c r="F4548" s="53">
        <v>1.0049999999999999</v>
      </c>
      <c r="G4548" s="53">
        <v>1.0049999999999999</v>
      </c>
    </row>
    <row r="4549" spans="1:7" x14ac:dyDescent="0.15">
      <c r="A4549" s="53">
        <v>270029</v>
      </c>
      <c r="B4549" s="11" t="s">
        <v>9316</v>
      </c>
      <c r="C4549" s="53">
        <v>1.121</v>
      </c>
      <c r="D4549" s="53">
        <v>1.496</v>
      </c>
      <c r="E4549" s="55">
        <v>0</v>
      </c>
      <c r="F4549" s="53">
        <v>1.121</v>
      </c>
      <c r="G4549" s="53">
        <v>1.496</v>
      </c>
    </row>
    <row r="4550" spans="1:7" x14ac:dyDescent="0.15">
      <c r="A4550" s="53">
        <v>899</v>
      </c>
      <c r="B4550" s="11" t="s">
        <v>7181</v>
      </c>
      <c r="C4550" s="53">
        <v>1.1180000000000001</v>
      </c>
      <c r="D4550" s="53">
        <v>1.1180000000000001</v>
      </c>
      <c r="E4550" s="55">
        <v>0</v>
      </c>
      <c r="F4550" s="53">
        <v>1.1180000000000001</v>
      </c>
      <c r="G4550" s="53">
        <v>1.1180000000000001</v>
      </c>
    </row>
    <row r="4551" spans="1:7" x14ac:dyDescent="0.15">
      <c r="A4551" s="53">
        <v>3207</v>
      </c>
      <c r="B4551" s="11" t="s">
        <v>9959</v>
      </c>
      <c r="C4551" s="53">
        <v>1.0072000000000001</v>
      </c>
      <c r="D4551" s="53">
        <v>1.0363</v>
      </c>
      <c r="E4551" s="55">
        <v>0</v>
      </c>
      <c r="F4551" s="53">
        <v>1.0072000000000001</v>
      </c>
      <c r="G4551" s="53">
        <v>1.0363</v>
      </c>
    </row>
    <row r="4552" spans="1:7" x14ac:dyDescent="0.15">
      <c r="A4552" s="53">
        <v>2544</v>
      </c>
      <c r="B4552" s="11" t="s">
        <v>92</v>
      </c>
      <c r="C4552" s="53">
        <v>1.028</v>
      </c>
      <c r="D4552" s="53">
        <v>1.028</v>
      </c>
      <c r="E4552" s="55">
        <v>0</v>
      </c>
      <c r="F4552" s="53">
        <v>1.028</v>
      </c>
      <c r="G4552" s="53">
        <v>1.028</v>
      </c>
    </row>
    <row r="4553" spans="1:7" x14ac:dyDescent="0.15">
      <c r="A4553" s="53">
        <v>2865</v>
      </c>
      <c r="B4553" s="11" t="s">
        <v>9292</v>
      </c>
      <c r="C4553" s="53">
        <v>1.0092000000000001</v>
      </c>
      <c r="D4553" s="53">
        <v>1.0511999999999999</v>
      </c>
      <c r="E4553" s="55">
        <v>0</v>
      </c>
      <c r="F4553" s="53">
        <v>1.0092000000000001</v>
      </c>
      <c r="G4553" s="53">
        <v>1.0511999999999999</v>
      </c>
    </row>
    <row r="4554" spans="1:7" x14ac:dyDescent="0.15">
      <c r="A4554" s="53">
        <v>292</v>
      </c>
      <c r="B4554" s="11" t="s">
        <v>7371</v>
      </c>
      <c r="C4554" s="53">
        <v>1.0109999999999999</v>
      </c>
      <c r="D4554" s="53">
        <v>1.1870000000000001</v>
      </c>
      <c r="E4554" s="55">
        <v>0</v>
      </c>
      <c r="F4554" s="53">
        <v>1.0109999999999999</v>
      </c>
      <c r="G4554" s="53">
        <v>1.1859999999999999</v>
      </c>
    </row>
    <row r="4555" spans="1:7" x14ac:dyDescent="0.15">
      <c r="A4555" s="53">
        <v>1584</v>
      </c>
      <c r="B4555" s="11" t="s">
        <v>8854</v>
      </c>
      <c r="C4555" s="53">
        <v>1.091</v>
      </c>
      <c r="D4555" s="53">
        <v>1.095</v>
      </c>
      <c r="E4555" s="55">
        <v>0</v>
      </c>
      <c r="F4555" s="53">
        <v>1.091</v>
      </c>
      <c r="G4555" s="53">
        <v>1.095</v>
      </c>
    </row>
    <row r="4556" spans="1:7" x14ac:dyDescent="0.15">
      <c r="A4556" s="53">
        <v>519774</v>
      </c>
      <c r="B4556" s="11" t="s">
        <v>10760</v>
      </c>
      <c r="C4556" s="53">
        <v>1.052</v>
      </c>
      <c r="D4556" s="53">
        <v>1.06</v>
      </c>
      <c r="E4556" s="55">
        <v>0</v>
      </c>
      <c r="F4556" s="53">
        <v>1.052</v>
      </c>
      <c r="G4556" s="53">
        <v>1.06</v>
      </c>
    </row>
    <row r="4557" spans="1:7" ht="32" x14ac:dyDescent="0.15">
      <c r="A4557" s="53">
        <v>3080</v>
      </c>
      <c r="B4557" s="11" t="s">
        <v>7325</v>
      </c>
      <c r="C4557" s="53">
        <v>1.0223</v>
      </c>
      <c r="D4557" s="53">
        <v>1.0223</v>
      </c>
      <c r="E4557" s="55">
        <v>0</v>
      </c>
      <c r="F4557" s="53">
        <v>1.0223</v>
      </c>
      <c r="G4557" s="53">
        <v>1.0223</v>
      </c>
    </row>
    <row r="4558" spans="1:7" x14ac:dyDescent="0.15">
      <c r="A4558" s="53">
        <v>161117</v>
      </c>
      <c r="B4558" s="11" t="s">
        <v>10108</v>
      </c>
      <c r="C4558" s="53">
        <v>1.0309999999999999</v>
      </c>
      <c r="D4558" s="53">
        <v>1.395</v>
      </c>
      <c r="E4558" s="55">
        <v>0</v>
      </c>
      <c r="F4558" s="53">
        <v>1.0309999999999999</v>
      </c>
      <c r="G4558" s="53">
        <v>1.395</v>
      </c>
    </row>
    <row r="4559" spans="1:7" x14ac:dyDescent="0.15">
      <c r="A4559" s="53">
        <v>3278</v>
      </c>
      <c r="B4559" s="11" t="s">
        <v>7302</v>
      </c>
      <c r="C4559" s="53">
        <v>1.0106999999999999</v>
      </c>
      <c r="D4559" s="53">
        <v>1.0306999999999999</v>
      </c>
      <c r="E4559" s="55">
        <v>0</v>
      </c>
      <c r="F4559" s="53">
        <v>1.0106999999999999</v>
      </c>
      <c r="G4559" s="53">
        <v>1.0306999999999999</v>
      </c>
    </row>
    <row r="4560" spans="1:7" x14ac:dyDescent="0.15">
      <c r="A4560" s="53">
        <v>2755</v>
      </c>
      <c r="B4560" s="11" t="s">
        <v>10216</v>
      </c>
      <c r="C4560" s="53">
        <v>1.0149999999999999</v>
      </c>
      <c r="D4560" s="53">
        <v>1.06</v>
      </c>
      <c r="E4560" s="55">
        <v>0</v>
      </c>
      <c r="F4560" s="53">
        <v>1.0149999999999999</v>
      </c>
      <c r="G4560" s="53">
        <v>1.06</v>
      </c>
    </row>
    <row r="4561" spans="1:7" x14ac:dyDescent="0.15">
      <c r="A4561" s="53">
        <v>3895</v>
      </c>
      <c r="B4561" s="11" t="s">
        <v>8922</v>
      </c>
      <c r="C4561" s="53">
        <v>1.0557000000000001</v>
      </c>
      <c r="D4561" s="53">
        <v>1.0557000000000001</v>
      </c>
      <c r="E4561" s="55">
        <v>0</v>
      </c>
      <c r="F4561" s="53">
        <v>1.0557000000000001</v>
      </c>
      <c r="G4561" s="53">
        <v>1.0557000000000001</v>
      </c>
    </row>
    <row r="4562" spans="1:7" x14ac:dyDescent="0.15">
      <c r="A4562" s="53">
        <v>523</v>
      </c>
      <c r="B4562" s="11" t="s">
        <v>7992</v>
      </c>
      <c r="C4562" s="53">
        <v>1.0960000000000001</v>
      </c>
      <c r="D4562" s="53">
        <v>1.589</v>
      </c>
      <c r="E4562" s="55">
        <v>0</v>
      </c>
      <c r="F4562" s="53">
        <v>1.0960000000000001</v>
      </c>
      <c r="G4562" s="53">
        <v>1.589</v>
      </c>
    </row>
    <row r="4563" spans="1:7" x14ac:dyDescent="0.15">
      <c r="A4563" s="53">
        <v>2763</v>
      </c>
      <c r="B4563" s="11" t="s">
        <v>6078</v>
      </c>
      <c r="C4563" s="53">
        <v>1.0249999999999999</v>
      </c>
      <c r="D4563" s="53">
        <v>1.0249999999999999</v>
      </c>
      <c r="E4563" s="55">
        <v>0</v>
      </c>
      <c r="F4563" s="53">
        <v>1.0249999999999999</v>
      </c>
      <c r="G4563" s="53">
        <v>1.0249999999999999</v>
      </c>
    </row>
    <row r="4564" spans="1:7" x14ac:dyDescent="0.15">
      <c r="A4564" s="53">
        <v>2219</v>
      </c>
      <c r="B4564" s="11" t="s">
        <v>8543</v>
      </c>
      <c r="C4564" s="53">
        <v>1.01</v>
      </c>
      <c r="D4564" s="53">
        <v>1.01</v>
      </c>
      <c r="E4564" s="55">
        <v>0</v>
      </c>
      <c r="F4564" s="53">
        <v>1.01</v>
      </c>
      <c r="G4564" s="53">
        <v>1.01</v>
      </c>
    </row>
    <row r="4565" spans="1:7" x14ac:dyDescent="0.15">
      <c r="A4565" s="53">
        <v>150219</v>
      </c>
      <c r="B4565" s="11" t="s">
        <v>7093</v>
      </c>
      <c r="C4565" s="53">
        <v>1.0069999999999999</v>
      </c>
      <c r="D4565" s="53">
        <v>1.177</v>
      </c>
      <c r="E4565" s="55">
        <v>0</v>
      </c>
      <c r="F4565" s="53">
        <v>1.0069999999999999</v>
      </c>
      <c r="G4565" s="53">
        <v>1.177</v>
      </c>
    </row>
    <row r="4566" spans="1:7" x14ac:dyDescent="0.15">
      <c r="A4566" s="53">
        <v>519763</v>
      </c>
      <c r="B4566" s="11" t="s">
        <v>10701</v>
      </c>
      <c r="C4566" s="53">
        <v>1.0069999999999999</v>
      </c>
      <c r="D4566" s="53">
        <v>1.0069999999999999</v>
      </c>
      <c r="E4566" s="55">
        <v>0</v>
      </c>
      <c r="F4566" s="53">
        <v>1.0069999999999999</v>
      </c>
      <c r="G4566" s="53">
        <v>1.0069999999999999</v>
      </c>
    </row>
    <row r="4567" spans="1:7" x14ac:dyDescent="0.15">
      <c r="A4567" s="53">
        <v>460008</v>
      </c>
      <c r="B4567" s="11" t="s">
        <v>8645</v>
      </c>
      <c r="C4567" s="53">
        <v>1.31</v>
      </c>
      <c r="D4567" s="53">
        <v>1.31</v>
      </c>
      <c r="E4567" s="55">
        <v>0</v>
      </c>
      <c r="F4567" s="53">
        <v>1.31</v>
      </c>
      <c r="G4567" s="53">
        <v>1.31</v>
      </c>
    </row>
    <row r="4568" spans="1:7" x14ac:dyDescent="0.15">
      <c r="A4568" s="53">
        <v>502026</v>
      </c>
      <c r="B4568" s="11" t="s">
        <v>6656</v>
      </c>
      <c r="C4568" s="53">
        <v>0.70299999999999996</v>
      </c>
      <c r="D4568" s="53">
        <v>0.752</v>
      </c>
      <c r="E4568" s="55">
        <v>0</v>
      </c>
      <c r="F4568" s="53">
        <v>0.70299999999999996</v>
      </c>
      <c r="G4568" s="53">
        <v>0.752</v>
      </c>
    </row>
    <row r="4569" spans="1:7" x14ac:dyDescent="0.15">
      <c r="A4569" s="53">
        <v>2814</v>
      </c>
      <c r="B4569" s="11" t="s">
        <v>9802</v>
      </c>
      <c r="C4569" s="53">
        <v>1.0109999999999999</v>
      </c>
      <c r="D4569" s="53">
        <v>1.0109999999999999</v>
      </c>
      <c r="E4569" s="55">
        <v>0</v>
      </c>
      <c r="F4569" s="53">
        <v>1.0109999999999999</v>
      </c>
      <c r="G4569" s="53">
        <v>1.0109999999999999</v>
      </c>
    </row>
    <row r="4570" spans="1:7" x14ac:dyDescent="0.15">
      <c r="A4570" s="53">
        <v>519718</v>
      </c>
      <c r="B4570" s="11" t="s">
        <v>10768</v>
      </c>
      <c r="C4570" s="53">
        <v>1.0089999999999999</v>
      </c>
      <c r="D4570" s="53">
        <v>1.181</v>
      </c>
      <c r="E4570" s="55">
        <v>0</v>
      </c>
      <c r="F4570" s="53">
        <v>1.0089999999999999</v>
      </c>
      <c r="G4570" s="53">
        <v>1.181</v>
      </c>
    </row>
    <row r="4571" spans="1:7" x14ac:dyDescent="0.15">
      <c r="A4571" s="53">
        <v>1494</v>
      </c>
      <c r="B4571" s="11" t="s">
        <v>7219</v>
      </c>
      <c r="C4571" s="53">
        <v>1.528</v>
      </c>
      <c r="D4571" s="53">
        <v>1.528</v>
      </c>
      <c r="E4571" s="55">
        <v>0</v>
      </c>
      <c r="F4571" s="53">
        <v>1.528</v>
      </c>
      <c r="G4571" s="53">
        <v>1.528</v>
      </c>
    </row>
    <row r="4572" spans="1:7" x14ac:dyDescent="0.15">
      <c r="A4572" s="53">
        <v>4936</v>
      </c>
      <c r="B4572" s="11" t="s">
        <v>8798</v>
      </c>
      <c r="C4572" s="53">
        <v>1.0047999999999999</v>
      </c>
      <c r="D4572" s="53">
        <v>1.0047999999999999</v>
      </c>
      <c r="E4572" s="55">
        <v>0</v>
      </c>
      <c r="F4572" s="53">
        <v>1.0047999999999999</v>
      </c>
      <c r="G4572" s="53">
        <v>1.0047999999999999</v>
      </c>
    </row>
    <row r="4573" spans="1:7" x14ac:dyDescent="0.15">
      <c r="A4573" s="53">
        <v>2175</v>
      </c>
      <c r="B4573" s="11" t="s">
        <v>10065</v>
      </c>
      <c r="C4573" s="53">
        <v>1.0529999999999999</v>
      </c>
      <c r="D4573" s="53">
        <v>1.0529999999999999</v>
      </c>
      <c r="E4573" s="55">
        <v>0</v>
      </c>
      <c r="F4573" s="53">
        <v>1.0529999999999999</v>
      </c>
      <c r="G4573" s="53">
        <v>1.0529999999999999</v>
      </c>
    </row>
    <row r="4574" spans="1:7" x14ac:dyDescent="0.15">
      <c r="A4574" s="53">
        <v>720</v>
      </c>
      <c r="B4574" s="11" t="s">
        <v>8872</v>
      </c>
      <c r="C4574" s="53">
        <v>0.99099999999999999</v>
      </c>
      <c r="D4574" s="53">
        <v>1.2210000000000001</v>
      </c>
      <c r="E4574" s="55">
        <v>0</v>
      </c>
      <c r="F4574" s="53">
        <v>0.99099999999999999</v>
      </c>
      <c r="G4574" s="53">
        <v>1.2210000000000001</v>
      </c>
    </row>
    <row r="4575" spans="1:7" x14ac:dyDescent="0.15">
      <c r="A4575" s="53">
        <v>5367</v>
      </c>
      <c r="B4575" s="11" t="s">
        <v>8696</v>
      </c>
      <c r="C4575" s="53">
        <v>1.0111000000000001</v>
      </c>
      <c r="D4575" s="53">
        <v>1.0111000000000001</v>
      </c>
      <c r="E4575" s="55">
        <v>0</v>
      </c>
      <c r="F4575" s="53">
        <v>1.0111000000000001</v>
      </c>
      <c r="G4575" s="53">
        <v>1.0111000000000001</v>
      </c>
    </row>
    <row r="4576" spans="1:7" x14ac:dyDescent="0.15">
      <c r="A4576" s="53">
        <v>130</v>
      </c>
      <c r="B4576" s="11" t="s">
        <v>6098</v>
      </c>
      <c r="C4576" s="53">
        <v>1.135</v>
      </c>
      <c r="D4576" s="53">
        <v>1.4350000000000001</v>
      </c>
      <c r="E4576" s="55">
        <v>0</v>
      </c>
      <c r="F4576" s="53">
        <v>1.135</v>
      </c>
      <c r="G4576" s="53">
        <v>1.4350000000000001</v>
      </c>
    </row>
    <row r="4577" spans="1:7" x14ac:dyDescent="0.15">
      <c r="A4577" s="53">
        <v>2495</v>
      </c>
      <c r="B4577" s="11" t="s">
        <v>8934</v>
      </c>
      <c r="C4577" s="53">
        <v>1.046</v>
      </c>
      <c r="D4577" s="53">
        <v>1.046</v>
      </c>
      <c r="E4577" s="55">
        <v>0</v>
      </c>
      <c r="F4577" s="53">
        <v>1.046</v>
      </c>
      <c r="G4577" s="53">
        <v>1.046</v>
      </c>
    </row>
    <row r="4578" spans="1:7" x14ac:dyDescent="0.15">
      <c r="A4578" s="53">
        <v>801</v>
      </c>
      <c r="B4578" s="11" t="s">
        <v>7358</v>
      </c>
      <c r="C4578" s="53">
        <v>1.1339999999999999</v>
      </c>
      <c r="D4578" s="53">
        <v>1.1339999999999999</v>
      </c>
      <c r="E4578" s="55">
        <v>0</v>
      </c>
      <c r="F4578" s="53">
        <v>1.1339999999999999</v>
      </c>
      <c r="G4578" s="53">
        <v>1.1339999999999999</v>
      </c>
    </row>
    <row r="4579" spans="1:7" x14ac:dyDescent="0.15">
      <c r="A4579" s="53">
        <v>4168</v>
      </c>
      <c r="B4579" s="11" t="s">
        <v>9910</v>
      </c>
      <c r="C4579" s="53">
        <v>1.0185</v>
      </c>
      <c r="D4579" s="53">
        <v>1.0185</v>
      </c>
      <c r="E4579" s="55">
        <v>0</v>
      </c>
      <c r="F4579" s="53">
        <v>1.0185</v>
      </c>
      <c r="G4579" s="53">
        <v>1.0185</v>
      </c>
    </row>
    <row r="4580" spans="1:7" x14ac:dyDescent="0.15">
      <c r="A4580" s="53">
        <v>5378</v>
      </c>
      <c r="B4580" s="11" t="s">
        <v>10873</v>
      </c>
      <c r="C4580" s="53">
        <v>1.0092000000000001</v>
      </c>
      <c r="D4580" s="53">
        <v>1.0092000000000001</v>
      </c>
      <c r="E4580" s="55">
        <v>0</v>
      </c>
      <c r="F4580" s="53">
        <v>1.0092000000000001</v>
      </c>
      <c r="G4580" s="53">
        <v>1.0092000000000001</v>
      </c>
    </row>
    <row r="4581" spans="1:7" x14ac:dyDescent="0.15">
      <c r="A4581" s="53">
        <v>2440</v>
      </c>
      <c r="B4581" s="11" t="s">
        <v>68</v>
      </c>
      <c r="C4581" s="53">
        <v>1.0306</v>
      </c>
      <c r="D4581" s="53">
        <v>1.0306</v>
      </c>
      <c r="E4581" s="55">
        <v>0</v>
      </c>
      <c r="F4581" s="53">
        <v>1.0306</v>
      </c>
      <c r="G4581" s="53">
        <v>1.0306</v>
      </c>
    </row>
    <row r="4582" spans="1:7" x14ac:dyDescent="0.15">
      <c r="A4582" s="53">
        <v>166401</v>
      </c>
      <c r="B4582" s="11" t="s">
        <v>8572</v>
      </c>
      <c r="C4582" s="53">
        <v>1.046</v>
      </c>
      <c r="D4582" s="53">
        <v>1.081</v>
      </c>
      <c r="E4582" s="55">
        <v>0</v>
      </c>
      <c r="F4582" s="53">
        <v>1.046</v>
      </c>
      <c r="G4582" s="53">
        <v>1.081</v>
      </c>
    </row>
    <row r="4583" spans="1:7" x14ac:dyDescent="0.15">
      <c r="A4583" s="53">
        <v>5460</v>
      </c>
      <c r="B4583" s="11" t="s">
        <v>10874</v>
      </c>
      <c r="C4583" s="53">
        <v>1.0003</v>
      </c>
      <c r="D4583" s="53">
        <v>1.0003</v>
      </c>
      <c r="E4583" s="55">
        <v>0</v>
      </c>
      <c r="F4583" s="53">
        <v>1.0003</v>
      </c>
      <c r="G4583" s="53">
        <v>1.0003</v>
      </c>
    </row>
    <row r="4584" spans="1:7" x14ac:dyDescent="0.15">
      <c r="A4584" s="53">
        <v>150277</v>
      </c>
      <c r="B4584" s="11" t="s">
        <v>7121</v>
      </c>
      <c r="C4584" s="53">
        <v>1</v>
      </c>
      <c r="D4584" s="53">
        <v>1.129</v>
      </c>
      <c r="E4584" s="55">
        <v>0</v>
      </c>
      <c r="F4584" s="53">
        <v>1</v>
      </c>
      <c r="G4584" s="53">
        <v>1.129</v>
      </c>
    </row>
    <row r="4585" spans="1:7" x14ac:dyDescent="0.15">
      <c r="A4585" s="53">
        <v>1868</v>
      </c>
      <c r="B4585" s="11" t="s">
        <v>10080</v>
      </c>
      <c r="C4585" s="53">
        <v>1.25</v>
      </c>
      <c r="D4585" s="53">
        <v>1.49</v>
      </c>
      <c r="E4585" s="55">
        <v>0</v>
      </c>
      <c r="F4585" s="53">
        <v>1.25</v>
      </c>
      <c r="G4585" s="53">
        <v>1.49</v>
      </c>
    </row>
    <row r="4586" spans="1:7" x14ac:dyDescent="0.15">
      <c r="A4586" s="53">
        <v>420</v>
      </c>
      <c r="B4586" s="11" t="s">
        <v>9861</v>
      </c>
      <c r="C4586" s="53">
        <v>1.1719999999999999</v>
      </c>
      <c r="D4586" s="53">
        <v>1.1719999999999999</v>
      </c>
      <c r="E4586" s="55">
        <v>0</v>
      </c>
      <c r="F4586" s="53">
        <v>1.1719999999999999</v>
      </c>
      <c r="G4586" s="53">
        <v>1.1719999999999999</v>
      </c>
    </row>
    <row r="4587" spans="1:7" x14ac:dyDescent="0.15">
      <c r="A4587" s="53">
        <v>3750</v>
      </c>
      <c r="B4587" s="11" t="s">
        <v>6885</v>
      </c>
      <c r="C4587" s="53">
        <v>1.254</v>
      </c>
      <c r="D4587" s="53">
        <v>1.254</v>
      </c>
      <c r="E4587" s="55">
        <v>0</v>
      </c>
      <c r="F4587" s="53">
        <v>1.254</v>
      </c>
      <c r="G4587" s="53">
        <v>1.254</v>
      </c>
    </row>
    <row r="4588" spans="1:7" x14ac:dyDescent="0.15">
      <c r="A4588" s="53">
        <v>1960</v>
      </c>
      <c r="B4588" s="11" t="s">
        <v>9328</v>
      </c>
      <c r="C4588" s="53">
        <v>1.0249999999999999</v>
      </c>
      <c r="D4588" s="53">
        <v>1.0349999999999999</v>
      </c>
      <c r="E4588" s="55">
        <v>0</v>
      </c>
      <c r="F4588" s="53">
        <v>1.0249999999999999</v>
      </c>
      <c r="G4588" s="53">
        <v>1.0349999999999999</v>
      </c>
    </row>
    <row r="4589" spans="1:7" x14ac:dyDescent="0.15">
      <c r="A4589" s="53">
        <v>206</v>
      </c>
      <c r="B4589" s="11" t="s">
        <v>10076</v>
      </c>
      <c r="C4589" s="53">
        <v>1.1040000000000001</v>
      </c>
      <c r="D4589" s="53">
        <v>1.282</v>
      </c>
      <c r="E4589" s="55">
        <v>0</v>
      </c>
      <c r="F4589" s="53">
        <v>1.1040000000000001</v>
      </c>
      <c r="G4589" s="53">
        <v>1.282</v>
      </c>
    </row>
    <row r="4590" spans="1:7" x14ac:dyDescent="0.15">
      <c r="A4590" s="53">
        <v>150243</v>
      </c>
      <c r="B4590" s="11" t="s">
        <v>10056</v>
      </c>
      <c r="C4590" s="53">
        <v>1.0089999999999999</v>
      </c>
      <c r="D4590" s="53">
        <v>1.1240000000000001</v>
      </c>
      <c r="E4590" s="55">
        <v>0</v>
      </c>
      <c r="F4590" s="53">
        <v>1.0089999999999999</v>
      </c>
      <c r="G4590" s="53">
        <v>1.1240000000000001</v>
      </c>
    </row>
    <row r="4591" spans="1:7" x14ac:dyDescent="0.15">
      <c r="A4591" s="53">
        <v>150049</v>
      </c>
      <c r="B4591" s="11" t="s">
        <v>8574</v>
      </c>
      <c r="C4591" s="53">
        <v>1.0429999999999999</v>
      </c>
      <c r="D4591" s="53">
        <v>1.363</v>
      </c>
      <c r="E4591" s="55">
        <v>0</v>
      </c>
      <c r="F4591" s="53">
        <v>1.0429999999999999</v>
      </c>
      <c r="G4591" s="53">
        <v>1.363</v>
      </c>
    </row>
    <row r="4592" spans="1:7" x14ac:dyDescent="0.15">
      <c r="A4592" s="53">
        <v>2930</v>
      </c>
      <c r="B4592" s="11" t="s">
        <v>10015</v>
      </c>
      <c r="C4592" s="53">
        <v>1.0076000000000001</v>
      </c>
      <c r="D4592" s="53">
        <v>1.0447</v>
      </c>
      <c r="E4592" s="55">
        <v>0</v>
      </c>
      <c r="F4592" s="53">
        <v>1.0076000000000001</v>
      </c>
      <c r="G4592" s="53">
        <v>1.0447</v>
      </c>
    </row>
    <row r="4593" spans="1:7" x14ac:dyDescent="0.15">
      <c r="A4593" s="53">
        <v>141</v>
      </c>
      <c r="B4593" s="11" t="s">
        <v>10074</v>
      </c>
      <c r="C4593" s="53">
        <v>1.004</v>
      </c>
      <c r="D4593" s="53">
        <v>1.2210000000000001</v>
      </c>
      <c r="E4593" s="55">
        <v>0</v>
      </c>
      <c r="F4593" s="53">
        <v>1.004</v>
      </c>
      <c r="G4593" s="53">
        <v>1.2210000000000001</v>
      </c>
    </row>
    <row r="4594" spans="1:7" x14ac:dyDescent="0.15">
      <c r="A4594" s="53">
        <v>150073</v>
      </c>
      <c r="B4594" s="11" t="s">
        <v>8811</v>
      </c>
      <c r="C4594" s="53">
        <v>1.006</v>
      </c>
      <c r="D4594" s="53">
        <v>1.35</v>
      </c>
      <c r="E4594" s="55">
        <v>0</v>
      </c>
      <c r="F4594" s="53">
        <v>1.006</v>
      </c>
      <c r="G4594" s="53">
        <v>1.35</v>
      </c>
    </row>
    <row r="4595" spans="1:7" x14ac:dyDescent="0.15">
      <c r="A4595" s="53">
        <v>2016</v>
      </c>
      <c r="B4595" s="11" t="s">
        <v>8807</v>
      </c>
      <c r="C4595" s="53">
        <v>1.091</v>
      </c>
      <c r="D4595" s="53">
        <v>1.091</v>
      </c>
      <c r="E4595" s="55">
        <v>0</v>
      </c>
      <c r="F4595" s="53">
        <v>1.091</v>
      </c>
      <c r="G4595" s="53">
        <v>1.091</v>
      </c>
    </row>
    <row r="4596" spans="1:7" x14ac:dyDescent="0.15">
      <c r="A4596" s="53">
        <v>150291</v>
      </c>
      <c r="B4596" s="11" t="s">
        <v>7099</v>
      </c>
      <c r="C4596" s="53">
        <v>1.0089999999999999</v>
      </c>
      <c r="D4596" s="53">
        <v>1.1519999999999999</v>
      </c>
      <c r="E4596" s="55">
        <v>0</v>
      </c>
      <c r="F4596" s="53">
        <v>1.0089999999999999</v>
      </c>
      <c r="G4596" s="53">
        <v>1.1519999999999999</v>
      </c>
    </row>
    <row r="4597" spans="1:7" x14ac:dyDescent="0.15">
      <c r="A4597" s="53">
        <v>3852</v>
      </c>
      <c r="B4597" s="11" t="s">
        <v>8708</v>
      </c>
      <c r="C4597" s="53">
        <v>1.0230999999999999</v>
      </c>
      <c r="D4597" s="53">
        <v>1.0230999999999999</v>
      </c>
      <c r="E4597" s="55">
        <v>0</v>
      </c>
      <c r="F4597" s="53">
        <v>1.0230999999999999</v>
      </c>
      <c r="G4597" s="53">
        <v>1.0230999999999999</v>
      </c>
    </row>
    <row r="4598" spans="1:7" x14ac:dyDescent="0.15">
      <c r="A4598" s="53">
        <v>474</v>
      </c>
      <c r="B4598" s="11" t="s">
        <v>9323</v>
      </c>
      <c r="C4598" s="53">
        <v>1.1870000000000001</v>
      </c>
      <c r="D4598" s="53">
        <v>1.222</v>
      </c>
      <c r="E4598" s="55">
        <v>0</v>
      </c>
      <c r="F4598" s="53">
        <v>1.1870000000000001</v>
      </c>
      <c r="G4598" s="53">
        <v>1.222</v>
      </c>
    </row>
    <row r="4599" spans="1:7" x14ac:dyDescent="0.15">
      <c r="A4599" s="53">
        <v>750003</v>
      </c>
      <c r="B4599" s="11" t="s">
        <v>8820</v>
      </c>
      <c r="C4599" s="53">
        <v>1.145</v>
      </c>
      <c r="D4599" s="53">
        <v>1.31</v>
      </c>
      <c r="E4599" s="55">
        <v>0</v>
      </c>
      <c r="F4599" s="53">
        <v>1.145</v>
      </c>
      <c r="G4599" s="53">
        <v>1.31</v>
      </c>
    </row>
    <row r="4600" spans="1:7" x14ac:dyDescent="0.15">
      <c r="A4600" s="53">
        <v>1575</v>
      </c>
      <c r="B4600" s="11" t="s">
        <v>9276</v>
      </c>
      <c r="C4600" s="53">
        <v>1.0236000000000001</v>
      </c>
      <c r="D4600" s="53">
        <v>1.0236000000000001</v>
      </c>
      <c r="E4600" s="55">
        <v>0</v>
      </c>
      <c r="F4600" s="53">
        <v>1.0236000000000001</v>
      </c>
      <c r="G4600" s="53">
        <v>1.0236000000000001</v>
      </c>
    </row>
    <row r="4601" spans="1:7" x14ac:dyDescent="0.15">
      <c r="A4601" s="53">
        <v>3450</v>
      </c>
      <c r="B4601" s="11" t="s">
        <v>10036</v>
      </c>
      <c r="C4601" s="53">
        <v>1.0254000000000001</v>
      </c>
      <c r="D4601" s="53">
        <v>1.0254000000000001</v>
      </c>
      <c r="E4601" s="55">
        <v>0</v>
      </c>
      <c r="F4601" s="53">
        <v>1.0254000000000001</v>
      </c>
      <c r="G4601" s="53">
        <v>1.0254000000000001</v>
      </c>
    </row>
    <row r="4602" spans="1:7" x14ac:dyDescent="0.15">
      <c r="A4602" s="53">
        <v>320021</v>
      </c>
      <c r="B4602" s="11" t="s">
        <v>8400</v>
      </c>
      <c r="C4602" s="53">
        <v>1.4710000000000001</v>
      </c>
      <c r="D4602" s="53">
        <v>1.4710000000000001</v>
      </c>
      <c r="E4602" s="55">
        <v>0</v>
      </c>
      <c r="F4602" s="53">
        <v>1.4710000000000001</v>
      </c>
      <c r="G4602" s="53">
        <v>1.4710000000000001</v>
      </c>
    </row>
    <row r="4603" spans="1:7" x14ac:dyDescent="0.15">
      <c r="A4603" s="53">
        <v>150177</v>
      </c>
      <c r="B4603" s="11" t="s">
        <v>7089</v>
      </c>
      <c r="C4603" s="53">
        <v>1.0049999999999999</v>
      </c>
      <c r="D4603" s="53">
        <v>1.1930000000000001</v>
      </c>
      <c r="E4603" s="55">
        <v>0</v>
      </c>
      <c r="F4603" s="53">
        <v>1.0049999999999999</v>
      </c>
      <c r="G4603" s="53">
        <v>1.1919999999999999</v>
      </c>
    </row>
    <row r="4604" spans="1:7" x14ac:dyDescent="0.15">
      <c r="A4604" s="53">
        <v>2586</v>
      </c>
      <c r="B4604" s="11" t="s">
        <v>8935</v>
      </c>
      <c r="C4604" s="53">
        <v>1.014</v>
      </c>
      <c r="D4604" s="53">
        <v>1.014</v>
      </c>
      <c r="E4604" s="55">
        <v>0</v>
      </c>
      <c r="F4604" s="53">
        <v>1.014</v>
      </c>
      <c r="G4604" s="53">
        <v>1.014</v>
      </c>
    </row>
    <row r="4605" spans="1:7" x14ac:dyDescent="0.15">
      <c r="A4605" s="53">
        <v>519723</v>
      </c>
      <c r="B4605" s="11" t="s">
        <v>10765</v>
      </c>
      <c r="C4605" s="53">
        <v>1.0429999999999999</v>
      </c>
      <c r="D4605" s="53">
        <v>1.2330000000000001</v>
      </c>
      <c r="E4605" s="55">
        <v>0</v>
      </c>
      <c r="F4605" s="53">
        <v>1.0429999999999999</v>
      </c>
      <c r="G4605" s="53">
        <v>1.2330000000000001</v>
      </c>
    </row>
    <row r="4606" spans="1:7" x14ac:dyDescent="0.15">
      <c r="A4606" s="53">
        <v>161230</v>
      </c>
      <c r="B4606" s="11" t="s">
        <v>8533</v>
      </c>
      <c r="C4606" s="53">
        <v>0.98799999999999999</v>
      </c>
      <c r="D4606" s="53">
        <v>1.0589999999999999</v>
      </c>
      <c r="E4606" s="55">
        <v>0</v>
      </c>
      <c r="F4606" s="53">
        <v>0.98799999999999999</v>
      </c>
      <c r="G4606" s="53">
        <v>1.0589999999999999</v>
      </c>
    </row>
    <row r="4607" spans="1:7" x14ac:dyDescent="0.15">
      <c r="A4607" s="53">
        <v>2807</v>
      </c>
      <c r="B4607" s="11" t="s">
        <v>7329</v>
      </c>
      <c r="C4607" s="53">
        <v>1.01</v>
      </c>
      <c r="D4607" s="53">
        <v>1.046</v>
      </c>
      <c r="E4607" s="55">
        <v>0</v>
      </c>
      <c r="F4607" s="53">
        <v>1.01</v>
      </c>
      <c r="G4607" s="53">
        <v>1.046</v>
      </c>
    </row>
    <row r="4608" spans="1:7" x14ac:dyDescent="0.15">
      <c r="A4608" s="53">
        <v>3937</v>
      </c>
      <c r="B4608" s="11" t="s">
        <v>9110</v>
      </c>
      <c r="C4608" s="53">
        <v>1.0296000000000001</v>
      </c>
      <c r="D4608" s="53">
        <v>1.0296000000000001</v>
      </c>
      <c r="E4608" s="55">
        <v>0</v>
      </c>
      <c r="F4608" s="53">
        <v>1.0296000000000001</v>
      </c>
      <c r="G4608" s="53">
        <v>1.0296000000000001</v>
      </c>
    </row>
    <row r="4609" spans="1:7" x14ac:dyDescent="0.15">
      <c r="A4609" s="53">
        <v>2410</v>
      </c>
      <c r="B4609" s="11" t="s">
        <v>9710</v>
      </c>
      <c r="C4609" s="53">
        <v>1.075</v>
      </c>
      <c r="D4609" s="53">
        <v>1.075</v>
      </c>
      <c r="E4609" s="55">
        <v>0</v>
      </c>
      <c r="F4609" s="53">
        <v>1.075</v>
      </c>
      <c r="G4609" s="53">
        <v>1.075</v>
      </c>
    </row>
    <row r="4610" spans="1:7" x14ac:dyDescent="0.15">
      <c r="A4610" s="53">
        <v>20012</v>
      </c>
      <c r="B4610" s="11" t="s">
        <v>6080</v>
      </c>
      <c r="C4610" s="53">
        <v>1.0209999999999999</v>
      </c>
      <c r="D4610" s="53">
        <v>1.778</v>
      </c>
      <c r="E4610" s="55">
        <v>0</v>
      </c>
      <c r="F4610" s="53">
        <v>1.0209999999999999</v>
      </c>
      <c r="G4610" s="53">
        <v>1.778</v>
      </c>
    </row>
    <row r="4611" spans="1:7" x14ac:dyDescent="0.15">
      <c r="A4611" s="53">
        <v>3869</v>
      </c>
      <c r="B4611" s="11" t="s">
        <v>8755</v>
      </c>
      <c r="C4611" s="53">
        <v>1.2319</v>
      </c>
      <c r="D4611" s="53">
        <v>1.2919</v>
      </c>
      <c r="E4611" s="55">
        <v>0</v>
      </c>
      <c r="F4611" s="53">
        <v>1.2319</v>
      </c>
      <c r="G4611" s="53">
        <v>1.2919</v>
      </c>
    </row>
    <row r="4612" spans="1:7" x14ac:dyDescent="0.15">
      <c r="A4612" s="53">
        <v>769</v>
      </c>
      <c r="B4612" s="11" t="s">
        <v>10201</v>
      </c>
      <c r="C4612" s="53">
        <v>1.0069999999999999</v>
      </c>
      <c r="D4612" s="53">
        <v>0</v>
      </c>
      <c r="E4612" s="55">
        <v>0</v>
      </c>
      <c r="F4612" s="53">
        <v>1.0069999999999999</v>
      </c>
      <c r="G4612" s="53">
        <v>0</v>
      </c>
    </row>
    <row r="4613" spans="1:7" x14ac:dyDescent="0.15">
      <c r="A4613" s="53">
        <v>1389</v>
      </c>
      <c r="B4613" s="11" t="s">
        <v>6780</v>
      </c>
      <c r="C4613" s="53">
        <v>1.095</v>
      </c>
      <c r="D4613" s="53">
        <v>1.095</v>
      </c>
      <c r="E4613" s="55">
        <v>0</v>
      </c>
      <c r="F4613" s="53">
        <v>1.095</v>
      </c>
      <c r="G4613" s="53">
        <v>1.095</v>
      </c>
    </row>
    <row r="4614" spans="1:7" x14ac:dyDescent="0.15">
      <c r="A4614" s="53">
        <v>2539</v>
      </c>
      <c r="B4614" s="11" t="s">
        <v>10277</v>
      </c>
      <c r="C4614" s="53">
        <v>0.99399999999999999</v>
      </c>
      <c r="D4614" s="53">
        <v>1.044</v>
      </c>
      <c r="E4614" s="55">
        <v>0</v>
      </c>
      <c r="F4614" s="53">
        <v>0.99399999999999999</v>
      </c>
      <c r="G4614" s="53">
        <v>1.044</v>
      </c>
    </row>
    <row r="4615" spans="1:7" x14ac:dyDescent="0.15">
      <c r="A4615" s="53">
        <v>5384</v>
      </c>
      <c r="B4615" s="11" t="s">
        <v>8864</v>
      </c>
      <c r="C4615" s="53">
        <v>1.0072000000000001</v>
      </c>
      <c r="D4615" s="53">
        <v>1.0072000000000001</v>
      </c>
      <c r="E4615" s="55">
        <v>0</v>
      </c>
      <c r="F4615" s="53">
        <v>1.0072000000000001</v>
      </c>
      <c r="G4615" s="53">
        <v>1.0072000000000001</v>
      </c>
    </row>
    <row r="4616" spans="1:7" x14ac:dyDescent="0.15">
      <c r="A4616" s="53">
        <v>1932</v>
      </c>
      <c r="B4616" s="11" t="s">
        <v>6161</v>
      </c>
      <c r="C4616" s="53">
        <v>1.0349999999999999</v>
      </c>
      <c r="D4616" s="53">
        <v>1.0349999999999999</v>
      </c>
      <c r="E4616" s="55">
        <v>0</v>
      </c>
      <c r="F4616" s="53">
        <v>1.0349999999999999</v>
      </c>
      <c r="G4616" s="53">
        <v>1.0349999999999999</v>
      </c>
    </row>
    <row r="4617" spans="1:7" x14ac:dyDescent="0.15">
      <c r="A4617" s="53">
        <v>2285</v>
      </c>
      <c r="B4617" s="11" t="s">
        <v>8540</v>
      </c>
      <c r="C4617" s="53">
        <v>1.0089999999999999</v>
      </c>
      <c r="D4617" s="53">
        <v>1.0089999999999999</v>
      </c>
      <c r="E4617" s="55">
        <v>0</v>
      </c>
      <c r="F4617" s="53">
        <v>1.0089999999999999</v>
      </c>
      <c r="G4617" s="53">
        <v>1.0089999999999999</v>
      </c>
    </row>
    <row r="4618" spans="1:7" x14ac:dyDescent="0.15">
      <c r="A4618" s="53">
        <v>160515</v>
      </c>
      <c r="B4618" s="11" t="s">
        <v>10158</v>
      </c>
      <c r="C4618" s="53">
        <v>1.0149999999999999</v>
      </c>
      <c r="D4618" s="53">
        <v>1.363</v>
      </c>
      <c r="E4618" s="55">
        <v>0</v>
      </c>
      <c r="F4618" s="53">
        <v>1.0149999999999999</v>
      </c>
      <c r="G4618" s="53">
        <v>1.363</v>
      </c>
    </row>
    <row r="4619" spans="1:7" x14ac:dyDescent="0.15">
      <c r="A4619" s="53">
        <v>1358</v>
      </c>
      <c r="B4619" s="11" t="s">
        <v>6922</v>
      </c>
      <c r="C4619" s="53">
        <v>1.0469999999999999</v>
      </c>
      <c r="D4619" s="53">
        <v>1.0469999999999999</v>
      </c>
      <c r="E4619" s="55">
        <v>0</v>
      </c>
      <c r="F4619" s="53">
        <v>1.0469999999999999</v>
      </c>
      <c r="G4619" s="53">
        <v>1.0469999999999999</v>
      </c>
    </row>
    <row r="4620" spans="1:7" x14ac:dyDescent="0.15">
      <c r="A4620" s="53">
        <v>519745</v>
      </c>
      <c r="B4620" s="11" t="s">
        <v>10778</v>
      </c>
      <c r="C4620" s="53">
        <v>0.999</v>
      </c>
      <c r="D4620" s="53">
        <v>1.1200000000000001</v>
      </c>
      <c r="E4620" s="55">
        <v>0</v>
      </c>
      <c r="F4620" s="53">
        <v>0.999</v>
      </c>
      <c r="G4620" s="53">
        <v>1.1200000000000001</v>
      </c>
    </row>
    <row r="4621" spans="1:7" x14ac:dyDescent="0.15">
      <c r="A4621" s="53">
        <v>4307</v>
      </c>
      <c r="B4621" s="11" t="s">
        <v>9943</v>
      </c>
      <c r="C4621" s="53">
        <v>1.0307999999999999</v>
      </c>
      <c r="D4621" s="53">
        <v>1.0403</v>
      </c>
      <c r="E4621" s="55">
        <v>0</v>
      </c>
      <c r="F4621" s="53">
        <v>1.0307999999999999</v>
      </c>
      <c r="G4621" s="53">
        <v>1.0403</v>
      </c>
    </row>
    <row r="4622" spans="1:7" x14ac:dyDescent="0.15">
      <c r="A4622" s="53">
        <v>256</v>
      </c>
      <c r="B4622" s="11" t="s">
        <v>8020</v>
      </c>
      <c r="C4622" s="53">
        <v>1.0009999999999999</v>
      </c>
      <c r="D4622" s="53">
        <v>1.343</v>
      </c>
      <c r="E4622" s="55">
        <v>0</v>
      </c>
      <c r="F4622" s="53">
        <v>1.0009999999999999</v>
      </c>
      <c r="G4622" s="53">
        <v>1.343</v>
      </c>
    </row>
    <row r="4623" spans="1:7" x14ac:dyDescent="0.15">
      <c r="A4623" s="53">
        <v>165705</v>
      </c>
      <c r="B4623" s="11" t="s">
        <v>7397</v>
      </c>
      <c r="C4623" s="53">
        <v>0.95599999999999996</v>
      </c>
      <c r="D4623" s="53">
        <v>1.1819999999999999</v>
      </c>
      <c r="E4623" s="55">
        <v>0</v>
      </c>
      <c r="F4623" s="53">
        <v>0.95599999999999996</v>
      </c>
      <c r="G4623" s="53">
        <v>1.1819999999999999</v>
      </c>
    </row>
    <row r="4624" spans="1:7" x14ac:dyDescent="0.15">
      <c r="A4624" s="53">
        <v>346</v>
      </c>
      <c r="B4624" s="11" t="s">
        <v>10756</v>
      </c>
      <c r="C4624" s="53">
        <v>1.016</v>
      </c>
      <c r="D4624" s="53">
        <v>1.24</v>
      </c>
      <c r="E4624" s="55">
        <v>0</v>
      </c>
      <c r="F4624" s="53">
        <v>1.016</v>
      </c>
      <c r="G4624" s="53">
        <v>1.24</v>
      </c>
    </row>
    <row r="4625" spans="1:7" x14ac:dyDescent="0.15">
      <c r="A4625" s="53">
        <v>2728</v>
      </c>
      <c r="B4625" s="11" t="s">
        <v>7370</v>
      </c>
      <c r="C4625" s="53">
        <v>1.22</v>
      </c>
      <c r="D4625" s="53">
        <v>1.22</v>
      </c>
      <c r="E4625" s="55">
        <v>0</v>
      </c>
      <c r="F4625" s="53">
        <v>1.22</v>
      </c>
      <c r="G4625" s="53">
        <v>1.22</v>
      </c>
    </row>
    <row r="4626" spans="1:7" x14ac:dyDescent="0.15">
      <c r="A4626" s="53">
        <v>2519</v>
      </c>
      <c r="B4626" s="11" t="s">
        <v>9795</v>
      </c>
      <c r="C4626" s="53">
        <v>1.01</v>
      </c>
      <c r="D4626" s="53">
        <v>1.0329999999999999</v>
      </c>
      <c r="E4626" s="55">
        <v>0</v>
      </c>
      <c r="F4626" s="53">
        <v>1.01</v>
      </c>
      <c r="G4626" s="53">
        <v>1.0329999999999999</v>
      </c>
    </row>
    <row r="4627" spans="1:7" x14ac:dyDescent="0.15">
      <c r="A4627" s="53">
        <v>2607</v>
      </c>
      <c r="B4627" s="11" t="s">
        <v>7348</v>
      </c>
      <c r="C4627" s="53">
        <v>1.034</v>
      </c>
      <c r="D4627" s="53">
        <v>1.034</v>
      </c>
      <c r="E4627" s="55">
        <v>0</v>
      </c>
      <c r="F4627" s="53">
        <v>1.034</v>
      </c>
      <c r="G4627" s="53">
        <v>1.034</v>
      </c>
    </row>
    <row r="4628" spans="1:7" x14ac:dyDescent="0.15">
      <c r="A4628" s="53">
        <v>2623</v>
      </c>
      <c r="B4628" s="11" t="s">
        <v>9331</v>
      </c>
      <c r="C4628" s="53">
        <v>1.0609999999999999</v>
      </c>
      <c r="D4628" s="53">
        <v>1.0609999999999999</v>
      </c>
      <c r="E4628" s="55">
        <v>0</v>
      </c>
      <c r="F4628" s="53">
        <v>1.0609999999999999</v>
      </c>
      <c r="G4628" s="53">
        <v>1.0609999999999999</v>
      </c>
    </row>
    <row r="4629" spans="1:7" x14ac:dyDescent="0.15">
      <c r="A4629" s="53">
        <v>420108</v>
      </c>
      <c r="B4629" s="11" t="s">
        <v>6097</v>
      </c>
      <c r="C4629" s="53">
        <v>1.123</v>
      </c>
      <c r="D4629" s="53">
        <v>1.151</v>
      </c>
      <c r="E4629" s="55">
        <v>0</v>
      </c>
      <c r="F4629" s="53">
        <v>1.123</v>
      </c>
      <c r="G4629" s="53">
        <v>1.151</v>
      </c>
    </row>
    <row r="4630" spans="1:7" x14ac:dyDescent="0.15">
      <c r="A4630" s="53">
        <v>3357</v>
      </c>
      <c r="B4630" s="11" t="s">
        <v>9944</v>
      </c>
      <c r="C4630" s="53">
        <v>1.0330999999999999</v>
      </c>
      <c r="D4630" s="53">
        <v>1.0330999999999999</v>
      </c>
      <c r="E4630" s="55">
        <v>0</v>
      </c>
      <c r="F4630" s="53">
        <v>1.0330999999999999</v>
      </c>
      <c r="G4630" s="53">
        <v>1.0330999999999999</v>
      </c>
    </row>
    <row r="4631" spans="1:7" x14ac:dyDescent="0.15">
      <c r="A4631" s="53">
        <v>3982</v>
      </c>
      <c r="B4631" s="11" t="s">
        <v>8703</v>
      </c>
      <c r="C4631" s="53">
        <v>1.0146999999999999</v>
      </c>
      <c r="D4631" s="53">
        <v>1.0146999999999999</v>
      </c>
      <c r="E4631" s="55">
        <v>0</v>
      </c>
      <c r="F4631" s="53">
        <v>1.0146999999999999</v>
      </c>
      <c r="G4631" s="53">
        <v>1.0146999999999999</v>
      </c>
    </row>
    <row r="4632" spans="1:7" x14ac:dyDescent="0.15">
      <c r="A4632" s="53">
        <v>150227</v>
      </c>
      <c r="B4632" s="11" t="s">
        <v>10186</v>
      </c>
      <c r="C4632" s="53">
        <v>1.0129999999999999</v>
      </c>
      <c r="D4632" s="53">
        <v>1.133</v>
      </c>
      <c r="E4632" s="55">
        <v>0</v>
      </c>
      <c r="F4632" s="53">
        <v>1.0129999999999999</v>
      </c>
      <c r="G4632" s="53">
        <v>1.133</v>
      </c>
    </row>
    <row r="4633" spans="1:7" x14ac:dyDescent="0.15">
      <c r="A4633" s="53">
        <v>502028</v>
      </c>
      <c r="B4633" s="11" t="s">
        <v>6270</v>
      </c>
      <c r="C4633" s="53">
        <v>0.38600000000000001</v>
      </c>
      <c r="D4633" s="53">
        <v>0.38600000000000001</v>
      </c>
      <c r="E4633" s="55">
        <v>0</v>
      </c>
      <c r="F4633" s="53">
        <v>0.38600000000000001</v>
      </c>
      <c r="G4633" s="53">
        <v>0.38600000000000001</v>
      </c>
    </row>
    <row r="4634" spans="1:7" x14ac:dyDescent="0.15">
      <c r="A4634" s="53">
        <v>502017</v>
      </c>
      <c r="B4634" s="11" t="s">
        <v>8537</v>
      </c>
      <c r="C4634" s="53">
        <v>1.0069999999999999</v>
      </c>
      <c r="D4634" s="53">
        <v>1.113</v>
      </c>
      <c r="E4634" s="55">
        <v>0</v>
      </c>
      <c r="F4634" s="53">
        <v>1.0069999999999999</v>
      </c>
      <c r="G4634" s="53">
        <v>1.113</v>
      </c>
    </row>
    <row r="4635" spans="1:7" x14ac:dyDescent="0.15">
      <c r="A4635" s="53">
        <v>3484</v>
      </c>
      <c r="B4635" s="11" t="s">
        <v>8251</v>
      </c>
      <c r="C4635" s="53">
        <v>1.0645</v>
      </c>
      <c r="D4635" s="53">
        <v>1.0645</v>
      </c>
      <c r="E4635" s="55">
        <v>0</v>
      </c>
      <c r="F4635" s="53">
        <v>1.0645</v>
      </c>
      <c r="G4635" s="53">
        <v>1.0645</v>
      </c>
    </row>
    <row r="4636" spans="1:7" x14ac:dyDescent="0.15">
      <c r="A4636" s="53">
        <v>2276</v>
      </c>
      <c r="B4636" s="11" t="s">
        <v>7107</v>
      </c>
      <c r="C4636" s="53">
        <v>1.012</v>
      </c>
      <c r="D4636" s="53">
        <v>1.032</v>
      </c>
      <c r="E4636" s="55">
        <v>0</v>
      </c>
      <c r="F4636" s="53">
        <v>1.012</v>
      </c>
      <c r="G4636" s="53">
        <v>1.032</v>
      </c>
    </row>
    <row r="4637" spans="1:7" x14ac:dyDescent="0.15">
      <c r="A4637" s="53">
        <v>1572</v>
      </c>
      <c r="B4637" s="11" t="s">
        <v>7133</v>
      </c>
      <c r="C4637" s="53">
        <v>1.0289999999999999</v>
      </c>
      <c r="D4637" s="53">
        <v>1.129</v>
      </c>
      <c r="E4637" s="55">
        <v>0</v>
      </c>
      <c r="F4637" s="53">
        <v>1.0289999999999999</v>
      </c>
      <c r="G4637" s="53">
        <v>1.129</v>
      </c>
    </row>
    <row r="4638" spans="1:7" x14ac:dyDescent="0.15">
      <c r="A4638" s="53">
        <v>3184</v>
      </c>
      <c r="B4638" s="11" t="s">
        <v>7386</v>
      </c>
      <c r="C4638" s="53">
        <v>1</v>
      </c>
      <c r="D4638" s="53">
        <v>1</v>
      </c>
      <c r="E4638" s="55">
        <v>0</v>
      </c>
      <c r="F4638" s="53">
        <v>1</v>
      </c>
      <c r="G4638" s="53">
        <v>1</v>
      </c>
    </row>
    <row r="4639" spans="1:7" x14ac:dyDescent="0.15">
      <c r="A4639" s="53">
        <v>4665</v>
      </c>
      <c r="B4639" s="11" t="s">
        <v>6155</v>
      </c>
      <c r="C4639" s="53">
        <v>1.0042</v>
      </c>
      <c r="D4639" s="53">
        <v>1.0042</v>
      </c>
      <c r="E4639" s="55">
        <v>0</v>
      </c>
      <c r="F4639" s="53">
        <v>1.0042</v>
      </c>
      <c r="G4639" s="53">
        <v>1.0042</v>
      </c>
    </row>
    <row r="4640" spans="1:7" x14ac:dyDescent="0.15">
      <c r="A4640" s="53">
        <v>2274</v>
      </c>
      <c r="B4640" s="11" t="s">
        <v>7157</v>
      </c>
      <c r="C4640" s="53">
        <v>1.0629999999999999</v>
      </c>
      <c r="D4640" s="53">
        <v>1.08</v>
      </c>
      <c r="E4640" s="55">
        <v>0</v>
      </c>
      <c r="F4640" s="53">
        <v>1.0629999999999999</v>
      </c>
      <c r="G4640" s="53">
        <v>1.08</v>
      </c>
    </row>
    <row r="4641" spans="1:7" x14ac:dyDescent="0.15">
      <c r="A4641" s="53">
        <v>3386</v>
      </c>
      <c r="B4641" s="11" t="s">
        <v>10875</v>
      </c>
      <c r="C4641" s="53">
        <v>0.14610000000000001</v>
      </c>
      <c r="D4641" s="53">
        <v>0.14610000000000001</v>
      </c>
      <c r="E4641" s="55">
        <v>0</v>
      </c>
      <c r="F4641" s="53">
        <v>0.14610000000000001</v>
      </c>
      <c r="G4641" s="53">
        <v>0.14610000000000001</v>
      </c>
    </row>
    <row r="4642" spans="1:7" x14ac:dyDescent="0.15">
      <c r="A4642" s="53">
        <v>3088</v>
      </c>
      <c r="B4642" s="11" t="s">
        <v>8521</v>
      </c>
      <c r="C4642" s="53">
        <v>0.97399999999999998</v>
      </c>
      <c r="D4642" s="53">
        <v>0.97399999999999998</v>
      </c>
      <c r="E4642" s="55">
        <v>0</v>
      </c>
      <c r="F4642" s="53">
        <v>0.97399999999999998</v>
      </c>
      <c r="G4642" s="53">
        <v>0.97399999999999998</v>
      </c>
    </row>
    <row r="4643" spans="1:7" x14ac:dyDescent="0.15">
      <c r="A4643" s="53">
        <v>217011</v>
      </c>
      <c r="B4643" s="11" t="s">
        <v>9888</v>
      </c>
      <c r="C4643" s="53">
        <v>1.4850000000000001</v>
      </c>
      <c r="D4643" s="53">
        <v>1.7250000000000001</v>
      </c>
      <c r="E4643" s="55">
        <v>0</v>
      </c>
      <c r="F4643" s="53">
        <v>1.4850000000000001</v>
      </c>
      <c r="G4643" s="53">
        <v>1.7250000000000001</v>
      </c>
    </row>
    <row r="4644" spans="1:7" x14ac:dyDescent="0.15">
      <c r="A4644" s="53">
        <v>149</v>
      </c>
      <c r="B4644" s="11" t="s">
        <v>6038</v>
      </c>
      <c r="C4644" s="53">
        <v>1.127</v>
      </c>
      <c r="D4644" s="53">
        <v>1.4470000000000001</v>
      </c>
      <c r="E4644" s="55">
        <v>0</v>
      </c>
      <c r="F4644" s="53">
        <v>1.127</v>
      </c>
      <c r="G4644" s="53">
        <v>1.4470000000000001</v>
      </c>
    </row>
    <row r="4645" spans="1:7" x14ac:dyDescent="0.15">
      <c r="A4645" s="53">
        <v>150269</v>
      </c>
      <c r="B4645" s="11" t="s">
        <v>10167</v>
      </c>
      <c r="C4645" s="53">
        <v>1.0069999999999999</v>
      </c>
      <c r="D4645" s="53">
        <v>1.1259999999999999</v>
      </c>
      <c r="E4645" s="55">
        <v>0</v>
      </c>
      <c r="F4645" s="53">
        <v>1.0069999999999999</v>
      </c>
      <c r="G4645" s="53">
        <v>1.1259999999999999</v>
      </c>
    </row>
    <row r="4646" spans="1:7" x14ac:dyDescent="0.15">
      <c r="A4646" s="53">
        <v>737</v>
      </c>
      <c r="B4646" s="11" t="s">
        <v>8836</v>
      </c>
      <c r="C4646" s="53">
        <v>1.0669999999999999</v>
      </c>
      <c r="D4646" s="53">
        <v>1.125</v>
      </c>
      <c r="E4646" s="55">
        <v>0</v>
      </c>
      <c r="F4646" s="53">
        <v>1.0669999999999999</v>
      </c>
      <c r="G4646" s="53">
        <v>1.125</v>
      </c>
    </row>
    <row r="4647" spans="1:7" x14ac:dyDescent="0.15">
      <c r="A4647" s="53">
        <v>1235</v>
      </c>
      <c r="B4647" s="11" t="s">
        <v>7096</v>
      </c>
      <c r="C4647" s="53">
        <v>1.0069999999999999</v>
      </c>
      <c r="D4647" s="53">
        <v>1.0549999999999999</v>
      </c>
      <c r="E4647" s="55">
        <v>0</v>
      </c>
      <c r="F4647" s="53">
        <v>1.0069999999999999</v>
      </c>
      <c r="G4647" s="53">
        <v>1.0549999999999999</v>
      </c>
    </row>
    <row r="4648" spans="1:7" x14ac:dyDescent="0.15">
      <c r="A4648" s="53">
        <v>152</v>
      </c>
      <c r="B4648" s="11" t="s">
        <v>6182</v>
      </c>
      <c r="C4648" s="53">
        <v>1.099</v>
      </c>
      <c r="D4648" s="53">
        <v>1.3089999999999999</v>
      </c>
      <c r="E4648" s="55">
        <v>0</v>
      </c>
      <c r="F4648" s="53">
        <v>1.099</v>
      </c>
      <c r="G4648" s="53">
        <v>1.3089999999999999</v>
      </c>
    </row>
    <row r="4649" spans="1:7" x14ac:dyDescent="0.15">
      <c r="A4649" s="53">
        <v>3741</v>
      </c>
      <c r="B4649" s="11" t="s">
        <v>7249</v>
      </c>
      <c r="C4649" s="53">
        <v>1.0136000000000001</v>
      </c>
      <c r="D4649" s="53">
        <v>1.042</v>
      </c>
      <c r="E4649" s="55">
        <v>0</v>
      </c>
      <c r="F4649" s="53">
        <v>1.0136000000000001</v>
      </c>
      <c r="G4649" s="53">
        <v>1.042</v>
      </c>
    </row>
    <row r="4650" spans="1:7" x14ac:dyDescent="0.15">
      <c r="A4650" s="53">
        <v>150205</v>
      </c>
      <c r="B4650" s="11" t="s">
        <v>7103</v>
      </c>
      <c r="C4650" s="53">
        <v>1.0089999999999999</v>
      </c>
      <c r="D4650" s="53">
        <v>1.161</v>
      </c>
      <c r="E4650" s="55">
        <v>0</v>
      </c>
      <c r="F4650" s="53">
        <v>1.0089999999999999</v>
      </c>
      <c r="G4650" s="53">
        <v>1.161</v>
      </c>
    </row>
    <row r="4651" spans="1:7" x14ac:dyDescent="0.15">
      <c r="A4651" s="53">
        <v>3188</v>
      </c>
      <c r="B4651" s="11" t="s">
        <v>9401</v>
      </c>
      <c r="C4651" s="53">
        <v>1.1094999999999999</v>
      </c>
      <c r="D4651" s="53">
        <v>1.1346000000000001</v>
      </c>
      <c r="E4651" s="55">
        <v>0</v>
      </c>
      <c r="F4651" s="53">
        <v>1.1094999999999999</v>
      </c>
      <c r="G4651" s="53">
        <v>1.1346000000000001</v>
      </c>
    </row>
    <row r="4652" spans="1:7" x14ac:dyDescent="0.15">
      <c r="A4652" s="53">
        <v>194</v>
      </c>
      <c r="B4652" s="11" t="s">
        <v>8548</v>
      </c>
      <c r="C4652" s="53">
        <v>1.016</v>
      </c>
      <c r="D4652" s="53">
        <v>1.335</v>
      </c>
      <c r="E4652" s="55">
        <v>0</v>
      </c>
      <c r="F4652" s="53">
        <v>1.016</v>
      </c>
      <c r="G4652" s="53">
        <v>1.335</v>
      </c>
    </row>
    <row r="4653" spans="1:7" x14ac:dyDescent="0.15">
      <c r="A4653" s="53">
        <v>163417</v>
      </c>
      <c r="B4653" s="11" t="s">
        <v>9107</v>
      </c>
      <c r="C4653" s="53">
        <v>0.96479999999999999</v>
      </c>
      <c r="D4653" s="53">
        <v>0.96479999999999999</v>
      </c>
      <c r="E4653" s="55">
        <v>0</v>
      </c>
      <c r="F4653" s="53">
        <v>0.96479999999999999</v>
      </c>
      <c r="G4653" s="53">
        <v>0.96479999999999999</v>
      </c>
    </row>
    <row r="4654" spans="1:7" x14ac:dyDescent="0.15">
      <c r="A4654" s="53">
        <v>3314</v>
      </c>
      <c r="B4654" s="11" t="s">
        <v>8617</v>
      </c>
      <c r="C4654" s="53">
        <v>1.0232000000000001</v>
      </c>
      <c r="D4654" s="53">
        <v>1.0391999999999999</v>
      </c>
      <c r="E4654" s="55">
        <v>0</v>
      </c>
      <c r="F4654" s="53">
        <v>1.0232000000000001</v>
      </c>
      <c r="G4654" s="53">
        <v>1.0391999999999999</v>
      </c>
    </row>
    <row r="4655" spans="1:7" x14ac:dyDescent="0.15">
      <c r="A4655" s="53">
        <v>150173</v>
      </c>
      <c r="B4655" s="11" t="s">
        <v>7095</v>
      </c>
      <c r="C4655" s="53">
        <v>1.0069999999999999</v>
      </c>
      <c r="D4655" s="53">
        <v>1.1579999999999999</v>
      </c>
      <c r="E4655" s="55">
        <v>0</v>
      </c>
      <c r="F4655" s="53">
        <v>1.0069999999999999</v>
      </c>
      <c r="G4655" s="53">
        <v>1.1579999999999999</v>
      </c>
    </row>
    <row r="4656" spans="1:7" x14ac:dyDescent="0.15">
      <c r="A4656" s="53">
        <v>2454</v>
      </c>
      <c r="B4656" s="11" t="s">
        <v>7375</v>
      </c>
      <c r="C4656" s="53">
        <v>1.0169999999999999</v>
      </c>
      <c r="D4656" s="53">
        <v>1.0169999999999999</v>
      </c>
      <c r="E4656" s="55">
        <v>0</v>
      </c>
      <c r="F4656" s="53">
        <v>1.0169999999999999</v>
      </c>
      <c r="G4656" s="53">
        <v>1.0169999999999999</v>
      </c>
    </row>
    <row r="4657" spans="1:7" x14ac:dyDescent="0.15">
      <c r="A4657" s="53">
        <v>1905</v>
      </c>
      <c r="B4657" s="11" t="s">
        <v>6174</v>
      </c>
      <c r="C4657" s="53">
        <v>1.0269999999999999</v>
      </c>
      <c r="D4657" s="53">
        <v>1.0269999999999999</v>
      </c>
      <c r="E4657" s="55">
        <v>0</v>
      </c>
      <c r="F4657" s="53">
        <v>1.0269999999999999</v>
      </c>
      <c r="G4657" s="53">
        <v>1.0269999999999999</v>
      </c>
    </row>
    <row r="4658" spans="1:7" x14ac:dyDescent="0.15">
      <c r="A4658" s="53">
        <v>673060</v>
      </c>
      <c r="B4658" s="11" t="s">
        <v>6072</v>
      </c>
      <c r="C4658" s="53">
        <v>0.95499999999999996</v>
      </c>
      <c r="D4658" s="53">
        <v>0.95499999999999996</v>
      </c>
      <c r="E4658" s="55">
        <v>0</v>
      </c>
      <c r="F4658" s="53">
        <v>0.95499999999999996</v>
      </c>
      <c r="G4658" s="53">
        <v>0.95499999999999996</v>
      </c>
    </row>
    <row r="4659" spans="1:7" x14ac:dyDescent="0.15">
      <c r="A4659" s="53">
        <v>1355</v>
      </c>
      <c r="B4659" s="11" t="s">
        <v>9315</v>
      </c>
      <c r="C4659" s="53">
        <v>1.0089999999999999</v>
      </c>
      <c r="D4659" s="53">
        <v>1.3160000000000001</v>
      </c>
      <c r="E4659" s="55">
        <v>0</v>
      </c>
      <c r="F4659" s="53">
        <v>1.0089999999999999</v>
      </c>
      <c r="G4659" s="53">
        <v>1.3160000000000001</v>
      </c>
    </row>
    <row r="4660" spans="1:7" x14ac:dyDescent="0.15">
      <c r="A4660" s="53">
        <v>2534</v>
      </c>
      <c r="B4660" s="11" t="s">
        <v>6112</v>
      </c>
      <c r="C4660" s="53">
        <v>1.4570000000000001</v>
      </c>
      <c r="D4660" s="53">
        <v>1.6160000000000001</v>
      </c>
      <c r="E4660" s="55">
        <v>0</v>
      </c>
      <c r="F4660" s="53">
        <v>1.4570000000000001</v>
      </c>
      <c r="G4660" s="53">
        <v>1.6160000000000001</v>
      </c>
    </row>
    <row r="4661" spans="1:7" x14ac:dyDescent="0.15">
      <c r="A4661" s="53">
        <v>1501</v>
      </c>
      <c r="B4661" s="11" t="s">
        <v>10146</v>
      </c>
      <c r="C4661" s="53">
        <v>1.1100000000000001</v>
      </c>
      <c r="D4661" s="53">
        <v>1.1100000000000001</v>
      </c>
      <c r="E4661" s="55">
        <v>0</v>
      </c>
      <c r="F4661" s="53">
        <v>1.1100000000000001</v>
      </c>
      <c r="G4661" s="53">
        <v>1.1100000000000001</v>
      </c>
    </row>
    <row r="4662" spans="1:7" x14ac:dyDescent="0.15">
      <c r="A4662" s="53">
        <v>90019</v>
      </c>
      <c r="B4662" s="11" t="s">
        <v>6179</v>
      </c>
      <c r="C4662" s="53">
        <v>0.998</v>
      </c>
      <c r="D4662" s="53">
        <v>1.3360000000000001</v>
      </c>
      <c r="E4662" s="55">
        <v>0</v>
      </c>
      <c r="F4662" s="53">
        <v>0.998</v>
      </c>
      <c r="G4662" s="53">
        <v>1.3360000000000001</v>
      </c>
    </row>
    <row r="4663" spans="1:7" x14ac:dyDescent="0.15">
      <c r="A4663" s="53">
        <v>2047</v>
      </c>
      <c r="B4663" s="11" t="s">
        <v>7164</v>
      </c>
      <c r="C4663" s="53">
        <v>1.0820000000000001</v>
      </c>
      <c r="D4663" s="53">
        <v>1.0820000000000001</v>
      </c>
      <c r="E4663" s="55">
        <v>0</v>
      </c>
      <c r="F4663" s="53">
        <v>1.0820000000000001</v>
      </c>
      <c r="G4663" s="53">
        <v>1.0820000000000001</v>
      </c>
    </row>
    <row r="4664" spans="1:7" x14ac:dyDescent="0.15">
      <c r="A4664" s="53">
        <v>2684</v>
      </c>
      <c r="B4664" s="11" t="s">
        <v>8892</v>
      </c>
      <c r="C4664" s="53">
        <v>1.008</v>
      </c>
      <c r="D4664" s="53">
        <v>1.0369999999999999</v>
      </c>
      <c r="E4664" s="55">
        <v>0</v>
      </c>
      <c r="F4664" s="53">
        <v>1.008</v>
      </c>
      <c r="G4664" s="53">
        <v>1.0369999999999999</v>
      </c>
    </row>
    <row r="4665" spans="1:7" x14ac:dyDescent="0.15">
      <c r="A4665" s="53">
        <v>2664</v>
      </c>
      <c r="B4665" s="11" t="s">
        <v>8713</v>
      </c>
      <c r="C4665" s="53">
        <v>1.0243</v>
      </c>
      <c r="D4665" s="53">
        <v>1.1343000000000001</v>
      </c>
      <c r="E4665" s="55">
        <v>0</v>
      </c>
      <c r="F4665" s="53">
        <v>1.0243</v>
      </c>
      <c r="G4665" s="53">
        <v>1.1343000000000001</v>
      </c>
    </row>
    <row r="4666" spans="1:7" x14ac:dyDescent="0.15">
      <c r="A4666" s="53">
        <v>2920</v>
      </c>
      <c r="B4666" s="11" t="s">
        <v>9103</v>
      </c>
      <c r="C4666" s="53">
        <v>1.0389999999999999</v>
      </c>
      <c r="D4666" s="53">
        <v>1.0389999999999999</v>
      </c>
      <c r="E4666" s="55">
        <v>0</v>
      </c>
      <c r="F4666" s="53">
        <v>1.0389999999999999</v>
      </c>
      <c r="G4666" s="53">
        <v>1.0389999999999999</v>
      </c>
    </row>
    <row r="4667" spans="1:7" x14ac:dyDescent="0.15">
      <c r="A4667" s="53">
        <v>200016</v>
      </c>
      <c r="B4667" s="11" t="s">
        <v>118</v>
      </c>
      <c r="C4667" s="53">
        <v>1.0649999999999999</v>
      </c>
      <c r="D4667" s="53">
        <v>1.641</v>
      </c>
      <c r="E4667" s="55">
        <v>0</v>
      </c>
      <c r="F4667" s="53">
        <v>1.0649999999999999</v>
      </c>
      <c r="G4667" s="53">
        <v>1.641</v>
      </c>
    </row>
    <row r="4668" spans="1:7" x14ac:dyDescent="0.15">
      <c r="A4668" s="53">
        <v>519220</v>
      </c>
      <c r="B4668" s="11" t="s">
        <v>8695</v>
      </c>
      <c r="C4668" s="53">
        <v>1.0086999999999999</v>
      </c>
      <c r="D4668" s="53">
        <v>1.0381</v>
      </c>
      <c r="E4668" s="55">
        <v>0</v>
      </c>
      <c r="F4668" s="53">
        <v>1.0086999999999999</v>
      </c>
      <c r="G4668" s="53">
        <v>1.0381</v>
      </c>
    </row>
    <row r="4669" spans="1:7" x14ac:dyDescent="0.15">
      <c r="A4669" s="53">
        <v>1407</v>
      </c>
      <c r="B4669" s="11" t="s">
        <v>8600</v>
      </c>
      <c r="C4669" s="53">
        <v>1.099</v>
      </c>
      <c r="D4669" s="53">
        <v>1.099</v>
      </c>
      <c r="E4669" s="55">
        <v>0</v>
      </c>
      <c r="F4669" s="53">
        <v>1.099</v>
      </c>
      <c r="G4669" s="53">
        <v>1.099</v>
      </c>
    </row>
    <row r="4670" spans="1:7" x14ac:dyDescent="0.15">
      <c r="A4670" s="53">
        <v>2719</v>
      </c>
      <c r="B4670" s="11" t="s">
        <v>7160</v>
      </c>
      <c r="C4670" s="53">
        <v>1.069</v>
      </c>
      <c r="D4670" s="53">
        <v>1.069</v>
      </c>
      <c r="E4670" s="55">
        <v>0</v>
      </c>
      <c r="F4670" s="53">
        <v>1.069</v>
      </c>
      <c r="G4670" s="53">
        <v>1.069</v>
      </c>
    </row>
    <row r="4671" spans="1:7" x14ac:dyDescent="0.15">
      <c r="A4671" s="53">
        <v>3039</v>
      </c>
      <c r="B4671" s="11" t="s">
        <v>9245</v>
      </c>
      <c r="C4671" s="53">
        <v>1.085</v>
      </c>
      <c r="D4671" s="53">
        <v>1.167</v>
      </c>
      <c r="E4671" s="55">
        <v>0</v>
      </c>
      <c r="F4671" s="53">
        <v>1.085</v>
      </c>
      <c r="G4671" s="53">
        <v>1.167</v>
      </c>
    </row>
    <row r="4672" spans="1:7" x14ac:dyDescent="0.15">
      <c r="A4672" s="53">
        <v>163823</v>
      </c>
      <c r="B4672" s="11" t="s">
        <v>6920</v>
      </c>
      <c r="C4672" s="53">
        <v>1.056</v>
      </c>
      <c r="D4672" s="53">
        <v>1.6259999999999999</v>
      </c>
      <c r="E4672" s="55">
        <v>0</v>
      </c>
      <c r="F4672" s="53">
        <v>1.056</v>
      </c>
      <c r="G4672" s="53">
        <v>1.6259999999999999</v>
      </c>
    </row>
    <row r="4673" spans="1:7" x14ac:dyDescent="0.15">
      <c r="A4673" s="53">
        <v>3437</v>
      </c>
      <c r="B4673" s="11" t="s">
        <v>9814</v>
      </c>
      <c r="C4673" s="53">
        <v>1.0169999999999999</v>
      </c>
      <c r="D4673" s="53">
        <v>1.054</v>
      </c>
      <c r="E4673" s="55">
        <v>0</v>
      </c>
      <c r="F4673" s="53">
        <v>1.0169999999999999</v>
      </c>
      <c r="G4673" s="53">
        <v>1.054</v>
      </c>
    </row>
    <row r="4674" spans="1:7" x14ac:dyDescent="0.15">
      <c r="A4674" s="53">
        <v>4469</v>
      </c>
      <c r="B4674" s="11" t="s">
        <v>8700</v>
      </c>
      <c r="C4674" s="53">
        <v>1.0129999999999999</v>
      </c>
      <c r="D4674" s="53">
        <v>1.0336000000000001</v>
      </c>
      <c r="E4674" s="55">
        <v>0</v>
      </c>
      <c r="F4674" s="53">
        <v>1.0129999999999999</v>
      </c>
      <c r="G4674" s="53">
        <v>1.0336000000000001</v>
      </c>
    </row>
    <row r="4675" spans="1:7" x14ac:dyDescent="0.15">
      <c r="A4675" s="53">
        <v>2657</v>
      </c>
      <c r="B4675" s="11" t="s">
        <v>10138</v>
      </c>
      <c r="C4675" s="53">
        <v>1.0289999999999999</v>
      </c>
      <c r="D4675" s="53">
        <v>1.0289999999999999</v>
      </c>
      <c r="E4675" s="55">
        <v>0</v>
      </c>
      <c r="F4675" s="53">
        <v>1.0289999999999999</v>
      </c>
      <c r="G4675" s="53">
        <v>1.0289999999999999</v>
      </c>
    </row>
    <row r="4676" spans="1:7" x14ac:dyDescent="0.15">
      <c r="A4676" s="53">
        <v>519622</v>
      </c>
      <c r="B4676" s="11" t="s">
        <v>8701</v>
      </c>
      <c r="C4676" s="53">
        <v>1.0132000000000001</v>
      </c>
      <c r="D4676" s="53">
        <v>1.0415000000000001</v>
      </c>
      <c r="E4676" s="55">
        <v>0</v>
      </c>
      <c r="F4676" s="53">
        <v>1.0132000000000001</v>
      </c>
      <c r="G4676" s="53">
        <v>1.0415000000000001</v>
      </c>
    </row>
    <row r="4677" spans="1:7" x14ac:dyDescent="0.15">
      <c r="A4677" s="53">
        <v>519057</v>
      </c>
      <c r="B4677" s="11" t="s">
        <v>8830</v>
      </c>
      <c r="C4677" s="53">
        <v>1.0069999999999999</v>
      </c>
      <c r="D4677" s="53">
        <v>1.1539999999999999</v>
      </c>
      <c r="E4677" s="55">
        <v>0</v>
      </c>
      <c r="F4677" s="53">
        <v>1.0069999999999999</v>
      </c>
      <c r="G4677" s="53">
        <v>1.1539999999999999</v>
      </c>
    </row>
    <row r="4678" spans="1:7" x14ac:dyDescent="0.15">
      <c r="A4678" s="53">
        <v>200013</v>
      </c>
      <c r="B4678" s="11" t="s">
        <v>117</v>
      </c>
      <c r="C4678" s="53">
        <v>1.3180000000000001</v>
      </c>
      <c r="D4678" s="53">
        <v>1.516</v>
      </c>
      <c r="E4678" s="55">
        <v>0</v>
      </c>
      <c r="F4678" s="53">
        <v>1.3180000000000001</v>
      </c>
      <c r="G4678" s="53">
        <v>1.516</v>
      </c>
    </row>
    <row r="4679" spans="1:7" x14ac:dyDescent="0.15">
      <c r="A4679" s="53">
        <v>1377</v>
      </c>
      <c r="B4679" s="11" t="s">
        <v>7395</v>
      </c>
      <c r="C4679" s="53">
        <v>0.98299999999999998</v>
      </c>
      <c r="D4679" s="53">
        <v>0.98299999999999998</v>
      </c>
      <c r="E4679" s="55">
        <v>0</v>
      </c>
      <c r="F4679" s="53">
        <v>0.98299999999999998</v>
      </c>
      <c r="G4679" s="53">
        <v>0.98299999999999998</v>
      </c>
    </row>
    <row r="4680" spans="1:7" x14ac:dyDescent="0.15">
      <c r="A4680" s="53">
        <v>630</v>
      </c>
      <c r="B4680" s="11" t="s">
        <v>8893</v>
      </c>
      <c r="C4680" s="53">
        <v>1.0580000000000001</v>
      </c>
      <c r="D4680" s="53">
        <v>1.228</v>
      </c>
      <c r="E4680" s="55">
        <v>0</v>
      </c>
      <c r="F4680" s="53">
        <v>1.0580000000000001</v>
      </c>
      <c r="G4680" s="53">
        <v>1.228</v>
      </c>
    </row>
    <row r="4681" spans="1:7" x14ac:dyDescent="0.15">
      <c r="A4681" s="53">
        <v>168103</v>
      </c>
      <c r="B4681" s="11" t="s">
        <v>6710</v>
      </c>
      <c r="C4681" s="53">
        <v>0.94499999999999995</v>
      </c>
      <c r="D4681" s="53">
        <v>0.94499999999999995</v>
      </c>
      <c r="E4681" s="55">
        <v>0</v>
      </c>
      <c r="F4681" s="53">
        <v>0.94499999999999995</v>
      </c>
      <c r="G4681" s="53">
        <v>0.94499999999999995</v>
      </c>
    </row>
    <row r="4682" spans="1:7" x14ac:dyDescent="0.15">
      <c r="A4682" s="53">
        <v>519226</v>
      </c>
      <c r="B4682" s="11" t="s">
        <v>8736</v>
      </c>
      <c r="C4682" s="53">
        <v>1.0092000000000001</v>
      </c>
      <c r="D4682" s="53">
        <v>1.0382</v>
      </c>
      <c r="E4682" s="55">
        <v>0</v>
      </c>
      <c r="F4682" s="53">
        <v>1.0092000000000001</v>
      </c>
      <c r="G4682" s="53">
        <v>1.0382</v>
      </c>
    </row>
    <row r="4683" spans="1:7" x14ac:dyDescent="0.15">
      <c r="A4683" s="53">
        <v>4548</v>
      </c>
      <c r="B4683" s="11" t="s">
        <v>7359</v>
      </c>
      <c r="C4683" s="53">
        <v>1.036</v>
      </c>
      <c r="D4683" s="53">
        <v>1.077</v>
      </c>
      <c r="E4683" s="55">
        <v>0</v>
      </c>
      <c r="F4683" s="53">
        <v>1.036</v>
      </c>
      <c r="G4683" s="53">
        <v>1.077</v>
      </c>
    </row>
    <row r="4684" spans="1:7" x14ac:dyDescent="0.15">
      <c r="A4684" s="53">
        <v>519519</v>
      </c>
      <c r="B4684" s="11" t="s">
        <v>8717</v>
      </c>
      <c r="C4684" s="53">
        <v>1.016</v>
      </c>
      <c r="D4684" s="53">
        <v>1.4262999999999999</v>
      </c>
      <c r="E4684" s="55">
        <v>0</v>
      </c>
      <c r="F4684" s="53">
        <v>1.016</v>
      </c>
      <c r="G4684" s="53">
        <v>1.4262999999999999</v>
      </c>
    </row>
    <row r="4685" spans="1:7" x14ac:dyDescent="0.15">
      <c r="A4685" s="53">
        <v>4172</v>
      </c>
      <c r="B4685" s="11" t="s">
        <v>9114</v>
      </c>
      <c r="C4685" s="53">
        <v>1.0073000000000001</v>
      </c>
      <c r="D4685" s="53">
        <v>1.0392999999999999</v>
      </c>
      <c r="E4685" s="55">
        <v>0</v>
      </c>
      <c r="F4685" s="53">
        <v>1.0073000000000001</v>
      </c>
      <c r="G4685" s="53">
        <v>1.0392999999999999</v>
      </c>
    </row>
    <row r="4686" spans="1:7" x14ac:dyDescent="0.15">
      <c r="A4686" s="53">
        <v>649</v>
      </c>
      <c r="B4686" s="11" t="s">
        <v>110</v>
      </c>
      <c r="C4686" s="53">
        <v>1.0329999999999999</v>
      </c>
      <c r="D4686" s="53">
        <v>1.2649999999999999</v>
      </c>
      <c r="E4686" s="55">
        <v>0</v>
      </c>
      <c r="F4686" s="53">
        <v>1.0329999999999999</v>
      </c>
      <c r="G4686" s="53">
        <v>1.2649999999999999</v>
      </c>
    </row>
    <row r="4687" spans="1:7" x14ac:dyDescent="0.15">
      <c r="A4687" s="53">
        <v>4052</v>
      </c>
      <c r="B4687" s="11" t="s">
        <v>9973</v>
      </c>
      <c r="C4687" s="53">
        <v>1.0133000000000001</v>
      </c>
      <c r="D4687" s="53">
        <v>1.0379</v>
      </c>
      <c r="E4687" s="55">
        <v>0</v>
      </c>
      <c r="F4687" s="53">
        <v>1.0133000000000001</v>
      </c>
      <c r="G4687" s="53">
        <v>1.0379</v>
      </c>
    </row>
    <row r="4688" spans="1:7" x14ac:dyDescent="0.15">
      <c r="A4688" s="53">
        <v>1989</v>
      </c>
      <c r="B4688" s="11" t="s">
        <v>8550</v>
      </c>
      <c r="C4688" s="53">
        <v>1.0149999999999999</v>
      </c>
      <c r="D4688" s="53">
        <v>1.026</v>
      </c>
      <c r="E4688" s="55">
        <v>0</v>
      </c>
      <c r="F4688" s="53">
        <v>1.0149999999999999</v>
      </c>
      <c r="G4688" s="53">
        <v>1.026</v>
      </c>
    </row>
    <row r="4689" spans="1:7" x14ac:dyDescent="0.15">
      <c r="A4689" s="53">
        <v>84</v>
      </c>
      <c r="B4689" s="11" t="s">
        <v>10096</v>
      </c>
      <c r="C4689" s="53">
        <v>1.143</v>
      </c>
      <c r="D4689" s="53">
        <v>1.179</v>
      </c>
      <c r="E4689" s="55">
        <v>0</v>
      </c>
      <c r="F4689" s="53">
        <v>1.143</v>
      </c>
      <c r="G4689" s="53">
        <v>1.179</v>
      </c>
    </row>
    <row r="4690" spans="1:7" x14ac:dyDescent="0.15">
      <c r="A4690" s="53">
        <v>582202</v>
      </c>
      <c r="B4690" s="11" t="s">
        <v>8880</v>
      </c>
      <c r="C4690" s="53">
        <v>1.0629999999999999</v>
      </c>
      <c r="D4690" s="53">
        <v>1.373</v>
      </c>
      <c r="E4690" s="55">
        <v>0</v>
      </c>
      <c r="F4690" s="53">
        <v>1.0629999999999999</v>
      </c>
      <c r="G4690" s="53">
        <v>1.373</v>
      </c>
    </row>
    <row r="4691" spans="1:7" x14ac:dyDescent="0.15">
      <c r="A4691" s="53">
        <v>519740</v>
      </c>
      <c r="B4691" s="11" t="s">
        <v>10707</v>
      </c>
      <c r="C4691" s="53">
        <v>1.038</v>
      </c>
      <c r="D4691" s="53">
        <v>1.22</v>
      </c>
      <c r="E4691" s="55">
        <v>0</v>
      </c>
      <c r="F4691" s="53">
        <v>1.038</v>
      </c>
      <c r="G4691" s="53">
        <v>1.22</v>
      </c>
    </row>
    <row r="4692" spans="1:7" x14ac:dyDescent="0.15">
      <c r="A4692" s="53">
        <v>4789</v>
      </c>
      <c r="B4692" s="11" t="s">
        <v>10876</v>
      </c>
      <c r="C4692" s="53">
        <v>1.0001</v>
      </c>
      <c r="D4692" s="53">
        <v>1.0001</v>
      </c>
      <c r="E4692" s="55">
        <v>0</v>
      </c>
      <c r="F4692" s="53">
        <v>1.0001</v>
      </c>
      <c r="G4692" s="53">
        <v>1.0001</v>
      </c>
    </row>
    <row r="4693" spans="1:7" x14ac:dyDescent="0.15">
      <c r="A4693" s="53">
        <v>2117</v>
      </c>
      <c r="B4693" s="11" t="s">
        <v>9336</v>
      </c>
      <c r="C4693" s="53">
        <v>1.04</v>
      </c>
      <c r="D4693" s="53">
        <v>1.18</v>
      </c>
      <c r="E4693" s="55">
        <v>0</v>
      </c>
      <c r="F4693" s="53">
        <v>1.04</v>
      </c>
      <c r="G4693" s="53">
        <v>1.18</v>
      </c>
    </row>
    <row r="4694" spans="1:7" x14ac:dyDescent="0.15">
      <c r="A4694" s="53">
        <v>1834</v>
      </c>
      <c r="B4694" s="11" t="s">
        <v>8885</v>
      </c>
      <c r="C4694" s="53">
        <v>1</v>
      </c>
      <c r="D4694" s="53">
        <v>1</v>
      </c>
      <c r="E4694" s="55">
        <v>0</v>
      </c>
      <c r="F4694" s="53">
        <v>1</v>
      </c>
      <c r="G4694" s="53">
        <v>1</v>
      </c>
    </row>
    <row r="4695" spans="1:7" x14ac:dyDescent="0.15">
      <c r="A4695" s="53">
        <v>2442</v>
      </c>
      <c r="B4695" s="11" t="s">
        <v>9308</v>
      </c>
      <c r="C4695" s="53">
        <v>1.0105</v>
      </c>
      <c r="D4695" s="53">
        <v>1.0497000000000001</v>
      </c>
      <c r="E4695" s="55">
        <v>0</v>
      </c>
      <c r="F4695" s="53">
        <v>1.0105</v>
      </c>
      <c r="G4695" s="53">
        <v>1.0497000000000001</v>
      </c>
    </row>
    <row r="4696" spans="1:7" x14ac:dyDescent="0.15">
      <c r="A4696" s="53">
        <v>519663</v>
      </c>
      <c r="B4696" s="11" t="s">
        <v>9895</v>
      </c>
      <c r="C4696" s="53">
        <v>1.6160000000000001</v>
      </c>
      <c r="D4696" s="53">
        <v>1.6160000000000001</v>
      </c>
      <c r="E4696" s="55">
        <v>0</v>
      </c>
      <c r="F4696" s="53">
        <v>1.6160000000000001</v>
      </c>
      <c r="G4696" s="53">
        <v>1.6160000000000001</v>
      </c>
    </row>
    <row r="4697" spans="1:7" x14ac:dyDescent="0.15">
      <c r="A4697" s="53">
        <v>2486</v>
      </c>
      <c r="B4697" s="11" t="s">
        <v>7380</v>
      </c>
      <c r="C4697" s="53">
        <v>1.0129999999999999</v>
      </c>
      <c r="D4697" s="53">
        <v>1.0589999999999999</v>
      </c>
      <c r="E4697" s="55">
        <v>0</v>
      </c>
      <c r="F4697" s="53">
        <v>1.0129999999999999</v>
      </c>
      <c r="G4697" s="53">
        <v>1.0589999999999999</v>
      </c>
    </row>
    <row r="4698" spans="1:7" x14ac:dyDescent="0.15">
      <c r="A4698" s="53">
        <v>3733</v>
      </c>
      <c r="B4698" s="11" t="s">
        <v>8630</v>
      </c>
      <c r="C4698" s="53">
        <v>1.0076000000000001</v>
      </c>
      <c r="D4698" s="53">
        <v>1.0266</v>
      </c>
      <c r="E4698" s="55">
        <v>0</v>
      </c>
      <c r="F4698" s="53">
        <v>1.0076000000000001</v>
      </c>
      <c r="G4698" s="53">
        <v>1.0266</v>
      </c>
    </row>
    <row r="4699" spans="1:7" x14ac:dyDescent="0.15">
      <c r="A4699" s="53">
        <v>2535</v>
      </c>
      <c r="B4699" s="11" t="s">
        <v>7378</v>
      </c>
      <c r="C4699" s="53">
        <v>1.1910000000000001</v>
      </c>
      <c r="D4699" s="53">
        <v>1.1910000000000001</v>
      </c>
      <c r="E4699" s="55">
        <v>0</v>
      </c>
      <c r="F4699" s="53">
        <v>1.1910000000000001</v>
      </c>
      <c r="G4699" s="53">
        <v>1.1910000000000001</v>
      </c>
    </row>
    <row r="4700" spans="1:7" x14ac:dyDescent="0.15">
      <c r="A4700" s="53">
        <v>150057</v>
      </c>
      <c r="B4700" s="11" t="s">
        <v>111</v>
      </c>
      <c r="C4700" s="53">
        <v>1.0029999999999999</v>
      </c>
      <c r="D4700" s="53">
        <v>1.351</v>
      </c>
      <c r="E4700" s="55">
        <v>0</v>
      </c>
      <c r="F4700" s="53">
        <v>1.0029999999999999</v>
      </c>
      <c r="G4700" s="53">
        <v>1.351</v>
      </c>
    </row>
    <row r="4701" spans="1:7" x14ac:dyDescent="0.15">
      <c r="A4701" s="53">
        <v>422</v>
      </c>
      <c r="B4701" s="11" t="s">
        <v>8597</v>
      </c>
      <c r="C4701" s="53">
        <v>1.093</v>
      </c>
      <c r="D4701" s="53">
        <v>1.093</v>
      </c>
      <c r="E4701" s="55">
        <v>0</v>
      </c>
      <c r="F4701" s="53">
        <v>1.093</v>
      </c>
      <c r="G4701" s="53">
        <v>1.093</v>
      </c>
    </row>
    <row r="4702" spans="1:7" x14ac:dyDescent="0.15">
      <c r="A4702" s="53">
        <v>150203</v>
      </c>
      <c r="B4702" s="11" t="s">
        <v>7105</v>
      </c>
      <c r="C4702" s="53">
        <v>1.0089999999999999</v>
      </c>
      <c r="D4702" s="53">
        <v>1.1559999999999999</v>
      </c>
      <c r="E4702" s="55">
        <v>0</v>
      </c>
      <c r="F4702" s="53">
        <v>1.0089999999999999</v>
      </c>
      <c r="G4702" s="53">
        <v>1.1559999999999999</v>
      </c>
    </row>
    <row r="4703" spans="1:7" x14ac:dyDescent="0.15">
      <c r="A4703" s="53">
        <v>2578</v>
      </c>
      <c r="B4703" s="11" t="s">
        <v>10132</v>
      </c>
      <c r="C4703" s="53">
        <v>1.0129999999999999</v>
      </c>
      <c r="D4703" s="53">
        <v>1.0309999999999999</v>
      </c>
      <c r="E4703" s="55">
        <v>0</v>
      </c>
      <c r="F4703" s="53">
        <v>1.0129999999999999</v>
      </c>
      <c r="G4703" s="53">
        <v>1.0309999999999999</v>
      </c>
    </row>
    <row r="4704" spans="1:7" x14ac:dyDescent="0.15">
      <c r="A4704" s="53">
        <v>371120</v>
      </c>
      <c r="B4704" s="11" t="s">
        <v>8649</v>
      </c>
      <c r="C4704" s="53">
        <v>1.377</v>
      </c>
      <c r="D4704" s="53">
        <v>1.377</v>
      </c>
      <c r="E4704" s="55">
        <v>0</v>
      </c>
      <c r="F4704" s="53">
        <v>1.377</v>
      </c>
      <c r="G4704" s="53">
        <v>1.377</v>
      </c>
    </row>
    <row r="4705" spans="1:7" x14ac:dyDescent="0.15">
      <c r="A4705" s="53">
        <v>161022</v>
      </c>
      <c r="B4705" s="11" t="s">
        <v>9765</v>
      </c>
      <c r="C4705" s="53">
        <v>0.70399999999999996</v>
      </c>
      <c r="D4705" s="53">
        <v>1.5780000000000001</v>
      </c>
      <c r="E4705" s="55">
        <v>0</v>
      </c>
      <c r="F4705" s="53">
        <v>0.70399999999999996</v>
      </c>
      <c r="G4705" s="53">
        <v>1.5780000000000001</v>
      </c>
    </row>
    <row r="4706" spans="1:7" x14ac:dyDescent="0.15">
      <c r="A4706" s="53">
        <v>4333</v>
      </c>
      <c r="B4706" s="11" t="s">
        <v>8625</v>
      </c>
      <c r="C4706" s="53">
        <v>1.1839999999999999</v>
      </c>
      <c r="D4706" s="53">
        <v>1.1839999999999999</v>
      </c>
      <c r="E4706" s="55">
        <v>0</v>
      </c>
      <c r="F4706" s="53">
        <v>1.1839999999999999</v>
      </c>
      <c r="G4706" s="53">
        <v>1.1839999999999999</v>
      </c>
    </row>
    <row r="4707" spans="1:7" x14ac:dyDescent="0.15">
      <c r="A4707" s="53">
        <v>150287</v>
      </c>
      <c r="B4707" s="11" t="s">
        <v>7102</v>
      </c>
      <c r="C4707" s="53">
        <v>1.0089999999999999</v>
      </c>
      <c r="D4707" s="53">
        <v>1.1499999999999999</v>
      </c>
      <c r="E4707" s="55">
        <v>0</v>
      </c>
      <c r="F4707" s="53">
        <v>1.0089999999999999</v>
      </c>
      <c r="G4707" s="53">
        <v>1.1499999999999999</v>
      </c>
    </row>
    <row r="4708" spans="1:7" x14ac:dyDescent="0.15">
      <c r="A4708" s="53">
        <v>2584</v>
      </c>
      <c r="B4708" s="11" t="s">
        <v>7146</v>
      </c>
      <c r="C4708" s="53">
        <v>1.0329999999999999</v>
      </c>
      <c r="D4708" s="53">
        <v>1.0329999999999999</v>
      </c>
      <c r="E4708" s="55">
        <v>0</v>
      </c>
      <c r="F4708" s="53">
        <v>1.0329999999999999</v>
      </c>
      <c r="G4708" s="53">
        <v>1.0329999999999999</v>
      </c>
    </row>
    <row r="4709" spans="1:7" x14ac:dyDescent="0.15">
      <c r="A4709" s="53">
        <v>2592</v>
      </c>
      <c r="B4709" s="11" t="s">
        <v>9091</v>
      </c>
      <c r="C4709" s="53">
        <v>1.137</v>
      </c>
      <c r="D4709" s="53">
        <v>1.361</v>
      </c>
      <c r="E4709" s="55">
        <v>0</v>
      </c>
      <c r="F4709" s="53">
        <v>1.137</v>
      </c>
      <c r="G4709" s="53">
        <v>1.361</v>
      </c>
    </row>
    <row r="4710" spans="1:7" x14ac:dyDescent="0.15">
      <c r="A4710" s="53">
        <v>160618</v>
      </c>
      <c r="B4710" s="11" t="s">
        <v>7388</v>
      </c>
      <c r="C4710" s="53">
        <v>1.1559999999999999</v>
      </c>
      <c r="D4710" s="53">
        <v>1.5209999999999999</v>
      </c>
      <c r="E4710" s="55">
        <v>0</v>
      </c>
      <c r="F4710" s="53">
        <v>1.1559999999999999</v>
      </c>
      <c r="G4710" s="53">
        <v>1.5209999999999999</v>
      </c>
    </row>
    <row r="4711" spans="1:7" x14ac:dyDescent="0.15">
      <c r="A4711" s="53">
        <v>2638</v>
      </c>
      <c r="B4711" s="11" t="s">
        <v>8557</v>
      </c>
      <c r="C4711" s="53">
        <v>1.02</v>
      </c>
      <c r="D4711" s="53">
        <v>1.048</v>
      </c>
      <c r="E4711" s="55">
        <v>0</v>
      </c>
      <c r="F4711" s="53">
        <v>1.02</v>
      </c>
      <c r="G4711" s="53">
        <v>1.048</v>
      </c>
    </row>
    <row r="4712" spans="1:7" x14ac:dyDescent="0.15">
      <c r="A4712" s="53">
        <v>675051</v>
      </c>
      <c r="B4712" s="11" t="s">
        <v>592</v>
      </c>
      <c r="C4712" s="53">
        <v>1.046</v>
      </c>
      <c r="D4712" s="53">
        <v>1.046</v>
      </c>
      <c r="E4712" s="55">
        <v>0</v>
      </c>
      <c r="F4712" s="53">
        <v>1.046</v>
      </c>
      <c r="G4712" s="53">
        <v>1.046</v>
      </c>
    </row>
    <row r="4713" spans="1:7" x14ac:dyDescent="0.15">
      <c r="A4713" s="53">
        <v>395</v>
      </c>
      <c r="B4713" s="11" t="s">
        <v>8862</v>
      </c>
      <c r="C4713" s="53">
        <v>1.163</v>
      </c>
      <c r="D4713" s="53">
        <v>1.163</v>
      </c>
      <c r="E4713" s="55">
        <v>0</v>
      </c>
      <c r="F4713" s="53">
        <v>1.163</v>
      </c>
      <c r="G4713" s="53">
        <v>1.163</v>
      </c>
    </row>
    <row r="4714" spans="1:7" x14ac:dyDescent="0.15">
      <c r="A4714" s="53">
        <v>2682</v>
      </c>
      <c r="B4714" s="11" t="s">
        <v>8555</v>
      </c>
      <c r="C4714" s="53">
        <v>1.016</v>
      </c>
      <c r="D4714" s="53">
        <v>1.016</v>
      </c>
      <c r="E4714" s="55">
        <v>0</v>
      </c>
      <c r="F4714" s="53">
        <v>1.016</v>
      </c>
      <c r="G4714" s="53">
        <v>1.016</v>
      </c>
    </row>
    <row r="4715" spans="1:7" x14ac:dyDescent="0.15">
      <c r="A4715" s="53">
        <v>202110</v>
      </c>
      <c r="B4715" s="11" t="s">
        <v>8911</v>
      </c>
      <c r="C4715" s="53">
        <v>1.169</v>
      </c>
      <c r="D4715" s="53">
        <v>1.1990000000000001</v>
      </c>
      <c r="E4715" s="55">
        <v>0</v>
      </c>
      <c r="F4715" s="53">
        <v>1.169</v>
      </c>
      <c r="G4715" s="53">
        <v>1.1990000000000001</v>
      </c>
    </row>
    <row r="4716" spans="1:7" x14ac:dyDescent="0.15">
      <c r="A4716" s="53">
        <v>1055</v>
      </c>
      <c r="B4716" s="11" t="s">
        <v>10204</v>
      </c>
      <c r="C4716" s="53">
        <v>1.103</v>
      </c>
      <c r="D4716" s="53">
        <v>1.103</v>
      </c>
      <c r="E4716" s="55">
        <v>0</v>
      </c>
      <c r="F4716" s="53">
        <v>1.103</v>
      </c>
      <c r="G4716" s="53">
        <v>1.103</v>
      </c>
    </row>
    <row r="4717" spans="1:7" x14ac:dyDescent="0.15">
      <c r="A4717" s="53">
        <v>5025</v>
      </c>
      <c r="B4717" s="11" t="s">
        <v>10745</v>
      </c>
      <c r="C4717" s="53">
        <v>1.0369999999999999</v>
      </c>
      <c r="D4717" s="53">
        <v>1.0369999999999999</v>
      </c>
      <c r="E4717" s="55">
        <v>0</v>
      </c>
      <c r="F4717" s="53">
        <v>1.0369999999999999</v>
      </c>
      <c r="G4717" s="53">
        <v>1.0369999999999999</v>
      </c>
    </row>
    <row r="4718" spans="1:7" x14ac:dyDescent="0.15">
      <c r="A4718" s="53">
        <v>2046</v>
      </c>
      <c r="B4718" s="11" t="s">
        <v>7151</v>
      </c>
      <c r="C4718" s="53">
        <v>1.0469999999999999</v>
      </c>
      <c r="D4718" s="53">
        <v>1.0469999999999999</v>
      </c>
      <c r="E4718" s="55">
        <v>0</v>
      </c>
      <c r="F4718" s="53">
        <v>1.0469999999999999</v>
      </c>
      <c r="G4718" s="53">
        <v>1.0469999999999999</v>
      </c>
    </row>
    <row r="4719" spans="1:7" x14ac:dyDescent="0.15">
      <c r="A4719" s="53">
        <v>3407</v>
      </c>
      <c r="B4719" s="11" t="s">
        <v>8749</v>
      </c>
      <c r="C4719" s="53">
        <v>1.044</v>
      </c>
      <c r="D4719" s="53">
        <v>1.044</v>
      </c>
      <c r="E4719" s="55">
        <v>0</v>
      </c>
      <c r="F4719" s="53">
        <v>1.044</v>
      </c>
      <c r="G4719" s="53">
        <v>1.044</v>
      </c>
    </row>
    <row r="4720" spans="1:7" x14ac:dyDescent="0.15">
      <c r="A4720" s="53">
        <v>150100</v>
      </c>
      <c r="B4720" s="11" t="s">
        <v>7090</v>
      </c>
      <c r="C4720" s="53">
        <v>1.0049999999999999</v>
      </c>
      <c r="D4720" s="53">
        <v>1.288</v>
      </c>
      <c r="E4720" s="55">
        <v>0</v>
      </c>
      <c r="F4720" s="53">
        <v>1.0049999999999999</v>
      </c>
      <c r="G4720" s="53">
        <v>1.288</v>
      </c>
    </row>
    <row r="4721" spans="1:7" x14ac:dyDescent="0.15">
      <c r="A4721" s="53">
        <v>2208</v>
      </c>
      <c r="B4721" s="11" t="s">
        <v>9832</v>
      </c>
      <c r="C4721" s="53">
        <v>1.046</v>
      </c>
      <c r="D4721" s="53">
        <v>1.046</v>
      </c>
      <c r="E4721" s="55">
        <v>0</v>
      </c>
      <c r="F4721" s="53">
        <v>1.046</v>
      </c>
      <c r="G4721" s="53">
        <v>1.046</v>
      </c>
    </row>
    <row r="4722" spans="1:7" x14ac:dyDescent="0.15">
      <c r="A4722" s="53">
        <v>150094</v>
      </c>
      <c r="B4722" s="11" t="s">
        <v>6180</v>
      </c>
      <c r="C4722" s="53">
        <v>1.006</v>
      </c>
      <c r="D4722" s="53">
        <v>1.3220000000000001</v>
      </c>
      <c r="E4722" s="55">
        <v>0</v>
      </c>
      <c r="F4722" s="53">
        <v>1.006</v>
      </c>
      <c r="G4722" s="53">
        <v>1.3220000000000001</v>
      </c>
    </row>
    <row r="4723" spans="1:7" x14ac:dyDescent="0.15">
      <c r="A4723" s="53">
        <v>2817</v>
      </c>
      <c r="B4723" s="11" t="s">
        <v>9797</v>
      </c>
      <c r="C4723" s="53">
        <v>1.0129999999999999</v>
      </c>
      <c r="D4723" s="53">
        <v>1.0229999999999999</v>
      </c>
      <c r="E4723" s="55">
        <v>0</v>
      </c>
      <c r="F4723" s="53">
        <v>1.0129999999999999</v>
      </c>
      <c r="G4723" s="53">
        <v>1.0229999999999999</v>
      </c>
    </row>
    <row r="4724" spans="1:7" x14ac:dyDescent="0.15">
      <c r="A4724" s="53">
        <v>164902</v>
      </c>
      <c r="B4724" s="11" t="s">
        <v>10717</v>
      </c>
      <c r="C4724" s="53">
        <v>1.395</v>
      </c>
      <c r="D4724" s="53">
        <v>1.506</v>
      </c>
      <c r="E4724" s="55">
        <v>0</v>
      </c>
      <c r="F4724" s="53">
        <v>1.395</v>
      </c>
      <c r="G4724" s="53">
        <v>1.506</v>
      </c>
    </row>
    <row r="4725" spans="1:7" x14ac:dyDescent="0.15">
      <c r="A4725" s="53">
        <v>150329</v>
      </c>
      <c r="B4725" s="11" t="s">
        <v>7097</v>
      </c>
      <c r="C4725" s="53">
        <v>1.0069999999999999</v>
      </c>
      <c r="D4725" s="53">
        <v>1.119</v>
      </c>
      <c r="E4725" s="55">
        <v>0</v>
      </c>
      <c r="F4725" s="53">
        <v>1.0069999999999999</v>
      </c>
      <c r="G4725" s="53">
        <v>1.119</v>
      </c>
    </row>
    <row r="4726" spans="1:7" x14ac:dyDescent="0.15">
      <c r="A4726" s="53">
        <v>161824</v>
      </c>
      <c r="B4726" s="11" t="s">
        <v>8827</v>
      </c>
      <c r="C4726" s="53">
        <v>1.024</v>
      </c>
      <c r="D4726" s="53">
        <v>1.024</v>
      </c>
      <c r="E4726" s="55">
        <v>0</v>
      </c>
      <c r="F4726" s="53">
        <v>1.024</v>
      </c>
      <c r="G4726" s="53">
        <v>1.024</v>
      </c>
    </row>
    <row r="4727" spans="1:7" x14ac:dyDescent="0.15">
      <c r="A4727" s="53">
        <v>550018</v>
      </c>
      <c r="B4727" s="11" t="s">
        <v>6986</v>
      </c>
      <c r="C4727" s="53">
        <v>1.0209999999999999</v>
      </c>
      <c r="D4727" s="53">
        <v>1.377</v>
      </c>
      <c r="E4727" s="55">
        <v>0</v>
      </c>
      <c r="F4727" s="53">
        <v>1.0209999999999999</v>
      </c>
      <c r="G4727" s="53">
        <v>1.377</v>
      </c>
    </row>
    <row r="4728" spans="1:7" x14ac:dyDescent="0.15">
      <c r="A4728" s="53">
        <v>4627</v>
      </c>
      <c r="B4728" s="11" t="s">
        <v>9303</v>
      </c>
      <c r="C4728" s="53">
        <v>0.99870000000000003</v>
      </c>
      <c r="D4728" s="53">
        <v>0.99870000000000003</v>
      </c>
      <c r="E4728" s="55">
        <v>0</v>
      </c>
      <c r="F4728" s="53">
        <v>0.99870000000000003</v>
      </c>
      <c r="G4728" s="53">
        <v>0.99870000000000003</v>
      </c>
    </row>
    <row r="4729" spans="1:7" x14ac:dyDescent="0.15">
      <c r="A4729" s="53">
        <v>4491</v>
      </c>
      <c r="B4729" s="11" t="s">
        <v>8835</v>
      </c>
      <c r="C4729" s="53">
        <v>1.0176000000000001</v>
      </c>
      <c r="D4729" s="53">
        <v>1.0176000000000001</v>
      </c>
      <c r="E4729" s="55">
        <v>0</v>
      </c>
      <c r="F4729" s="53">
        <v>1.0176000000000001</v>
      </c>
      <c r="G4729" s="53">
        <v>1.0176000000000001</v>
      </c>
    </row>
    <row r="4730" spans="1:7" x14ac:dyDescent="0.15">
      <c r="A4730" s="53">
        <v>20035</v>
      </c>
      <c r="B4730" s="11" t="s">
        <v>6070</v>
      </c>
      <c r="C4730" s="53">
        <v>0.94299999999999995</v>
      </c>
      <c r="D4730" s="53">
        <v>0.94299999999999995</v>
      </c>
      <c r="E4730" s="55">
        <v>0</v>
      </c>
      <c r="F4730" s="53">
        <v>0.94299999999999995</v>
      </c>
      <c r="G4730" s="53">
        <v>0.94299999999999995</v>
      </c>
    </row>
    <row r="4731" spans="1:7" x14ac:dyDescent="0.15">
      <c r="A4731" s="53">
        <v>1023</v>
      </c>
      <c r="B4731" s="11" t="s">
        <v>9844</v>
      </c>
      <c r="C4731" s="53">
        <v>1.097</v>
      </c>
      <c r="D4731" s="53">
        <v>1.202</v>
      </c>
      <c r="E4731" s="55">
        <v>0</v>
      </c>
      <c r="F4731" s="53">
        <v>1.097</v>
      </c>
      <c r="G4731" s="53">
        <v>1.202</v>
      </c>
    </row>
    <row r="4732" spans="1:7" x14ac:dyDescent="0.15">
      <c r="A4732" s="53">
        <v>4988</v>
      </c>
      <c r="B4732" s="11" t="s">
        <v>123</v>
      </c>
      <c r="C4732" s="53">
        <v>1.0074000000000001</v>
      </c>
      <c r="D4732" s="53">
        <v>1.0074000000000001</v>
      </c>
      <c r="E4732" s="55">
        <v>0</v>
      </c>
      <c r="F4732" s="53">
        <v>1.0074000000000001</v>
      </c>
      <c r="G4732" s="53">
        <v>1.0074000000000001</v>
      </c>
    </row>
    <row r="4733" spans="1:7" x14ac:dyDescent="0.15">
      <c r="A4733" s="53">
        <v>3290</v>
      </c>
      <c r="B4733" s="11" t="s">
        <v>122</v>
      </c>
      <c r="C4733" s="53">
        <v>1.0248999999999999</v>
      </c>
      <c r="D4733" s="53">
        <v>1.0248999999999999</v>
      </c>
      <c r="E4733" s="55">
        <v>0</v>
      </c>
      <c r="F4733" s="53">
        <v>1.0248999999999999</v>
      </c>
      <c r="G4733" s="53">
        <v>1.0248999999999999</v>
      </c>
    </row>
    <row r="4734" spans="1:7" x14ac:dyDescent="0.15">
      <c r="A4734" s="53">
        <v>519726</v>
      </c>
      <c r="B4734" s="11" t="s">
        <v>10704</v>
      </c>
      <c r="C4734" s="53">
        <v>1.02</v>
      </c>
      <c r="D4734" s="53">
        <v>1.395</v>
      </c>
      <c r="E4734" s="55">
        <v>0</v>
      </c>
      <c r="F4734" s="53">
        <v>1.02</v>
      </c>
      <c r="G4734" s="53">
        <v>1.395</v>
      </c>
    </row>
    <row r="4735" spans="1:7" x14ac:dyDescent="0.15">
      <c r="A4735" s="53">
        <v>360008</v>
      </c>
      <c r="B4735" s="11" t="s">
        <v>9335</v>
      </c>
      <c r="C4735" s="53">
        <v>1.133</v>
      </c>
      <c r="D4735" s="53">
        <v>1.379</v>
      </c>
      <c r="E4735" s="55">
        <v>0</v>
      </c>
      <c r="F4735" s="53">
        <v>1.133</v>
      </c>
      <c r="G4735" s="53">
        <v>1.379</v>
      </c>
    </row>
    <row r="4736" spans="1:7" x14ac:dyDescent="0.15">
      <c r="A4736" s="53">
        <v>2228</v>
      </c>
      <c r="B4736" s="11" t="s">
        <v>64</v>
      </c>
      <c r="C4736" s="53">
        <v>1.1559999999999999</v>
      </c>
      <c r="D4736" s="53">
        <v>1.1559999999999999</v>
      </c>
      <c r="E4736" s="55">
        <v>0</v>
      </c>
      <c r="F4736" s="53">
        <v>1.1559999999999999</v>
      </c>
      <c r="G4736" s="53">
        <v>1.1559999999999999</v>
      </c>
    </row>
    <row r="4737" spans="1:7" x14ac:dyDescent="0.15">
      <c r="A4737" s="53">
        <v>1791</v>
      </c>
      <c r="B4737" s="11" t="s">
        <v>5993</v>
      </c>
      <c r="C4737" s="53">
        <v>0.96399999999999997</v>
      </c>
      <c r="D4737" s="53">
        <v>0.96399999999999997</v>
      </c>
      <c r="E4737" s="55">
        <v>0</v>
      </c>
      <c r="F4737" s="53">
        <v>0.96399999999999997</v>
      </c>
      <c r="G4737" s="53">
        <v>0.96399999999999997</v>
      </c>
    </row>
    <row r="4738" spans="1:7" x14ac:dyDescent="0.15">
      <c r="A4738" s="53">
        <v>310379</v>
      </c>
      <c r="B4738" s="11" t="s">
        <v>8997</v>
      </c>
      <c r="C4738" s="53">
        <v>1.024</v>
      </c>
      <c r="D4738" s="53">
        <v>1.464</v>
      </c>
      <c r="E4738" s="55">
        <v>0</v>
      </c>
      <c r="F4738" s="53">
        <v>1.024</v>
      </c>
      <c r="G4738" s="53">
        <v>1.464</v>
      </c>
    </row>
    <row r="4739" spans="1:7" x14ac:dyDescent="0.15">
      <c r="A4739" s="53">
        <v>3163</v>
      </c>
      <c r="B4739" s="11" t="s">
        <v>8761</v>
      </c>
      <c r="C4739" s="53">
        <v>1.0036</v>
      </c>
      <c r="D4739" s="53">
        <v>1.0441</v>
      </c>
      <c r="E4739" s="55">
        <v>0</v>
      </c>
      <c r="F4739" s="53">
        <v>1.0036</v>
      </c>
      <c r="G4739" s="53">
        <v>1.0441</v>
      </c>
    </row>
    <row r="4740" spans="1:7" x14ac:dyDescent="0.15">
      <c r="A4740" s="53">
        <v>5486</v>
      </c>
      <c r="B4740" s="11" t="s">
        <v>10746</v>
      </c>
      <c r="C4740" s="53">
        <v>0.97219999999999995</v>
      </c>
      <c r="D4740" s="53">
        <v>0.97219999999999995</v>
      </c>
      <c r="E4740" s="55">
        <v>0</v>
      </c>
      <c r="F4740" s="53">
        <v>0.97219999999999995</v>
      </c>
      <c r="G4740" s="53">
        <v>0.97219999999999995</v>
      </c>
    </row>
    <row r="4741" spans="1:7" x14ac:dyDescent="0.15">
      <c r="A4741" s="53">
        <v>519786</v>
      </c>
      <c r="B4741" s="11" t="s">
        <v>10736</v>
      </c>
      <c r="C4741" s="53">
        <v>1.0129999999999999</v>
      </c>
      <c r="D4741" s="53">
        <v>1.046</v>
      </c>
      <c r="E4741" s="55">
        <v>0</v>
      </c>
      <c r="F4741" s="53">
        <v>1.0129999999999999</v>
      </c>
      <c r="G4741" s="53">
        <v>1.046</v>
      </c>
    </row>
    <row r="4742" spans="1:7" x14ac:dyDescent="0.15">
      <c r="A4742" s="53">
        <v>3149</v>
      </c>
      <c r="B4742" s="11" t="s">
        <v>9095</v>
      </c>
      <c r="C4742" s="53">
        <v>1.4227000000000001</v>
      </c>
      <c r="D4742" s="53">
        <v>1.4227000000000001</v>
      </c>
      <c r="E4742" s="55">
        <v>0</v>
      </c>
      <c r="F4742" s="53">
        <v>1.4227000000000001</v>
      </c>
      <c r="G4742" s="53">
        <v>1.4227000000000001</v>
      </c>
    </row>
    <row r="4743" spans="1:7" x14ac:dyDescent="0.15">
      <c r="A4743" s="53">
        <v>2531</v>
      </c>
      <c r="B4743" s="11" t="s">
        <v>9820</v>
      </c>
      <c r="C4743" s="53">
        <v>1.0269999999999999</v>
      </c>
      <c r="D4743" s="53">
        <v>1.0269999999999999</v>
      </c>
      <c r="E4743" s="55">
        <v>0</v>
      </c>
      <c r="F4743" s="53">
        <v>1.0269999999999999</v>
      </c>
      <c r="G4743" s="53">
        <v>1.0269999999999999</v>
      </c>
    </row>
    <row r="4744" spans="1:7" x14ac:dyDescent="0.15">
      <c r="A4744" s="53">
        <v>1899</v>
      </c>
      <c r="B4744" s="11" t="s">
        <v>5692</v>
      </c>
      <c r="C4744" s="53">
        <v>0.70599999999999996</v>
      </c>
      <c r="D4744" s="53">
        <v>0.70599999999999996</v>
      </c>
      <c r="E4744" s="55">
        <v>0</v>
      </c>
      <c r="F4744" s="53">
        <v>0.70599999999999996</v>
      </c>
      <c r="G4744" s="53">
        <v>0.70599999999999996</v>
      </c>
    </row>
    <row r="4745" spans="1:7" x14ac:dyDescent="0.15">
      <c r="A4745" s="53">
        <v>519024</v>
      </c>
      <c r="B4745" s="11" t="s">
        <v>8812</v>
      </c>
      <c r="C4745" s="53">
        <v>1.2010000000000001</v>
      </c>
      <c r="D4745" s="53">
        <v>1.41</v>
      </c>
      <c r="E4745" s="55">
        <v>0</v>
      </c>
      <c r="F4745" s="53">
        <v>1.2010000000000001</v>
      </c>
      <c r="G4745" s="53">
        <v>1.41</v>
      </c>
    </row>
    <row r="4746" spans="1:7" x14ac:dyDescent="0.15">
      <c r="A4746" s="53">
        <v>104</v>
      </c>
      <c r="B4746" s="11" t="s">
        <v>95</v>
      </c>
      <c r="C4746" s="53">
        <v>1.052</v>
      </c>
      <c r="D4746" s="53">
        <v>1.262</v>
      </c>
      <c r="E4746" s="55">
        <v>0</v>
      </c>
      <c r="F4746" s="53">
        <v>1.052</v>
      </c>
      <c r="G4746" s="53">
        <v>1.262</v>
      </c>
    </row>
    <row r="4747" spans="1:7" x14ac:dyDescent="0.15">
      <c r="A4747" s="53">
        <v>255</v>
      </c>
      <c r="B4747" s="11" t="s">
        <v>62</v>
      </c>
      <c r="C4747" s="53">
        <v>1.0840000000000001</v>
      </c>
      <c r="D4747" s="53">
        <v>1.3120000000000001</v>
      </c>
      <c r="E4747" s="55">
        <v>0</v>
      </c>
      <c r="F4747" s="53">
        <v>1.0840000000000001</v>
      </c>
      <c r="G4747" s="53">
        <v>1.3120000000000001</v>
      </c>
    </row>
    <row r="4748" spans="1:7" x14ac:dyDescent="0.15">
      <c r="A4748" s="53">
        <v>690202</v>
      </c>
      <c r="B4748" s="11" t="s">
        <v>8833</v>
      </c>
      <c r="C4748" s="53">
        <v>1.772</v>
      </c>
      <c r="D4748" s="53">
        <v>1.9019999999999999</v>
      </c>
      <c r="E4748" s="55">
        <v>0</v>
      </c>
      <c r="F4748" s="53">
        <v>1.772</v>
      </c>
      <c r="G4748" s="53">
        <v>1.9019999999999999</v>
      </c>
    </row>
    <row r="4749" spans="1:7" x14ac:dyDescent="0.15">
      <c r="A4749" s="53">
        <v>2155</v>
      </c>
      <c r="B4749" s="11" t="s">
        <v>10226</v>
      </c>
      <c r="C4749" s="53">
        <v>1.0285</v>
      </c>
      <c r="D4749" s="53">
        <v>1.0285</v>
      </c>
      <c r="E4749" s="55">
        <v>0</v>
      </c>
      <c r="F4749" s="53">
        <v>1.0285</v>
      </c>
      <c r="G4749" s="53">
        <v>1.0285</v>
      </c>
    </row>
    <row r="4750" spans="1:7" x14ac:dyDescent="0.15">
      <c r="A4750" s="53">
        <v>164210</v>
      </c>
      <c r="B4750" s="11" t="s">
        <v>6077</v>
      </c>
      <c r="C4750" s="53">
        <v>1.006</v>
      </c>
      <c r="D4750" s="53">
        <v>1.5149999999999999</v>
      </c>
      <c r="E4750" s="55">
        <v>0</v>
      </c>
      <c r="F4750" s="53">
        <v>1.006</v>
      </c>
      <c r="G4750" s="53">
        <v>1.5149999999999999</v>
      </c>
    </row>
    <row r="4751" spans="1:7" x14ac:dyDescent="0.15">
      <c r="A4751" s="53">
        <v>4870</v>
      </c>
      <c r="B4751" s="11" t="s">
        <v>6304</v>
      </c>
      <c r="C4751" s="53">
        <v>0.77300000000000002</v>
      </c>
      <c r="D4751" s="53">
        <v>0.77300000000000002</v>
      </c>
      <c r="E4751" s="55">
        <v>0</v>
      </c>
      <c r="F4751" s="53">
        <v>0.77300000000000002</v>
      </c>
      <c r="G4751" s="53">
        <v>0.77300000000000002</v>
      </c>
    </row>
    <row r="4752" spans="1:7" x14ac:dyDescent="0.15">
      <c r="A4752" s="53">
        <v>932</v>
      </c>
      <c r="B4752" s="11" t="s">
        <v>8874</v>
      </c>
      <c r="C4752" s="53">
        <v>1.177</v>
      </c>
      <c r="D4752" s="53">
        <v>1.177</v>
      </c>
      <c r="E4752" s="55">
        <v>0</v>
      </c>
      <c r="F4752" s="53">
        <v>1.177</v>
      </c>
      <c r="G4752" s="53">
        <v>1.177</v>
      </c>
    </row>
    <row r="4753" spans="1:7" x14ac:dyDescent="0.15">
      <c r="A4753" s="53">
        <v>150138</v>
      </c>
      <c r="B4753" s="11" t="s">
        <v>8806</v>
      </c>
      <c r="C4753" s="53">
        <v>1.01</v>
      </c>
      <c r="D4753" s="53">
        <v>0</v>
      </c>
      <c r="E4753" s="55">
        <v>0</v>
      </c>
      <c r="F4753" s="53">
        <v>1.01</v>
      </c>
      <c r="G4753" s="53">
        <v>0</v>
      </c>
    </row>
    <row r="4754" spans="1:7" x14ac:dyDescent="0.15">
      <c r="A4754" s="53">
        <v>160523</v>
      </c>
      <c r="B4754" s="11" t="s">
        <v>10069</v>
      </c>
      <c r="C4754" s="53">
        <v>0.97799999999999998</v>
      </c>
      <c r="D4754" s="53">
        <v>1.024</v>
      </c>
      <c r="E4754" s="55">
        <v>0</v>
      </c>
      <c r="F4754" s="53">
        <v>0.97799999999999998</v>
      </c>
      <c r="G4754" s="53">
        <v>1.024</v>
      </c>
    </row>
    <row r="4755" spans="1:7" x14ac:dyDescent="0.15">
      <c r="A4755" s="53">
        <v>2650</v>
      </c>
      <c r="B4755" s="11" t="s">
        <v>10079</v>
      </c>
      <c r="C4755" s="53">
        <v>1.0089999999999999</v>
      </c>
      <c r="D4755" s="53">
        <v>1.0269999999999999</v>
      </c>
      <c r="E4755" s="55">
        <v>0</v>
      </c>
      <c r="F4755" s="53">
        <v>1.0089999999999999</v>
      </c>
      <c r="G4755" s="53">
        <v>1.0269999999999999</v>
      </c>
    </row>
    <row r="4756" spans="1:7" x14ac:dyDescent="0.15">
      <c r="A4756" s="53">
        <v>2204</v>
      </c>
      <c r="B4756" s="11" t="s">
        <v>6176</v>
      </c>
      <c r="C4756" s="53">
        <v>1.008</v>
      </c>
      <c r="D4756" s="53">
        <v>1.008</v>
      </c>
      <c r="E4756" s="55">
        <v>0</v>
      </c>
      <c r="F4756" s="53">
        <v>1.008</v>
      </c>
      <c r="G4756" s="53">
        <v>1.008</v>
      </c>
    </row>
    <row r="4757" spans="1:7" x14ac:dyDescent="0.15">
      <c r="A4757" s="53">
        <v>3963</v>
      </c>
      <c r="B4757" s="11" t="s">
        <v>9942</v>
      </c>
      <c r="C4757" s="53">
        <v>1.0313000000000001</v>
      </c>
      <c r="D4757" s="53">
        <v>1.0313000000000001</v>
      </c>
      <c r="E4757" s="55">
        <v>0</v>
      </c>
      <c r="F4757" s="53">
        <v>1.0313000000000001</v>
      </c>
      <c r="G4757" s="53">
        <v>1.0313000000000001</v>
      </c>
    </row>
    <row r="4758" spans="1:7" x14ac:dyDescent="0.15">
      <c r="A4758" s="53">
        <v>590009</v>
      </c>
      <c r="B4758" s="11" t="s">
        <v>7176</v>
      </c>
      <c r="C4758" s="53">
        <v>1.107</v>
      </c>
      <c r="D4758" s="53">
        <v>1.3560000000000001</v>
      </c>
      <c r="E4758" s="55">
        <v>0</v>
      </c>
      <c r="F4758" s="53">
        <v>1.107</v>
      </c>
      <c r="G4758" s="53">
        <v>1.3560000000000001</v>
      </c>
    </row>
    <row r="4759" spans="1:7" x14ac:dyDescent="0.15">
      <c r="A4759" s="53">
        <v>2073</v>
      </c>
      <c r="B4759" s="11" t="s">
        <v>8842</v>
      </c>
      <c r="C4759" s="53">
        <v>1.0089999999999999</v>
      </c>
      <c r="D4759" s="53">
        <v>1.0509999999999999</v>
      </c>
      <c r="E4759" s="55">
        <v>0</v>
      </c>
      <c r="F4759" s="53">
        <v>1.0089999999999999</v>
      </c>
      <c r="G4759" s="53">
        <v>1.0509999999999999</v>
      </c>
    </row>
    <row r="4760" spans="1:7" x14ac:dyDescent="0.15">
      <c r="A4760" s="53">
        <v>519061</v>
      </c>
      <c r="B4760" s="11" t="s">
        <v>8674</v>
      </c>
      <c r="C4760" s="53">
        <v>1.7</v>
      </c>
      <c r="D4760" s="53">
        <v>2.2400000000000002</v>
      </c>
      <c r="E4760" s="55">
        <v>0</v>
      </c>
      <c r="F4760" s="53">
        <v>1.7</v>
      </c>
      <c r="G4760" s="53">
        <v>2.2400000000000002</v>
      </c>
    </row>
    <row r="4761" spans="1:7" x14ac:dyDescent="0.15">
      <c r="A4761" s="53">
        <v>4089</v>
      </c>
      <c r="B4761" s="11" t="s">
        <v>8705</v>
      </c>
      <c r="C4761" s="53">
        <v>1.0189999999999999</v>
      </c>
      <c r="D4761" s="53">
        <v>1.042</v>
      </c>
      <c r="E4761" s="55">
        <v>0</v>
      </c>
      <c r="F4761" s="53">
        <v>1.0189999999999999</v>
      </c>
      <c r="G4761" s="53">
        <v>1.042</v>
      </c>
    </row>
    <row r="4762" spans="1:7" x14ac:dyDescent="0.15">
      <c r="A4762" s="53">
        <v>519669</v>
      </c>
      <c r="B4762" s="11" t="s">
        <v>8637</v>
      </c>
      <c r="C4762" s="53">
        <v>1.274</v>
      </c>
      <c r="D4762" s="53">
        <v>1.415</v>
      </c>
      <c r="E4762" s="55">
        <v>0</v>
      </c>
      <c r="F4762" s="53">
        <v>1.274</v>
      </c>
      <c r="G4762" s="53">
        <v>1.415</v>
      </c>
    </row>
    <row r="4763" spans="1:7" x14ac:dyDescent="0.15">
      <c r="A4763" s="53">
        <v>1156</v>
      </c>
      <c r="B4763" s="11" t="s">
        <v>8966</v>
      </c>
      <c r="C4763" s="53">
        <v>0.98699999999999999</v>
      </c>
      <c r="D4763" s="53">
        <v>0.98699999999999999</v>
      </c>
      <c r="E4763" s="55">
        <v>0</v>
      </c>
      <c r="F4763" s="53">
        <v>0.98699999999999999</v>
      </c>
      <c r="G4763" s="53">
        <v>0.98699999999999999</v>
      </c>
    </row>
    <row r="4764" spans="1:7" x14ac:dyDescent="0.15">
      <c r="A4764" s="53">
        <v>3250</v>
      </c>
      <c r="B4764" s="11" t="s">
        <v>7401</v>
      </c>
      <c r="C4764" s="53">
        <v>1.0692999999999999</v>
      </c>
      <c r="D4764" s="53">
        <v>1.0692999999999999</v>
      </c>
      <c r="E4764" s="55">
        <v>0</v>
      </c>
      <c r="F4764" s="53">
        <v>1.0692999999999999</v>
      </c>
      <c r="G4764" s="53">
        <v>1.0692999999999999</v>
      </c>
    </row>
    <row r="4765" spans="1:7" x14ac:dyDescent="0.15">
      <c r="A4765" s="53">
        <v>3527</v>
      </c>
      <c r="B4765" s="11" t="s">
        <v>7278</v>
      </c>
      <c r="C4765" s="53">
        <v>1.0083</v>
      </c>
      <c r="D4765" s="53">
        <v>1.0367999999999999</v>
      </c>
      <c r="E4765" s="55">
        <v>0</v>
      </c>
      <c r="F4765" s="53">
        <v>1.0083</v>
      </c>
      <c r="G4765" s="53">
        <v>1.0367999999999999</v>
      </c>
    </row>
    <row r="4766" spans="1:7" x14ac:dyDescent="0.15">
      <c r="A4766" s="53">
        <v>502041</v>
      </c>
      <c r="B4766" s="11" t="s">
        <v>8850</v>
      </c>
      <c r="C4766" s="53">
        <v>1.01</v>
      </c>
      <c r="D4766" s="53">
        <v>0</v>
      </c>
      <c r="E4766" s="55">
        <v>0</v>
      </c>
      <c r="F4766" s="53">
        <v>1.01</v>
      </c>
      <c r="G4766" s="53">
        <v>0</v>
      </c>
    </row>
    <row r="4767" spans="1:7" x14ac:dyDescent="0.15">
      <c r="A4767" s="53">
        <v>2923</v>
      </c>
      <c r="B4767" s="11" t="s">
        <v>8628</v>
      </c>
      <c r="C4767" s="53">
        <v>1.2190000000000001</v>
      </c>
      <c r="D4767" s="53">
        <v>1.2190000000000001</v>
      </c>
      <c r="E4767" s="55">
        <v>0</v>
      </c>
      <c r="F4767" s="53">
        <v>1.2190000000000001</v>
      </c>
      <c r="G4767" s="53">
        <v>1.2190000000000001</v>
      </c>
    </row>
    <row r="4768" spans="1:7" x14ac:dyDescent="0.15">
      <c r="A4768" s="53">
        <v>360013</v>
      </c>
      <c r="B4768" s="11" t="s">
        <v>9236</v>
      </c>
      <c r="C4768" s="53">
        <v>1.038</v>
      </c>
      <c r="D4768" s="53">
        <v>1.369</v>
      </c>
      <c r="E4768" s="55">
        <v>0</v>
      </c>
      <c r="F4768" s="53">
        <v>1.038</v>
      </c>
      <c r="G4768" s="53">
        <v>1.369</v>
      </c>
    </row>
    <row r="4769" spans="1:7" x14ac:dyDescent="0.15">
      <c r="A4769" s="53">
        <v>52</v>
      </c>
      <c r="B4769" s="11" t="s">
        <v>8579</v>
      </c>
      <c r="C4769" s="53">
        <v>1.0549999999999999</v>
      </c>
      <c r="D4769" s="53">
        <v>1.2130000000000001</v>
      </c>
      <c r="E4769" s="55">
        <v>0</v>
      </c>
      <c r="F4769" s="53">
        <v>1.0549999999999999</v>
      </c>
      <c r="G4769" s="53">
        <v>1.2130000000000001</v>
      </c>
    </row>
    <row r="4770" spans="1:7" x14ac:dyDescent="0.15">
      <c r="A4770" s="53">
        <v>3049</v>
      </c>
      <c r="B4770" s="11" t="s">
        <v>8774</v>
      </c>
      <c r="C4770" s="53">
        <v>1.0289999999999999</v>
      </c>
      <c r="D4770" s="53">
        <v>1.0289999999999999</v>
      </c>
      <c r="E4770" s="55">
        <v>0</v>
      </c>
      <c r="F4770" s="53">
        <v>1.0289999999999999</v>
      </c>
      <c r="G4770" s="53">
        <v>1.0289999999999999</v>
      </c>
    </row>
    <row r="4771" spans="1:7" x14ac:dyDescent="0.15">
      <c r="A4771" s="53">
        <v>4220</v>
      </c>
      <c r="B4771" s="11" t="s">
        <v>8779</v>
      </c>
      <c r="C4771" s="53">
        <v>1.0498000000000001</v>
      </c>
      <c r="D4771" s="53">
        <v>1.3697999999999999</v>
      </c>
      <c r="E4771" s="55">
        <v>0</v>
      </c>
      <c r="F4771" s="53">
        <v>1.0498000000000001</v>
      </c>
      <c r="G4771" s="53">
        <v>1.3697999999999999</v>
      </c>
    </row>
    <row r="4772" spans="1:7" x14ac:dyDescent="0.15">
      <c r="A4772" s="53">
        <v>162715</v>
      </c>
      <c r="B4772" s="11" t="s">
        <v>9246</v>
      </c>
      <c r="C4772" s="53">
        <v>1.1040000000000001</v>
      </c>
      <c r="D4772" s="53">
        <v>1.145</v>
      </c>
      <c r="E4772" s="55">
        <v>0</v>
      </c>
      <c r="F4772" s="53">
        <v>1.1040000000000001</v>
      </c>
      <c r="G4772" s="53">
        <v>1.145</v>
      </c>
    </row>
    <row r="4773" spans="1:7" x14ac:dyDescent="0.15">
      <c r="A4773" s="53">
        <v>675</v>
      </c>
      <c r="B4773" s="11" t="s">
        <v>7365</v>
      </c>
      <c r="C4773" s="53">
        <v>1.014</v>
      </c>
      <c r="D4773" s="53">
        <v>1.1419999999999999</v>
      </c>
      <c r="E4773" s="55">
        <v>0</v>
      </c>
      <c r="F4773" s="53">
        <v>1.014</v>
      </c>
      <c r="G4773" s="53">
        <v>1.1419999999999999</v>
      </c>
    </row>
    <row r="4774" spans="1:7" x14ac:dyDescent="0.15">
      <c r="A4774" s="53">
        <v>92</v>
      </c>
      <c r="B4774" s="11" t="s">
        <v>10169</v>
      </c>
      <c r="C4774" s="53">
        <v>1.0029999999999999</v>
      </c>
      <c r="D4774" s="53">
        <v>1.194</v>
      </c>
      <c r="E4774" s="55">
        <v>0</v>
      </c>
      <c r="F4774" s="53">
        <v>1.0029999999999999</v>
      </c>
      <c r="G4774" s="53">
        <v>1.194</v>
      </c>
    </row>
    <row r="4775" spans="1:7" x14ac:dyDescent="0.15">
      <c r="A4775" s="53">
        <v>3033</v>
      </c>
      <c r="B4775" s="11" t="s">
        <v>8824</v>
      </c>
      <c r="C4775" s="53">
        <v>0.98099999999999998</v>
      </c>
      <c r="D4775" s="53">
        <v>0.98099999999999998</v>
      </c>
      <c r="E4775" s="55">
        <v>0</v>
      </c>
      <c r="F4775" s="53">
        <v>0.98099999999999998</v>
      </c>
      <c r="G4775" s="53">
        <v>0.98099999999999998</v>
      </c>
    </row>
    <row r="4776" spans="1:7" x14ac:dyDescent="0.15">
      <c r="A4776" s="53">
        <v>115</v>
      </c>
      <c r="B4776" s="11" t="s">
        <v>10450</v>
      </c>
      <c r="C4776" s="53">
        <v>1.111</v>
      </c>
      <c r="D4776" s="53">
        <v>1.2470000000000001</v>
      </c>
      <c r="E4776" s="55">
        <v>0</v>
      </c>
      <c r="F4776" s="53">
        <v>1.111</v>
      </c>
      <c r="G4776" s="53">
        <v>1.2470000000000001</v>
      </c>
    </row>
    <row r="4777" spans="1:7" x14ac:dyDescent="0.15">
      <c r="A4777" s="53">
        <v>1872</v>
      </c>
      <c r="B4777" s="11" t="s">
        <v>10456</v>
      </c>
      <c r="C4777" s="53">
        <v>1.0049999999999999</v>
      </c>
      <c r="D4777" s="53">
        <v>1.159</v>
      </c>
      <c r="E4777" s="55">
        <v>0</v>
      </c>
      <c r="F4777" s="53">
        <v>1.0049999999999999</v>
      </c>
      <c r="G4777" s="53">
        <v>1.159</v>
      </c>
    </row>
    <row r="4778" spans="1:7" x14ac:dyDescent="0.15">
      <c r="A4778" s="53">
        <v>166904</v>
      </c>
      <c r="B4778" s="11" t="s">
        <v>8571</v>
      </c>
      <c r="C4778" s="53">
        <v>1.0449999999999999</v>
      </c>
      <c r="D4778" s="53">
        <v>1.37</v>
      </c>
      <c r="E4778" s="55">
        <v>0</v>
      </c>
      <c r="F4778" s="53">
        <v>1.0449999999999999</v>
      </c>
      <c r="G4778" s="53">
        <v>1.37</v>
      </c>
    </row>
    <row r="4779" spans="1:7" x14ac:dyDescent="0.15">
      <c r="A4779" s="53">
        <v>2524</v>
      </c>
      <c r="B4779" s="11" t="s">
        <v>8816</v>
      </c>
      <c r="C4779" s="53">
        <v>1.01</v>
      </c>
      <c r="D4779" s="53">
        <v>1.0149999999999999</v>
      </c>
      <c r="E4779" s="55">
        <v>0</v>
      </c>
      <c r="F4779" s="53">
        <v>1.01</v>
      </c>
      <c r="G4779" s="53">
        <v>1.0149999999999999</v>
      </c>
    </row>
    <row r="4780" spans="1:7" x14ac:dyDescent="0.15">
      <c r="A4780" s="53">
        <v>261002</v>
      </c>
      <c r="B4780" s="11" t="s">
        <v>8174</v>
      </c>
      <c r="C4780" s="53">
        <v>1.379</v>
      </c>
      <c r="D4780" s="53">
        <v>1.389</v>
      </c>
      <c r="E4780" s="55">
        <v>0</v>
      </c>
      <c r="F4780" s="53">
        <v>1.379</v>
      </c>
      <c r="G4780" s="53">
        <v>1.389</v>
      </c>
    </row>
    <row r="4781" spans="1:7" x14ac:dyDescent="0.15">
      <c r="A4781" s="53">
        <v>258</v>
      </c>
      <c r="B4781" s="11" t="s">
        <v>8524</v>
      </c>
      <c r="C4781" s="53">
        <v>0.998</v>
      </c>
      <c r="D4781" s="53">
        <v>1.167</v>
      </c>
      <c r="E4781" s="55">
        <v>0</v>
      </c>
      <c r="F4781" s="53">
        <v>0.998</v>
      </c>
      <c r="G4781" s="53">
        <v>1.167</v>
      </c>
    </row>
    <row r="4782" spans="1:7" x14ac:dyDescent="0.15">
      <c r="A4782" s="53">
        <v>160134</v>
      </c>
      <c r="B4782" s="11" t="s">
        <v>8556</v>
      </c>
      <c r="C4782" s="53">
        <v>1.0129999999999999</v>
      </c>
      <c r="D4782" s="53">
        <v>1.244</v>
      </c>
      <c r="E4782" s="55">
        <v>0</v>
      </c>
      <c r="F4782" s="53">
        <v>1.0129999999999999</v>
      </c>
      <c r="G4782" s="53">
        <v>1.244</v>
      </c>
    </row>
    <row r="4783" spans="1:7" x14ac:dyDescent="0.15">
      <c r="A4783" s="53">
        <v>150153</v>
      </c>
      <c r="B4783" s="11" t="s">
        <v>9575</v>
      </c>
      <c r="C4783" s="53">
        <v>0.40200000000000002</v>
      </c>
      <c r="D4783" s="53">
        <v>2.234</v>
      </c>
      <c r="E4783" s="55">
        <v>0</v>
      </c>
      <c r="F4783" s="53">
        <v>0.40200000000000002</v>
      </c>
      <c r="G4783" s="53">
        <v>2.234</v>
      </c>
    </row>
    <row r="4784" spans="1:7" x14ac:dyDescent="0.15">
      <c r="A4784" s="53">
        <v>150281</v>
      </c>
      <c r="B4784" s="11" t="s">
        <v>8856</v>
      </c>
      <c r="C4784" s="53">
        <v>1.01</v>
      </c>
      <c r="D4784" s="53">
        <v>0</v>
      </c>
      <c r="E4784" s="55">
        <v>0</v>
      </c>
      <c r="F4784" s="53">
        <v>1.01</v>
      </c>
      <c r="G4784" s="53">
        <v>0</v>
      </c>
    </row>
    <row r="4785" spans="1:7" x14ac:dyDescent="0.15">
      <c r="A4785" s="53">
        <v>161506</v>
      </c>
      <c r="B4785" s="11" t="s">
        <v>8605</v>
      </c>
      <c r="C4785" s="53">
        <v>1.1160000000000001</v>
      </c>
      <c r="D4785" s="53">
        <v>1.466</v>
      </c>
      <c r="E4785" s="55">
        <v>0</v>
      </c>
      <c r="F4785" s="53">
        <v>1.1160000000000001</v>
      </c>
      <c r="G4785" s="53">
        <v>1.466</v>
      </c>
    </row>
    <row r="4786" spans="1:7" x14ac:dyDescent="0.15">
      <c r="A4786" s="53">
        <v>4705</v>
      </c>
      <c r="B4786" s="11" t="s">
        <v>8539</v>
      </c>
      <c r="C4786" s="53">
        <v>1.01</v>
      </c>
      <c r="D4786" s="53">
        <v>1.01</v>
      </c>
      <c r="E4786" s="55">
        <v>0</v>
      </c>
      <c r="F4786" s="53">
        <v>1.01</v>
      </c>
      <c r="G4786" s="53">
        <v>1.01</v>
      </c>
    </row>
    <row r="4787" spans="1:7" x14ac:dyDescent="0.15">
      <c r="A4787" s="53">
        <v>1904</v>
      </c>
      <c r="B4787" s="11" t="s">
        <v>9207</v>
      </c>
      <c r="C4787" s="53">
        <v>1.1299999999999999</v>
      </c>
      <c r="D4787" s="53">
        <v>1.143</v>
      </c>
      <c r="E4787" s="55">
        <v>0</v>
      </c>
      <c r="F4787" s="53">
        <v>1.1299999999999999</v>
      </c>
      <c r="G4787" s="53">
        <v>1.143</v>
      </c>
    </row>
    <row r="4788" spans="1:7" x14ac:dyDescent="0.15">
      <c r="A4788" s="53">
        <v>334</v>
      </c>
      <c r="B4788" s="11" t="s">
        <v>97</v>
      </c>
      <c r="C4788" s="53">
        <v>1.0820000000000001</v>
      </c>
      <c r="D4788" s="53">
        <v>1.1020000000000001</v>
      </c>
      <c r="E4788" s="55">
        <v>0</v>
      </c>
      <c r="F4788" s="53">
        <v>1.0820000000000001</v>
      </c>
      <c r="G4788" s="53">
        <v>1.1020000000000001</v>
      </c>
    </row>
    <row r="4789" spans="1:7" x14ac:dyDescent="0.15">
      <c r="A4789" s="53">
        <v>2026</v>
      </c>
      <c r="B4789" s="11" t="s">
        <v>9215</v>
      </c>
      <c r="C4789" s="53">
        <v>1.105</v>
      </c>
      <c r="D4789" s="53">
        <v>1.135</v>
      </c>
      <c r="E4789" s="55">
        <v>0</v>
      </c>
      <c r="F4789" s="53">
        <v>1.105</v>
      </c>
      <c r="G4789" s="53">
        <v>1.135</v>
      </c>
    </row>
    <row r="4790" spans="1:7" x14ac:dyDescent="0.15">
      <c r="A4790" s="53">
        <v>1943</v>
      </c>
      <c r="B4790" s="11" t="s">
        <v>8888</v>
      </c>
      <c r="C4790" s="53">
        <v>1.1299999999999999</v>
      </c>
      <c r="D4790" s="53">
        <v>1.1299999999999999</v>
      </c>
      <c r="E4790" s="55">
        <v>0</v>
      </c>
      <c r="F4790" s="53">
        <v>1.1299999999999999</v>
      </c>
      <c r="G4790" s="53">
        <v>1.1299999999999999</v>
      </c>
    </row>
    <row r="4791" spans="1:7" x14ac:dyDescent="0.15">
      <c r="A4791" s="53">
        <v>164703</v>
      </c>
      <c r="B4791" s="11" t="s">
        <v>8899</v>
      </c>
      <c r="C4791" s="53">
        <v>0.83</v>
      </c>
      <c r="D4791" s="53">
        <v>1.5880000000000001</v>
      </c>
      <c r="E4791" s="55">
        <v>0</v>
      </c>
      <c r="F4791" s="53">
        <v>0.83</v>
      </c>
      <c r="G4791" s="53">
        <v>1.5880000000000001</v>
      </c>
    </row>
    <row r="4792" spans="1:7" x14ac:dyDescent="0.15">
      <c r="A4792" s="53">
        <v>1299</v>
      </c>
      <c r="B4792" s="11" t="s">
        <v>8907</v>
      </c>
      <c r="C4792" s="53">
        <v>1.008</v>
      </c>
      <c r="D4792" s="53">
        <v>1.1040000000000001</v>
      </c>
      <c r="E4792" s="55">
        <v>0</v>
      </c>
      <c r="F4792" s="53">
        <v>1.008</v>
      </c>
      <c r="G4792" s="53">
        <v>1.1040000000000001</v>
      </c>
    </row>
    <row r="4793" spans="1:7" x14ac:dyDescent="0.15">
      <c r="A4793" s="53">
        <v>3709</v>
      </c>
      <c r="B4793" s="11" t="s">
        <v>9926</v>
      </c>
      <c r="C4793" s="53">
        <v>1.0031000000000001</v>
      </c>
      <c r="D4793" s="53">
        <v>1.0355000000000001</v>
      </c>
      <c r="E4793" s="55">
        <v>0</v>
      </c>
      <c r="F4793" s="53">
        <v>1.0031000000000001</v>
      </c>
      <c r="G4793" s="53">
        <v>1.0355000000000001</v>
      </c>
    </row>
    <row r="4794" spans="1:7" x14ac:dyDescent="0.15">
      <c r="A4794" s="53">
        <v>305</v>
      </c>
      <c r="B4794" s="11" t="s">
        <v>7143</v>
      </c>
      <c r="C4794" s="53">
        <v>1.0329999999999999</v>
      </c>
      <c r="D4794" s="53">
        <v>1.254</v>
      </c>
      <c r="E4794" s="55">
        <v>0</v>
      </c>
      <c r="F4794" s="53">
        <v>1.0329999999999999</v>
      </c>
      <c r="G4794" s="53">
        <v>1.254</v>
      </c>
    </row>
    <row r="4795" spans="1:7" x14ac:dyDescent="0.15">
      <c r="A4795" s="53">
        <v>150305</v>
      </c>
      <c r="B4795" s="11" t="s">
        <v>6076</v>
      </c>
      <c r="C4795" s="53">
        <v>1.0069999999999999</v>
      </c>
      <c r="D4795" s="53">
        <v>1.127</v>
      </c>
      <c r="E4795" s="55">
        <v>0</v>
      </c>
      <c r="F4795" s="53">
        <v>1.0069999999999999</v>
      </c>
      <c r="G4795" s="53">
        <v>1.127</v>
      </c>
    </row>
    <row r="4796" spans="1:7" x14ac:dyDescent="0.15">
      <c r="A4796" s="53">
        <v>2645</v>
      </c>
      <c r="B4796" s="11" t="s">
        <v>6166</v>
      </c>
      <c r="C4796" s="53">
        <v>1.0169999999999999</v>
      </c>
      <c r="D4796" s="53">
        <v>1.0169999999999999</v>
      </c>
      <c r="E4796" s="55">
        <v>0</v>
      </c>
      <c r="F4796" s="53">
        <v>1.0169999999999999</v>
      </c>
      <c r="G4796" s="53">
        <v>1.0169999999999999</v>
      </c>
    </row>
    <row r="4797" spans="1:7" x14ac:dyDescent="0.15">
      <c r="A4797" s="53">
        <v>161820</v>
      </c>
      <c r="B4797" s="11" t="s">
        <v>8599</v>
      </c>
      <c r="C4797" s="53">
        <v>1.101</v>
      </c>
      <c r="D4797" s="53">
        <v>1.345</v>
      </c>
      <c r="E4797" s="55">
        <v>0</v>
      </c>
      <c r="F4797" s="53">
        <v>1.101</v>
      </c>
      <c r="G4797" s="53">
        <v>1.345</v>
      </c>
    </row>
    <row r="4798" spans="1:7" x14ac:dyDescent="0.15">
      <c r="A4798" s="53">
        <v>2169</v>
      </c>
      <c r="B4798" s="11" t="s">
        <v>8610</v>
      </c>
      <c r="C4798" s="53">
        <v>1.0167999999999999</v>
      </c>
      <c r="D4798" s="53">
        <v>1.0418000000000001</v>
      </c>
      <c r="E4798" s="55">
        <v>0</v>
      </c>
      <c r="F4798" s="53">
        <v>1.0167999999999999</v>
      </c>
      <c r="G4798" s="53">
        <v>1.0418000000000001</v>
      </c>
    </row>
    <row r="4799" spans="1:7" x14ac:dyDescent="0.15">
      <c r="A4799" s="53">
        <v>2756</v>
      </c>
      <c r="B4799" s="11" t="s">
        <v>10209</v>
      </c>
      <c r="C4799" s="53">
        <v>1.036</v>
      </c>
      <c r="D4799" s="53">
        <v>1.0589999999999999</v>
      </c>
      <c r="E4799" s="55">
        <v>0</v>
      </c>
      <c r="F4799" s="53">
        <v>1.036</v>
      </c>
      <c r="G4799" s="53">
        <v>1.0589999999999999</v>
      </c>
    </row>
    <row r="4800" spans="1:7" x14ac:dyDescent="0.15">
      <c r="A4800" s="53">
        <v>2832</v>
      </c>
      <c r="B4800" s="11" t="s">
        <v>7298</v>
      </c>
      <c r="C4800" s="53">
        <v>1.0085</v>
      </c>
      <c r="D4800" s="53">
        <v>1.0526</v>
      </c>
      <c r="E4800" s="55">
        <v>0</v>
      </c>
      <c r="F4800" s="53">
        <v>1.0085</v>
      </c>
      <c r="G4800" s="53">
        <v>1.0526</v>
      </c>
    </row>
    <row r="4801" spans="1:7" x14ac:dyDescent="0.15">
      <c r="A4801" s="53">
        <v>2737</v>
      </c>
      <c r="B4801" s="11" t="s">
        <v>7144</v>
      </c>
      <c r="C4801" s="53">
        <v>1.0349999999999999</v>
      </c>
      <c r="D4801" s="53">
        <v>1.0349999999999999</v>
      </c>
      <c r="E4801" s="55">
        <v>0</v>
      </c>
      <c r="F4801" s="53">
        <v>1.0349999999999999</v>
      </c>
      <c r="G4801" s="53">
        <v>1.0349999999999999</v>
      </c>
    </row>
    <row r="4802" spans="1:7" x14ac:dyDescent="0.15">
      <c r="A4802" s="53">
        <v>150179</v>
      </c>
      <c r="B4802" s="11" t="s">
        <v>7352</v>
      </c>
      <c r="C4802" s="53">
        <v>1.0049999999999999</v>
      </c>
      <c r="D4802" s="53">
        <v>1.1919999999999999</v>
      </c>
      <c r="E4802" s="55">
        <v>0</v>
      </c>
      <c r="F4802" s="53">
        <v>1.0049999999999999</v>
      </c>
      <c r="G4802" s="53">
        <v>1.1919999999999999</v>
      </c>
    </row>
    <row r="4803" spans="1:7" x14ac:dyDescent="0.15">
      <c r="A4803" s="53">
        <v>4136</v>
      </c>
      <c r="B4803" s="11" t="s">
        <v>10023</v>
      </c>
      <c r="C4803" s="53">
        <v>1.0096000000000001</v>
      </c>
      <c r="D4803" s="53">
        <v>1.0396000000000001</v>
      </c>
      <c r="E4803" s="55">
        <v>0</v>
      </c>
      <c r="F4803" s="53">
        <v>1.0096000000000001</v>
      </c>
      <c r="G4803" s="53">
        <v>1.0396000000000001</v>
      </c>
    </row>
    <row r="4804" spans="1:7" x14ac:dyDescent="0.15">
      <c r="A4804" s="53">
        <v>402</v>
      </c>
      <c r="B4804" s="11" t="s">
        <v>7184</v>
      </c>
      <c r="C4804" s="53">
        <v>1.1419999999999999</v>
      </c>
      <c r="D4804" s="53">
        <v>1.2050000000000001</v>
      </c>
      <c r="E4804" s="55">
        <v>0</v>
      </c>
      <c r="F4804" s="53">
        <v>1.1419999999999999</v>
      </c>
      <c r="G4804" s="53">
        <v>1.2050000000000001</v>
      </c>
    </row>
    <row r="4805" spans="1:7" x14ac:dyDescent="0.15">
      <c r="A4805" s="53">
        <v>622</v>
      </c>
      <c r="B4805" s="11" t="s">
        <v>7387</v>
      </c>
      <c r="C4805" s="53">
        <v>1.0629999999999999</v>
      </c>
      <c r="D4805" s="53">
        <v>1.222</v>
      </c>
      <c r="E4805" s="55">
        <v>0</v>
      </c>
      <c r="F4805" s="53">
        <v>1.0629999999999999</v>
      </c>
      <c r="G4805" s="53">
        <v>1.222</v>
      </c>
    </row>
    <row r="4806" spans="1:7" x14ac:dyDescent="0.15">
      <c r="A4806" s="53">
        <v>519929</v>
      </c>
      <c r="B4806" s="11" t="s">
        <v>7632</v>
      </c>
      <c r="C4806" s="53">
        <v>0.78600000000000003</v>
      </c>
      <c r="D4806" s="53">
        <v>0.78600000000000003</v>
      </c>
      <c r="E4806" s="55">
        <v>0</v>
      </c>
      <c r="F4806" s="53">
        <v>0.78600000000000003</v>
      </c>
      <c r="G4806" s="53">
        <v>0.78600000000000003</v>
      </c>
    </row>
    <row r="4807" spans="1:7" x14ac:dyDescent="0.15">
      <c r="A4807" s="53">
        <v>2948</v>
      </c>
      <c r="B4807" s="11" t="s">
        <v>10877</v>
      </c>
      <c r="C4807" s="53">
        <v>1.0096000000000001</v>
      </c>
      <c r="D4807" s="53">
        <v>1.0096000000000001</v>
      </c>
      <c r="E4807" s="55">
        <v>0</v>
      </c>
      <c r="F4807" s="53">
        <v>1.0096000000000001</v>
      </c>
      <c r="G4807" s="53">
        <v>1.0096000000000001</v>
      </c>
    </row>
    <row r="4808" spans="1:7" x14ac:dyDescent="0.15">
      <c r="A4808" s="53">
        <v>3650</v>
      </c>
      <c r="B4808" s="11" t="s">
        <v>7282</v>
      </c>
      <c r="C4808" s="53">
        <v>1.0185</v>
      </c>
      <c r="D4808" s="53">
        <v>1.0375000000000001</v>
      </c>
      <c r="E4808" s="55">
        <v>0</v>
      </c>
      <c r="F4808" s="53">
        <v>1.0185</v>
      </c>
      <c r="G4808" s="53">
        <v>1.0375000000000001</v>
      </c>
    </row>
    <row r="4809" spans="1:7" x14ac:dyDescent="0.15">
      <c r="A4809" s="53">
        <v>164908</v>
      </c>
      <c r="B4809" s="11" t="s">
        <v>10819</v>
      </c>
      <c r="C4809" s="53">
        <v>0.747</v>
      </c>
      <c r="D4809" s="53">
        <v>0.747</v>
      </c>
      <c r="E4809" s="55">
        <v>0</v>
      </c>
      <c r="F4809" s="53">
        <v>0.747</v>
      </c>
      <c r="G4809" s="53">
        <v>0.747</v>
      </c>
    </row>
    <row r="4810" spans="1:7" x14ac:dyDescent="0.15">
      <c r="A4810" s="53">
        <v>2291</v>
      </c>
      <c r="B4810" s="11" t="s">
        <v>8884</v>
      </c>
      <c r="C4810" s="53">
        <v>1.018</v>
      </c>
      <c r="D4810" s="53">
        <v>1.018</v>
      </c>
      <c r="E4810" s="55">
        <v>0</v>
      </c>
      <c r="F4810" s="53">
        <v>1.018</v>
      </c>
      <c r="G4810" s="53">
        <v>1.018</v>
      </c>
    </row>
    <row r="4811" spans="1:7" x14ac:dyDescent="0.15">
      <c r="A4811" s="53">
        <v>3575</v>
      </c>
      <c r="B4811" s="11" t="s">
        <v>6139</v>
      </c>
      <c r="C4811" s="53">
        <v>1.0083</v>
      </c>
      <c r="D4811" s="53">
        <v>1.0385</v>
      </c>
      <c r="E4811" s="55">
        <v>0</v>
      </c>
      <c r="F4811" s="53">
        <v>1.0083</v>
      </c>
      <c r="G4811" s="53">
        <v>1.0385</v>
      </c>
    </row>
    <row r="4812" spans="1:7" x14ac:dyDescent="0.15">
      <c r="A4812" s="53">
        <v>270009</v>
      </c>
      <c r="B4812" s="11" t="s">
        <v>9248</v>
      </c>
      <c r="C4812" s="53">
        <v>1.1240000000000001</v>
      </c>
      <c r="D4812" s="53">
        <v>1.607</v>
      </c>
      <c r="E4812" s="55">
        <v>0</v>
      </c>
      <c r="F4812" s="53">
        <v>1.1240000000000001</v>
      </c>
      <c r="G4812" s="53">
        <v>1.607</v>
      </c>
    </row>
    <row r="4813" spans="1:7" ht="32" x14ac:dyDescent="0.15">
      <c r="A4813" s="53">
        <v>3082</v>
      </c>
      <c r="B4813" s="11" t="s">
        <v>7311</v>
      </c>
      <c r="C4813" s="53">
        <v>1.0175000000000001</v>
      </c>
      <c r="D4813" s="53">
        <v>1.0175000000000001</v>
      </c>
      <c r="E4813" s="55">
        <v>0</v>
      </c>
      <c r="F4813" s="53">
        <v>1.0175000000000001</v>
      </c>
      <c r="G4813" s="53">
        <v>1.0175000000000001</v>
      </c>
    </row>
    <row r="4814" spans="1:7" x14ac:dyDescent="0.15">
      <c r="A4814" s="53">
        <v>2130</v>
      </c>
      <c r="B4814" s="11" t="s">
        <v>9352</v>
      </c>
      <c r="C4814" s="53">
        <v>1.2450000000000001</v>
      </c>
      <c r="D4814" s="53">
        <v>1.2450000000000001</v>
      </c>
      <c r="E4814" s="55">
        <v>0</v>
      </c>
      <c r="F4814" s="53">
        <v>1.2450000000000001</v>
      </c>
      <c r="G4814" s="53">
        <v>1.2450000000000001</v>
      </c>
    </row>
    <row r="4815" spans="1:7" x14ac:dyDescent="0.15">
      <c r="A4815" s="53">
        <v>150251</v>
      </c>
      <c r="B4815" s="11" t="s">
        <v>10088</v>
      </c>
      <c r="C4815" s="53">
        <v>1.0069999999999999</v>
      </c>
      <c r="D4815" s="53">
        <v>1.127</v>
      </c>
      <c r="E4815" s="55">
        <v>0</v>
      </c>
      <c r="F4815" s="53">
        <v>1.0069999999999999</v>
      </c>
      <c r="G4815" s="53">
        <v>1.127</v>
      </c>
    </row>
    <row r="4816" spans="1:7" x14ac:dyDescent="0.15">
      <c r="A4816" s="53">
        <v>745</v>
      </c>
      <c r="B4816" s="11" t="s">
        <v>9321</v>
      </c>
      <c r="C4816" s="53">
        <v>1.1080000000000001</v>
      </c>
      <c r="D4816" s="53">
        <v>1.276</v>
      </c>
      <c r="E4816" s="55">
        <v>0</v>
      </c>
      <c r="F4816" s="53">
        <v>1.1080000000000001</v>
      </c>
      <c r="G4816" s="53">
        <v>1.276</v>
      </c>
    </row>
    <row r="4817" spans="1:7" x14ac:dyDescent="0.15">
      <c r="A4817" s="53">
        <v>150265</v>
      </c>
      <c r="B4817" s="11" t="s">
        <v>7100</v>
      </c>
      <c r="C4817" s="53">
        <v>1.0089999999999999</v>
      </c>
      <c r="D4817" s="53">
        <v>1.1559999999999999</v>
      </c>
      <c r="E4817" s="55">
        <v>0</v>
      </c>
      <c r="F4817" s="53">
        <v>1.0089999999999999</v>
      </c>
      <c r="G4817" s="53">
        <v>1.1559999999999999</v>
      </c>
    </row>
    <row r="4818" spans="1:7" x14ac:dyDescent="0.15">
      <c r="A4818" s="53">
        <v>1919</v>
      </c>
      <c r="B4818" s="11" t="s">
        <v>8871</v>
      </c>
      <c r="C4818" s="53">
        <v>1.0069999999999999</v>
      </c>
      <c r="D4818" s="53">
        <v>1.0229999999999999</v>
      </c>
      <c r="E4818" s="55">
        <v>0</v>
      </c>
      <c r="F4818" s="53">
        <v>1.0069999999999999</v>
      </c>
      <c r="G4818" s="53">
        <v>1.0229999999999999</v>
      </c>
    </row>
    <row r="4819" spans="1:7" x14ac:dyDescent="0.15">
      <c r="A4819" s="53">
        <v>150194</v>
      </c>
      <c r="B4819" s="11" t="s">
        <v>10124</v>
      </c>
      <c r="C4819" s="53">
        <v>1.0069999999999999</v>
      </c>
      <c r="D4819" s="53">
        <v>1.171</v>
      </c>
      <c r="E4819" s="55">
        <v>0</v>
      </c>
      <c r="F4819" s="53">
        <v>1.0069999999999999</v>
      </c>
      <c r="G4819" s="53">
        <v>1.171</v>
      </c>
    </row>
    <row r="4820" spans="1:7" x14ac:dyDescent="0.15">
      <c r="A4820" s="53">
        <v>3038</v>
      </c>
      <c r="B4820" s="11" t="s">
        <v>9270</v>
      </c>
      <c r="C4820" s="53">
        <v>1.0075000000000001</v>
      </c>
      <c r="D4820" s="53">
        <v>1.0255000000000001</v>
      </c>
      <c r="E4820" s="55">
        <v>0</v>
      </c>
      <c r="F4820" s="53">
        <v>1.0075000000000001</v>
      </c>
      <c r="G4820" s="53">
        <v>1.0255000000000001</v>
      </c>
    </row>
    <row r="4821" spans="1:7" x14ac:dyDescent="0.15">
      <c r="A4821" s="53">
        <v>4624</v>
      </c>
      <c r="B4821" s="11" t="s">
        <v>9979</v>
      </c>
      <c r="C4821" s="53">
        <v>1.0169999999999999</v>
      </c>
      <c r="D4821" s="53">
        <v>1.0169999999999999</v>
      </c>
      <c r="E4821" s="55">
        <v>0</v>
      </c>
      <c r="F4821" s="53">
        <v>1.0169999999999999</v>
      </c>
      <c r="G4821" s="53">
        <v>1.0169999999999999</v>
      </c>
    </row>
    <row r="4822" spans="1:7" x14ac:dyDescent="0.15">
      <c r="A4822" s="53">
        <v>3794</v>
      </c>
      <c r="B4822" s="11" t="s">
        <v>7245</v>
      </c>
      <c r="C4822" s="53">
        <v>1.0108999999999999</v>
      </c>
      <c r="D4822" s="53">
        <v>1.0419</v>
      </c>
      <c r="E4822" s="55">
        <v>0</v>
      </c>
      <c r="F4822" s="53">
        <v>1.0108999999999999</v>
      </c>
      <c r="G4822" s="53">
        <v>1.0419</v>
      </c>
    </row>
    <row r="4823" spans="1:7" x14ac:dyDescent="0.15">
      <c r="A4823" s="53">
        <v>91</v>
      </c>
      <c r="B4823" s="11" t="s">
        <v>10091</v>
      </c>
      <c r="C4823" s="53">
        <v>0.995</v>
      </c>
      <c r="D4823" s="53">
        <v>1.2769999999999999</v>
      </c>
      <c r="E4823" s="55">
        <v>0</v>
      </c>
      <c r="F4823" s="53">
        <v>0.995</v>
      </c>
      <c r="G4823" s="53">
        <v>1.2769999999999999</v>
      </c>
    </row>
    <row r="4824" spans="1:7" x14ac:dyDescent="0.15">
      <c r="A4824" s="53">
        <v>2488</v>
      </c>
      <c r="B4824" s="11" t="s">
        <v>8526</v>
      </c>
      <c r="C4824" s="53">
        <v>0.995</v>
      </c>
      <c r="D4824" s="53">
        <v>0.995</v>
      </c>
      <c r="E4824" s="55">
        <v>0</v>
      </c>
      <c r="F4824" s="53">
        <v>0.995</v>
      </c>
      <c r="G4824" s="53">
        <v>0.995</v>
      </c>
    </row>
    <row r="4825" spans="1:7" x14ac:dyDescent="0.15">
      <c r="A4825" s="53">
        <v>150059</v>
      </c>
      <c r="B4825" s="11" t="s">
        <v>8910</v>
      </c>
      <c r="C4825" s="53">
        <v>1.006</v>
      </c>
      <c r="D4825" s="53">
        <v>1.373</v>
      </c>
      <c r="E4825" s="55">
        <v>0</v>
      </c>
      <c r="F4825" s="53">
        <v>1.006</v>
      </c>
      <c r="G4825" s="53">
        <v>1.373</v>
      </c>
    </row>
    <row r="4826" spans="1:7" x14ac:dyDescent="0.15">
      <c r="A4826" s="53">
        <v>3118</v>
      </c>
      <c r="B4826" s="11" t="s">
        <v>9217</v>
      </c>
      <c r="C4826" s="53">
        <v>1.093</v>
      </c>
      <c r="D4826" s="53">
        <v>1.093</v>
      </c>
      <c r="E4826" s="55">
        <v>0</v>
      </c>
      <c r="F4826" s="53">
        <v>1.093</v>
      </c>
      <c r="G4826" s="53">
        <v>1.093</v>
      </c>
    </row>
    <row r="4827" spans="1:7" x14ac:dyDescent="0.15">
      <c r="A4827" s="53">
        <v>2520</v>
      </c>
      <c r="B4827" s="11" t="s">
        <v>10160</v>
      </c>
      <c r="C4827" s="53">
        <v>1.032</v>
      </c>
      <c r="D4827" s="53">
        <v>1.032</v>
      </c>
      <c r="E4827" s="55">
        <v>0</v>
      </c>
      <c r="F4827" s="53">
        <v>1.032</v>
      </c>
      <c r="G4827" s="53">
        <v>1.032</v>
      </c>
    </row>
    <row r="4828" spans="1:7" x14ac:dyDescent="0.15">
      <c r="A4828" s="53">
        <v>188</v>
      </c>
      <c r="B4828" s="11" t="s">
        <v>8724</v>
      </c>
      <c r="C4828" s="53">
        <v>1.0829</v>
      </c>
      <c r="D4828" s="53">
        <v>1.2212000000000001</v>
      </c>
      <c r="E4828" s="55">
        <v>0</v>
      </c>
      <c r="F4828" s="53">
        <v>1.0829</v>
      </c>
      <c r="G4828" s="53">
        <v>1.2212000000000001</v>
      </c>
    </row>
    <row r="4829" spans="1:7" x14ac:dyDescent="0.15">
      <c r="A4829" s="53">
        <v>3230</v>
      </c>
      <c r="B4829" s="11" t="s">
        <v>6844</v>
      </c>
      <c r="C4829" s="53">
        <v>1.069</v>
      </c>
      <c r="D4829" s="53">
        <v>1.069</v>
      </c>
      <c r="E4829" s="55">
        <v>0</v>
      </c>
      <c r="F4829" s="53">
        <v>1.069</v>
      </c>
      <c r="G4829" s="53">
        <v>1.069</v>
      </c>
    </row>
    <row r="4830" spans="1:7" x14ac:dyDescent="0.15">
      <c r="A4830" s="53">
        <v>2543</v>
      </c>
      <c r="B4830" s="11" t="s">
        <v>115</v>
      </c>
      <c r="C4830" s="53">
        <v>1.038</v>
      </c>
      <c r="D4830" s="53">
        <v>1.038</v>
      </c>
      <c r="E4830" s="55">
        <v>0</v>
      </c>
      <c r="F4830" s="53">
        <v>1.038</v>
      </c>
      <c r="G4830" s="53">
        <v>1.038</v>
      </c>
    </row>
    <row r="4831" spans="1:7" x14ac:dyDescent="0.15">
      <c r="A4831" s="53">
        <v>2864</v>
      </c>
      <c r="B4831" s="11" t="s">
        <v>9306</v>
      </c>
      <c r="C4831" s="53">
        <v>1.01</v>
      </c>
      <c r="D4831" s="53">
        <v>1.052</v>
      </c>
      <c r="E4831" s="55">
        <v>0</v>
      </c>
      <c r="F4831" s="53">
        <v>1.01</v>
      </c>
      <c r="G4831" s="53">
        <v>1.052</v>
      </c>
    </row>
    <row r="4832" spans="1:7" x14ac:dyDescent="0.15">
      <c r="A4832" s="53">
        <v>150237</v>
      </c>
      <c r="B4832" s="11" t="s">
        <v>10112</v>
      </c>
      <c r="C4832" s="53">
        <v>1.0129999999999999</v>
      </c>
      <c r="D4832" s="53">
        <v>1.125</v>
      </c>
      <c r="E4832" s="55">
        <v>0</v>
      </c>
      <c r="F4832" s="53">
        <v>1.0129999999999999</v>
      </c>
      <c r="G4832" s="53">
        <v>1.125</v>
      </c>
    </row>
    <row r="4833" spans="1:7" ht="32" x14ac:dyDescent="0.15">
      <c r="A4833" s="53">
        <v>3079</v>
      </c>
      <c r="B4833" s="11" t="s">
        <v>7316</v>
      </c>
      <c r="C4833" s="53">
        <v>1.0288999999999999</v>
      </c>
      <c r="D4833" s="53">
        <v>1.0288999999999999</v>
      </c>
      <c r="E4833" s="55">
        <v>0</v>
      </c>
      <c r="F4833" s="53">
        <v>1.0288999999999999</v>
      </c>
      <c r="G4833" s="53">
        <v>1.0288999999999999</v>
      </c>
    </row>
    <row r="4834" spans="1:7" x14ac:dyDescent="0.15">
      <c r="A4834" s="53">
        <v>3277</v>
      </c>
      <c r="B4834" s="11" t="s">
        <v>7281</v>
      </c>
      <c r="C4834" s="53">
        <v>1.0128999999999999</v>
      </c>
      <c r="D4834" s="53">
        <v>1.0328999999999999</v>
      </c>
      <c r="E4834" s="55">
        <v>0</v>
      </c>
      <c r="F4834" s="53">
        <v>1.0128999999999999</v>
      </c>
      <c r="G4834" s="53">
        <v>1.0328999999999999</v>
      </c>
    </row>
    <row r="4835" spans="1:7" x14ac:dyDescent="0.15">
      <c r="A4835" s="53">
        <v>3307</v>
      </c>
      <c r="B4835" s="11" t="s">
        <v>8506</v>
      </c>
      <c r="C4835" s="53">
        <v>1.0266</v>
      </c>
      <c r="D4835" s="53">
        <v>1.0266</v>
      </c>
      <c r="E4835" s="55">
        <v>0</v>
      </c>
      <c r="F4835" s="53">
        <v>1.0266</v>
      </c>
      <c r="G4835" s="53">
        <v>1.0266</v>
      </c>
    </row>
    <row r="4836" spans="1:7" x14ac:dyDescent="0.15">
      <c r="A4836" s="53">
        <v>150217</v>
      </c>
      <c r="B4836" s="11" t="s">
        <v>10774</v>
      </c>
      <c r="C4836" s="53">
        <v>1.0049999999999999</v>
      </c>
      <c r="D4836" s="53">
        <v>1.147</v>
      </c>
      <c r="E4836" s="55">
        <v>0</v>
      </c>
      <c r="F4836" s="53">
        <v>1.0049999999999999</v>
      </c>
      <c r="G4836" s="53">
        <v>1.147</v>
      </c>
    </row>
    <row r="4837" spans="1:7" x14ac:dyDescent="0.15">
      <c r="A4837" s="53">
        <v>150018</v>
      </c>
      <c r="B4837" s="11" t="s">
        <v>8531</v>
      </c>
      <c r="C4837" s="53">
        <v>1.0049999999999999</v>
      </c>
      <c r="D4837" s="53">
        <v>1.43</v>
      </c>
      <c r="E4837" s="55">
        <v>0</v>
      </c>
      <c r="F4837" s="53">
        <v>1.0049999999999999</v>
      </c>
      <c r="G4837" s="53">
        <v>1.43</v>
      </c>
    </row>
    <row r="4838" spans="1:7" x14ac:dyDescent="0.15">
      <c r="A4838" s="53">
        <v>150167</v>
      </c>
      <c r="B4838" s="11" t="s">
        <v>8881</v>
      </c>
      <c r="C4838" s="53">
        <v>1.01</v>
      </c>
      <c r="D4838" s="53">
        <v>0</v>
      </c>
      <c r="E4838" s="55">
        <v>0</v>
      </c>
      <c r="F4838" s="53">
        <v>1.01</v>
      </c>
      <c r="G4838" s="53">
        <v>0</v>
      </c>
    </row>
    <row r="4839" spans="1:7" x14ac:dyDescent="0.15">
      <c r="A4839" s="53">
        <v>502031</v>
      </c>
      <c r="B4839" s="11" t="s">
        <v>7131</v>
      </c>
      <c r="C4839" s="53">
        <v>1.0269999999999999</v>
      </c>
      <c r="D4839" s="53">
        <v>1.133</v>
      </c>
      <c r="E4839" s="55">
        <v>0</v>
      </c>
      <c r="F4839" s="53">
        <v>1.0269999999999999</v>
      </c>
      <c r="G4839" s="53">
        <v>1.133</v>
      </c>
    </row>
    <row r="4840" spans="1:7" x14ac:dyDescent="0.15">
      <c r="A4840" s="53">
        <v>960023</v>
      </c>
      <c r="B4840" s="11" t="s">
        <v>10451</v>
      </c>
      <c r="C4840" s="53">
        <v>1</v>
      </c>
      <c r="D4840" s="53">
        <v>1</v>
      </c>
      <c r="E4840" s="55">
        <v>0</v>
      </c>
      <c r="F4840" s="53">
        <v>1</v>
      </c>
      <c r="G4840" s="53">
        <v>1</v>
      </c>
    </row>
    <row r="4841" spans="1:7" x14ac:dyDescent="0.15">
      <c r="A4841" s="53">
        <v>270045</v>
      </c>
      <c r="B4841" s="11" t="s">
        <v>9313</v>
      </c>
      <c r="C4841" s="53">
        <v>1.266</v>
      </c>
      <c r="D4841" s="53">
        <v>1.266</v>
      </c>
      <c r="E4841" s="55">
        <v>0</v>
      </c>
      <c r="F4841" s="53">
        <v>1.266</v>
      </c>
      <c r="G4841" s="53">
        <v>1.266</v>
      </c>
    </row>
    <row r="4842" spans="1:7" x14ac:dyDescent="0.15">
      <c r="A4842" s="53">
        <v>2206</v>
      </c>
      <c r="B4842" s="11" t="s">
        <v>10234</v>
      </c>
      <c r="C4842" s="53">
        <v>1.0024</v>
      </c>
      <c r="D4842" s="53">
        <v>1.0024</v>
      </c>
      <c r="E4842" s="55">
        <v>0</v>
      </c>
      <c r="F4842" s="53">
        <v>1.0024</v>
      </c>
      <c r="G4842" s="53">
        <v>1.0024</v>
      </c>
    </row>
    <row r="4843" spans="1:7" x14ac:dyDescent="0.15">
      <c r="A4843" s="53">
        <v>2218</v>
      </c>
      <c r="B4843" s="11" t="s">
        <v>8545</v>
      </c>
      <c r="C4843" s="53">
        <v>1.01</v>
      </c>
      <c r="D4843" s="53">
        <v>1.01</v>
      </c>
      <c r="E4843" s="55">
        <v>0</v>
      </c>
      <c r="F4843" s="53">
        <v>1.01</v>
      </c>
      <c r="G4843" s="53">
        <v>1.01</v>
      </c>
    </row>
    <row r="4844" spans="1:7" x14ac:dyDescent="0.15">
      <c r="A4844" s="53">
        <v>519762</v>
      </c>
      <c r="B4844" s="11" t="s">
        <v>10703</v>
      </c>
      <c r="C4844" s="53">
        <v>1.016</v>
      </c>
      <c r="D4844" s="53">
        <v>1.016</v>
      </c>
      <c r="E4844" s="55">
        <v>0</v>
      </c>
      <c r="F4844" s="53">
        <v>1.016</v>
      </c>
      <c r="G4844" s="53">
        <v>1.016</v>
      </c>
    </row>
    <row r="4845" spans="1:7" x14ac:dyDescent="0.15">
      <c r="A4845" s="53">
        <v>4031</v>
      </c>
      <c r="B4845" s="11" t="s">
        <v>9264</v>
      </c>
      <c r="C4845" s="53">
        <v>1.0185</v>
      </c>
      <c r="D4845" s="53">
        <v>1.0185</v>
      </c>
      <c r="E4845" s="55">
        <v>0</v>
      </c>
      <c r="F4845" s="53">
        <v>1.0185</v>
      </c>
      <c r="G4845" s="53">
        <v>1.0185</v>
      </c>
    </row>
    <row r="4846" spans="1:7" x14ac:dyDescent="0.15">
      <c r="A4846" s="53">
        <v>2795</v>
      </c>
      <c r="B4846" s="11" t="s">
        <v>10426</v>
      </c>
      <c r="C4846" s="53">
        <v>0.997</v>
      </c>
      <c r="D4846" s="53">
        <v>0.997</v>
      </c>
      <c r="E4846" s="55">
        <v>0</v>
      </c>
      <c r="F4846" s="53">
        <v>0.997</v>
      </c>
      <c r="G4846" s="53">
        <v>0.997</v>
      </c>
    </row>
    <row r="4847" spans="1:7" x14ac:dyDescent="0.15">
      <c r="A4847" s="53">
        <v>50128</v>
      </c>
      <c r="B4847" s="11" t="s">
        <v>10878</v>
      </c>
      <c r="C4847" s="53">
        <v>0.90500000000000003</v>
      </c>
      <c r="D4847" s="53">
        <v>1.288</v>
      </c>
      <c r="E4847" s="55">
        <v>0</v>
      </c>
      <c r="F4847" s="53">
        <v>0.90500000000000003</v>
      </c>
      <c r="G4847" s="53">
        <v>1.288</v>
      </c>
    </row>
    <row r="4848" spans="1:7" x14ac:dyDescent="0.15">
      <c r="A4848" s="53">
        <v>2813</v>
      </c>
      <c r="B4848" s="11" t="s">
        <v>9811</v>
      </c>
      <c r="C4848" s="53">
        <v>1.018</v>
      </c>
      <c r="D4848" s="53">
        <v>1.018</v>
      </c>
      <c r="E4848" s="55">
        <v>0</v>
      </c>
      <c r="F4848" s="53">
        <v>1.018</v>
      </c>
      <c r="G4848" s="53">
        <v>1.018</v>
      </c>
    </row>
    <row r="4849" spans="1:7" x14ac:dyDescent="0.15">
      <c r="A4849" s="53">
        <v>519153</v>
      </c>
      <c r="B4849" s="11" t="s">
        <v>7206</v>
      </c>
      <c r="C4849" s="53">
        <v>1.363</v>
      </c>
      <c r="D4849" s="53">
        <v>1.363</v>
      </c>
      <c r="E4849" s="55">
        <v>0</v>
      </c>
      <c r="F4849" s="53">
        <v>1.363</v>
      </c>
      <c r="G4849" s="53">
        <v>1.363</v>
      </c>
    </row>
    <row r="4850" spans="1:7" x14ac:dyDescent="0.15">
      <c r="A4850" s="53">
        <v>3429</v>
      </c>
      <c r="B4850" s="11" t="s">
        <v>8878</v>
      </c>
      <c r="C4850" s="53">
        <v>1.01</v>
      </c>
      <c r="D4850" s="53">
        <v>1.0329999999999999</v>
      </c>
      <c r="E4850" s="55">
        <v>0</v>
      </c>
      <c r="F4850" s="53">
        <v>1.01</v>
      </c>
      <c r="G4850" s="53">
        <v>1.0329999999999999</v>
      </c>
    </row>
    <row r="4851" spans="1:7" x14ac:dyDescent="0.15">
      <c r="A4851" s="53">
        <v>3514</v>
      </c>
      <c r="B4851" s="11" t="s">
        <v>6113</v>
      </c>
      <c r="C4851" s="53">
        <v>1.0085</v>
      </c>
      <c r="D4851" s="53">
        <v>1.0229999999999999</v>
      </c>
      <c r="E4851" s="55">
        <v>0</v>
      </c>
      <c r="F4851" s="53">
        <v>1.0085</v>
      </c>
      <c r="G4851" s="53">
        <v>1.0229999999999999</v>
      </c>
    </row>
    <row r="4852" spans="1:7" x14ac:dyDescent="0.15">
      <c r="A4852" s="53">
        <v>519632</v>
      </c>
      <c r="B4852" s="11" t="s">
        <v>8902</v>
      </c>
      <c r="C4852" s="53">
        <v>1.014</v>
      </c>
      <c r="D4852" s="53">
        <v>1.028</v>
      </c>
      <c r="E4852" s="55">
        <v>0</v>
      </c>
      <c r="F4852" s="53">
        <v>1.014</v>
      </c>
      <c r="G4852" s="53">
        <v>1.028</v>
      </c>
    </row>
    <row r="4853" spans="1:7" x14ac:dyDescent="0.15">
      <c r="A4853" s="53">
        <v>597</v>
      </c>
      <c r="B4853" s="11" t="s">
        <v>7361</v>
      </c>
      <c r="C4853" s="53">
        <v>1.256</v>
      </c>
      <c r="D4853" s="53">
        <v>1.286</v>
      </c>
      <c r="E4853" s="55">
        <v>0</v>
      </c>
      <c r="F4853" s="53">
        <v>1.256</v>
      </c>
      <c r="G4853" s="53">
        <v>1.286</v>
      </c>
    </row>
    <row r="4854" spans="1:7" x14ac:dyDescent="0.15">
      <c r="A4854" s="53">
        <v>2542</v>
      </c>
      <c r="B4854" s="11" t="s">
        <v>109</v>
      </c>
      <c r="C4854" s="53">
        <v>1.034</v>
      </c>
      <c r="D4854" s="53">
        <v>1.034</v>
      </c>
      <c r="E4854" s="55">
        <v>0</v>
      </c>
      <c r="F4854" s="53">
        <v>1.034</v>
      </c>
      <c r="G4854" s="53">
        <v>1.034</v>
      </c>
    </row>
    <row r="4855" spans="1:7" x14ac:dyDescent="0.15">
      <c r="A4855" s="53">
        <v>150036</v>
      </c>
      <c r="B4855" s="11" t="s">
        <v>10700</v>
      </c>
      <c r="C4855" s="53">
        <v>1.006</v>
      </c>
      <c r="D4855" s="53">
        <v>0</v>
      </c>
      <c r="E4855" s="55">
        <v>0</v>
      </c>
      <c r="F4855" s="53">
        <v>1.006</v>
      </c>
      <c r="G4855" s="53">
        <v>0</v>
      </c>
    </row>
    <row r="4856" spans="1:7" x14ac:dyDescent="0.15">
      <c r="A4856" s="53">
        <v>33</v>
      </c>
      <c r="B4856" s="11" t="s">
        <v>10141</v>
      </c>
      <c r="C4856" s="53">
        <v>1.218</v>
      </c>
      <c r="D4856" s="53">
        <v>1.218</v>
      </c>
      <c r="E4856" s="55">
        <v>0</v>
      </c>
      <c r="F4856" s="53">
        <v>1.218</v>
      </c>
      <c r="G4856" s="53">
        <v>1.218</v>
      </c>
    </row>
    <row r="4857" spans="1:7" x14ac:dyDescent="0.15">
      <c r="A4857" s="53">
        <v>2798</v>
      </c>
      <c r="B4857" s="11" t="s">
        <v>7335</v>
      </c>
      <c r="C4857" s="53">
        <v>1.0269999999999999</v>
      </c>
      <c r="D4857" s="53">
        <v>1.0269999999999999</v>
      </c>
      <c r="E4857" s="55">
        <v>0</v>
      </c>
      <c r="F4857" s="53">
        <v>1.0269999999999999</v>
      </c>
      <c r="G4857" s="53">
        <v>1.0269999999999999</v>
      </c>
    </row>
    <row r="4858" spans="1:7" x14ac:dyDescent="0.15">
      <c r="A4858" s="53">
        <v>5366</v>
      </c>
      <c r="B4858" s="11" t="s">
        <v>8697</v>
      </c>
      <c r="C4858" s="53">
        <v>1.0113000000000001</v>
      </c>
      <c r="D4858" s="53">
        <v>1.0113000000000001</v>
      </c>
      <c r="E4858" s="55">
        <v>0</v>
      </c>
      <c r="F4858" s="53">
        <v>1.0113000000000001</v>
      </c>
      <c r="G4858" s="53">
        <v>1.0113000000000001</v>
      </c>
    </row>
    <row r="4859" spans="1:7" x14ac:dyDescent="0.15">
      <c r="A4859" s="53">
        <v>150275</v>
      </c>
      <c r="B4859" s="11" t="s">
        <v>8535</v>
      </c>
      <c r="C4859" s="53">
        <v>1.0069999999999999</v>
      </c>
      <c r="D4859" s="53">
        <v>1.1279999999999999</v>
      </c>
      <c r="E4859" s="55">
        <v>0</v>
      </c>
      <c r="F4859" s="53">
        <v>1.0069999999999999</v>
      </c>
      <c r="G4859" s="53">
        <v>1.1279999999999999</v>
      </c>
    </row>
    <row r="4860" spans="1:7" x14ac:dyDescent="0.15">
      <c r="A4860" s="53">
        <v>2389</v>
      </c>
      <c r="B4860" s="11" t="s">
        <v>10090</v>
      </c>
      <c r="C4860" s="53">
        <v>1.0489999999999999</v>
      </c>
      <c r="D4860" s="53">
        <v>1.0489999999999999</v>
      </c>
      <c r="E4860" s="55">
        <v>0</v>
      </c>
      <c r="F4860" s="53">
        <v>1.0489999999999999</v>
      </c>
      <c r="G4860" s="53">
        <v>1.0489999999999999</v>
      </c>
    </row>
    <row r="4861" spans="1:7" x14ac:dyDescent="0.15">
      <c r="A4861" s="53">
        <v>519683</v>
      </c>
      <c r="B4861" s="11" t="s">
        <v>10686</v>
      </c>
      <c r="C4861" s="53">
        <v>1.1679999999999999</v>
      </c>
      <c r="D4861" s="53">
        <v>1.506</v>
      </c>
      <c r="E4861" s="55">
        <v>0</v>
      </c>
      <c r="F4861" s="53">
        <v>1.1679999999999999</v>
      </c>
      <c r="G4861" s="53">
        <v>1.506</v>
      </c>
    </row>
    <row r="4862" spans="1:7" x14ac:dyDescent="0.15">
      <c r="A4862" s="53">
        <v>3146</v>
      </c>
      <c r="B4862" s="11" t="s">
        <v>7236</v>
      </c>
      <c r="C4862" s="53">
        <v>1.002</v>
      </c>
      <c r="D4862" s="53">
        <v>1.0355000000000001</v>
      </c>
      <c r="E4862" s="55">
        <v>0</v>
      </c>
      <c r="F4862" s="53">
        <v>1.002</v>
      </c>
      <c r="G4862" s="53">
        <v>1.0355000000000001</v>
      </c>
    </row>
    <row r="4863" spans="1:7" x14ac:dyDescent="0.15">
      <c r="A4863" s="53">
        <v>2382</v>
      </c>
      <c r="B4863" s="11" t="s">
        <v>5701</v>
      </c>
      <c r="C4863" s="53">
        <v>0.98399999999999999</v>
      </c>
      <c r="D4863" s="53">
        <v>0.98399999999999999</v>
      </c>
      <c r="E4863" s="55">
        <v>0</v>
      </c>
      <c r="F4863" s="53">
        <v>0.98399999999999999</v>
      </c>
      <c r="G4863" s="53">
        <v>0.98399999999999999</v>
      </c>
    </row>
    <row r="4864" spans="1:7" x14ac:dyDescent="0.15">
      <c r="A4864" s="53">
        <v>1335</v>
      </c>
      <c r="B4864" s="11" t="s">
        <v>8622</v>
      </c>
      <c r="C4864" s="53">
        <v>1.149</v>
      </c>
      <c r="D4864" s="53">
        <v>1.149</v>
      </c>
      <c r="E4864" s="55">
        <v>0</v>
      </c>
      <c r="F4864" s="53">
        <v>1.149</v>
      </c>
      <c r="G4864" s="53">
        <v>1.149</v>
      </c>
    </row>
    <row r="4865" spans="1:7" x14ac:dyDescent="0.15">
      <c r="A4865" s="53">
        <v>2841</v>
      </c>
      <c r="B4865" s="11" t="s">
        <v>7005</v>
      </c>
      <c r="C4865" s="53">
        <v>1.0620000000000001</v>
      </c>
      <c r="D4865" s="53">
        <v>1.0620000000000001</v>
      </c>
      <c r="E4865" s="55">
        <v>0</v>
      </c>
      <c r="F4865" s="53">
        <v>1.0620000000000001</v>
      </c>
      <c r="G4865" s="53">
        <v>1.0620000000000001</v>
      </c>
    </row>
    <row r="4866" spans="1:7" x14ac:dyDescent="0.15">
      <c r="A4866" s="53">
        <v>1213</v>
      </c>
      <c r="B4866" s="11" t="s">
        <v>90</v>
      </c>
      <c r="C4866" s="53">
        <v>1.008</v>
      </c>
      <c r="D4866" s="53">
        <v>1.016</v>
      </c>
      <c r="E4866" s="55">
        <v>0</v>
      </c>
      <c r="F4866" s="53">
        <v>1.008</v>
      </c>
      <c r="G4866" s="53">
        <v>1.016</v>
      </c>
    </row>
    <row r="4867" spans="1:7" x14ac:dyDescent="0.15">
      <c r="A4867" s="53">
        <v>4062</v>
      </c>
      <c r="B4867" s="11" t="s">
        <v>10097</v>
      </c>
      <c r="C4867" s="53">
        <v>1.0024999999999999</v>
      </c>
      <c r="D4867" s="53">
        <v>1.0035000000000001</v>
      </c>
      <c r="E4867" s="55">
        <v>0</v>
      </c>
      <c r="F4867" s="53">
        <v>1.0024999999999999</v>
      </c>
      <c r="G4867" s="53">
        <v>1.0035000000000001</v>
      </c>
    </row>
    <row r="4868" spans="1:7" x14ac:dyDescent="0.15">
      <c r="A4868" s="53">
        <v>245</v>
      </c>
      <c r="B4868" s="11" t="s">
        <v>6089</v>
      </c>
      <c r="C4868" s="53">
        <v>1.0669999999999999</v>
      </c>
      <c r="D4868" s="53">
        <v>1.2829999999999999</v>
      </c>
      <c r="E4868" s="55">
        <v>0</v>
      </c>
      <c r="F4868" s="53">
        <v>1.0669999999999999</v>
      </c>
      <c r="G4868" s="53">
        <v>1.2829999999999999</v>
      </c>
    </row>
    <row r="4869" spans="1:7" x14ac:dyDescent="0.15">
      <c r="A4869" s="53">
        <v>5385</v>
      </c>
      <c r="B4869" s="11" t="s">
        <v>10879</v>
      </c>
      <c r="C4869" s="53">
        <v>1</v>
      </c>
      <c r="D4869" s="53">
        <v>1</v>
      </c>
      <c r="E4869" s="55">
        <v>0</v>
      </c>
      <c r="F4869" s="53">
        <v>1</v>
      </c>
      <c r="G4869" s="53">
        <v>1</v>
      </c>
    </row>
    <row r="4870" spans="1:7" x14ac:dyDescent="0.15">
      <c r="A4870" s="53">
        <v>3223</v>
      </c>
      <c r="B4870" s="11" t="s">
        <v>9309</v>
      </c>
      <c r="C4870" s="53">
        <v>1.0106999999999999</v>
      </c>
      <c r="D4870" s="53">
        <v>1.0406</v>
      </c>
      <c r="E4870" s="55">
        <v>0</v>
      </c>
      <c r="F4870" s="53">
        <v>1.0106999999999999</v>
      </c>
      <c r="G4870" s="53">
        <v>1.0406</v>
      </c>
    </row>
    <row r="4871" spans="1:7" x14ac:dyDescent="0.15">
      <c r="A4871" s="53">
        <v>180029</v>
      </c>
      <c r="B4871" s="11" t="s">
        <v>8643</v>
      </c>
      <c r="C4871" s="53">
        <v>1.2809999999999999</v>
      </c>
      <c r="D4871" s="53">
        <v>1.2809999999999999</v>
      </c>
      <c r="E4871" s="55">
        <v>0</v>
      </c>
      <c r="F4871" s="53">
        <v>1.2809999999999999</v>
      </c>
      <c r="G4871" s="53">
        <v>1.2809999999999999</v>
      </c>
    </row>
    <row r="4872" spans="1:7" x14ac:dyDescent="0.15">
      <c r="A4872" s="53">
        <v>4111</v>
      </c>
      <c r="B4872" s="11" t="s">
        <v>7376</v>
      </c>
      <c r="C4872" s="53">
        <v>1.0004</v>
      </c>
      <c r="D4872" s="53">
        <v>1.0004</v>
      </c>
      <c r="E4872" s="55">
        <v>0</v>
      </c>
      <c r="F4872" s="53">
        <v>1.0004</v>
      </c>
      <c r="G4872" s="53">
        <v>1.0004</v>
      </c>
    </row>
    <row r="4873" spans="1:7" x14ac:dyDescent="0.15">
      <c r="A4873" s="53">
        <v>419</v>
      </c>
      <c r="B4873" s="11" t="s">
        <v>9866</v>
      </c>
      <c r="C4873" s="53">
        <v>1.1839999999999999</v>
      </c>
      <c r="D4873" s="53">
        <v>1.1839999999999999</v>
      </c>
      <c r="E4873" s="55">
        <v>0</v>
      </c>
      <c r="F4873" s="53">
        <v>1.1839999999999999</v>
      </c>
      <c r="G4873" s="53">
        <v>1.1839999999999999</v>
      </c>
    </row>
    <row r="4874" spans="1:7" x14ac:dyDescent="0.15">
      <c r="A4874" s="53">
        <v>1906</v>
      </c>
      <c r="B4874" s="11" t="s">
        <v>10110</v>
      </c>
      <c r="C4874" s="53">
        <v>1.016</v>
      </c>
      <c r="D4874" s="53">
        <v>1.048</v>
      </c>
      <c r="E4874" s="55">
        <v>0</v>
      </c>
      <c r="F4874" s="53">
        <v>1.016</v>
      </c>
      <c r="G4874" s="53">
        <v>1.048</v>
      </c>
    </row>
    <row r="4875" spans="1:7" x14ac:dyDescent="0.15">
      <c r="A4875" s="53">
        <v>3749</v>
      </c>
      <c r="B4875" s="11" t="s">
        <v>6918</v>
      </c>
      <c r="C4875" s="53">
        <v>1.0620000000000001</v>
      </c>
      <c r="D4875" s="53">
        <v>1.0620000000000001</v>
      </c>
      <c r="E4875" s="55">
        <v>0</v>
      </c>
      <c r="F4875" s="53">
        <v>1.0620000000000001</v>
      </c>
      <c r="G4875" s="53">
        <v>1.0620000000000001</v>
      </c>
    </row>
    <row r="4876" spans="1:7" x14ac:dyDescent="0.15">
      <c r="A4876" s="53">
        <v>150209</v>
      </c>
      <c r="B4876" s="11" t="s">
        <v>10197</v>
      </c>
      <c r="C4876" s="53">
        <v>1.0069999999999999</v>
      </c>
      <c r="D4876" s="53">
        <v>1.1539999999999999</v>
      </c>
      <c r="E4876" s="55">
        <v>0</v>
      </c>
      <c r="F4876" s="53">
        <v>1.0069999999999999</v>
      </c>
      <c r="G4876" s="53">
        <v>1.1539999999999999</v>
      </c>
    </row>
    <row r="4877" spans="1:7" x14ac:dyDescent="0.15">
      <c r="A4877" s="53">
        <v>2627</v>
      </c>
      <c r="B4877" s="11" t="s">
        <v>10099</v>
      </c>
      <c r="C4877" s="53">
        <v>1.218</v>
      </c>
      <c r="D4877" s="53">
        <v>1.218</v>
      </c>
      <c r="E4877" s="55">
        <v>0</v>
      </c>
      <c r="F4877" s="53">
        <v>1.218</v>
      </c>
      <c r="G4877" s="53">
        <v>1.218</v>
      </c>
    </row>
    <row r="4878" spans="1:7" x14ac:dyDescent="0.15">
      <c r="A4878" s="53">
        <v>205</v>
      </c>
      <c r="B4878" s="11" t="s">
        <v>9846</v>
      </c>
      <c r="C4878" s="53">
        <v>1.103</v>
      </c>
      <c r="D4878" s="53">
        <v>1.292</v>
      </c>
      <c r="E4878" s="55">
        <v>0</v>
      </c>
      <c r="F4878" s="53">
        <v>1.103</v>
      </c>
      <c r="G4878" s="53">
        <v>1.292</v>
      </c>
    </row>
    <row r="4879" spans="1:7" x14ac:dyDescent="0.15">
      <c r="A4879" s="53">
        <v>2822</v>
      </c>
      <c r="B4879" s="11" t="s">
        <v>10175</v>
      </c>
      <c r="C4879" s="53">
        <v>1.2989999999999999</v>
      </c>
      <c r="D4879" s="53">
        <v>1.2989999999999999</v>
      </c>
      <c r="E4879" s="55">
        <v>0</v>
      </c>
      <c r="F4879" s="53">
        <v>1.2989999999999999</v>
      </c>
      <c r="G4879" s="53">
        <v>1.2989999999999999</v>
      </c>
    </row>
    <row r="4880" spans="1:7" x14ac:dyDescent="0.15">
      <c r="A4880" s="53">
        <v>139</v>
      </c>
      <c r="B4880" s="11" t="s">
        <v>10150</v>
      </c>
      <c r="C4880" s="53">
        <v>1.0049999999999999</v>
      </c>
      <c r="D4880" s="53">
        <v>1.24</v>
      </c>
      <c r="E4880" s="55">
        <v>0</v>
      </c>
      <c r="F4880" s="53">
        <v>1.0049999999999999</v>
      </c>
      <c r="G4880" s="53">
        <v>1.24</v>
      </c>
    </row>
    <row r="4881" spans="1:7" x14ac:dyDescent="0.15">
      <c r="A4881" s="53">
        <v>2590</v>
      </c>
      <c r="B4881" s="11" t="s">
        <v>7115</v>
      </c>
      <c r="C4881" s="53">
        <v>1.0129999999999999</v>
      </c>
      <c r="D4881" s="53">
        <v>1.0129999999999999</v>
      </c>
      <c r="E4881" s="55">
        <v>0</v>
      </c>
      <c r="F4881" s="53">
        <v>1.0129999999999999</v>
      </c>
      <c r="G4881" s="53">
        <v>1.0129999999999999</v>
      </c>
    </row>
    <row r="4882" spans="1:7" x14ac:dyDescent="0.15">
      <c r="A4882" s="53">
        <v>2015</v>
      </c>
      <c r="B4882" s="11" t="s">
        <v>8869</v>
      </c>
      <c r="C4882" s="53">
        <v>1.091</v>
      </c>
      <c r="D4882" s="53">
        <v>1.091</v>
      </c>
      <c r="E4882" s="55">
        <v>0</v>
      </c>
      <c r="F4882" s="53">
        <v>1.091</v>
      </c>
      <c r="G4882" s="53">
        <v>1.091</v>
      </c>
    </row>
    <row r="4883" spans="1:7" x14ac:dyDescent="0.15">
      <c r="A4883" s="53">
        <v>206013</v>
      </c>
      <c r="B4883" s="11" t="s">
        <v>7390</v>
      </c>
      <c r="C4883" s="53">
        <v>1.034</v>
      </c>
      <c r="D4883" s="53">
        <v>1.4410000000000001</v>
      </c>
      <c r="E4883" s="55">
        <v>0</v>
      </c>
      <c r="F4883" s="53">
        <v>1.034</v>
      </c>
      <c r="G4883" s="53">
        <v>1.4410000000000001</v>
      </c>
    </row>
    <row r="4884" spans="1:7" x14ac:dyDescent="0.15">
      <c r="A4884" s="53">
        <v>361</v>
      </c>
      <c r="B4884" s="11" t="s">
        <v>7178</v>
      </c>
      <c r="C4884" s="53">
        <v>1.111</v>
      </c>
      <c r="D4884" s="53">
        <v>1.2370000000000001</v>
      </c>
      <c r="E4884" s="55">
        <v>0</v>
      </c>
      <c r="F4884" s="53">
        <v>1.111</v>
      </c>
      <c r="G4884" s="53">
        <v>1.2370000000000001</v>
      </c>
    </row>
    <row r="4885" spans="1:7" x14ac:dyDescent="0.15">
      <c r="A4885" s="53">
        <v>164810</v>
      </c>
      <c r="B4885" s="11" t="s">
        <v>7345</v>
      </c>
      <c r="C4885" s="53">
        <v>0.996</v>
      </c>
      <c r="D4885" s="53">
        <v>1.2430000000000001</v>
      </c>
      <c r="E4885" s="55">
        <v>0</v>
      </c>
      <c r="F4885" s="53">
        <v>0.996</v>
      </c>
      <c r="G4885" s="53">
        <v>1.2430000000000001</v>
      </c>
    </row>
    <row r="4886" spans="1:7" x14ac:dyDescent="0.15">
      <c r="A4886" s="53">
        <v>3457</v>
      </c>
      <c r="B4886" s="11" t="s">
        <v>6143</v>
      </c>
      <c r="C4886" s="53">
        <v>1.0088999999999999</v>
      </c>
      <c r="D4886" s="53">
        <v>1.0369999999999999</v>
      </c>
      <c r="E4886" s="55">
        <v>0</v>
      </c>
      <c r="F4886" s="53">
        <v>1.0088999999999999</v>
      </c>
      <c r="G4886" s="53">
        <v>1.0369999999999999</v>
      </c>
    </row>
    <row r="4887" spans="1:7" x14ac:dyDescent="0.15">
      <c r="A4887" s="53">
        <v>2698</v>
      </c>
      <c r="B4887" s="11" t="s">
        <v>9798</v>
      </c>
      <c r="C4887" s="53">
        <v>1.016</v>
      </c>
      <c r="D4887" s="53">
        <v>1.042</v>
      </c>
      <c r="E4887" s="55">
        <v>0</v>
      </c>
      <c r="F4887" s="53">
        <v>1.016</v>
      </c>
      <c r="G4887" s="53">
        <v>1.042</v>
      </c>
    </row>
    <row r="4888" spans="1:7" x14ac:dyDescent="0.15">
      <c r="A4888" s="53">
        <v>473</v>
      </c>
      <c r="B4888" s="11" t="s">
        <v>9354</v>
      </c>
      <c r="C4888" s="53">
        <v>1.1639999999999999</v>
      </c>
      <c r="D4888" s="53">
        <v>1.1930000000000001</v>
      </c>
      <c r="E4888" s="55">
        <v>0</v>
      </c>
      <c r="F4888" s="53">
        <v>1.1639999999999999</v>
      </c>
      <c r="G4888" s="53">
        <v>1.1930000000000001</v>
      </c>
    </row>
    <row r="4889" spans="1:7" x14ac:dyDescent="0.15">
      <c r="A4889" s="53">
        <v>2754</v>
      </c>
      <c r="B4889" s="11" t="s">
        <v>10121</v>
      </c>
      <c r="C4889" s="53">
        <v>1.01</v>
      </c>
      <c r="D4889" s="53">
        <v>1.05</v>
      </c>
      <c r="E4889" s="55">
        <v>0</v>
      </c>
      <c r="F4889" s="53">
        <v>1.01</v>
      </c>
      <c r="G4889" s="53">
        <v>1.05</v>
      </c>
    </row>
    <row r="4890" spans="1:7" x14ac:dyDescent="0.15">
      <c r="A4890" s="53">
        <v>686868</v>
      </c>
      <c r="B4890" s="11" t="s">
        <v>8569</v>
      </c>
      <c r="C4890" s="53">
        <v>1.0389999999999999</v>
      </c>
      <c r="D4890" s="53">
        <v>1.224</v>
      </c>
      <c r="E4890" s="55">
        <v>0</v>
      </c>
      <c r="F4890" s="53">
        <v>1.0389999999999999</v>
      </c>
      <c r="G4890" s="53">
        <v>1.224</v>
      </c>
    </row>
    <row r="4891" spans="1:7" x14ac:dyDescent="0.15">
      <c r="A4891" s="53">
        <v>427</v>
      </c>
      <c r="B4891" s="11" t="s">
        <v>6177</v>
      </c>
      <c r="C4891" s="53">
        <v>1.0780000000000001</v>
      </c>
      <c r="D4891" s="53">
        <v>1.262</v>
      </c>
      <c r="E4891" s="55">
        <v>0</v>
      </c>
      <c r="F4891" s="53">
        <v>1.0780000000000001</v>
      </c>
      <c r="G4891" s="53">
        <v>1.262</v>
      </c>
    </row>
    <row r="4892" spans="1:7" x14ac:dyDescent="0.15">
      <c r="A4892" s="53">
        <v>2714</v>
      </c>
      <c r="B4892" s="11" t="s">
        <v>6981</v>
      </c>
      <c r="C4892" s="53">
        <v>0.999</v>
      </c>
      <c r="D4892" s="53">
        <v>0.999</v>
      </c>
      <c r="E4892" s="55">
        <v>0</v>
      </c>
      <c r="F4892" s="53">
        <v>0.999</v>
      </c>
      <c r="G4892" s="53">
        <v>0.999</v>
      </c>
    </row>
    <row r="4893" spans="1:7" x14ac:dyDescent="0.15">
      <c r="A4893" s="53">
        <v>485011</v>
      </c>
      <c r="B4893" s="11" t="s">
        <v>7017</v>
      </c>
      <c r="C4893" s="53">
        <v>1.665</v>
      </c>
      <c r="D4893" s="53">
        <v>1.665</v>
      </c>
      <c r="E4893" s="55">
        <v>0</v>
      </c>
      <c r="F4893" s="53">
        <v>1.665</v>
      </c>
      <c r="G4893" s="53">
        <v>1.665</v>
      </c>
    </row>
    <row r="4894" spans="1:7" x14ac:dyDescent="0.15">
      <c r="A4894" s="53">
        <v>750002</v>
      </c>
      <c r="B4894" s="11" t="s">
        <v>8867</v>
      </c>
      <c r="C4894" s="53">
        <v>1.1739999999999999</v>
      </c>
      <c r="D4894" s="53">
        <v>1.339</v>
      </c>
      <c r="E4894" s="55">
        <v>0</v>
      </c>
      <c r="F4894" s="53">
        <v>1.1739999999999999</v>
      </c>
      <c r="G4894" s="53">
        <v>1.339</v>
      </c>
    </row>
    <row r="4895" spans="1:7" x14ac:dyDescent="0.15">
      <c r="A4895" s="53">
        <v>2139</v>
      </c>
      <c r="B4895" s="11" t="s">
        <v>7165</v>
      </c>
      <c r="C4895" s="53">
        <v>1.0860000000000001</v>
      </c>
      <c r="D4895" s="53">
        <v>1.0860000000000001</v>
      </c>
      <c r="E4895" s="55">
        <v>0</v>
      </c>
      <c r="F4895" s="53">
        <v>1.0860000000000001</v>
      </c>
      <c r="G4895" s="53">
        <v>1.0860000000000001</v>
      </c>
    </row>
    <row r="4896" spans="1:7" x14ac:dyDescent="0.15">
      <c r="A4896" s="53">
        <v>700006</v>
      </c>
      <c r="B4896" s="11" t="s">
        <v>10423</v>
      </c>
      <c r="C4896" s="53">
        <v>1.38</v>
      </c>
      <c r="D4896" s="53">
        <v>1.38</v>
      </c>
      <c r="E4896" s="55">
        <v>0</v>
      </c>
      <c r="F4896" s="53">
        <v>1.38</v>
      </c>
      <c r="G4896" s="53">
        <v>1.38</v>
      </c>
    </row>
    <row r="4897" spans="1:7" x14ac:dyDescent="0.15">
      <c r="A4897" s="53">
        <v>564</v>
      </c>
      <c r="B4897" s="11" t="s">
        <v>8906</v>
      </c>
      <c r="C4897" s="53">
        <v>1.0289999999999999</v>
      </c>
      <c r="D4897" s="53">
        <v>1.244</v>
      </c>
      <c r="E4897" s="55">
        <v>0</v>
      </c>
      <c r="F4897" s="53">
        <v>1.0289999999999999</v>
      </c>
      <c r="G4897" s="53">
        <v>1.244</v>
      </c>
    </row>
    <row r="4898" spans="1:7" x14ac:dyDescent="0.15">
      <c r="A4898" s="53">
        <v>2691</v>
      </c>
      <c r="B4898" s="11" t="s">
        <v>8567</v>
      </c>
      <c r="C4898" s="53">
        <v>1.03</v>
      </c>
      <c r="D4898" s="53">
        <v>1.03</v>
      </c>
      <c r="E4898" s="55">
        <v>0</v>
      </c>
      <c r="F4898" s="53">
        <v>1.03</v>
      </c>
      <c r="G4898" s="53">
        <v>1.03</v>
      </c>
    </row>
    <row r="4899" spans="1:7" x14ac:dyDescent="0.15">
      <c r="A4899" s="53">
        <v>270049</v>
      </c>
      <c r="B4899" s="11" t="s">
        <v>9250</v>
      </c>
      <c r="C4899" s="53">
        <v>1.1739999999999999</v>
      </c>
      <c r="D4899" s="53">
        <v>1.3120000000000001</v>
      </c>
      <c r="E4899" s="55">
        <v>0</v>
      </c>
      <c r="F4899" s="53">
        <v>1.1739999999999999</v>
      </c>
      <c r="G4899" s="53">
        <v>1.3120000000000001</v>
      </c>
    </row>
    <row r="4900" spans="1:7" x14ac:dyDescent="0.15">
      <c r="A4900" s="53">
        <v>40019</v>
      </c>
      <c r="B4900" s="11" t="s">
        <v>6175</v>
      </c>
      <c r="C4900" s="53">
        <v>1.089</v>
      </c>
      <c r="D4900" s="53">
        <v>1.4670000000000001</v>
      </c>
      <c r="E4900" s="55">
        <v>0</v>
      </c>
      <c r="F4900" s="53">
        <v>1.089</v>
      </c>
      <c r="G4900" s="53">
        <v>1.4670000000000001</v>
      </c>
    </row>
    <row r="4901" spans="1:7" x14ac:dyDescent="0.15">
      <c r="A4901" s="53">
        <v>2888</v>
      </c>
      <c r="B4901" s="11" t="s">
        <v>8818</v>
      </c>
      <c r="C4901" s="53">
        <v>1.0629999999999999</v>
      </c>
      <c r="D4901" s="53">
        <v>1.0629999999999999</v>
      </c>
      <c r="E4901" s="55">
        <v>0</v>
      </c>
      <c r="F4901" s="53">
        <v>1.0629999999999999</v>
      </c>
      <c r="G4901" s="53">
        <v>1.0629999999999999</v>
      </c>
    </row>
    <row r="4902" spans="1:7" x14ac:dyDescent="0.15">
      <c r="A4902" s="53">
        <v>2301</v>
      </c>
      <c r="B4902" s="11" t="s">
        <v>8602</v>
      </c>
      <c r="C4902" s="53">
        <v>1.1040000000000001</v>
      </c>
      <c r="D4902" s="53">
        <v>1.1040000000000001</v>
      </c>
      <c r="E4902" s="55">
        <v>0</v>
      </c>
      <c r="F4902" s="53">
        <v>1.1040000000000001</v>
      </c>
      <c r="G4902" s="53">
        <v>1.1040000000000001</v>
      </c>
    </row>
    <row r="4903" spans="1:7" x14ac:dyDescent="0.15">
      <c r="A4903" s="53">
        <v>624</v>
      </c>
      <c r="B4903" s="11" t="s">
        <v>7356</v>
      </c>
      <c r="C4903" s="53">
        <v>1.0629999999999999</v>
      </c>
      <c r="D4903" s="53">
        <v>1.2529999999999999</v>
      </c>
      <c r="E4903" s="55">
        <v>0</v>
      </c>
      <c r="F4903" s="53">
        <v>1.0629999999999999</v>
      </c>
      <c r="G4903" s="53">
        <v>1.2529999999999999</v>
      </c>
    </row>
    <row r="4904" spans="1:7" x14ac:dyDescent="0.15">
      <c r="A4904" s="53">
        <v>150241</v>
      </c>
      <c r="B4904" s="11" t="s">
        <v>10148</v>
      </c>
      <c r="C4904" s="53">
        <v>1.0069999999999999</v>
      </c>
      <c r="D4904" s="53">
        <v>1.131</v>
      </c>
      <c r="E4904" s="55">
        <v>0</v>
      </c>
      <c r="F4904" s="53">
        <v>1.0069999999999999</v>
      </c>
      <c r="G4904" s="53">
        <v>1.131</v>
      </c>
    </row>
    <row r="4905" spans="1:7" x14ac:dyDescent="0.15">
      <c r="A4905" s="53">
        <v>3212</v>
      </c>
      <c r="B4905" s="11" t="s">
        <v>9341</v>
      </c>
      <c r="C4905" s="53">
        <v>1.0349999999999999</v>
      </c>
      <c r="D4905" s="53">
        <v>1.0349999999999999</v>
      </c>
      <c r="E4905" s="55">
        <v>0</v>
      </c>
      <c r="F4905" s="53">
        <v>1.0349999999999999</v>
      </c>
      <c r="G4905" s="53">
        <v>1.0349999999999999</v>
      </c>
    </row>
    <row r="4906" spans="1:7" x14ac:dyDescent="0.15">
      <c r="A4906" s="53">
        <v>2970</v>
      </c>
      <c r="B4906" s="11" t="s">
        <v>10066</v>
      </c>
      <c r="C4906" s="53">
        <v>1.002</v>
      </c>
      <c r="D4906" s="53">
        <v>1.05</v>
      </c>
      <c r="E4906" s="55">
        <v>0</v>
      </c>
      <c r="F4906" s="53">
        <v>1.002</v>
      </c>
      <c r="G4906" s="53">
        <v>1.05</v>
      </c>
    </row>
    <row r="4907" spans="1:7" x14ac:dyDescent="0.15">
      <c r="A4907" s="53">
        <v>2869</v>
      </c>
      <c r="B4907" s="11" t="s">
        <v>7328</v>
      </c>
      <c r="C4907" s="53">
        <v>1.0329999999999999</v>
      </c>
      <c r="D4907" s="53">
        <v>1.0329999999999999</v>
      </c>
      <c r="E4907" s="55">
        <v>0</v>
      </c>
      <c r="F4907" s="53">
        <v>1.0329999999999999</v>
      </c>
      <c r="G4907" s="53">
        <v>1.0329999999999999</v>
      </c>
    </row>
    <row r="4908" spans="1:7" x14ac:dyDescent="0.15">
      <c r="A4908" s="53">
        <v>672</v>
      </c>
      <c r="B4908" s="11" t="s">
        <v>6843</v>
      </c>
      <c r="C4908" s="53">
        <v>1.0640000000000001</v>
      </c>
      <c r="D4908" s="53">
        <v>1.0640000000000001</v>
      </c>
      <c r="E4908" s="55">
        <v>0</v>
      </c>
      <c r="F4908" s="53">
        <v>1.0640000000000001</v>
      </c>
      <c r="G4908" s="53">
        <v>1.0640000000000001</v>
      </c>
    </row>
    <row r="4909" spans="1:7" x14ac:dyDescent="0.15">
      <c r="A4909" s="53">
        <v>2972</v>
      </c>
      <c r="B4909" s="11" t="s">
        <v>8819</v>
      </c>
      <c r="C4909" s="53">
        <v>1.0129999999999999</v>
      </c>
      <c r="D4909" s="53">
        <v>1.0129999999999999</v>
      </c>
      <c r="E4909" s="55">
        <v>0</v>
      </c>
      <c r="F4909" s="53">
        <v>1.0129999999999999</v>
      </c>
      <c r="G4909" s="53">
        <v>1.0129999999999999</v>
      </c>
    </row>
    <row r="4910" spans="1:7" x14ac:dyDescent="0.15">
      <c r="A4910" s="53">
        <v>28</v>
      </c>
      <c r="B4910" s="11" t="s">
        <v>6987</v>
      </c>
      <c r="C4910" s="53">
        <v>1.016</v>
      </c>
      <c r="D4910" s="53">
        <v>1.3740000000000001</v>
      </c>
      <c r="E4910" s="55">
        <v>0</v>
      </c>
      <c r="F4910" s="53">
        <v>1.016</v>
      </c>
      <c r="G4910" s="53">
        <v>1.3740000000000001</v>
      </c>
    </row>
    <row r="4911" spans="1:7" x14ac:dyDescent="0.15">
      <c r="A4911" s="53">
        <v>501106</v>
      </c>
      <c r="B4911" s="11" t="s">
        <v>9272</v>
      </c>
      <c r="C4911" s="53">
        <v>1.0121</v>
      </c>
      <c r="D4911" s="53">
        <v>1.0121</v>
      </c>
      <c r="E4911" s="55">
        <v>0</v>
      </c>
      <c r="F4911" s="53">
        <v>1.0121</v>
      </c>
      <c r="G4911" s="53">
        <v>1.0121</v>
      </c>
    </row>
    <row r="4912" spans="1:7" x14ac:dyDescent="0.15">
      <c r="A4912" s="53">
        <v>2409</v>
      </c>
      <c r="B4912" s="11" t="s">
        <v>9650</v>
      </c>
      <c r="C4912" s="53">
        <v>1.097</v>
      </c>
      <c r="D4912" s="53">
        <v>1.097</v>
      </c>
      <c r="E4912" s="55">
        <v>0</v>
      </c>
      <c r="F4912" s="53">
        <v>1.097</v>
      </c>
      <c r="G4912" s="53">
        <v>1.097</v>
      </c>
    </row>
    <row r="4913" spans="1:7" x14ac:dyDescent="0.15">
      <c r="A4913" s="53">
        <v>3332</v>
      </c>
      <c r="B4913" s="11" t="s">
        <v>8933</v>
      </c>
      <c r="C4913" s="53">
        <v>1.0549999999999999</v>
      </c>
      <c r="D4913" s="53">
        <v>1.0549999999999999</v>
      </c>
      <c r="E4913" s="55">
        <v>0</v>
      </c>
      <c r="F4913" s="53">
        <v>1.0549999999999999</v>
      </c>
      <c r="G4913" s="53">
        <v>1.0549999999999999</v>
      </c>
    </row>
    <row r="4914" spans="1:7" x14ac:dyDescent="0.15">
      <c r="A4914" s="53">
        <v>766</v>
      </c>
      <c r="B4914" s="11" t="s">
        <v>8525</v>
      </c>
      <c r="C4914" s="53">
        <v>0.999</v>
      </c>
      <c r="D4914" s="53">
        <v>0.999</v>
      </c>
      <c r="E4914" s="55">
        <v>0</v>
      </c>
      <c r="F4914" s="53">
        <v>0.999</v>
      </c>
      <c r="G4914" s="53">
        <v>0.999</v>
      </c>
    </row>
    <row r="4915" spans="1:7" x14ac:dyDescent="0.15">
      <c r="A4915" s="53">
        <v>4246</v>
      </c>
      <c r="B4915" s="11" t="s">
        <v>7280</v>
      </c>
      <c r="C4915" s="53">
        <v>1.0108999999999999</v>
      </c>
      <c r="D4915" s="53">
        <v>1.0439000000000001</v>
      </c>
      <c r="E4915" s="55">
        <v>0</v>
      </c>
      <c r="F4915" s="53">
        <v>1.0108999999999999</v>
      </c>
      <c r="G4915" s="53">
        <v>1.0439000000000001</v>
      </c>
    </row>
    <row r="4916" spans="1:7" x14ac:dyDescent="0.15">
      <c r="A4916" s="53">
        <v>4529</v>
      </c>
      <c r="B4916" s="11" t="s">
        <v>8859</v>
      </c>
      <c r="C4916" s="53">
        <v>1.3785000000000001</v>
      </c>
      <c r="D4916" s="53">
        <v>1.3907</v>
      </c>
      <c r="E4916" s="55">
        <v>0</v>
      </c>
      <c r="F4916" s="53">
        <v>1.3785000000000001</v>
      </c>
      <c r="G4916" s="53">
        <v>1.3907</v>
      </c>
    </row>
    <row r="4917" spans="1:7" x14ac:dyDescent="0.15">
      <c r="A4917" s="53">
        <v>768</v>
      </c>
      <c r="B4917" s="11" t="s">
        <v>10823</v>
      </c>
      <c r="C4917" s="53">
        <v>0.98099999999999998</v>
      </c>
      <c r="D4917" s="53">
        <v>0</v>
      </c>
      <c r="E4917" s="55">
        <v>0</v>
      </c>
      <c r="F4917" s="53">
        <v>0.98099999999999998</v>
      </c>
      <c r="G4917" s="53">
        <v>0</v>
      </c>
    </row>
    <row r="4918" spans="1:7" x14ac:dyDescent="0.15">
      <c r="A4918" s="53">
        <v>2538</v>
      </c>
      <c r="B4918" s="11" t="s">
        <v>10123</v>
      </c>
      <c r="C4918" s="53">
        <v>0.997</v>
      </c>
      <c r="D4918" s="53">
        <v>1.048</v>
      </c>
      <c r="E4918" s="55">
        <v>0</v>
      </c>
      <c r="F4918" s="53">
        <v>0.997</v>
      </c>
      <c r="G4918" s="53">
        <v>1.048</v>
      </c>
    </row>
    <row r="4919" spans="1:7" x14ac:dyDescent="0.15">
      <c r="A4919" s="53">
        <v>40026</v>
      </c>
      <c r="B4919" s="11" t="s">
        <v>6171</v>
      </c>
      <c r="C4919" s="53">
        <v>1.04</v>
      </c>
      <c r="D4919" s="53">
        <v>1.377</v>
      </c>
      <c r="E4919" s="55">
        <v>0</v>
      </c>
      <c r="F4919" s="53">
        <v>1.04</v>
      </c>
      <c r="G4919" s="53">
        <v>1.377</v>
      </c>
    </row>
    <row r="4920" spans="1:7" x14ac:dyDescent="0.15">
      <c r="A4920" s="53">
        <v>163824</v>
      </c>
      <c r="B4920" s="11" t="s">
        <v>7132</v>
      </c>
      <c r="C4920" s="53">
        <v>1.0269999999999999</v>
      </c>
      <c r="D4920" s="53">
        <v>1.319</v>
      </c>
      <c r="E4920" s="55">
        <v>0</v>
      </c>
      <c r="F4920" s="53">
        <v>1.0269999999999999</v>
      </c>
      <c r="G4920" s="53">
        <v>1.319</v>
      </c>
    </row>
    <row r="4921" spans="1:7" x14ac:dyDescent="0.15">
      <c r="A4921" s="53">
        <v>2284</v>
      </c>
      <c r="B4921" s="11" t="s">
        <v>8848</v>
      </c>
      <c r="C4921" s="53">
        <v>1.016</v>
      </c>
      <c r="D4921" s="53">
        <v>1.016</v>
      </c>
      <c r="E4921" s="55">
        <v>0</v>
      </c>
      <c r="F4921" s="53">
        <v>1.016</v>
      </c>
      <c r="G4921" s="53">
        <v>1.016</v>
      </c>
    </row>
    <row r="4922" spans="1:7" x14ac:dyDescent="0.15">
      <c r="A4922" s="53">
        <v>1613</v>
      </c>
      <c r="B4922" s="11" t="s">
        <v>98</v>
      </c>
      <c r="C4922" s="53">
        <v>1.0309999999999999</v>
      </c>
      <c r="D4922" s="53">
        <v>1.0309999999999999</v>
      </c>
      <c r="E4922" s="55">
        <v>0</v>
      </c>
      <c r="F4922" s="53">
        <v>1.0309999999999999</v>
      </c>
      <c r="G4922" s="53">
        <v>1.0309999999999999</v>
      </c>
    </row>
    <row r="4923" spans="1:7" x14ac:dyDescent="0.15">
      <c r="A4923" s="53">
        <v>487016</v>
      </c>
      <c r="B4923" s="11" t="s">
        <v>10880</v>
      </c>
      <c r="C4923" s="53">
        <v>1.1388</v>
      </c>
      <c r="D4923" s="53">
        <v>1.3744000000000001</v>
      </c>
      <c r="E4923" s="55">
        <v>0</v>
      </c>
      <c r="F4923" s="53">
        <v>1.1388</v>
      </c>
      <c r="G4923" s="53">
        <v>1.3744000000000001</v>
      </c>
    </row>
    <row r="4924" spans="1:7" x14ac:dyDescent="0.15">
      <c r="A4924" s="53">
        <v>2504</v>
      </c>
      <c r="B4924" s="11" t="s">
        <v>7332</v>
      </c>
      <c r="C4924" s="53">
        <v>0.98499999999999999</v>
      </c>
      <c r="D4924" s="53">
        <v>0.98499999999999999</v>
      </c>
      <c r="E4924" s="55">
        <v>0</v>
      </c>
      <c r="F4924" s="53">
        <v>0.98499999999999999</v>
      </c>
      <c r="G4924" s="53">
        <v>0.98499999999999999</v>
      </c>
    </row>
    <row r="4925" spans="1:7" x14ac:dyDescent="0.15">
      <c r="A4925" s="53">
        <v>270030</v>
      </c>
      <c r="B4925" s="11" t="s">
        <v>9327</v>
      </c>
      <c r="C4925" s="53">
        <v>1.1020000000000001</v>
      </c>
      <c r="D4925" s="53">
        <v>1.4690000000000001</v>
      </c>
      <c r="E4925" s="55">
        <v>0</v>
      </c>
      <c r="F4925" s="53">
        <v>1.1020000000000001</v>
      </c>
      <c r="G4925" s="53">
        <v>1.4690000000000001</v>
      </c>
    </row>
    <row r="4926" spans="1:7" x14ac:dyDescent="0.15">
      <c r="A4926" s="53">
        <v>519743</v>
      </c>
      <c r="B4926" s="11" t="s">
        <v>10769</v>
      </c>
      <c r="C4926" s="53">
        <v>1.034</v>
      </c>
      <c r="D4926" s="53">
        <v>1.167</v>
      </c>
      <c r="E4926" s="55">
        <v>0</v>
      </c>
      <c r="F4926" s="53">
        <v>1.034</v>
      </c>
      <c r="G4926" s="53">
        <v>1.167</v>
      </c>
    </row>
    <row r="4927" spans="1:7" x14ac:dyDescent="0.15">
      <c r="A4927" s="53">
        <v>1961</v>
      </c>
      <c r="B4927" s="11" t="s">
        <v>9997</v>
      </c>
      <c r="C4927" s="53">
        <v>1.0489999999999999</v>
      </c>
      <c r="D4927" s="53">
        <v>1.0831999999999999</v>
      </c>
      <c r="E4927" s="55">
        <v>0</v>
      </c>
      <c r="F4927" s="53">
        <v>1.0489999999999999</v>
      </c>
      <c r="G4927" s="53">
        <v>1.0831999999999999</v>
      </c>
    </row>
    <row r="4928" spans="1:7" x14ac:dyDescent="0.15">
      <c r="A4928" s="53">
        <v>2509</v>
      </c>
      <c r="B4928" s="11" t="s">
        <v>10723</v>
      </c>
      <c r="C4928" s="53">
        <v>0.99309999999999998</v>
      </c>
      <c r="D4928" s="53">
        <v>0.99309999999999998</v>
      </c>
      <c r="E4928" s="55">
        <v>0</v>
      </c>
      <c r="F4928" s="53">
        <v>0.99309999999999998</v>
      </c>
      <c r="G4928" s="53">
        <v>0.99309999999999998</v>
      </c>
    </row>
    <row r="4929" spans="1:7" x14ac:dyDescent="0.15">
      <c r="A4929" s="53">
        <v>161613</v>
      </c>
      <c r="B4929" s="11" t="s">
        <v>6280</v>
      </c>
      <c r="C4929" s="53">
        <v>0.77400000000000002</v>
      </c>
      <c r="D4929" s="53">
        <v>2.0339999999999998</v>
      </c>
      <c r="E4929" s="55">
        <v>0</v>
      </c>
      <c r="F4929" s="53">
        <v>0.77400000000000002</v>
      </c>
      <c r="G4929" s="53">
        <v>2.0339999999999998</v>
      </c>
    </row>
    <row r="4930" spans="1:7" x14ac:dyDescent="0.15">
      <c r="A4930" s="53">
        <v>150289</v>
      </c>
      <c r="B4930" s="11" t="s">
        <v>7101</v>
      </c>
      <c r="C4930" s="53">
        <v>1.0089999999999999</v>
      </c>
      <c r="D4930" s="53">
        <v>1.149</v>
      </c>
      <c r="E4930" s="55">
        <v>0</v>
      </c>
      <c r="F4930" s="53">
        <v>1.0089999999999999</v>
      </c>
      <c r="G4930" s="53">
        <v>1.149</v>
      </c>
    </row>
    <row r="4931" spans="1:7" x14ac:dyDescent="0.15">
      <c r="A4931" s="53">
        <v>4366</v>
      </c>
      <c r="B4931" s="11" t="s">
        <v>9980</v>
      </c>
      <c r="C4931" s="53">
        <v>1.0172000000000001</v>
      </c>
      <c r="D4931" s="53">
        <v>1.0172000000000001</v>
      </c>
      <c r="E4931" s="55">
        <v>0</v>
      </c>
      <c r="F4931" s="53">
        <v>1.0172000000000001</v>
      </c>
      <c r="G4931" s="53">
        <v>1.0172000000000001</v>
      </c>
    </row>
    <row r="4932" spans="1:7" x14ac:dyDescent="0.15">
      <c r="A4932" s="53">
        <v>1585</v>
      </c>
      <c r="B4932" s="11" t="s">
        <v>8882</v>
      </c>
      <c r="C4932" s="53">
        <v>1.08</v>
      </c>
      <c r="D4932" s="53">
        <v>1.0840000000000001</v>
      </c>
      <c r="E4932" s="55">
        <v>0</v>
      </c>
      <c r="F4932" s="53">
        <v>1.08</v>
      </c>
      <c r="G4932" s="53">
        <v>1.0840000000000001</v>
      </c>
    </row>
    <row r="4933" spans="1:7" x14ac:dyDescent="0.15">
      <c r="A4933" s="53">
        <v>162511</v>
      </c>
      <c r="B4933" s="11" t="s">
        <v>7138</v>
      </c>
      <c r="C4933" s="53">
        <v>1.0309999999999999</v>
      </c>
      <c r="D4933" s="53">
        <v>1.1419999999999999</v>
      </c>
      <c r="E4933" s="55">
        <v>0</v>
      </c>
      <c r="F4933" s="53">
        <v>1.0309999999999999</v>
      </c>
      <c r="G4933" s="53">
        <v>1.1419999999999999</v>
      </c>
    </row>
    <row r="4934" spans="1:7" x14ac:dyDescent="0.15">
      <c r="A4934" s="53">
        <v>1795</v>
      </c>
      <c r="B4934" s="11" t="s">
        <v>7817</v>
      </c>
      <c r="C4934" s="53">
        <v>1.016</v>
      </c>
      <c r="D4934" s="53">
        <v>1.016</v>
      </c>
      <c r="E4934" s="55">
        <v>0</v>
      </c>
      <c r="F4934" s="53">
        <v>1.016</v>
      </c>
      <c r="G4934" s="53">
        <v>1.016</v>
      </c>
    </row>
    <row r="4935" spans="1:7" x14ac:dyDescent="0.15">
      <c r="A4935" s="53">
        <v>519775</v>
      </c>
      <c r="B4935" s="11" t="s">
        <v>10755</v>
      </c>
      <c r="C4935" s="53">
        <v>1.0169999999999999</v>
      </c>
      <c r="D4935" s="53">
        <v>1.0169999999999999</v>
      </c>
      <c r="E4935" s="55">
        <v>0</v>
      </c>
      <c r="F4935" s="53">
        <v>1.0169999999999999</v>
      </c>
      <c r="G4935" s="53">
        <v>1.0169999999999999</v>
      </c>
    </row>
    <row r="4936" spans="1:7" x14ac:dyDescent="0.15">
      <c r="A4936" s="53">
        <v>150311</v>
      </c>
      <c r="B4936" s="11" t="s">
        <v>10177</v>
      </c>
      <c r="C4936" s="53">
        <v>1.0089999999999999</v>
      </c>
      <c r="D4936" s="53">
        <v>0</v>
      </c>
      <c r="E4936" s="55">
        <v>0</v>
      </c>
      <c r="F4936" s="53">
        <v>1.0089999999999999</v>
      </c>
      <c r="G4936" s="53">
        <v>0</v>
      </c>
    </row>
    <row r="4937" spans="1:7" x14ac:dyDescent="0.15">
      <c r="A4937" s="53">
        <v>420008</v>
      </c>
      <c r="B4937" s="11" t="s">
        <v>6099</v>
      </c>
      <c r="C4937" s="53">
        <v>1.1499999999999999</v>
      </c>
      <c r="D4937" s="53">
        <v>1.179</v>
      </c>
      <c r="E4937" s="55">
        <v>0</v>
      </c>
      <c r="F4937" s="53">
        <v>1.1499999999999999</v>
      </c>
      <c r="G4937" s="53">
        <v>1.179</v>
      </c>
    </row>
    <row r="4938" spans="1:7" x14ac:dyDescent="0.15">
      <c r="A4938" s="53">
        <v>481</v>
      </c>
      <c r="B4938" s="11" t="s">
        <v>345</v>
      </c>
      <c r="C4938" s="53">
        <v>1.2509999999999999</v>
      </c>
      <c r="D4938" s="53">
        <v>1.6359999999999999</v>
      </c>
      <c r="E4938" s="55">
        <v>0</v>
      </c>
      <c r="F4938" s="53">
        <v>1.2509999999999999</v>
      </c>
      <c r="G4938" s="53">
        <v>1.6359999999999999</v>
      </c>
    </row>
    <row r="4939" spans="1:7" x14ac:dyDescent="0.15">
      <c r="A4939" s="53">
        <v>3896</v>
      </c>
      <c r="B4939" s="11" t="s">
        <v>8923</v>
      </c>
      <c r="C4939" s="53">
        <v>1.0544</v>
      </c>
      <c r="D4939" s="53">
        <v>1.0544</v>
      </c>
      <c r="E4939" s="55">
        <v>0</v>
      </c>
      <c r="F4939" s="53">
        <v>1.0544</v>
      </c>
      <c r="G4939" s="53">
        <v>1.0544</v>
      </c>
    </row>
    <row r="4940" spans="1:7" x14ac:dyDescent="0.15">
      <c r="A4940" s="53">
        <v>50027</v>
      </c>
      <c r="B4940" s="11" t="s">
        <v>10057</v>
      </c>
      <c r="C4940" s="53">
        <v>1.0369999999999999</v>
      </c>
      <c r="D4940" s="53">
        <v>1.347</v>
      </c>
      <c r="E4940" s="55">
        <v>0</v>
      </c>
      <c r="F4940" s="53">
        <v>1.0369999999999999</v>
      </c>
      <c r="G4940" s="53">
        <v>1.347</v>
      </c>
    </row>
    <row r="4941" spans="1:7" x14ac:dyDescent="0.15">
      <c r="A4941" s="53">
        <v>5010</v>
      </c>
      <c r="B4941" s="11" t="s">
        <v>8709</v>
      </c>
      <c r="C4941" s="53">
        <v>1.0212000000000001</v>
      </c>
      <c r="D4941" s="53">
        <v>1.0212000000000001</v>
      </c>
      <c r="E4941" s="55">
        <v>0</v>
      </c>
      <c r="F4941" s="53">
        <v>1.0212000000000001</v>
      </c>
      <c r="G4941" s="53">
        <v>1.0212000000000001</v>
      </c>
    </row>
    <row r="4942" spans="1:7" x14ac:dyDescent="0.15">
      <c r="A4942" s="53">
        <v>3949</v>
      </c>
      <c r="B4942" s="11" t="s">
        <v>8702</v>
      </c>
      <c r="C4942" s="53">
        <v>1.0138</v>
      </c>
      <c r="D4942" s="53">
        <v>1.0468</v>
      </c>
      <c r="E4942" s="55">
        <v>0</v>
      </c>
      <c r="F4942" s="53">
        <v>1.0138</v>
      </c>
      <c r="G4942" s="53">
        <v>1.0468</v>
      </c>
    </row>
    <row r="4943" spans="1:7" x14ac:dyDescent="0.15">
      <c r="A4943" s="53">
        <v>150169</v>
      </c>
      <c r="B4943" s="11" t="s">
        <v>9329</v>
      </c>
      <c r="C4943" s="53">
        <v>1.0049999999999999</v>
      </c>
      <c r="D4943" s="53">
        <v>1.0049999999999999</v>
      </c>
      <c r="E4943" s="55">
        <v>0</v>
      </c>
      <c r="F4943" s="53">
        <v>1.0049999999999999</v>
      </c>
      <c r="G4943" s="53">
        <v>1.0049999999999999</v>
      </c>
    </row>
    <row r="4944" spans="1:7" x14ac:dyDescent="0.15">
      <c r="A4944" s="53">
        <v>460108</v>
      </c>
      <c r="B4944" s="11" t="s">
        <v>8641</v>
      </c>
      <c r="C4944" s="53">
        <v>1.2869999999999999</v>
      </c>
      <c r="D4944" s="53">
        <v>1.2869999999999999</v>
      </c>
      <c r="E4944" s="55">
        <v>0</v>
      </c>
      <c r="F4944" s="53">
        <v>1.2869999999999999</v>
      </c>
      <c r="G4944" s="53">
        <v>1.2869999999999999</v>
      </c>
    </row>
    <row r="4945" spans="1:7" x14ac:dyDescent="0.15">
      <c r="A4945" s="53">
        <v>161835</v>
      </c>
      <c r="B4945" s="11" t="s">
        <v>8654</v>
      </c>
      <c r="C4945" s="53">
        <v>1.0177</v>
      </c>
      <c r="D4945" s="53">
        <v>1.0177</v>
      </c>
      <c r="E4945" s="55">
        <v>0</v>
      </c>
      <c r="F4945" s="53">
        <v>1.0177</v>
      </c>
      <c r="G4945" s="53">
        <v>1.0177</v>
      </c>
    </row>
    <row r="4946" spans="1:7" x14ac:dyDescent="0.15">
      <c r="A4946" s="53">
        <v>502027</v>
      </c>
      <c r="B4946" s="11" t="s">
        <v>7122</v>
      </c>
      <c r="C4946" s="53">
        <v>1.02</v>
      </c>
      <c r="D4946" s="53">
        <v>1.1180000000000001</v>
      </c>
      <c r="E4946" s="55">
        <v>0</v>
      </c>
      <c r="F4946" s="53">
        <v>1.02</v>
      </c>
      <c r="G4946" s="53">
        <v>1.1180000000000001</v>
      </c>
    </row>
    <row r="4947" spans="1:7" x14ac:dyDescent="0.15">
      <c r="A4947" s="53">
        <v>519720</v>
      </c>
      <c r="B4947" s="11" t="s">
        <v>10753</v>
      </c>
      <c r="C4947" s="53">
        <v>1.002</v>
      </c>
      <c r="D4947" s="53">
        <v>1.153</v>
      </c>
      <c r="E4947" s="55">
        <v>0</v>
      </c>
      <c r="F4947" s="53">
        <v>1.002</v>
      </c>
      <c r="G4947" s="53">
        <v>1.153</v>
      </c>
    </row>
    <row r="4948" spans="1:7" x14ac:dyDescent="0.15">
      <c r="A4948" s="53">
        <v>519199</v>
      </c>
      <c r="B4948" s="11" t="s">
        <v>8710</v>
      </c>
      <c r="C4948" s="53">
        <v>1.0235000000000001</v>
      </c>
      <c r="D4948" s="53">
        <v>1.0235000000000001</v>
      </c>
      <c r="E4948" s="55">
        <v>0</v>
      </c>
      <c r="F4948" s="53">
        <v>1.0235000000000001</v>
      </c>
      <c r="G4948" s="53">
        <v>1.0235000000000001</v>
      </c>
    </row>
    <row r="4949" spans="1:7" x14ac:dyDescent="0.15">
      <c r="A4949" s="53">
        <v>163907</v>
      </c>
      <c r="B4949" s="11" t="s">
        <v>7155</v>
      </c>
      <c r="C4949" s="53">
        <v>1.0580000000000001</v>
      </c>
      <c r="D4949" s="53">
        <v>1.3480000000000001</v>
      </c>
      <c r="E4949" s="55">
        <v>0</v>
      </c>
      <c r="F4949" s="53">
        <v>1.0580000000000001</v>
      </c>
      <c r="G4949" s="53">
        <v>1.3480000000000001</v>
      </c>
    </row>
    <row r="4950" spans="1:7" x14ac:dyDescent="0.15">
      <c r="A4950" s="53">
        <v>3990</v>
      </c>
      <c r="B4950" s="11" t="s">
        <v>8510</v>
      </c>
      <c r="C4950" s="53">
        <v>1.0021</v>
      </c>
      <c r="D4950" s="53">
        <v>1.0021</v>
      </c>
      <c r="E4950" s="55">
        <v>0</v>
      </c>
      <c r="F4950" s="53">
        <v>1.0021</v>
      </c>
      <c r="G4950" s="53">
        <v>1.0021</v>
      </c>
    </row>
    <row r="4951" spans="1:7" x14ac:dyDescent="0.15">
      <c r="A4951" s="53">
        <v>1571</v>
      </c>
      <c r="B4951" s="11" t="s">
        <v>7379</v>
      </c>
      <c r="C4951" s="53">
        <v>1.038</v>
      </c>
      <c r="D4951" s="53">
        <v>1.1379999999999999</v>
      </c>
      <c r="E4951" s="55">
        <v>0</v>
      </c>
      <c r="F4951" s="53">
        <v>1.038</v>
      </c>
      <c r="G4951" s="53">
        <v>1.1379999999999999</v>
      </c>
    </row>
    <row r="4952" spans="1:7" x14ac:dyDescent="0.15">
      <c r="A4952" s="53">
        <v>150229</v>
      </c>
      <c r="B4952" s="11" t="s">
        <v>10135</v>
      </c>
      <c r="C4952" s="53">
        <v>1.0089999999999999</v>
      </c>
      <c r="D4952" s="53">
        <v>1.1319999999999999</v>
      </c>
      <c r="E4952" s="55">
        <v>0</v>
      </c>
      <c r="F4952" s="53">
        <v>1.0089999999999999</v>
      </c>
      <c r="G4952" s="53">
        <v>1.1319999999999999</v>
      </c>
    </row>
    <row r="4953" spans="1:7" x14ac:dyDescent="0.15">
      <c r="A4953" s="53">
        <v>519776</v>
      </c>
      <c r="B4953" s="11" t="s">
        <v>10705</v>
      </c>
      <c r="C4953" s="53">
        <v>1.0289999999999999</v>
      </c>
      <c r="D4953" s="53">
        <v>1.0289999999999999</v>
      </c>
      <c r="E4953" s="55">
        <v>0</v>
      </c>
      <c r="F4953" s="53">
        <v>1.0289999999999999</v>
      </c>
      <c r="G4953" s="53">
        <v>1.0289999999999999</v>
      </c>
    </row>
    <row r="4954" spans="1:7" x14ac:dyDescent="0.15">
      <c r="A4954" s="53">
        <v>150235</v>
      </c>
      <c r="B4954" s="11" t="s">
        <v>10089</v>
      </c>
      <c r="C4954" s="53">
        <v>1.0129999999999999</v>
      </c>
      <c r="D4954" s="53">
        <v>1.1299999999999999</v>
      </c>
      <c r="E4954" s="55">
        <v>0</v>
      </c>
      <c r="F4954" s="53">
        <v>1.0129999999999999</v>
      </c>
      <c r="G4954" s="53">
        <v>1.1299999999999999</v>
      </c>
    </row>
    <row r="4955" spans="1:7" x14ac:dyDescent="0.15">
      <c r="A4955" s="53">
        <v>2338</v>
      </c>
      <c r="B4955" s="11" t="s">
        <v>8578</v>
      </c>
      <c r="C4955" s="53">
        <v>1.0469999999999999</v>
      </c>
      <c r="D4955" s="53">
        <v>1.0469999999999999</v>
      </c>
      <c r="E4955" s="55">
        <v>0</v>
      </c>
      <c r="F4955" s="53">
        <v>1.0469999999999999</v>
      </c>
      <c r="G4955" s="53">
        <v>1.0469999999999999</v>
      </c>
    </row>
    <row r="4956" spans="1:7" x14ac:dyDescent="0.15">
      <c r="A4956" s="53">
        <v>562</v>
      </c>
      <c r="B4956" s="11" t="s">
        <v>8583</v>
      </c>
      <c r="C4956" s="53">
        <v>1.0589999999999999</v>
      </c>
      <c r="D4956" s="53">
        <v>1.091</v>
      </c>
      <c r="E4956" s="55">
        <v>0</v>
      </c>
      <c r="F4956" s="53">
        <v>1.0589999999999999</v>
      </c>
      <c r="G4956" s="53">
        <v>1.091</v>
      </c>
    </row>
    <row r="4957" spans="1:7" x14ac:dyDescent="0.15">
      <c r="A4957" s="53">
        <v>3959</v>
      </c>
      <c r="B4957" s="11" t="s">
        <v>10429</v>
      </c>
      <c r="C4957" s="53">
        <v>0.99490000000000001</v>
      </c>
      <c r="D4957" s="53">
        <v>0.99490000000000001</v>
      </c>
      <c r="E4957" s="55">
        <v>0</v>
      </c>
      <c r="F4957" s="53">
        <v>0.99490000000000001</v>
      </c>
      <c r="G4957" s="53">
        <v>0.99490000000000001</v>
      </c>
    </row>
    <row r="4958" spans="1:7" x14ac:dyDescent="0.15">
      <c r="A4958" s="53">
        <v>105</v>
      </c>
      <c r="B4958" s="11" t="s">
        <v>10741</v>
      </c>
      <c r="C4958" s="53">
        <v>1.208</v>
      </c>
      <c r="D4958" s="53">
        <v>1.218</v>
      </c>
      <c r="E4958" s="55">
        <v>0</v>
      </c>
      <c r="F4958" s="53">
        <v>1.208</v>
      </c>
      <c r="G4958" s="53">
        <v>1.218</v>
      </c>
    </row>
    <row r="4959" spans="1:7" x14ac:dyDescent="0.15">
      <c r="A4959" s="53">
        <v>1851</v>
      </c>
      <c r="B4959" s="11" t="s">
        <v>7331</v>
      </c>
      <c r="C4959" s="53">
        <v>1.014</v>
      </c>
      <c r="D4959" s="53">
        <v>1.0489999999999999</v>
      </c>
      <c r="E4959" s="55">
        <v>0</v>
      </c>
      <c r="F4959" s="53">
        <v>1.014</v>
      </c>
      <c r="G4959" s="53">
        <v>1.0489999999999999</v>
      </c>
    </row>
    <row r="4960" spans="1:7" ht="32" x14ac:dyDescent="0.15">
      <c r="A4960" s="53">
        <v>501103</v>
      </c>
      <c r="B4960" s="11" t="s">
        <v>10763</v>
      </c>
      <c r="C4960" s="53">
        <v>1.0156000000000001</v>
      </c>
      <c r="D4960" s="53">
        <v>1.0156000000000001</v>
      </c>
      <c r="E4960" s="55">
        <v>0</v>
      </c>
      <c r="F4960" s="53">
        <v>1.0156000000000001</v>
      </c>
      <c r="G4960" s="53">
        <v>1.0156000000000001</v>
      </c>
    </row>
    <row r="4961" spans="1:7" x14ac:dyDescent="0.15">
      <c r="A4961" s="53">
        <v>131</v>
      </c>
      <c r="B4961" s="11" t="s">
        <v>6095</v>
      </c>
      <c r="C4961" s="53">
        <v>1.113</v>
      </c>
      <c r="D4961" s="53">
        <v>1.413</v>
      </c>
      <c r="E4961" s="55">
        <v>0</v>
      </c>
      <c r="F4961" s="53">
        <v>1.113</v>
      </c>
      <c r="G4961" s="53">
        <v>1.413</v>
      </c>
    </row>
    <row r="4962" spans="1:7" x14ac:dyDescent="0.15">
      <c r="A4962" s="53">
        <v>5327</v>
      </c>
      <c r="B4962" s="11" t="s">
        <v>8729</v>
      </c>
      <c r="C4962" s="53">
        <v>1.0075000000000001</v>
      </c>
      <c r="D4962" s="53">
        <v>1.0075000000000001</v>
      </c>
      <c r="E4962" s="55">
        <v>0</v>
      </c>
      <c r="F4962" s="53">
        <v>1.0075000000000001</v>
      </c>
      <c r="G4962" s="53">
        <v>1.0075000000000001</v>
      </c>
    </row>
    <row r="4963" spans="1:7" x14ac:dyDescent="0.15">
      <c r="A4963" s="53">
        <v>2445</v>
      </c>
      <c r="B4963" s="11" t="s">
        <v>8552</v>
      </c>
      <c r="C4963" s="53">
        <v>1.016</v>
      </c>
      <c r="D4963" s="53">
        <v>1.016</v>
      </c>
      <c r="E4963" s="55">
        <v>0</v>
      </c>
      <c r="F4963" s="53">
        <v>1.016</v>
      </c>
      <c r="G4963" s="53">
        <v>1.016</v>
      </c>
    </row>
    <row r="4964" spans="1:7" x14ac:dyDescent="0.15">
      <c r="A4964" s="53">
        <v>2496</v>
      </c>
      <c r="B4964" s="11" t="s">
        <v>8860</v>
      </c>
      <c r="C4964" s="53">
        <v>1.0469999999999999</v>
      </c>
      <c r="D4964" s="53">
        <v>1.0469999999999999</v>
      </c>
      <c r="E4964" s="55">
        <v>0</v>
      </c>
      <c r="F4964" s="53">
        <v>1.0469999999999999</v>
      </c>
      <c r="G4964" s="53">
        <v>1.0469999999999999</v>
      </c>
    </row>
    <row r="4965" spans="1:7" x14ac:dyDescent="0.15">
      <c r="A4965" s="53">
        <v>802</v>
      </c>
      <c r="B4965" s="11" t="s">
        <v>7367</v>
      </c>
      <c r="C4965" s="53">
        <v>1.117</v>
      </c>
      <c r="D4965" s="53">
        <v>1.117</v>
      </c>
      <c r="E4965" s="55">
        <v>0</v>
      </c>
      <c r="F4965" s="53">
        <v>1.117</v>
      </c>
      <c r="G4965" s="53">
        <v>1.117</v>
      </c>
    </row>
    <row r="4966" spans="1:7" x14ac:dyDescent="0.15">
      <c r="A4966" s="53">
        <v>86</v>
      </c>
      <c r="B4966" s="11" t="s">
        <v>8810</v>
      </c>
      <c r="C4966" s="53">
        <v>0.998</v>
      </c>
      <c r="D4966" s="53">
        <v>1.2370000000000001</v>
      </c>
      <c r="E4966" s="55">
        <v>0</v>
      </c>
      <c r="F4966" s="53">
        <v>0.998</v>
      </c>
      <c r="G4966" s="53">
        <v>1.2370000000000001</v>
      </c>
    </row>
    <row r="4967" spans="1:7" x14ac:dyDescent="0.15">
      <c r="A4967" s="53">
        <v>5459</v>
      </c>
      <c r="B4967" s="11" t="s">
        <v>10881</v>
      </c>
      <c r="C4967" s="53">
        <v>1.0003</v>
      </c>
      <c r="D4967" s="53">
        <v>1.0003</v>
      </c>
      <c r="E4967" s="55">
        <v>0</v>
      </c>
      <c r="F4967" s="53">
        <v>1.0003</v>
      </c>
      <c r="G4967" s="53">
        <v>1.0003</v>
      </c>
    </row>
    <row r="4968" spans="1:7" x14ac:dyDescent="0.15">
      <c r="A4968" s="53">
        <v>161614</v>
      </c>
      <c r="B4968" s="11" t="s">
        <v>7147</v>
      </c>
      <c r="C4968" s="53">
        <v>1.028</v>
      </c>
      <c r="D4968" s="53">
        <v>1.3480000000000001</v>
      </c>
      <c r="E4968" s="55">
        <v>0</v>
      </c>
      <c r="F4968" s="53">
        <v>1.028</v>
      </c>
      <c r="G4968" s="53">
        <v>1.3480000000000001</v>
      </c>
    </row>
    <row r="4969" spans="1:7" x14ac:dyDescent="0.15">
      <c r="A4969" s="53">
        <v>610003</v>
      </c>
      <c r="B4969" s="11" t="s">
        <v>119</v>
      </c>
      <c r="C4969" s="53">
        <v>1.1000000000000001</v>
      </c>
      <c r="D4969" s="53">
        <v>1.56</v>
      </c>
      <c r="E4969" s="55">
        <v>0</v>
      </c>
      <c r="F4969" s="53">
        <v>1.1000000000000001</v>
      </c>
      <c r="G4969" s="53">
        <v>1.56</v>
      </c>
    </row>
    <row r="4970" spans="1:7" x14ac:dyDescent="0.15">
      <c r="A4970" s="53">
        <v>2453</v>
      </c>
      <c r="B4970" s="11" t="s">
        <v>7148</v>
      </c>
      <c r="C4970" s="53">
        <v>1.032</v>
      </c>
      <c r="D4970" s="53">
        <v>1.032</v>
      </c>
      <c r="E4970" s="55">
        <v>0</v>
      </c>
      <c r="F4970" s="53">
        <v>1.032</v>
      </c>
      <c r="G4970" s="53">
        <v>1.032</v>
      </c>
    </row>
    <row r="4971" spans="1:7" x14ac:dyDescent="0.15">
      <c r="A4971" s="53">
        <v>889</v>
      </c>
      <c r="B4971" s="11" t="s">
        <v>8559</v>
      </c>
      <c r="C4971" s="53">
        <v>1.022</v>
      </c>
      <c r="D4971" s="53">
        <v>1.075</v>
      </c>
      <c r="E4971" s="55">
        <v>0</v>
      </c>
      <c r="F4971" s="53">
        <v>1.022</v>
      </c>
      <c r="G4971" s="53">
        <v>1.075</v>
      </c>
    </row>
    <row r="4972" spans="1:7" x14ac:dyDescent="0.15">
      <c r="A4972" s="53">
        <v>286</v>
      </c>
      <c r="B4972" s="11" t="s">
        <v>8560</v>
      </c>
      <c r="C4972" s="53">
        <v>1.0269999999999999</v>
      </c>
      <c r="D4972" s="53">
        <v>1.2789999999999999</v>
      </c>
      <c r="E4972" s="55">
        <v>0</v>
      </c>
      <c r="F4972" s="53">
        <v>1.0269999999999999</v>
      </c>
      <c r="G4972" s="53">
        <v>1.2789999999999999</v>
      </c>
    </row>
    <row r="4973" spans="1:7" x14ac:dyDescent="0.15">
      <c r="A4973" s="53">
        <v>150075</v>
      </c>
      <c r="B4973" s="11" t="s">
        <v>7461</v>
      </c>
      <c r="C4973" s="53">
        <v>0.98099999999999998</v>
      </c>
      <c r="D4973" s="53">
        <v>1.891</v>
      </c>
      <c r="E4973" s="55">
        <v>0</v>
      </c>
      <c r="F4973" s="53">
        <v>0.98099999999999998</v>
      </c>
      <c r="G4973" s="53">
        <v>1.891</v>
      </c>
    </row>
    <row r="4974" spans="1:7" x14ac:dyDescent="0.15">
      <c r="A4974" s="53">
        <v>519618</v>
      </c>
      <c r="B4974" s="11" t="s">
        <v>8843</v>
      </c>
      <c r="C4974" s="53">
        <v>1</v>
      </c>
      <c r="D4974" s="53">
        <v>1</v>
      </c>
      <c r="E4974" s="55">
        <v>0</v>
      </c>
      <c r="F4974" s="53">
        <v>1</v>
      </c>
      <c r="G4974" s="53">
        <v>1</v>
      </c>
    </row>
    <row r="4975" spans="1:7" x14ac:dyDescent="0.15">
      <c r="A4975" s="53">
        <v>150315</v>
      </c>
      <c r="B4975" s="11" t="s">
        <v>10161</v>
      </c>
      <c r="C4975" s="53">
        <v>1.0089999999999999</v>
      </c>
      <c r="D4975" s="53">
        <v>1.123</v>
      </c>
      <c r="E4975" s="55">
        <v>0</v>
      </c>
      <c r="F4975" s="53">
        <v>1.0089999999999999</v>
      </c>
      <c r="G4975" s="53">
        <v>1.123</v>
      </c>
    </row>
    <row r="4976" spans="1:7" x14ac:dyDescent="0.15">
      <c r="A4976" s="53">
        <v>387</v>
      </c>
      <c r="B4976" s="11" t="s">
        <v>7104</v>
      </c>
      <c r="C4976" s="53">
        <v>1.0089999999999999</v>
      </c>
      <c r="D4976" s="53">
        <v>1.1579999999999999</v>
      </c>
      <c r="E4976" s="55">
        <v>0</v>
      </c>
      <c r="F4976" s="53">
        <v>1.0089999999999999</v>
      </c>
      <c r="G4976" s="53">
        <v>1.1579999999999999</v>
      </c>
    </row>
    <row r="4977" spans="1:7" x14ac:dyDescent="0.15">
      <c r="A4977" s="53">
        <v>150307</v>
      </c>
      <c r="B4977" s="11" t="s">
        <v>10060</v>
      </c>
      <c r="C4977" s="53">
        <v>1.0089999999999999</v>
      </c>
      <c r="D4977" s="53">
        <v>1.121</v>
      </c>
      <c r="E4977" s="55">
        <v>0</v>
      </c>
      <c r="F4977" s="53">
        <v>1.0089999999999999</v>
      </c>
      <c r="G4977" s="53">
        <v>1.121</v>
      </c>
    </row>
    <row r="4978" spans="1:7" x14ac:dyDescent="0.15">
      <c r="A4978" s="53">
        <v>150321</v>
      </c>
      <c r="B4978" s="11" t="s">
        <v>10139</v>
      </c>
      <c r="C4978" s="53">
        <v>1.0129999999999999</v>
      </c>
      <c r="D4978" s="53">
        <v>1.175</v>
      </c>
      <c r="E4978" s="55">
        <v>0</v>
      </c>
      <c r="F4978" s="53">
        <v>1.0129999999999999</v>
      </c>
      <c r="G4978" s="53">
        <v>1.175</v>
      </c>
    </row>
    <row r="4979" spans="1:7" x14ac:dyDescent="0.15">
      <c r="A4979" s="53">
        <v>2550</v>
      </c>
      <c r="B4979" s="11" t="s">
        <v>10133</v>
      </c>
      <c r="C4979" s="53">
        <v>1.0109999999999999</v>
      </c>
      <c r="D4979" s="53">
        <v>1.036</v>
      </c>
      <c r="E4979" s="55">
        <v>0</v>
      </c>
      <c r="F4979" s="53">
        <v>1.0109999999999999</v>
      </c>
      <c r="G4979" s="53">
        <v>1.036</v>
      </c>
    </row>
    <row r="4980" spans="1:7" x14ac:dyDescent="0.15">
      <c r="A4980" s="53">
        <v>394</v>
      </c>
      <c r="B4980" s="11" t="s">
        <v>7169</v>
      </c>
      <c r="C4980" s="53">
        <v>1.0920000000000001</v>
      </c>
      <c r="D4980" s="53">
        <v>1.1759999999999999</v>
      </c>
      <c r="E4980" s="55">
        <v>0</v>
      </c>
      <c r="F4980" s="53">
        <v>1.0920000000000001</v>
      </c>
      <c r="G4980" s="53">
        <v>1.1759999999999999</v>
      </c>
    </row>
    <row r="4981" spans="1:7" x14ac:dyDescent="0.15">
      <c r="A4981" s="53">
        <v>3867</v>
      </c>
      <c r="B4981" s="11" t="s">
        <v>9975</v>
      </c>
      <c r="C4981" s="53">
        <v>1.0134000000000001</v>
      </c>
      <c r="D4981" s="53">
        <v>1.0366</v>
      </c>
      <c r="E4981" s="55">
        <v>0</v>
      </c>
      <c r="F4981" s="53">
        <v>1.0134000000000001</v>
      </c>
      <c r="G4981" s="53">
        <v>1.0366</v>
      </c>
    </row>
    <row r="4982" spans="1:7" x14ac:dyDescent="0.15">
      <c r="A4982" s="53">
        <v>150181</v>
      </c>
      <c r="B4982" s="11" t="s">
        <v>10219</v>
      </c>
      <c r="C4982" s="53">
        <v>1.0069999999999999</v>
      </c>
      <c r="D4982" s="53">
        <v>1.1950000000000001</v>
      </c>
      <c r="E4982" s="55">
        <v>0</v>
      </c>
      <c r="F4982" s="53">
        <v>1.0069999999999999</v>
      </c>
      <c r="G4982" s="53">
        <v>1.1950000000000001</v>
      </c>
    </row>
    <row r="4983" spans="1:7" x14ac:dyDescent="0.15">
      <c r="A4983" s="53">
        <v>150335</v>
      </c>
      <c r="B4983" s="11" t="s">
        <v>8890</v>
      </c>
      <c r="C4983" s="53">
        <v>1.01</v>
      </c>
      <c r="D4983" s="53">
        <v>1.1539999999999999</v>
      </c>
      <c r="E4983" s="55">
        <v>0</v>
      </c>
      <c r="F4983" s="53">
        <v>1.01</v>
      </c>
      <c r="G4983" s="53">
        <v>1.1539999999999999</v>
      </c>
    </row>
    <row r="4984" spans="1:7" x14ac:dyDescent="0.15">
      <c r="A4984" s="53">
        <v>100066</v>
      </c>
      <c r="B4984" s="11" t="s">
        <v>10272</v>
      </c>
      <c r="C4984" s="53">
        <v>1.0349999999999999</v>
      </c>
      <c r="D4984" s="53">
        <v>1.2150000000000001</v>
      </c>
      <c r="E4984" s="55">
        <v>0</v>
      </c>
      <c r="F4984" s="53">
        <v>1.0349999999999999</v>
      </c>
      <c r="G4984" s="53">
        <v>1.2150000000000001</v>
      </c>
    </row>
    <row r="4985" spans="1:7" x14ac:dyDescent="0.15">
      <c r="A4985" s="53">
        <v>380006</v>
      </c>
      <c r="B4985" s="11" t="s">
        <v>7141</v>
      </c>
      <c r="C4985" s="53">
        <v>1.034</v>
      </c>
      <c r="D4985" s="53">
        <v>1.226</v>
      </c>
      <c r="E4985" s="55">
        <v>0</v>
      </c>
      <c r="F4985" s="53">
        <v>1.034</v>
      </c>
      <c r="G4985" s="53">
        <v>1.226</v>
      </c>
    </row>
    <row r="4986" spans="1:7" x14ac:dyDescent="0.15">
      <c r="A4986" s="53">
        <v>1194</v>
      </c>
      <c r="B4986" s="11" t="s">
        <v>8603</v>
      </c>
      <c r="C4986" s="53">
        <v>1.115</v>
      </c>
      <c r="D4986" s="53">
        <v>1.115</v>
      </c>
      <c r="E4986" s="55">
        <v>0</v>
      </c>
      <c r="F4986" s="53">
        <v>1.115</v>
      </c>
      <c r="G4986" s="53">
        <v>1.115</v>
      </c>
    </row>
    <row r="4987" spans="1:7" x14ac:dyDescent="0.15">
      <c r="A4987" s="53">
        <v>370025</v>
      </c>
      <c r="B4987" s="11" t="s">
        <v>8413</v>
      </c>
      <c r="C4987" s="53">
        <v>0.998</v>
      </c>
      <c r="D4987" s="53">
        <v>1.109</v>
      </c>
      <c r="E4987" s="55">
        <v>0</v>
      </c>
      <c r="F4987" s="53">
        <v>0.998</v>
      </c>
      <c r="G4987" s="53">
        <v>1.109</v>
      </c>
    </row>
    <row r="4988" spans="1:7" x14ac:dyDescent="0.15">
      <c r="A4988" s="53">
        <v>519059</v>
      </c>
      <c r="B4988" s="11" t="s">
        <v>10215</v>
      </c>
      <c r="C4988" s="53">
        <v>0.81799999999999995</v>
      </c>
      <c r="D4988" s="53">
        <v>0.81799999999999995</v>
      </c>
      <c r="E4988" s="55">
        <v>0</v>
      </c>
      <c r="F4988" s="53">
        <v>0.81799999999999995</v>
      </c>
      <c r="G4988" s="53">
        <v>0.81799999999999995</v>
      </c>
    </row>
    <row r="4989" spans="1:7" x14ac:dyDescent="0.15">
      <c r="A4989" s="53">
        <v>150028</v>
      </c>
      <c r="B4989" s="11" t="s">
        <v>7396</v>
      </c>
      <c r="C4989" s="53">
        <v>1.0009999999999999</v>
      </c>
      <c r="D4989" s="53">
        <v>1.407</v>
      </c>
      <c r="E4989" s="55">
        <v>0</v>
      </c>
      <c r="F4989" s="53">
        <v>1.0009999999999999</v>
      </c>
      <c r="G4989" s="53">
        <v>1.407</v>
      </c>
    </row>
    <row r="4990" spans="1:7" x14ac:dyDescent="0.15">
      <c r="A4990" s="53">
        <v>629</v>
      </c>
      <c r="B4990" s="11" t="s">
        <v>8805</v>
      </c>
      <c r="C4990" s="53">
        <v>1.0649999999999999</v>
      </c>
      <c r="D4990" s="53">
        <v>1.2450000000000001</v>
      </c>
      <c r="E4990" s="55">
        <v>0</v>
      </c>
      <c r="F4990" s="53">
        <v>1.0649999999999999</v>
      </c>
      <c r="G4990" s="53">
        <v>1.2450000000000001</v>
      </c>
    </row>
    <row r="4991" spans="1:7" x14ac:dyDescent="0.15">
      <c r="A4991" s="53">
        <v>4171</v>
      </c>
      <c r="B4991" s="11" t="s">
        <v>9115</v>
      </c>
      <c r="C4991" s="53">
        <v>1.0075000000000001</v>
      </c>
      <c r="D4991" s="53">
        <v>1.0435000000000001</v>
      </c>
      <c r="E4991" s="55">
        <v>0</v>
      </c>
      <c r="F4991" s="53">
        <v>1.0075000000000001</v>
      </c>
      <c r="G4991" s="53">
        <v>1.0435000000000001</v>
      </c>
    </row>
    <row r="4992" spans="1:7" x14ac:dyDescent="0.15">
      <c r="A4992" s="53">
        <v>519725</v>
      </c>
      <c r="B4992" s="11" t="s">
        <v>10783</v>
      </c>
      <c r="C4992" s="53">
        <v>1.044</v>
      </c>
      <c r="D4992" s="53">
        <v>1.206</v>
      </c>
      <c r="E4992" s="55">
        <v>0</v>
      </c>
      <c r="F4992" s="53">
        <v>1.044</v>
      </c>
      <c r="G4992" s="53">
        <v>1.206</v>
      </c>
    </row>
    <row r="4993" spans="1:7" x14ac:dyDescent="0.15">
      <c r="A4993" s="53">
        <v>161231</v>
      </c>
      <c r="B4993" s="11" t="s">
        <v>8416</v>
      </c>
      <c r="C4993" s="53">
        <v>0.98699999999999999</v>
      </c>
      <c r="D4993" s="53">
        <v>1.0509999999999999</v>
      </c>
      <c r="E4993" s="55">
        <v>0</v>
      </c>
      <c r="F4993" s="53">
        <v>0.98699999999999999</v>
      </c>
      <c r="G4993" s="53">
        <v>1.0509999999999999</v>
      </c>
    </row>
    <row r="4994" spans="1:7" x14ac:dyDescent="0.15">
      <c r="A4994" s="53">
        <v>2825</v>
      </c>
      <c r="B4994" s="11" t="s">
        <v>7368</v>
      </c>
      <c r="C4994" s="53">
        <v>1.032</v>
      </c>
      <c r="D4994" s="53">
        <v>1.032</v>
      </c>
      <c r="E4994" s="55">
        <v>0</v>
      </c>
      <c r="F4994" s="53">
        <v>1.032</v>
      </c>
      <c r="G4994" s="53">
        <v>1.032</v>
      </c>
    </row>
    <row r="4995" spans="1:7" x14ac:dyDescent="0.15">
      <c r="A4995" s="53">
        <v>582002</v>
      </c>
      <c r="B4995" s="11" t="s">
        <v>8588</v>
      </c>
      <c r="C4995" s="53">
        <v>1.0740000000000001</v>
      </c>
      <c r="D4995" s="53">
        <v>1.4139999999999999</v>
      </c>
      <c r="E4995" s="55">
        <v>0</v>
      </c>
      <c r="F4995" s="53">
        <v>1.0740000000000001</v>
      </c>
      <c r="G4995" s="53">
        <v>1.4139999999999999</v>
      </c>
    </row>
    <row r="4996" spans="1:7" x14ac:dyDescent="0.15">
      <c r="A4996" s="53">
        <v>3064</v>
      </c>
      <c r="B4996" s="11" t="s">
        <v>8908</v>
      </c>
      <c r="C4996" s="53">
        <v>1.004</v>
      </c>
      <c r="D4996" s="53">
        <v>1.004</v>
      </c>
      <c r="E4996" s="55">
        <v>0</v>
      </c>
      <c r="F4996" s="53">
        <v>1.004</v>
      </c>
      <c r="G4996" s="53">
        <v>1.004</v>
      </c>
    </row>
    <row r="4997" spans="1:7" x14ac:dyDescent="0.15">
      <c r="A4997" s="53">
        <v>150273</v>
      </c>
      <c r="B4997" s="11" t="s">
        <v>7125</v>
      </c>
      <c r="C4997" s="53">
        <v>1.02</v>
      </c>
      <c r="D4997" s="53">
        <v>1.1299999999999999</v>
      </c>
      <c r="E4997" s="55">
        <v>0</v>
      </c>
      <c r="F4997" s="53">
        <v>1.02</v>
      </c>
      <c r="G4997" s="53">
        <v>1.1299999999999999</v>
      </c>
    </row>
    <row r="4998" spans="1:7" x14ac:dyDescent="0.15">
      <c r="A4998" s="53">
        <v>329</v>
      </c>
      <c r="B4998" s="11" t="s">
        <v>7364</v>
      </c>
      <c r="C4998" s="53">
        <v>0.98699999999999999</v>
      </c>
      <c r="D4998" s="53">
        <v>0.98699999999999999</v>
      </c>
      <c r="E4998" s="55">
        <v>0</v>
      </c>
      <c r="F4998" s="53">
        <v>0.98699999999999999</v>
      </c>
      <c r="G4998" s="53">
        <v>0.98699999999999999</v>
      </c>
    </row>
    <row r="4999" spans="1:7" x14ac:dyDescent="0.15">
      <c r="A4999" s="53">
        <v>502021</v>
      </c>
      <c r="B4999" s="11" t="s">
        <v>10078</v>
      </c>
      <c r="C4999" s="53">
        <v>1.008</v>
      </c>
      <c r="D4999" s="53">
        <v>0</v>
      </c>
      <c r="E4999" s="55">
        <v>0</v>
      </c>
      <c r="F4999" s="53">
        <v>1.008</v>
      </c>
      <c r="G4999" s="53">
        <v>0</v>
      </c>
    </row>
    <row r="5000" spans="1:7" x14ac:dyDescent="0.15">
      <c r="A5000" s="53">
        <v>2116</v>
      </c>
      <c r="B5000" s="11" t="s">
        <v>9238</v>
      </c>
      <c r="C5000" s="53">
        <v>1.038</v>
      </c>
      <c r="D5000" s="53">
        <v>1.1140000000000001</v>
      </c>
      <c r="E5000" s="55">
        <v>0</v>
      </c>
      <c r="F5000" s="53">
        <v>1.038</v>
      </c>
      <c r="G5000" s="53">
        <v>1.1140000000000001</v>
      </c>
    </row>
    <row r="5001" spans="1:7" x14ac:dyDescent="0.15">
      <c r="A5001" s="53">
        <v>162717</v>
      </c>
      <c r="B5001" s="11" t="s">
        <v>9334</v>
      </c>
      <c r="C5001" s="53">
        <v>1.014</v>
      </c>
      <c r="D5001" s="53">
        <v>1.014</v>
      </c>
      <c r="E5001" s="55">
        <v>0</v>
      </c>
      <c r="F5001" s="53">
        <v>1.014</v>
      </c>
      <c r="G5001" s="53">
        <v>1.014</v>
      </c>
    </row>
    <row r="5002" spans="1:7" x14ac:dyDescent="0.15">
      <c r="A5002" s="53">
        <v>2229</v>
      </c>
      <c r="B5002" s="11" t="s">
        <v>10316</v>
      </c>
      <c r="C5002" s="53">
        <v>1.202</v>
      </c>
      <c r="D5002" s="53">
        <v>1.202</v>
      </c>
      <c r="E5002" s="55">
        <v>0</v>
      </c>
      <c r="F5002" s="53">
        <v>1.202</v>
      </c>
      <c r="G5002" s="53">
        <v>1.202</v>
      </c>
    </row>
    <row r="5003" spans="1:7" x14ac:dyDescent="0.15">
      <c r="A5003" s="53">
        <v>4689</v>
      </c>
      <c r="B5003" s="11" t="s">
        <v>9939</v>
      </c>
      <c r="C5003" s="53">
        <v>1.0185999999999999</v>
      </c>
      <c r="D5003" s="53">
        <v>1.0185999999999999</v>
      </c>
      <c r="E5003" s="55">
        <v>0</v>
      </c>
      <c r="F5003" s="53">
        <v>1.0185999999999999</v>
      </c>
      <c r="G5003" s="53">
        <v>1.0185999999999999</v>
      </c>
    </row>
    <row r="5004" spans="1:7" x14ac:dyDescent="0.15">
      <c r="A5004" s="53">
        <v>770</v>
      </c>
      <c r="B5004" s="11" t="s">
        <v>10128</v>
      </c>
      <c r="C5004" s="53">
        <v>0.98099999999999998</v>
      </c>
      <c r="D5004" s="53">
        <v>0</v>
      </c>
      <c r="E5004" s="55">
        <v>0</v>
      </c>
      <c r="F5004" s="53">
        <v>0.98099999999999998</v>
      </c>
      <c r="G5004" s="53">
        <v>0</v>
      </c>
    </row>
    <row r="5005" spans="1:7" x14ac:dyDescent="0.15">
      <c r="A5005" s="53">
        <v>1390</v>
      </c>
      <c r="B5005" s="11" t="s">
        <v>6767</v>
      </c>
      <c r="C5005" s="53">
        <v>1.0489999999999999</v>
      </c>
      <c r="D5005" s="53">
        <v>1.0489999999999999</v>
      </c>
      <c r="E5005" s="55">
        <v>0</v>
      </c>
      <c r="F5005" s="53">
        <v>1.0489999999999999</v>
      </c>
      <c r="G5005" s="53">
        <v>1.0489999999999999</v>
      </c>
    </row>
    <row r="5006" spans="1:7" x14ac:dyDescent="0.15">
      <c r="A5006" s="53">
        <v>519746</v>
      </c>
      <c r="B5006" s="11" t="s">
        <v>10780</v>
      </c>
      <c r="C5006" s="53">
        <v>2.0230000000000001</v>
      </c>
      <c r="D5006" s="53">
        <v>2.0339999999999998</v>
      </c>
      <c r="E5006" s="55">
        <v>0</v>
      </c>
      <c r="F5006" s="53">
        <v>2.0230000000000001</v>
      </c>
      <c r="G5006" s="53">
        <v>2.0339999999999998</v>
      </c>
    </row>
    <row r="5007" spans="1:7" x14ac:dyDescent="0.15">
      <c r="A5007" s="53">
        <v>253021</v>
      </c>
      <c r="B5007" s="11" t="s">
        <v>7035</v>
      </c>
      <c r="C5007" s="53">
        <v>1.1990000000000001</v>
      </c>
      <c r="D5007" s="53">
        <v>1.427</v>
      </c>
      <c r="E5007" s="55">
        <v>0</v>
      </c>
      <c r="F5007" s="53">
        <v>1.1990000000000001</v>
      </c>
      <c r="G5007" s="53">
        <v>1.427</v>
      </c>
    </row>
    <row r="5008" spans="1:7" x14ac:dyDescent="0.15">
      <c r="A5008" s="53">
        <v>519662</v>
      </c>
      <c r="B5008" s="11" t="s">
        <v>10162</v>
      </c>
      <c r="C5008" s="53">
        <v>1.6419999999999999</v>
      </c>
      <c r="D5008" s="53">
        <v>1.6419999999999999</v>
      </c>
      <c r="E5008" s="55">
        <v>0</v>
      </c>
      <c r="F5008" s="53">
        <v>1.6419999999999999</v>
      </c>
      <c r="G5008" s="53">
        <v>1.6419999999999999</v>
      </c>
    </row>
    <row r="5009" spans="1:7" x14ac:dyDescent="0.15">
      <c r="A5009" s="53">
        <v>5547</v>
      </c>
      <c r="B5009" s="11" t="s">
        <v>9347</v>
      </c>
      <c r="C5009" s="53">
        <v>1.0001</v>
      </c>
      <c r="D5009" s="53">
        <v>1.0001</v>
      </c>
      <c r="E5009" s="55">
        <v>0</v>
      </c>
      <c r="F5009" s="53">
        <v>1.0001</v>
      </c>
      <c r="G5009" s="53">
        <v>1.0001</v>
      </c>
    </row>
    <row r="5010" spans="1:7" x14ac:dyDescent="0.15">
      <c r="A5010" s="53">
        <v>421</v>
      </c>
      <c r="B5010" s="11" t="s">
        <v>8841</v>
      </c>
      <c r="C5010" s="53">
        <v>1.111</v>
      </c>
      <c r="D5010" s="53">
        <v>1.111</v>
      </c>
      <c r="E5010" s="55">
        <v>0</v>
      </c>
      <c r="F5010" s="53">
        <v>1.111</v>
      </c>
      <c r="G5010" s="53">
        <v>1.111</v>
      </c>
    </row>
    <row r="5011" spans="1:7" x14ac:dyDescent="0.15">
      <c r="A5011" s="53">
        <v>2505</v>
      </c>
      <c r="B5011" s="11" t="s">
        <v>7340</v>
      </c>
      <c r="C5011" s="53">
        <v>0.97099999999999997</v>
      </c>
      <c r="D5011" s="53">
        <v>0.97099999999999997</v>
      </c>
      <c r="E5011" s="55">
        <v>0</v>
      </c>
      <c r="F5011" s="53">
        <v>0.97099999999999997</v>
      </c>
      <c r="G5011" s="53">
        <v>0.97099999999999997</v>
      </c>
    </row>
    <row r="5012" spans="1:7" x14ac:dyDescent="0.15">
      <c r="A5012" s="53">
        <v>944</v>
      </c>
      <c r="B5012" s="11" t="s">
        <v>7088</v>
      </c>
      <c r="C5012" s="53">
        <v>1.004</v>
      </c>
      <c r="D5012" s="53">
        <v>1.004</v>
      </c>
      <c r="E5012" s="55">
        <v>0</v>
      </c>
      <c r="F5012" s="53">
        <v>1.004</v>
      </c>
      <c r="G5012" s="53">
        <v>1.004</v>
      </c>
    </row>
    <row r="5013" spans="1:7" x14ac:dyDescent="0.15">
      <c r="A5013" s="53">
        <v>150150</v>
      </c>
      <c r="B5013" s="11" t="s">
        <v>7350</v>
      </c>
      <c r="C5013" s="53">
        <v>1.008</v>
      </c>
      <c r="D5013" s="53">
        <v>1.2410000000000001</v>
      </c>
      <c r="E5013" s="55">
        <v>0</v>
      </c>
      <c r="F5013" s="53">
        <v>1.008</v>
      </c>
      <c r="G5013" s="53">
        <v>1.2410000000000001</v>
      </c>
    </row>
    <row r="5014" spans="1:7" x14ac:dyDescent="0.15">
      <c r="A5014" s="53">
        <v>347</v>
      </c>
      <c r="B5014" s="11" t="s">
        <v>10782</v>
      </c>
      <c r="C5014" s="53">
        <v>1.014</v>
      </c>
      <c r="D5014" s="53">
        <v>1.2230000000000001</v>
      </c>
      <c r="E5014" s="55">
        <v>0</v>
      </c>
      <c r="F5014" s="53">
        <v>1.014</v>
      </c>
      <c r="G5014" s="53">
        <v>1.2230000000000001</v>
      </c>
    </row>
    <row r="5015" spans="1:7" x14ac:dyDescent="0.15">
      <c r="A5015" s="53">
        <v>150245</v>
      </c>
      <c r="B5015" s="11" t="s">
        <v>10208</v>
      </c>
      <c r="C5015" s="53">
        <v>1.0129999999999999</v>
      </c>
      <c r="D5015" s="53">
        <v>1.1240000000000001</v>
      </c>
      <c r="E5015" s="55">
        <v>0</v>
      </c>
      <c r="F5015" s="53">
        <v>1.0129999999999999</v>
      </c>
      <c r="G5015" s="53">
        <v>1.1240000000000001</v>
      </c>
    </row>
    <row r="5016" spans="1:7" x14ac:dyDescent="0.15">
      <c r="A5016" s="53">
        <v>2633</v>
      </c>
      <c r="B5016" s="11" t="s">
        <v>9304</v>
      </c>
      <c r="C5016" s="53">
        <v>1.0086999999999999</v>
      </c>
      <c r="D5016" s="53">
        <v>1.0166999999999999</v>
      </c>
      <c r="E5016" s="55">
        <v>0</v>
      </c>
      <c r="F5016" s="53">
        <v>1.0086999999999999</v>
      </c>
      <c r="G5016" s="53">
        <v>1.0166999999999999</v>
      </c>
    </row>
    <row r="5017" spans="1:7" x14ac:dyDescent="0.15">
      <c r="A5017" s="53">
        <v>186</v>
      </c>
      <c r="B5017" s="11" t="s">
        <v>8912</v>
      </c>
      <c r="C5017" s="53">
        <v>1.012</v>
      </c>
      <c r="D5017" s="53">
        <v>1.2390000000000001</v>
      </c>
      <c r="E5017" s="55">
        <v>0</v>
      </c>
      <c r="F5017" s="53">
        <v>1.012</v>
      </c>
      <c r="G5017" s="53">
        <v>1.2390000000000001</v>
      </c>
    </row>
    <row r="5018" spans="1:7" x14ac:dyDescent="0.15">
      <c r="A5018" s="53">
        <v>2681</v>
      </c>
      <c r="B5018" s="11" t="s">
        <v>8876</v>
      </c>
      <c r="C5018" s="53">
        <v>1.0269999999999999</v>
      </c>
      <c r="D5018" s="53">
        <v>1.0269999999999999</v>
      </c>
      <c r="E5018" s="55">
        <v>0</v>
      </c>
      <c r="F5018" s="53">
        <v>1.0269999999999999</v>
      </c>
      <c r="G5018" s="53">
        <v>1.0269999999999999</v>
      </c>
    </row>
    <row r="5019" spans="1:7" x14ac:dyDescent="0.15">
      <c r="A5019" s="53">
        <v>202108</v>
      </c>
      <c r="B5019" s="11" t="s">
        <v>8868</v>
      </c>
      <c r="C5019" s="53">
        <v>1.1950000000000001</v>
      </c>
      <c r="D5019" s="53">
        <v>1.2250000000000001</v>
      </c>
      <c r="E5019" s="55">
        <v>0</v>
      </c>
      <c r="F5019" s="53">
        <v>1.1950000000000001</v>
      </c>
      <c r="G5019" s="53">
        <v>1.2250000000000001</v>
      </c>
    </row>
    <row r="5020" spans="1:7" x14ac:dyDescent="0.15">
      <c r="A5020" s="53">
        <v>2661</v>
      </c>
      <c r="B5020" s="11" t="s">
        <v>8898</v>
      </c>
      <c r="C5020" s="53">
        <v>0.98699999999999999</v>
      </c>
      <c r="D5020" s="53">
        <v>0.98699999999999999</v>
      </c>
      <c r="E5020" s="55">
        <v>0</v>
      </c>
      <c r="F5020" s="53">
        <v>0.98699999999999999</v>
      </c>
      <c r="G5020" s="53">
        <v>0.98699999999999999</v>
      </c>
    </row>
    <row r="5021" spans="1:7" x14ac:dyDescent="0.15">
      <c r="A5021" s="53">
        <v>3329</v>
      </c>
      <c r="B5021" s="11" t="s">
        <v>8732</v>
      </c>
      <c r="C5021" s="53">
        <v>1.0087999999999999</v>
      </c>
      <c r="D5021" s="53">
        <v>1.0403</v>
      </c>
      <c r="E5021" s="55">
        <v>0</v>
      </c>
      <c r="F5021" s="53">
        <v>1.0087999999999999</v>
      </c>
      <c r="G5021" s="53">
        <v>1.0403</v>
      </c>
    </row>
    <row r="5022" spans="1:7" x14ac:dyDescent="0.15">
      <c r="A5022" s="53">
        <v>150012</v>
      </c>
      <c r="B5022" s="11" t="s">
        <v>7168</v>
      </c>
      <c r="C5022" s="53">
        <v>1.0920000000000001</v>
      </c>
      <c r="D5022" s="53">
        <v>1.3779999999999999</v>
      </c>
      <c r="E5022" s="55">
        <v>0</v>
      </c>
      <c r="F5022" s="53">
        <v>1.0920000000000001</v>
      </c>
      <c r="G5022" s="53">
        <v>1.3779999999999999</v>
      </c>
    </row>
    <row r="5023" spans="1:7" x14ac:dyDescent="0.15">
      <c r="A5023" s="53">
        <v>3417</v>
      </c>
      <c r="B5023" s="11" t="s">
        <v>105</v>
      </c>
      <c r="C5023" s="53">
        <v>1.01</v>
      </c>
      <c r="D5023" s="53">
        <v>1.0529999999999999</v>
      </c>
      <c r="E5023" s="55">
        <v>0</v>
      </c>
      <c r="F5023" s="53">
        <v>1.01</v>
      </c>
      <c r="G5023" s="53">
        <v>1.0529999999999999</v>
      </c>
    </row>
    <row r="5024" spans="1:7" x14ac:dyDescent="0.15">
      <c r="A5024" s="53">
        <v>2703</v>
      </c>
      <c r="B5024" s="11" t="s">
        <v>94</v>
      </c>
      <c r="C5024" s="53">
        <v>1.0129999999999999</v>
      </c>
      <c r="D5024" s="53">
        <v>1.0129999999999999</v>
      </c>
      <c r="E5024" s="55">
        <v>0</v>
      </c>
      <c r="F5024" s="53">
        <v>1.0129999999999999</v>
      </c>
      <c r="G5024" s="53">
        <v>1.0129999999999999</v>
      </c>
    </row>
    <row r="5025" spans="1:7" x14ac:dyDescent="0.15">
      <c r="A5025" s="53">
        <v>3657</v>
      </c>
      <c r="B5025" s="11" t="s">
        <v>8919</v>
      </c>
      <c r="C5025" s="53">
        <v>0.97570000000000001</v>
      </c>
      <c r="D5025" s="53">
        <v>0.97570000000000001</v>
      </c>
      <c r="E5025" s="55">
        <v>0</v>
      </c>
      <c r="F5025" s="53">
        <v>0.97570000000000001</v>
      </c>
      <c r="G5025" s="53">
        <v>0.97570000000000001</v>
      </c>
    </row>
    <row r="5026" spans="1:7" x14ac:dyDescent="0.15">
      <c r="A5026" s="53">
        <v>2818</v>
      </c>
      <c r="B5026" s="11" t="s">
        <v>10071</v>
      </c>
      <c r="C5026" s="53">
        <v>1.0009999999999999</v>
      </c>
      <c r="D5026" s="53">
        <v>1.0109999999999999</v>
      </c>
      <c r="E5026" s="55">
        <v>0</v>
      </c>
      <c r="F5026" s="53">
        <v>1.0009999999999999</v>
      </c>
      <c r="G5026" s="53">
        <v>1.0109999999999999</v>
      </c>
    </row>
    <row r="5027" spans="1:7" x14ac:dyDescent="0.15">
      <c r="A5027" s="53">
        <v>1169</v>
      </c>
      <c r="B5027" s="11" t="s">
        <v>8523</v>
      </c>
      <c r="C5027" s="53">
        <v>0.97399999999999998</v>
      </c>
      <c r="D5027" s="53">
        <v>1.028</v>
      </c>
      <c r="E5027" s="55">
        <v>0</v>
      </c>
      <c r="F5027" s="53">
        <v>0.97399999999999998</v>
      </c>
      <c r="G5027" s="53">
        <v>1.028</v>
      </c>
    </row>
    <row r="5028" spans="1:7" x14ac:dyDescent="0.15">
      <c r="A5028" s="53">
        <v>2337</v>
      </c>
      <c r="B5028" s="11" t="s">
        <v>7137</v>
      </c>
      <c r="C5028" s="53">
        <v>1.03</v>
      </c>
      <c r="D5028" s="53">
        <v>1.0720000000000001</v>
      </c>
      <c r="E5028" s="55">
        <v>0</v>
      </c>
      <c r="F5028" s="53">
        <v>1.03</v>
      </c>
      <c r="G5028" s="53">
        <v>1.0720000000000001</v>
      </c>
    </row>
    <row r="5029" spans="1:7" x14ac:dyDescent="0.15">
      <c r="A5029" s="53">
        <v>3485</v>
      </c>
      <c r="B5029" s="11" t="s">
        <v>8262</v>
      </c>
      <c r="C5029" s="53">
        <v>1.0626</v>
      </c>
      <c r="D5029" s="53">
        <v>1.0626</v>
      </c>
      <c r="E5029" s="55">
        <v>0</v>
      </c>
      <c r="F5029" s="53">
        <v>1.0626</v>
      </c>
      <c r="G5029" s="53">
        <v>1.0626</v>
      </c>
    </row>
    <row r="5030" spans="1:7" x14ac:dyDescent="0.15">
      <c r="A5030" s="53">
        <v>2277</v>
      </c>
      <c r="B5030" s="11" t="s">
        <v>7106</v>
      </c>
      <c r="C5030" s="53">
        <v>1.01</v>
      </c>
      <c r="D5030" s="53">
        <v>1.03</v>
      </c>
      <c r="E5030" s="55">
        <v>0</v>
      </c>
      <c r="F5030" s="53">
        <v>1.01</v>
      </c>
      <c r="G5030" s="53">
        <v>1.03</v>
      </c>
    </row>
    <row r="5031" spans="1:7" x14ac:dyDescent="0.15">
      <c r="A5031" s="53">
        <v>1275</v>
      </c>
      <c r="B5031" s="11" t="s">
        <v>6948</v>
      </c>
      <c r="C5031" s="53">
        <v>0.77900000000000003</v>
      </c>
      <c r="D5031" s="53">
        <v>0.77900000000000003</v>
      </c>
      <c r="E5031" s="55">
        <v>0</v>
      </c>
      <c r="F5031" s="53">
        <v>0.77900000000000003</v>
      </c>
      <c r="G5031" s="53">
        <v>0.77900000000000003</v>
      </c>
    </row>
    <row r="5032" spans="1:7" x14ac:dyDescent="0.15">
      <c r="A5032" s="53">
        <v>150030</v>
      </c>
      <c r="B5032" s="11" t="s">
        <v>8894</v>
      </c>
      <c r="C5032" s="53">
        <v>1.006</v>
      </c>
      <c r="D5032" s="53">
        <v>1.417</v>
      </c>
      <c r="E5032" s="55">
        <v>0</v>
      </c>
      <c r="F5032" s="53">
        <v>1.006</v>
      </c>
      <c r="G5032" s="53">
        <v>1.417</v>
      </c>
    </row>
    <row r="5033" spans="1:7" x14ac:dyDescent="0.15">
      <c r="A5033" s="53">
        <v>168102</v>
      </c>
      <c r="B5033" s="11" t="s">
        <v>6472</v>
      </c>
      <c r="C5033" s="53">
        <v>0.97599999999999998</v>
      </c>
      <c r="D5033" s="53">
        <v>0.98199999999999998</v>
      </c>
      <c r="E5033" s="55">
        <v>0</v>
      </c>
      <c r="F5033" s="53">
        <v>0.97599999999999998</v>
      </c>
      <c r="G5033" s="53">
        <v>0.98199999999999998</v>
      </c>
    </row>
    <row r="5034" spans="1:7" ht="32" x14ac:dyDescent="0.15">
      <c r="A5034" s="53">
        <v>3085</v>
      </c>
      <c r="B5034" s="11" t="s">
        <v>7314</v>
      </c>
      <c r="C5034" s="53">
        <v>1.0209999999999999</v>
      </c>
      <c r="D5034" s="53">
        <v>1.0209999999999999</v>
      </c>
      <c r="E5034" s="55">
        <v>0</v>
      </c>
      <c r="F5034" s="53">
        <v>1.0209999999999999</v>
      </c>
      <c r="G5034" s="53">
        <v>1.0209999999999999</v>
      </c>
    </row>
    <row r="5035" spans="1:7" x14ac:dyDescent="0.15">
      <c r="A5035" s="53">
        <v>150249</v>
      </c>
      <c r="B5035" s="11" t="s">
        <v>10134</v>
      </c>
      <c r="C5035" s="53">
        <v>1.0069999999999999</v>
      </c>
      <c r="D5035" s="53">
        <v>1.127</v>
      </c>
      <c r="E5035" s="55">
        <v>0</v>
      </c>
      <c r="F5035" s="53">
        <v>1.0069999999999999</v>
      </c>
      <c r="G5035" s="53">
        <v>1.127</v>
      </c>
    </row>
    <row r="5036" spans="1:7" x14ac:dyDescent="0.15">
      <c r="A5036" s="53">
        <v>2275</v>
      </c>
      <c r="B5036" s="11" t="s">
        <v>7109</v>
      </c>
      <c r="C5036" s="53">
        <v>1.0109999999999999</v>
      </c>
      <c r="D5036" s="53">
        <v>1.028</v>
      </c>
      <c r="E5036" s="55">
        <v>0</v>
      </c>
      <c r="F5036" s="53">
        <v>1.0109999999999999</v>
      </c>
      <c r="G5036" s="53">
        <v>1.028</v>
      </c>
    </row>
    <row r="5037" spans="1:7" x14ac:dyDescent="0.15">
      <c r="A5037" s="53">
        <v>3671</v>
      </c>
      <c r="B5037" s="11" t="s">
        <v>8720</v>
      </c>
      <c r="C5037" s="53">
        <v>1.0345</v>
      </c>
      <c r="D5037" s="53">
        <v>1.0345</v>
      </c>
      <c r="E5037" s="55">
        <v>0</v>
      </c>
      <c r="F5037" s="53">
        <v>1.0345</v>
      </c>
      <c r="G5037" s="53">
        <v>1.0345</v>
      </c>
    </row>
    <row r="5038" spans="1:7" x14ac:dyDescent="0.15">
      <c r="A5038" s="53">
        <v>150</v>
      </c>
      <c r="B5038" s="11" t="s">
        <v>6037</v>
      </c>
      <c r="C5038" s="53">
        <v>1.1120000000000001</v>
      </c>
      <c r="D5038" s="53">
        <v>1.4319999999999999</v>
      </c>
      <c r="E5038" s="55">
        <v>0</v>
      </c>
      <c r="F5038" s="53">
        <v>1.1120000000000001</v>
      </c>
      <c r="G5038" s="53">
        <v>1.4319999999999999</v>
      </c>
    </row>
    <row r="5039" spans="1:7" x14ac:dyDescent="0.15">
      <c r="A5039" s="53">
        <v>2227</v>
      </c>
      <c r="B5039" s="11" t="s">
        <v>63</v>
      </c>
      <c r="C5039" s="53">
        <v>1.135</v>
      </c>
      <c r="D5039" s="53">
        <v>1.135</v>
      </c>
      <c r="E5039" s="55">
        <v>0</v>
      </c>
      <c r="F5039" s="53">
        <v>1.135</v>
      </c>
      <c r="G5039" s="53">
        <v>1.135</v>
      </c>
    </row>
    <row r="5040" spans="1:7" x14ac:dyDescent="0.15">
      <c r="A5040" s="53">
        <v>150047</v>
      </c>
      <c r="B5040" s="11" t="s">
        <v>8847</v>
      </c>
      <c r="C5040" s="53">
        <v>1.006</v>
      </c>
      <c r="D5040" s="53">
        <v>1.4179999999999999</v>
      </c>
      <c r="E5040" s="55">
        <v>0</v>
      </c>
      <c r="F5040" s="53">
        <v>1.006</v>
      </c>
      <c r="G5040" s="53">
        <v>1.4179999999999999</v>
      </c>
    </row>
    <row r="5041" spans="1:7" x14ac:dyDescent="0.15">
      <c r="A5041" s="53">
        <v>153</v>
      </c>
      <c r="B5041" s="11" t="s">
        <v>6091</v>
      </c>
      <c r="C5041" s="53">
        <v>1.081</v>
      </c>
      <c r="D5041" s="53">
        <v>1.2909999999999999</v>
      </c>
      <c r="E5041" s="55">
        <v>0</v>
      </c>
      <c r="F5041" s="53">
        <v>1.081</v>
      </c>
      <c r="G5041" s="53">
        <v>1.2909999999999999</v>
      </c>
    </row>
    <row r="5042" spans="1:7" x14ac:dyDescent="0.15">
      <c r="A5042" s="53">
        <v>150279</v>
      </c>
      <c r="B5042" s="11" t="s">
        <v>7123</v>
      </c>
      <c r="C5042" s="53">
        <v>1.02</v>
      </c>
      <c r="D5042" s="53">
        <v>1.129</v>
      </c>
      <c r="E5042" s="55">
        <v>0</v>
      </c>
      <c r="F5042" s="53">
        <v>1.02</v>
      </c>
      <c r="G5042" s="53">
        <v>1.129</v>
      </c>
    </row>
    <row r="5043" spans="1:7" x14ac:dyDescent="0.15">
      <c r="A5043" s="53">
        <v>150064</v>
      </c>
      <c r="B5043" s="11" t="s">
        <v>7383</v>
      </c>
      <c r="C5043" s="53">
        <v>1.006</v>
      </c>
      <c r="D5043" s="53">
        <v>1.373</v>
      </c>
      <c r="E5043" s="55">
        <v>0</v>
      </c>
      <c r="F5043" s="53">
        <v>1.006</v>
      </c>
      <c r="G5043" s="53">
        <v>1.373</v>
      </c>
    </row>
    <row r="5044" spans="1:7" x14ac:dyDescent="0.15">
      <c r="A5044" s="53">
        <v>4629</v>
      </c>
      <c r="B5044" s="11" t="s">
        <v>6118</v>
      </c>
      <c r="C5044" s="53">
        <v>1.0141</v>
      </c>
      <c r="D5044" s="53">
        <v>1.0250999999999999</v>
      </c>
      <c r="E5044" s="55">
        <v>0</v>
      </c>
      <c r="F5044" s="53">
        <v>1.0141</v>
      </c>
      <c r="G5044" s="53">
        <v>1.0250999999999999</v>
      </c>
    </row>
    <row r="5045" spans="1:7" x14ac:dyDescent="0.15">
      <c r="A5045" s="53">
        <v>3148</v>
      </c>
      <c r="B5045" s="11" t="s">
        <v>9097</v>
      </c>
      <c r="C5045" s="53">
        <v>0.99660000000000004</v>
      </c>
      <c r="D5045" s="53">
        <v>0.99660000000000004</v>
      </c>
      <c r="E5045" s="55">
        <v>0</v>
      </c>
      <c r="F5045" s="53">
        <v>0.99660000000000004</v>
      </c>
      <c r="G5045" s="53">
        <v>0.99660000000000004</v>
      </c>
    </row>
    <row r="5046" spans="1:7" x14ac:dyDescent="0.15">
      <c r="A5046" s="53">
        <v>2530</v>
      </c>
      <c r="B5046" s="11" t="s">
        <v>9828</v>
      </c>
      <c r="C5046" s="53">
        <v>1.0369999999999999</v>
      </c>
      <c r="D5046" s="53">
        <v>1.0369999999999999</v>
      </c>
      <c r="E5046" s="55">
        <v>0</v>
      </c>
      <c r="F5046" s="53">
        <v>1.0369999999999999</v>
      </c>
      <c r="G5046" s="53">
        <v>1.0369999999999999</v>
      </c>
    </row>
    <row r="5047" spans="1:7" x14ac:dyDescent="0.15">
      <c r="A5047" s="53">
        <v>177</v>
      </c>
      <c r="B5047" s="11" t="s">
        <v>10441</v>
      </c>
      <c r="C5047" s="53">
        <v>1.006</v>
      </c>
      <c r="D5047" s="53">
        <v>1.276</v>
      </c>
      <c r="E5047" s="55">
        <v>0</v>
      </c>
      <c r="F5047" s="53">
        <v>1.006</v>
      </c>
      <c r="G5047" s="53">
        <v>1.276</v>
      </c>
    </row>
    <row r="5048" spans="1:7" x14ac:dyDescent="0.15">
      <c r="A5048" s="53">
        <v>254</v>
      </c>
      <c r="B5048" s="11" t="s">
        <v>101</v>
      </c>
      <c r="C5048" s="53">
        <v>1.0780000000000001</v>
      </c>
      <c r="D5048" s="53">
        <v>1.3320000000000001</v>
      </c>
      <c r="E5048" s="55">
        <v>0</v>
      </c>
      <c r="F5048" s="53">
        <v>1.0780000000000001</v>
      </c>
      <c r="G5048" s="53">
        <v>1.3320000000000001</v>
      </c>
    </row>
    <row r="5049" spans="1:7" x14ac:dyDescent="0.15">
      <c r="A5049" s="53">
        <v>1356</v>
      </c>
      <c r="B5049" s="11" t="s">
        <v>9320</v>
      </c>
      <c r="C5049" s="53">
        <v>1.0069999999999999</v>
      </c>
      <c r="D5049" s="53">
        <v>1.1140000000000001</v>
      </c>
      <c r="E5049" s="55">
        <v>0</v>
      </c>
      <c r="F5049" s="53">
        <v>1.0069999999999999</v>
      </c>
      <c r="G5049" s="53">
        <v>1.1140000000000001</v>
      </c>
    </row>
    <row r="5050" spans="1:7" x14ac:dyDescent="0.15">
      <c r="A5050" s="53">
        <v>163209</v>
      </c>
      <c r="B5050" s="11" t="s">
        <v>7575</v>
      </c>
      <c r="C5050" s="53">
        <v>0.99099999999999999</v>
      </c>
      <c r="D5050" s="53">
        <v>1.647</v>
      </c>
      <c r="E5050" s="55">
        <v>0</v>
      </c>
      <c r="F5050" s="53">
        <v>0.99099999999999999</v>
      </c>
      <c r="G5050" s="53">
        <v>1.647</v>
      </c>
    </row>
    <row r="5051" spans="1:7" x14ac:dyDescent="0.15">
      <c r="A5051" s="53">
        <v>690002</v>
      </c>
      <c r="B5051" s="11" t="s">
        <v>8879</v>
      </c>
      <c r="C5051" s="53">
        <v>1.835</v>
      </c>
      <c r="D5051" s="53">
        <v>1.9650000000000001</v>
      </c>
      <c r="E5051" s="55">
        <v>0</v>
      </c>
      <c r="F5051" s="53">
        <v>1.835</v>
      </c>
      <c r="G5051" s="53">
        <v>1.9650000000000001</v>
      </c>
    </row>
    <row r="5052" spans="1:7" x14ac:dyDescent="0.15">
      <c r="A5052" s="53">
        <v>3819</v>
      </c>
      <c r="B5052" s="11" t="s">
        <v>9298</v>
      </c>
      <c r="C5052" s="53">
        <v>1.0142</v>
      </c>
      <c r="D5052" s="53">
        <v>1.0657000000000001</v>
      </c>
      <c r="E5052" s="55">
        <v>0</v>
      </c>
      <c r="F5052" s="53">
        <v>1.0142</v>
      </c>
      <c r="G5052" s="53">
        <v>1.0657000000000001</v>
      </c>
    </row>
    <row r="5053" spans="1:7" x14ac:dyDescent="0.15">
      <c r="A5053" s="53">
        <v>1502</v>
      </c>
      <c r="B5053" s="11" t="s">
        <v>10168</v>
      </c>
      <c r="C5053" s="53">
        <v>1.085</v>
      </c>
      <c r="D5053" s="53">
        <v>1.085</v>
      </c>
      <c r="E5053" s="55">
        <v>0</v>
      </c>
      <c r="F5053" s="53">
        <v>1.085</v>
      </c>
      <c r="G5053" s="53">
        <v>1.085</v>
      </c>
    </row>
    <row r="5054" spans="1:7" x14ac:dyDescent="0.15">
      <c r="A5054" s="53">
        <v>320009</v>
      </c>
      <c r="B5054" s="11" t="s">
        <v>8059</v>
      </c>
      <c r="C5054" s="53">
        <v>1.274</v>
      </c>
      <c r="D5054" s="53">
        <v>1.4390000000000001</v>
      </c>
      <c r="E5054" s="55">
        <v>0</v>
      </c>
      <c r="F5054" s="53">
        <v>1.274</v>
      </c>
      <c r="G5054" s="53">
        <v>1.4390000000000001</v>
      </c>
    </row>
    <row r="5055" spans="1:7" x14ac:dyDescent="0.15">
      <c r="A5055" s="53">
        <v>70005</v>
      </c>
      <c r="B5055" s="11" t="s">
        <v>10062</v>
      </c>
      <c r="C5055" s="53">
        <v>1.1870000000000001</v>
      </c>
      <c r="D5055" s="53">
        <v>2.194</v>
      </c>
      <c r="E5055" s="55">
        <v>0</v>
      </c>
      <c r="F5055" s="53">
        <v>1.1870000000000001</v>
      </c>
      <c r="G5055" s="53">
        <v>2.194</v>
      </c>
    </row>
    <row r="5056" spans="1:7" x14ac:dyDescent="0.15">
      <c r="A5056" s="53">
        <v>165517</v>
      </c>
      <c r="B5056" s="11" t="s">
        <v>7062</v>
      </c>
      <c r="C5056" s="53">
        <v>0.76400000000000001</v>
      </c>
      <c r="D5056" s="53">
        <v>1.1639999999999999</v>
      </c>
      <c r="E5056" s="55">
        <v>0</v>
      </c>
      <c r="F5056" s="53">
        <v>0.76400000000000001</v>
      </c>
      <c r="G5056" s="53">
        <v>1.1639999999999999</v>
      </c>
    </row>
    <row r="5057" spans="1:7" x14ac:dyDescent="0.15">
      <c r="A5057" s="53">
        <v>150076</v>
      </c>
      <c r="B5057" s="11" t="s">
        <v>8530</v>
      </c>
      <c r="C5057" s="53">
        <v>1.0049999999999999</v>
      </c>
      <c r="D5057" s="53">
        <v>1.3149999999999999</v>
      </c>
      <c r="E5057" s="55">
        <v>0</v>
      </c>
      <c r="F5057" s="53">
        <v>1.0049999999999999</v>
      </c>
      <c r="G5057" s="53">
        <v>1.3149999999999999</v>
      </c>
    </row>
    <row r="5058" spans="1:7" x14ac:dyDescent="0.15">
      <c r="A5058" s="53">
        <v>3173</v>
      </c>
      <c r="B5058" s="11" t="s">
        <v>8905</v>
      </c>
      <c r="C5058" s="53">
        <v>1.0309999999999999</v>
      </c>
      <c r="D5058" s="53">
        <v>1.0309999999999999</v>
      </c>
      <c r="E5058" s="55">
        <v>0</v>
      </c>
      <c r="F5058" s="53">
        <v>1.0309999999999999</v>
      </c>
      <c r="G5058" s="53">
        <v>1.0309999999999999</v>
      </c>
    </row>
    <row r="5059" spans="1:7" x14ac:dyDescent="0.15">
      <c r="A5059" s="53">
        <v>160131</v>
      </c>
      <c r="B5059" s="11" t="s">
        <v>8897</v>
      </c>
      <c r="C5059" s="53">
        <v>1.014</v>
      </c>
      <c r="D5059" s="53">
        <v>1.2569999999999999</v>
      </c>
      <c r="E5059" s="55">
        <v>0</v>
      </c>
      <c r="F5059" s="53">
        <v>1.014</v>
      </c>
      <c r="G5059" s="53">
        <v>1.2569999999999999</v>
      </c>
    </row>
    <row r="5060" spans="1:7" x14ac:dyDescent="0.15">
      <c r="A5060" s="53">
        <v>2665</v>
      </c>
      <c r="B5060" s="11" t="s">
        <v>8742</v>
      </c>
      <c r="C5060" s="53">
        <v>1.0202</v>
      </c>
      <c r="D5060" s="53">
        <v>1.0931999999999999</v>
      </c>
      <c r="E5060" s="55">
        <v>0</v>
      </c>
      <c r="F5060" s="53">
        <v>1.0202</v>
      </c>
      <c r="G5060" s="53">
        <v>1.0931999999999999</v>
      </c>
    </row>
    <row r="5061" spans="1:7" x14ac:dyDescent="0.15">
      <c r="A5061" s="53">
        <v>161910</v>
      </c>
      <c r="B5061" s="11" t="s">
        <v>6333</v>
      </c>
      <c r="C5061" s="53">
        <v>0.85170000000000001</v>
      </c>
      <c r="D5061" s="53">
        <v>1.6131</v>
      </c>
      <c r="E5061" s="55">
        <v>0</v>
      </c>
      <c r="F5061" s="53">
        <v>0.85170000000000001</v>
      </c>
      <c r="G5061" s="53">
        <v>1.6131</v>
      </c>
    </row>
    <row r="5062" spans="1:7" x14ac:dyDescent="0.15">
      <c r="A5062" s="53">
        <v>150213</v>
      </c>
      <c r="B5062" s="11" t="s">
        <v>8857</v>
      </c>
      <c r="C5062" s="53">
        <v>1.0009999999999999</v>
      </c>
      <c r="D5062" s="53">
        <v>1.163</v>
      </c>
      <c r="E5062" s="55">
        <v>0</v>
      </c>
      <c r="F5062" s="53">
        <v>1.0009999999999999</v>
      </c>
      <c r="G5062" s="53">
        <v>1.163</v>
      </c>
    </row>
    <row r="5063" spans="1:7" x14ac:dyDescent="0.15">
      <c r="A5063" s="53">
        <v>150157</v>
      </c>
      <c r="B5063" s="11" t="s">
        <v>7381</v>
      </c>
      <c r="C5063" s="53">
        <v>1.008</v>
      </c>
      <c r="D5063" s="53">
        <v>1.224</v>
      </c>
      <c r="E5063" s="55">
        <v>0</v>
      </c>
      <c r="F5063" s="53">
        <v>1.008</v>
      </c>
      <c r="G5063" s="53">
        <v>1.224</v>
      </c>
    </row>
    <row r="5064" spans="1:7" x14ac:dyDescent="0.15">
      <c r="A5064" s="53">
        <v>3040</v>
      </c>
      <c r="B5064" s="11" t="s">
        <v>9350</v>
      </c>
      <c r="C5064" s="53">
        <v>1.0069999999999999</v>
      </c>
      <c r="D5064" s="53">
        <v>1.0129999999999999</v>
      </c>
      <c r="E5064" s="55">
        <v>0</v>
      </c>
      <c r="F5064" s="53">
        <v>1.0069999999999999</v>
      </c>
      <c r="G5064" s="53">
        <v>1.0129999999999999</v>
      </c>
    </row>
    <row r="5065" spans="1:7" x14ac:dyDescent="0.15">
      <c r="A5065" s="53">
        <v>150221</v>
      </c>
      <c r="B5065" s="11" t="s">
        <v>7094</v>
      </c>
      <c r="C5065" s="53">
        <v>1.0009999999999999</v>
      </c>
      <c r="D5065" s="53">
        <v>1.1950000000000001</v>
      </c>
      <c r="E5065" s="55">
        <v>0</v>
      </c>
      <c r="F5065" s="53">
        <v>1.0009999999999999</v>
      </c>
      <c r="G5065" s="53">
        <v>1.1950000000000001</v>
      </c>
    </row>
    <row r="5066" spans="1:7" x14ac:dyDescent="0.15">
      <c r="A5066" s="53">
        <v>167004</v>
      </c>
      <c r="B5066" s="11" t="s">
        <v>10445</v>
      </c>
      <c r="C5066" s="53">
        <v>1.0055000000000001</v>
      </c>
      <c r="D5066" s="53">
        <v>1.0055000000000001</v>
      </c>
      <c r="E5066" s="55">
        <v>0</v>
      </c>
      <c r="F5066" s="53">
        <v>1.0055000000000001</v>
      </c>
      <c r="G5066" s="53">
        <v>1.0055000000000001</v>
      </c>
    </row>
    <row r="5067" spans="1:7" x14ac:dyDescent="0.15">
      <c r="A5067" s="53">
        <v>1645</v>
      </c>
      <c r="B5067" s="11" t="s">
        <v>5848</v>
      </c>
      <c r="C5067" s="53">
        <v>1.4239999999999999</v>
      </c>
      <c r="D5067" s="53">
        <v>1.4239999999999999</v>
      </c>
      <c r="E5067" s="55">
        <v>0</v>
      </c>
      <c r="F5067" s="53">
        <v>1.4239999999999999</v>
      </c>
      <c r="G5067" s="53">
        <v>1.4239999999999999</v>
      </c>
    </row>
    <row r="5068" spans="1:7" x14ac:dyDescent="0.15">
      <c r="A5068" s="53">
        <v>4470</v>
      </c>
      <c r="B5068" s="11" t="s">
        <v>8739</v>
      </c>
      <c r="C5068" s="53">
        <v>1.0097</v>
      </c>
      <c r="D5068" s="53">
        <v>1.0303</v>
      </c>
      <c r="E5068" s="55">
        <v>0</v>
      </c>
      <c r="F5068" s="53">
        <v>1.0097</v>
      </c>
      <c r="G5068" s="53">
        <v>1.0303</v>
      </c>
    </row>
    <row r="5069" spans="1:7" x14ac:dyDescent="0.15">
      <c r="A5069" s="53">
        <v>519060</v>
      </c>
      <c r="B5069" s="11" t="s">
        <v>8668</v>
      </c>
      <c r="C5069" s="53">
        <v>1.677</v>
      </c>
      <c r="D5069" s="53">
        <v>2.2090000000000001</v>
      </c>
      <c r="E5069" s="55">
        <v>0</v>
      </c>
      <c r="F5069" s="53">
        <v>1.677</v>
      </c>
      <c r="G5069" s="53">
        <v>2.2090000000000001</v>
      </c>
    </row>
    <row r="5070" spans="1:7" x14ac:dyDescent="0.15">
      <c r="A5070" s="53">
        <v>2658</v>
      </c>
      <c r="B5070" s="11" t="s">
        <v>10081</v>
      </c>
      <c r="C5070" s="53">
        <v>1.018</v>
      </c>
      <c r="D5070" s="53">
        <v>1.018</v>
      </c>
      <c r="E5070" s="55">
        <v>0</v>
      </c>
      <c r="F5070" s="53">
        <v>1.018</v>
      </c>
      <c r="G5070" s="53">
        <v>1.018</v>
      </c>
    </row>
    <row r="5071" spans="1:7" x14ac:dyDescent="0.15">
      <c r="A5071" s="53">
        <v>620009</v>
      </c>
      <c r="B5071" s="11" t="s">
        <v>7149</v>
      </c>
      <c r="C5071" s="53">
        <v>1.034</v>
      </c>
      <c r="D5071" s="53">
        <v>1.234</v>
      </c>
      <c r="E5071" s="55">
        <v>0</v>
      </c>
      <c r="F5071" s="53">
        <v>1.034</v>
      </c>
      <c r="G5071" s="53">
        <v>1.234</v>
      </c>
    </row>
    <row r="5072" spans="1:7" x14ac:dyDescent="0.15">
      <c r="A5072" s="53">
        <v>519058</v>
      </c>
      <c r="B5072" s="11" t="s">
        <v>8849</v>
      </c>
      <c r="C5072" s="53">
        <v>0.79600000000000004</v>
      </c>
      <c r="D5072" s="53">
        <v>1.2270000000000001</v>
      </c>
      <c r="E5072" s="55">
        <v>0</v>
      </c>
      <c r="F5072" s="53">
        <v>0.79600000000000004</v>
      </c>
      <c r="G5072" s="53">
        <v>1.2270000000000001</v>
      </c>
    </row>
    <row r="5073" spans="1:7" x14ac:dyDescent="0.15">
      <c r="A5073" s="53">
        <v>1813</v>
      </c>
      <c r="B5073" s="11" t="s">
        <v>6181</v>
      </c>
      <c r="C5073" s="53">
        <v>1.0760000000000001</v>
      </c>
      <c r="D5073" s="53">
        <v>1.0760000000000001</v>
      </c>
      <c r="E5073" s="55">
        <v>0</v>
      </c>
      <c r="F5073" s="53">
        <v>1.0760000000000001</v>
      </c>
      <c r="G5073" s="53">
        <v>1.0760000000000001</v>
      </c>
    </row>
    <row r="5074" spans="1:7" x14ac:dyDescent="0.15">
      <c r="A5074" s="53">
        <v>519134</v>
      </c>
      <c r="B5074" s="11" t="s">
        <v>8399</v>
      </c>
      <c r="C5074" s="53">
        <v>0.96699999999999997</v>
      </c>
      <c r="D5074" s="53">
        <v>0.96699999999999997</v>
      </c>
      <c r="E5074" s="55">
        <v>0</v>
      </c>
      <c r="F5074" s="53">
        <v>0.96699999999999997</v>
      </c>
      <c r="G5074" s="53">
        <v>0.96699999999999997</v>
      </c>
    </row>
    <row r="5075" spans="1:7" x14ac:dyDescent="0.15">
      <c r="A5075" s="53">
        <v>5</v>
      </c>
      <c r="B5075" s="11" t="s">
        <v>10453</v>
      </c>
      <c r="C5075" s="53">
        <v>1.01</v>
      </c>
      <c r="D5075" s="53">
        <v>1.214</v>
      </c>
      <c r="E5075" s="55">
        <v>0</v>
      </c>
      <c r="F5075" s="53">
        <v>1.01</v>
      </c>
      <c r="G5075" s="53">
        <v>1.214</v>
      </c>
    </row>
    <row r="5076" spans="1:7" x14ac:dyDescent="0.15">
      <c r="A5076" s="53">
        <v>200113</v>
      </c>
      <c r="B5076" s="11" t="s">
        <v>91</v>
      </c>
      <c r="C5076" s="53">
        <v>1.284</v>
      </c>
      <c r="D5076" s="53">
        <v>1.474</v>
      </c>
      <c r="E5076" s="55">
        <v>0</v>
      </c>
      <c r="F5076" s="53">
        <v>1.284</v>
      </c>
      <c r="G5076" s="53">
        <v>1.474</v>
      </c>
    </row>
    <row r="5077" spans="1:7" x14ac:dyDescent="0.15">
      <c r="A5077" s="53">
        <v>1378</v>
      </c>
      <c r="B5077" s="11" t="s">
        <v>7372</v>
      </c>
      <c r="C5077" s="53">
        <v>0.96699999999999997</v>
      </c>
      <c r="D5077" s="53">
        <v>0.96699999999999997</v>
      </c>
      <c r="E5077" s="55">
        <v>0</v>
      </c>
      <c r="F5077" s="53">
        <v>0.96699999999999997</v>
      </c>
      <c r="G5077" s="53">
        <v>0.96699999999999997</v>
      </c>
    </row>
    <row r="5078" spans="1:7" x14ac:dyDescent="0.15">
      <c r="A5078" s="53">
        <v>460003</v>
      </c>
      <c r="B5078" s="11" t="s">
        <v>8689</v>
      </c>
      <c r="C5078" s="53">
        <v>0.996</v>
      </c>
      <c r="D5078" s="53">
        <v>1.391</v>
      </c>
      <c r="E5078" s="55">
        <v>0</v>
      </c>
      <c r="F5078" s="53">
        <v>0.996</v>
      </c>
      <c r="G5078" s="53">
        <v>1.391</v>
      </c>
    </row>
    <row r="5079" spans="1:7" x14ac:dyDescent="0.15">
      <c r="A5079" s="53">
        <v>1262</v>
      </c>
      <c r="B5079" s="11" t="s">
        <v>6189</v>
      </c>
      <c r="C5079" s="53">
        <v>1.054</v>
      </c>
      <c r="D5079" s="53">
        <v>1.054</v>
      </c>
      <c r="E5079" s="55">
        <v>0</v>
      </c>
      <c r="F5079" s="53">
        <v>1.054</v>
      </c>
      <c r="G5079" s="53">
        <v>1.054</v>
      </c>
    </row>
    <row r="5080" spans="1:7" x14ac:dyDescent="0.15">
      <c r="A5080" s="53">
        <v>673050</v>
      </c>
      <c r="B5080" s="11" t="s">
        <v>6178</v>
      </c>
      <c r="C5080" s="53">
        <v>1.0409999999999999</v>
      </c>
      <c r="D5080" s="53">
        <v>1.0409999999999999</v>
      </c>
      <c r="E5080" s="55">
        <v>0</v>
      </c>
      <c r="F5080" s="53">
        <v>1.0409999999999999</v>
      </c>
      <c r="G5080" s="53">
        <v>1.0409999999999999</v>
      </c>
    </row>
    <row r="5081" spans="1:7" x14ac:dyDescent="0.15">
      <c r="A5081" s="53">
        <v>4053</v>
      </c>
      <c r="B5081" s="11" t="s">
        <v>9971</v>
      </c>
      <c r="C5081" s="53">
        <v>1.0132000000000001</v>
      </c>
      <c r="D5081" s="53">
        <v>1.0369999999999999</v>
      </c>
      <c r="E5081" s="55">
        <v>0</v>
      </c>
      <c r="F5081" s="53">
        <v>1.0132000000000001</v>
      </c>
      <c r="G5081" s="53">
        <v>1.0369999999999999</v>
      </c>
    </row>
    <row r="5082" spans="1:7" x14ac:dyDescent="0.15">
      <c r="A5082" s="53">
        <v>4555</v>
      </c>
      <c r="B5082" s="11" t="s">
        <v>8913</v>
      </c>
      <c r="C5082" s="53">
        <v>1.0169999999999999</v>
      </c>
      <c r="D5082" s="53">
        <v>1.0289999999999999</v>
      </c>
      <c r="E5082" s="55">
        <v>0</v>
      </c>
      <c r="F5082" s="53">
        <v>1.0169999999999999</v>
      </c>
      <c r="G5082" s="53">
        <v>1.0289999999999999</v>
      </c>
    </row>
    <row r="5083" spans="1:7" x14ac:dyDescent="0.15">
      <c r="A5083" s="53">
        <v>85</v>
      </c>
      <c r="B5083" s="11" t="s">
        <v>10192</v>
      </c>
      <c r="C5083" s="53">
        <v>1.125</v>
      </c>
      <c r="D5083" s="53">
        <v>1.157</v>
      </c>
      <c r="E5083" s="55">
        <v>0</v>
      </c>
      <c r="F5083" s="53">
        <v>1.125</v>
      </c>
      <c r="G5083" s="53">
        <v>1.157</v>
      </c>
    </row>
    <row r="5084" spans="1:7" x14ac:dyDescent="0.15">
      <c r="A5084" s="53">
        <v>519328</v>
      </c>
      <c r="B5084" s="11" t="s">
        <v>8677</v>
      </c>
      <c r="C5084" s="53">
        <v>1.0363</v>
      </c>
      <c r="D5084" s="53">
        <v>1.0363</v>
      </c>
      <c r="E5084" s="55">
        <v>0</v>
      </c>
      <c r="F5084" s="53">
        <v>1.0363</v>
      </c>
      <c r="G5084" s="53">
        <v>1.0363</v>
      </c>
    </row>
    <row r="5085" spans="1:7" x14ac:dyDescent="0.15">
      <c r="A5085" s="53">
        <v>2474</v>
      </c>
      <c r="B5085" s="11" t="s">
        <v>6916</v>
      </c>
      <c r="C5085" s="53">
        <v>1.038</v>
      </c>
      <c r="D5085" s="53">
        <v>1.038</v>
      </c>
      <c r="E5085" s="55">
        <v>0</v>
      </c>
      <c r="F5085" s="53">
        <v>1.038</v>
      </c>
      <c r="G5085" s="53">
        <v>1.038</v>
      </c>
    </row>
    <row r="5086" spans="1:7" x14ac:dyDescent="0.15">
      <c r="A5086" s="53">
        <v>673010</v>
      </c>
      <c r="B5086" s="11" t="s">
        <v>5926</v>
      </c>
      <c r="C5086" s="53">
        <v>0.94699999999999995</v>
      </c>
      <c r="D5086" s="53">
        <v>1.482</v>
      </c>
      <c r="E5086" s="55">
        <v>0</v>
      </c>
      <c r="F5086" s="53">
        <v>0.94699999999999995</v>
      </c>
      <c r="G5086" s="53">
        <v>1.482</v>
      </c>
    </row>
    <row r="5087" spans="1:7" x14ac:dyDescent="0.15">
      <c r="A5087" s="53">
        <v>674</v>
      </c>
      <c r="B5087" s="11" t="s">
        <v>7069</v>
      </c>
      <c r="C5087" s="53">
        <v>0.88300000000000001</v>
      </c>
      <c r="D5087" s="53">
        <v>0.99299999999999999</v>
      </c>
      <c r="E5087" s="55">
        <v>0</v>
      </c>
      <c r="F5087" s="53">
        <v>0.88300000000000001</v>
      </c>
      <c r="G5087" s="53">
        <v>0.99299999999999999</v>
      </c>
    </row>
    <row r="5088" spans="1:7" x14ac:dyDescent="0.15">
      <c r="A5088" s="53">
        <v>2494</v>
      </c>
      <c r="B5088" s="11" t="s">
        <v>8593</v>
      </c>
      <c r="C5088" s="53">
        <v>1.0720000000000001</v>
      </c>
      <c r="D5088" s="53">
        <v>1.0720000000000001</v>
      </c>
      <c r="E5088" s="55">
        <v>0</v>
      </c>
      <c r="F5088" s="53">
        <v>1.0720000000000001</v>
      </c>
      <c r="G5088" s="53">
        <v>1.0720000000000001</v>
      </c>
    </row>
    <row r="5089" spans="1:7" x14ac:dyDescent="0.15">
      <c r="A5089" s="53">
        <v>1873</v>
      </c>
      <c r="B5089" s="11" t="s">
        <v>9799</v>
      </c>
      <c r="C5089" s="53">
        <v>1.0009999999999999</v>
      </c>
      <c r="D5089" s="53">
        <v>1.069</v>
      </c>
      <c r="E5089" s="55">
        <v>0</v>
      </c>
      <c r="F5089" s="53">
        <v>1.0009999999999999</v>
      </c>
      <c r="G5089" s="53">
        <v>1.069</v>
      </c>
    </row>
    <row r="5090" spans="1:7" x14ac:dyDescent="0.15">
      <c r="A5090" s="53">
        <v>150207</v>
      </c>
      <c r="B5090" s="11" t="s">
        <v>10111</v>
      </c>
      <c r="C5090" s="53">
        <v>1.0069999999999999</v>
      </c>
      <c r="D5090" s="53">
        <v>1.1579999999999999</v>
      </c>
      <c r="E5090" s="55">
        <v>0</v>
      </c>
      <c r="F5090" s="53">
        <v>1.0069999999999999</v>
      </c>
      <c r="G5090" s="53">
        <v>1.1579999999999999</v>
      </c>
    </row>
    <row r="5091" spans="1:7" x14ac:dyDescent="0.15">
      <c r="A5091" s="53">
        <v>4126</v>
      </c>
      <c r="B5091" s="11" t="s">
        <v>8576</v>
      </c>
      <c r="C5091" s="53">
        <v>1.048</v>
      </c>
      <c r="D5091" s="53">
        <v>1.048</v>
      </c>
      <c r="E5091" s="55">
        <v>0</v>
      </c>
      <c r="F5091" s="53">
        <v>1.048</v>
      </c>
      <c r="G5091" s="53">
        <v>1.048</v>
      </c>
    </row>
    <row r="5092" spans="1:7" x14ac:dyDescent="0.15">
      <c r="A5092" s="53">
        <v>150145</v>
      </c>
      <c r="B5092" s="11" t="s">
        <v>10055</v>
      </c>
      <c r="C5092" s="53">
        <v>1</v>
      </c>
      <c r="D5092" s="53">
        <v>1.26</v>
      </c>
      <c r="E5092" s="55">
        <v>0</v>
      </c>
      <c r="F5092" s="53">
        <v>1</v>
      </c>
      <c r="G5092" s="53">
        <v>1.26</v>
      </c>
    </row>
    <row r="5093" spans="1:7" x14ac:dyDescent="0.15">
      <c r="A5093" s="53">
        <v>2536</v>
      </c>
      <c r="B5093" s="11" t="s">
        <v>7346</v>
      </c>
      <c r="C5093" s="53">
        <v>1.1839999999999999</v>
      </c>
      <c r="D5093" s="53">
        <v>1.1839999999999999</v>
      </c>
      <c r="E5093" s="55">
        <v>0</v>
      </c>
      <c r="F5093" s="53">
        <v>1.1839999999999999</v>
      </c>
      <c r="G5093" s="53">
        <v>1.1839999999999999</v>
      </c>
    </row>
    <row r="5094" spans="1:7" x14ac:dyDescent="0.15">
      <c r="A5094" s="53">
        <v>257</v>
      </c>
      <c r="B5094" s="11" t="s">
        <v>8858</v>
      </c>
      <c r="C5094" s="53">
        <v>1.0029999999999999</v>
      </c>
      <c r="D5094" s="53">
        <v>1.1839999999999999</v>
      </c>
      <c r="E5094" s="55">
        <v>0</v>
      </c>
      <c r="F5094" s="53">
        <v>1.0029999999999999</v>
      </c>
      <c r="G5094" s="53">
        <v>1.1839999999999999</v>
      </c>
    </row>
    <row r="5095" spans="1:7" x14ac:dyDescent="0.15">
      <c r="A5095" s="53">
        <v>371020</v>
      </c>
      <c r="B5095" s="11" t="s">
        <v>8903</v>
      </c>
      <c r="C5095" s="53">
        <v>1.4259999999999999</v>
      </c>
      <c r="D5095" s="53">
        <v>1.4259999999999999</v>
      </c>
      <c r="E5095" s="55">
        <v>0</v>
      </c>
      <c r="F5095" s="53">
        <v>1.4259999999999999</v>
      </c>
      <c r="G5095" s="53">
        <v>1.4259999999999999</v>
      </c>
    </row>
    <row r="5096" spans="1:7" x14ac:dyDescent="0.15">
      <c r="A5096" s="53">
        <v>150152</v>
      </c>
      <c r="B5096" s="11" t="s">
        <v>10072</v>
      </c>
      <c r="C5096" s="53">
        <v>1.006</v>
      </c>
      <c r="D5096" s="53">
        <v>1.252</v>
      </c>
      <c r="E5096" s="55">
        <v>0</v>
      </c>
      <c r="F5096" s="53">
        <v>1.006</v>
      </c>
      <c r="G5096" s="53">
        <v>1.252</v>
      </c>
    </row>
    <row r="5097" spans="1:7" x14ac:dyDescent="0.15">
      <c r="A5097" s="53">
        <v>2475</v>
      </c>
      <c r="B5097" s="11" t="s">
        <v>7087</v>
      </c>
      <c r="C5097" s="53">
        <v>0.98699999999999999</v>
      </c>
      <c r="D5097" s="53">
        <v>0.98699999999999999</v>
      </c>
      <c r="E5097" s="55">
        <v>0</v>
      </c>
      <c r="F5097" s="53">
        <v>0.98699999999999999</v>
      </c>
      <c r="G5097" s="53">
        <v>0.98699999999999999</v>
      </c>
    </row>
    <row r="5098" spans="1:7" x14ac:dyDescent="0.15">
      <c r="A5098" s="53">
        <v>935</v>
      </c>
      <c r="B5098" s="11" t="s">
        <v>6728</v>
      </c>
      <c r="C5098" s="53">
        <v>0.71399999999999997</v>
      </c>
      <c r="D5098" s="53">
        <v>0.86399999999999999</v>
      </c>
      <c r="E5098" s="55">
        <v>0</v>
      </c>
      <c r="F5098" s="53">
        <v>0.71399999999999997</v>
      </c>
      <c r="G5098" s="53">
        <v>0.86399999999999999</v>
      </c>
    </row>
    <row r="5099" spans="1:7" x14ac:dyDescent="0.15">
      <c r="A5099" s="53">
        <v>150148</v>
      </c>
      <c r="B5099" s="11" t="s">
        <v>7341</v>
      </c>
      <c r="C5099" s="53">
        <v>1.008</v>
      </c>
      <c r="D5099" s="53">
        <v>1.244</v>
      </c>
      <c r="E5099" s="55">
        <v>0</v>
      </c>
      <c r="F5099" s="53">
        <v>1.008</v>
      </c>
      <c r="G5099" s="53">
        <v>1.244</v>
      </c>
    </row>
    <row r="5100" spans="1:7" x14ac:dyDescent="0.15">
      <c r="A5100" s="53">
        <v>2025</v>
      </c>
      <c r="B5100" s="11" t="s">
        <v>9221</v>
      </c>
      <c r="C5100" s="53">
        <v>1.1619999999999999</v>
      </c>
      <c r="D5100" s="53">
        <v>1.1919999999999999</v>
      </c>
      <c r="E5100" s="55">
        <v>0</v>
      </c>
      <c r="F5100" s="53">
        <v>1.1619999999999999</v>
      </c>
      <c r="G5100" s="53">
        <v>1.1919999999999999</v>
      </c>
    </row>
    <row r="5101" spans="1:7" x14ac:dyDescent="0.15">
      <c r="A5101" s="53">
        <v>3192</v>
      </c>
      <c r="B5101" s="11" t="s">
        <v>7227</v>
      </c>
      <c r="C5101" s="53">
        <v>1.018</v>
      </c>
      <c r="D5101" s="53">
        <v>1.0468</v>
      </c>
      <c r="E5101" s="55">
        <v>0</v>
      </c>
      <c r="F5101" s="53">
        <v>1.018</v>
      </c>
      <c r="G5101" s="53">
        <v>1.0468</v>
      </c>
    </row>
    <row r="5102" spans="1:7" x14ac:dyDescent="0.15">
      <c r="A5102" s="53">
        <v>356</v>
      </c>
      <c r="B5102" s="11" t="s">
        <v>8594</v>
      </c>
      <c r="C5102" s="53">
        <v>1.089</v>
      </c>
      <c r="D5102" s="53">
        <v>1.2370000000000001</v>
      </c>
      <c r="E5102" s="55">
        <v>0</v>
      </c>
      <c r="F5102" s="53">
        <v>1.089</v>
      </c>
      <c r="G5102" s="53">
        <v>1.2370000000000001</v>
      </c>
    </row>
    <row r="5103" spans="1:7" x14ac:dyDescent="0.15">
      <c r="A5103" s="53">
        <v>3708</v>
      </c>
      <c r="B5103" s="11" t="s">
        <v>9927</v>
      </c>
      <c r="C5103" s="53">
        <v>1.0034000000000001</v>
      </c>
      <c r="D5103" s="53">
        <v>1.0401</v>
      </c>
      <c r="E5103" s="55">
        <v>0</v>
      </c>
      <c r="F5103" s="53">
        <v>1.0034000000000001</v>
      </c>
      <c r="G5103" s="53">
        <v>1.0401</v>
      </c>
    </row>
    <row r="5104" spans="1:7" x14ac:dyDescent="0.15">
      <c r="A5104" s="53">
        <v>2644</v>
      </c>
      <c r="B5104" s="11" t="s">
        <v>5996</v>
      </c>
      <c r="C5104" s="53">
        <v>1.0269999999999999</v>
      </c>
      <c r="D5104" s="53">
        <v>1.0269999999999999</v>
      </c>
      <c r="E5104" s="55">
        <v>0</v>
      </c>
      <c r="F5104" s="53">
        <v>1.0269999999999999</v>
      </c>
      <c r="G5104" s="53">
        <v>1.0269999999999999</v>
      </c>
    </row>
    <row r="5105" spans="1:7" x14ac:dyDescent="0.15">
      <c r="A5105" s="53">
        <v>150135</v>
      </c>
      <c r="B5105" s="11" t="s">
        <v>6165</v>
      </c>
      <c r="C5105" s="53">
        <v>1.006</v>
      </c>
      <c r="D5105" s="53">
        <v>1.1519999999999999</v>
      </c>
      <c r="E5105" s="55">
        <v>0</v>
      </c>
      <c r="F5105" s="53">
        <v>1.006</v>
      </c>
      <c r="G5105" s="53">
        <v>1.1519999999999999</v>
      </c>
    </row>
    <row r="5106" spans="1:7" x14ac:dyDescent="0.15">
      <c r="A5106" s="53">
        <v>3408</v>
      </c>
      <c r="B5106" s="11" t="s">
        <v>8747</v>
      </c>
      <c r="C5106" s="53">
        <v>1.0396000000000001</v>
      </c>
      <c r="D5106" s="53">
        <v>1.0396000000000001</v>
      </c>
      <c r="E5106" s="55">
        <v>0</v>
      </c>
      <c r="F5106" s="53">
        <v>1.0396000000000001</v>
      </c>
      <c r="G5106" s="53">
        <v>1.0396000000000001</v>
      </c>
    </row>
    <row r="5107" spans="1:7" x14ac:dyDescent="0.15">
      <c r="A5107" s="53">
        <v>606</v>
      </c>
      <c r="B5107" s="11" t="s">
        <v>6144</v>
      </c>
      <c r="C5107" s="53">
        <v>1.0118</v>
      </c>
      <c r="D5107" s="53">
        <v>1.0118</v>
      </c>
      <c r="E5107" s="55">
        <v>0</v>
      </c>
      <c r="F5107" s="53">
        <v>1.0118</v>
      </c>
      <c r="G5107" s="53">
        <v>1.0118</v>
      </c>
    </row>
    <row r="5108" spans="1:7" x14ac:dyDescent="0.15">
      <c r="A5108" s="53">
        <v>2209</v>
      </c>
      <c r="B5108" s="11" t="s">
        <v>9830</v>
      </c>
      <c r="C5108" s="53">
        <v>1.042</v>
      </c>
      <c r="D5108" s="53">
        <v>1.042</v>
      </c>
      <c r="E5108" s="55">
        <v>0</v>
      </c>
      <c r="F5108" s="53">
        <v>1.042</v>
      </c>
      <c r="G5108" s="53">
        <v>1.042</v>
      </c>
    </row>
    <row r="5109" spans="1:7" x14ac:dyDescent="0.15">
      <c r="A5109" s="53">
        <v>150092</v>
      </c>
      <c r="B5109" s="11" t="s">
        <v>7091</v>
      </c>
      <c r="C5109" s="53">
        <v>1.0049999999999999</v>
      </c>
      <c r="D5109" s="53">
        <v>1.3120000000000001</v>
      </c>
      <c r="E5109" s="55">
        <v>0</v>
      </c>
      <c r="F5109" s="53">
        <v>1.0049999999999999</v>
      </c>
      <c r="G5109" s="53">
        <v>1.3120000000000001</v>
      </c>
    </row>
    <row r="5110" spans="1:7" x14ac:dyDescent="0.15">
      <c r="A5110" s="53">
        <v>673040</v>
      </c>
      <c r="B5110" s="11" t="s">
        <v>5983</v>
      </c>
      <c r="C5110" s="53">
        <v>1.075</v>
      </c>
      <c r="D5110" s="53">
        <v>1.075</v>
      </c>
      <c r="E5110" s="55">
        <v>0</v>
      </c>
      <c r="F5110" s="53">
        <v>1.075</v>
      </c>
      <c r="G5110" s="53">
        <v>1.075</v>
      </c>
    </row>
    <row r="5111" spans="1:7" x14ac:dyDescent="0.15">
      <c r="A5111" s="53">
        <v>673043</v>
      </c>
      <c r="B5111" s="11" t="s">
        <v>5995</v>
      </c>
      <c r="C5111" s="53">
        <v>0.98899999999999999</v>
      </c>
      <c r="D5111" s="53">
        <v>1.0649999999999999</v>
      </c>
      <c r="E5111" s="55">
        <v>0</v>
      </c>
      <c r="F5111" s="53">
        <v>0.98899999999999999</v>
      </c>
      <c r="G5111" s="53">
        <v>1.0649999999999999</v>
      </c>
    </row>
    <row r="5112" spans="1:7" x14ac:dyDescent="0.15">
      <c r="A5112" s="53">
        <v>1604</v>
      </c>
      <c r="B5112" s="11" t="s">
        <v>6997</v>
      </c>
      <c r="C5112" s="53">
        <v>0.98099999999999998</v>
      </c>
      <c r="D5112" s="53">
        <v>0.98099999999999998</v>
      </c>
      <c r="E5112" s="55">
        <v>0</v>
      </c>
      <c r="F5112" s="53">
        <v>0.98099999999999998</v>
      </c>
      <c r="G5112" s="53">
        <v>0.98099999999999998</v>
      </c>
    </row>
    <row r="5113" spans="1:7" x14ac:dyDescent="0.15">
      <c r="A5113" s="53">
        <v>502024</v>
      </c>
      <c r="B5113" s="11" t="s">
        <v>7124</v>
      </c>
      <c r="C5113" s="53">
        <v>1.02</v>
      </c>
      <c r="D5113" s="53">
        <v>1.1180000000000001</v>
      </c>
      <c r="E5113" s="55">
        <v>0</v>
      </c>
      <c r="F5113" s="53">
        <v>1.02</v>
      </c>
      <c r="G5113" s="53">
        <v>1.1180000000000001</v>
      </c>
    </row>
    <row r="5114" spans="1:7" x14ac:dyDescent="0.15">
      <c r="A5114" s="53">
        <v>161823</v>
      </c>
      <c r="B5114" s="11" t="s">
        <v>8813</v>
      </c>
      <c r="C5114" s="53">
        <v>1.034</v>
      </c>
      <c r="D5114" s="53">
        <v>1.034</v>
      </c>
      <c r="E5114" s="55">
        <v>0</v>
      </c>
      <c r="F5114" s="53">
        <v>1.034</v>
      </c>
      <c r="G5114" s="53">
        <v>1.034</v>
      </c>
    </row>
    <row r="5115" spans="1:7" x14ac:dyDescent="0.15">
      <c r="A5115" s="53">
        <v>4628</v>
      </c>
      <c r="B5115" s="11" t="s">
        <v>9302</v>
      </c>
      <c r="C5115" s="53">
        <v>0.99850000000000005</v>
      </c>
      <c r="D5115" s="53">
        <v>0.99850000000000005</v>
      </c>
      <c r="E5115" s="55">
        <v>0</v>
      </c>
      <c r="F5115" s="53">
        <v>0.99850000000000005</v>
      </c>
      <c r="G5115" s="53">
        <v>0.99850000000000005</v>
      </c>
    </row>
    <row r="5116" spans="1:7" x14ac:dyDescent="0.15">
      <c r="A5116" s="53">
        <v>4490</v>
      </c>
      <c r="B5116" s="11" t="s">
        <v>8883</v>
      </c>
      <c r="C5116" s="53">
        <v>1.0144</v>
      </c>
      <c r="D5116" s="53">
        <v>1.0144</v>
      </c>
      <c r="E5116" s="55">
        <v>0</v>
      </c>
      <c r="F5116" s="53">
        <v>1.0144</v>
      </c>
      <c r="G5116" s="53">
        <v>1.0144</v>
      </c>
    </row>
    <row r="5117" spans="1:7" x14ac:dyDescent="0.15">
      <c r="A5117" s="53">
        <v>20036</v>
      </c>
      <c r="B5117" s="11" t="s">
        <v>6071</v>
      </c>
      <c r="C5117" s="53">
        <v>0.95599999999999996</v>
      </c>
      <c r="D5117" s="53">
        <v>0.95599999999999996</v>
      </c>
      <c r="E5117" s="55">
        <v>0</v>
      </c>
      <c r="F5117" s="53">
        <v>0.95599999999999996</v>
      </c>
      <c r="G5117" s="53">
        <v>0.95599999999999996</v>
      </c>
    </row>
    <row r="5118" spans="1:7" x14ac:dyDescent="0.15">
      <c r="A5118" s="53">
        <v>2931</v>
      </c>
      <c r="B5118" s="11" t="s">
        <v>8546</v>
      </c>
      <c r="C5118" s="53">
        <v>1.016</v>
      </c>
      <c r="D5118" s="53">
        <v>1.016</v>
      </c>
      <c r="E5118" s="55">
        <v>0</v>
      </c>
      <c r="F5118" s="53">
        <v>1.016</v>
      </c>
      <c r="G5118" s="53">
        <v>1.016</v>
      </c>
    </row>
    <row r="5119" spans="1:7" x14ac:dyDescent="0.15">
      <c r="A5119" s="53">
        <v>1512</v>
      </c>
      <c r="B5119" s="11" t="s">
        <v>9842</v>
      </c>
      <c r="C5119" s="53">
        <v>1.0760000000000001</v>
      </c>
      <c r="D5119" s="53">
        <v>1.0760000000000001</v>
      </c>
      <c r="E5119" s="55">
        <v>0</v>
      </c>
      <c r="F5119" s="53">
        <v>1.0760000000000001</v>
      </c>
      <c r="G5119" s="53">
        <v>1.0760000000000001</v>
      </c>
    </row>
    <row r="5120" spans="1:7" x14ac:dyDescent="0.15">
      <c r="A5120" s="53">
        <v>4989</v>
      </c>
      <c r="B5120" s="11" t="s">
        <v>124</v>
      </c>
      <c r="C5120" s="53">
        <v>1.0063</v>
      </c>
      <c r="D5120" s="53">
        <v>1.0063</v>
      </c>
      <c r="E5120" s="55">
        <v>0</v>
      </c>
      <c r="F5120" s="53">
        <v>1.0063</v>
      </c>
      <c r="G5120" s="53">
        <v>1.0063</v>
      </c>
    </row>
    <row r="5121" spans="1:7" x14ac:dyDescent="0.15">
      <c r="A5121" s="53">
        <v>150188</v>
      </c>
      <c r="B5121" s="11" t="s">
        <v>10154</v>
      </c>
      <c r="C5121" s="53">
        <v>1.0069999999999999</v>
      </c>
      <c r="D5121" s="53">
        <v>1.1830000000000001</v>
      </c>
      <c r="E5121" s="55">
        <v>0</v>
      </c>
      <c r="F5121" s="53">
        <v>1.0069999999999999</v>
      </c>
      <c r="G5121" s="53">
        <v>1.1830000000000001</v>
      </c>
    </row>
    <row r="5122" spans="1:7" x14ac:dyDescent="0.15">
      <c r="A5122" s="53">
        <v>502054</v>
      </c>
      <c r="B5122" s="11" t="s">
        <v>8817</v>
      </c>
      <c r="C5122" s="53">
        <v>1.01</v>
      </c>
      <c r="D5122" s="53">
        <v>0</v>
      </c>
      <c r="E5122" s="55">
        <v>0</v>
      </c>
      <c r="F5122" s="53">
        <v>1.01</v>
      </c>
      <c r="G5122" s="53">
        <v>0</v>
      </c>
    </row>
    <row r="5123" spans="1:7" x14ac:dyDescent="0.15">
      <c r="A5123" s="53">
        <v>744</v>
      </c>
      <c r="B5123" s="11" t="s">
        <v>9340</v>
      </c>
      <c r="C5123" s="53">
        <v>1.1140000000000001</v>
      </c>
      <c r="D5123" s="53">
        <v>1.284</v>
      </c>
      <c r="E5123" s="55">
        <v>0</v>
      </c>
      <c r="F5123" s="53">
        <v>1.1140000000000001</v>
      </c>
      <c r="G5123" s="53">
        <v>1.284</v>
      </c>
    </row>
    <row r="5124" spans="1:7" x14ac:dyDescent="0.15">
      <c r="A5124" s="53">
        <v>150121</v>
      </c>
      <c r="B5124" s="11" t="s">
        <v>8873</v>
      </c>
      <c r="C5124" s="53">
        <v>1.006</v>
      </c>
      <c r="D5124" s="53">
        <v>1.2829999999999999</v>
      </c>
      <c r="E5124" s="55">
        <v>0</v>
      </c>
      <c r="F5124" s="53">
        <v>1.006</v>
      </c>
      <c r="G5124" s="53">
        <v>1.2829999999999999</v>
      </c>
    </row>
    <row r="5125" spans="1:7" x14ac:dyDescent="0.15">
      <c r="A5125" s="53">
        <v>502014</v>
      </c>
      <c r="B5125" s="11" t="s">
        <v>8887</v>
      </c>
      <c r="C5125" s="53">
        <v>1.01</v>
      </c>
      <c r="D5125" s="53">
        <v>0</v>
      </c>
      <c r="E5125" s="55">
        <v>0</v>
      </c>
      <c r="F5125" s="53">
        <v>1.01</v>
      </c>
      <c r="G5125" s="53">
        <v>0</v>
      </c>
    </row>
    <row r="5126" spans="1:7" x14ac:dyDescent="0.15">
      <c r="A5126" s="53">
        <v>3439</v>
      </c>
      <c r="B5126" s="11" t="s">
        <v>9960</v>
      </c>
      <c r="C5126" s="53">
        <v>1.0084</v>
      </c>
      <c r="D5126" s="53">
        <v>1.0348999999999999</v>
      </c>
      <c r="E5126" s="55">
        <v>0</v>
      </c>
      <c r="F5126" s="53">
        <v>1.0084</v>
      </c>
      <c r="G5126" s="53">
        <v>1.0348999999999999</v>
      </c>
    </row>
    <row r="5127" spans="1:7" x14ac:dyDescent="0.15">
      <c r="A5127" s="53">
        <v>150192</v>
      </c>
      <c r="B5127" s="11" t="s">
        <v>7092</v>
      </c>
      <c r="C5127" s="53">
        <v>1.0049999999999999</v>
      </c>
      <c r="D5127" s="53">
        <v>1.171</v>
      </c>
      <c r="E5127" s="55">
        <v>0</v>
      </c>
      <c r="F5127" s="53">
        <v>1.0049999999999999</v>
      </c>
      <c r="G5127" s="53">
        <v>1.171</v>
      </c>
    </row>
    <row r="5128" spans="1:7" x14ac:dyDescent="0.15">
      <c r="A5128" s="53">
        <v>2436</v>
      </c>
      <c r="B5128" s="11" t="s">
        <v>8018</v>
      </c>
      <c r="C5128" s="53">
        <v>0.997</v>
      </c>
      <c r="D5128" s="53">
        <v>1.0649999999999999</v>
      </c>
      <c r="E5128" s="55">
        <v>0</v>
      </c>
      <c r="F5128" s="53">
        <v>0.997</v>
      </c>
      <c r="G5128" s="53">
        <v>1.0649999999999999</v>
      </c>
    </row>
    <row r="5129" spans="1:7" x14ac:dyDescent="0.15">
      <c r="A5129" s="53">
        <v>3037</v>
      </c>
      <c r="B5129" s="11" t="s">
        <v>9271</v>
      </c>
      <c r="C5129" s="53">
        <v>1.0089999999999999</v>
      </c>
      <c r="D5129" s="53">
        <v>1.0309999999999999</v>
      </c>
      <c r="E5129" s="55">
        <v>0</v>
      </c>
      <c r="F5129" s="53">
        <v>1.0089999999999999</v>
      </c>
      <c r="G5129" s="53">
        <v>1.0309999999999999</v>
      </c>
    </row>
    <row r="5130" spans="1:7" x14ac:dyDescent="0.15">
      <c r="A5130" s="53">
        <v>360009</v>
      </c>
      <c r="B5130" s="11" t="s">
        <v>9346</v>
      </c>
      <c r="C5130" s="53">
        <v>1.107</v>
      </c>
      <c r="D5130" s="53">
        <v>1.3360000000000001</v>
      </c>
      <c r="E5130" s="55">
        <v>0</v>
      </c>
      <c r="F5130" s="53">
        <v>1.107</v>
      </c>
      <c r="G5130" s="53">
        <v>1.3360000000000001</v>
      </c>
    </row>
    <row r="5131" spans="1:7" x14ac:dyDescent="0.15">
      <c r="A5131" s="53">
        <v>3793</v>
      </c>
      <c r="B5131" s="11" t="s">
        <v>7224</v>
      </c>
      <c r="C5131" s="53">
        <v>1.0113000000000001</v>
      </c>
      <c r="D5131" s="53">
        <v>1.0452999999999999</v>
      </c>
      <c r="E5131" s="55">
        <v>0</v>
      </c>
      <c r="F5131" s="53">
        <v>1.0113000000000001</v>
      </c>
      <c r="G5131" s="53">
        <v>1.0452999999999999</v>
      </c>
    </row>
    <row r="5132" spans="1:7" x14ac:dyDescent="0.15">
      <c r="A5132" s="53">
        <v>2438</v>
      </c>
      <c r="B5132" s="11" t="s">
        <v>7391</v>
      </c>
      <c r="C5132" s="53">
        <v>1.01</v>
      </c>
      <c r="D5132" s="53">
        <v>1.0629999999999999</v>
      </c>
      <c r="E5132" s="55">
        <v>0</v>
      </c>
      <c r="F5132" s="53">
        <v>1.01</v>
      </c>
      <c r="G5132" s="53">
        <v>1.0629999999999999</v>
      </c>
    </row>
    <row r="5133" spans="1:7" x14ac:dyDescent="0.15">
      <c r="A5133" s="53">
        <v>1792</v>
      </c>
      <c r="B5133" s="11" t="s">
        <v>6013</v>
      </c>
      <c r="C5133" s="53">
        <v>0.94199999999999995</v>
      </c>
      <c r="D5133" s="53">
        <v>0.94199999999999995</v>
      </c>
      <c r="E5133" s="55">
        <v>0</v>
      </c>
      <c r="F5133" s="53">
        <v>0.94199999999999995</v>
      </c>
      <c r="G5133" s="53">
        <v>0.94199999999999995</v>
      </c>
    </row>
    <row r="5134" spans="1:7" x14ac:dyDescent="0.15">
      <c r="A5134" s="53">
        <v>150200</v>
      </c>
      <c r="B5134" s="11" t="s">
        <v>10207</v>
      </c>
      <c r="C5134" s="53">
        <v>1</v>
      </c>
      <c r="D5134" s="53">
        <v>1.163</v>
      </c>
      <c r="E5134" s="55">
        <v>0</v>
      </c>
      <c r="F5134" s="53">
        <v>1</v>
      </c>
      <c r="G5134" s="53">
        <v>1.163</v>
      </c>
    </row>
    <row r="5135" spans="1:7" x14ac:dyDescent="0.15">
      <c r="A5135" s="53">
        <v>5487</v>
      </c>
      <c r="B5135" s="11" t="s">
        <v>10751</v>
      </c>
      <c r="C5135" s="53">
        <v>0.97209999999999996</v>
      </c>
      <c r="D5135" s="53">
        <v>0.97209999999999996</v>
      </c>
      <c r="E5135" s="55">
        <v>0</v>
      </c>
      <c r="F5135" s="53">
        <v>0.97209999999999996</v>
      </c>
      <c r="G5135" s="53">
        <v>0.97209999999999996</v>
      </c>
    </row>
    <row r="5136" spans="1:7" x14ac:dyDescent="0.15">
      <c r="A5136" s="53">
        <v>519787</v>
      </c>
      <c r="B5136" s="11" t="s">
        <v>10740</v>
      </c>
      <c r="C5136" s="53">
        <v>1.0414000000000001</v>
      </c>
      <c r="D5136" s="53">
        <v>1.0414000000000001</v>
      </c>
      <c r="E5136" s="55">
        <v>0</v>
      </c>
      <c r="F5136" s="53">
        <v>1.0414000000000001</v>
      </c>
      <c r="G5136" s="53">
        <v>1.0414000000000001</v>
      </c>
    </row>
    <row r="5137" spans="1:7" x14ac:dyDescent="0.15">
      <c r="A5137" s="53">
        <v>3117</v>
      </c>
      <c r="B5137" s="11" t="s">
        <v>9220</v>
      </c>
      <c r="C5137" s="53">
        <v>1.105</v>
      </c>
      <c r="D5137" s="53">
        <v>1.105</v>
      </c>
      <c r="E5137" s="55">
        <v>0</v>
      </c>
      <c r="F5137" s="53">
        <v>1.105</v>
      </c>
      <c r="G5137" s="53">
        <v>1.105</v>
      </c>
    </row>
    <row r="5138" spans="1:7" x14ac:dyDescent="0.15">
      <c r="A5138" s="53">
        <v>2292</v>
      </c>
      <c r="B5138" s="11" t="s">
        <v>10546</v>
      </c>
      <c r="C5138" s="53">
        <v>1.0383</v>
      </c>
      <c r="D5138" s="53">
        <v>1.0383</v>
      </c>
      <c r="E5138" s="55">
        <v>0</v>
      </c>
      <c r="F5138" s="53">
        <v>1.0383</v>
      </c>
      <c r="G5138" s="53">
        <v>1.0383</v>
      </c>
    </row>
    <row r="5139" spans="1:7" x14ac:dyDescent="0.15">
      <c r="A5139" s="53">
        <v>519766</v>
      </c>
      <c r="B5139" s="11" t="s">
        <v>10706</v>
      </c>
      <c r="C5139" s="53">
        <v>1.0289999999999999</v>
      </c>
      <c r="D5139" s="53">
        <v>1.0289999999999999</v>
      </c>
      <c r="E5139" s="55">
        <v>0</v>
      </c>
      <c r="F5139" s="53">
        <v>1.0289999999999999</v>
      </c>
      <c r="G5139" s="53">
        <v>1.0289999999999999</v>
      </c>
    </row>
    <row r="5140" spans="1:7" x14ac:dyDescent="0.15">
      <c r="A5140" s="53">
        <v>4508</v>
      </c>
      <c r="B5140" s="11" t="s">
        <v>7339</v>
      </c>
      <c r="C5140" s="53">
        <v>1.0069999999999999</v>
      </c>
      <c r="D5140" s="53">
        <v>1.0069999999999999</v>
      </c>
      <c r="E5140" s="55">
        <v>0</v>
      </c>
      <c r="F5140" s="53">
        <v>1.0069999999999999</v>
      </c>
      <c r="G5140" s="53">
        <v>1.0069999999999999</v>
      </c>
    </row>
    <row r="5141" spans="1:7" x14ac:dyDescent="0.15">
      <c r="A5141" s="53">
        <v>187</v>
      </c>
      <c r="B5141" s="11" t="s">
        <v>8683</v>
      </c>
      <c r="C5141" s="53">
        <v>1.0993999999999999</v>
      </c>
      <c r="D5141" s="53">
        <v>1.2377</v>
      </c>
      <c r="E5141" s="55">
        <v>0</v>
      </c>
      <c r="F5141" s="53">
        <v>1.0993999999999999</v>
      </c>
      <c r="G5141" s="53">
        <v>1.2377</v>
      </c>
    </row>
    <row r="5142" spans="1:7" x14ac:dyDescent="0.15">
      <c r="A5142" s="53">
        <v>519748</v>
      </c>
      <c r="B5142" s="11" t="s">
        <v>10750</v>
      </c>
      <c r="C5142" s="53">
        <v>1.028</v>
      </c>
      <c r="D5142" s="53">
        <v>1.1599999999999999</v>
      </c>
      <c r="E5142" s="55">
        <v>0</v>
      </c>
      <c r="F5142" s="53">
        <v>1.028</v>
      </c>
      <c r="G5142" s="53">
        <v>1.1599999999999999</v>
      </c>
    </row>
    <row r="5143" spans="1:7" x14ac:dyDescent="0.15">
      <c r="A5143" s="53">
        <v>1971</v>
      </c>
      <c r="B5143" s="11" t="s">
        <v>10131</v>
      </c>
      <c r="C5143" s="53">
        <v>1.0880000000000001</v>
      </c>
      <c r="D5143" s="53">
        <v>1.0880000000000001</v>
      </c>
      <c r="E5143" s="55">
        <v>0</v>
      </c>
      <c r="F5143" s="53">
        <v>1.0880000000000001</v>
      </c>
      <c r="G5143" s="53">
        <v>1.0880000000000001</v>
      </c>
    </row>
    <row r="5144" spans="1:7" x14ac:dyDescent="0.15">
      <c r="A5144" s="53">
        <v>933</v>
      </c>
      <c r="B5144" s="11" t="s">
        <v>8619</v>
      </c>
      <c r="C5144" s="53">
        <v>1.1439999999999999</v>
      </c>
      <c r="D5144" s="53">
        <v>1.1439999999999999</v>
      </c>
      <c r="E5144" s="55">
        <v>0</v>
      </c>
      <c r="F5144" s="53">
        <v>1.1439999999999999</v>
      </c>
      <c r="G5144" s="53">
        <v>1.1439999999999999</v>
      </c>
    </row>
    <row r="5145" spans="1:7" x14ac:dyDescent="0.15">
      <c r="A5145" s="53">
        <v>3285</v>
      </c>
      <c r="B5145" s="11" t="s">
        <v>6135</v>
      </c>
      <c r="C5145" s="53">
        <v>1.0073000000000001</v>
      </c>
      <c r="D5145" s="53">
        <v>1.0363</v>
      </c>
      <c r="E5145" s="55">
        <v>0</v>
      </c>
      <c r="F5145" s="53">
        <v>1.0073000000000001</v>
      </c>
      <c r="G5145" s="53">
        <v>1.0363</v>
      </c>
    </row>
    <row r="5146" spans="1:7" x14ac:dyDescent="0.15">
      <c r="A5146" s="53">
        <v>3084</v>
      </c>
      <c r="B5146" s="11" t="s">
        <v>7312</v>
      </c>
      <c r="C5146" s="53">
        <v>1.0192000000000001</v>
      </c>
      <c r="D5146" s="53">
        <v>1.0192000000000001</v>
      </c>
      <c r="E5146" s="55">
        <v>0</v>
      </c>
      <c r="F5146" s="53">
        <v>1.0192000000000001</v>
      </c>
      <c r="G5146" s="53">
        <v>1.0192000000000001</v>
      </c>
    </row>
    <row r="5147" spans="1:7" x14ac:dyDescent="0.15">
      <c r="A5147" s="53">
        <v>150309</v>
      </c>
      <c r="B5147" s="11" t="s">
        <v>10102</v>
      </c>
      <c r="C5147" s="53">
        <v>1.0089999999999999</v>
      </c>
      <c r="D5147" s="53">
        <v>0</v>
      </c>
      <c r="E5147" s="55">
        <v>0</v>
      </c>
      <c r="F5147" s="53">
        <v>1.0089999999999999</v>
      </c>
      <c r="G5147" s="53">
        <v>0</v>
      </c>
    </row>
    <row r="5148" spans="1:7" x14ac:dyDescent="0.15">
      <c r="A5148" s="53">
        <v>3571</v>
      </c>
      <c r="B5148" s="11" t="s">
        <v>9987</v>
      </c>
      <c r="C5148" s="53">
        <v>1.0241</v>
      </c>
      <c r="D5148" s="53">
        <v>1.0324</v>
      </c>
      <c r="E5148" s="55">
        <v>0</v>
      </c>
      <c r="F5148" s="53">
        <v>1.0241</v>
      </c>
      <c r="G5148" s="53">
        <v>1.0324</v>
      </c>
    </row>
    <row r="5149" spans="1:7" x14ac:dyDescent="0.15">
      <c r="A5149" s="53">
        <v>2629</v>
      </c>
      <c r="B5149" s="11" t="s">
        <v>10101</v>
      </c>
      <c r="C5149" s="53">
        <v>1.018</v>
      </c>
      <c r="D5149" s="53">
        <v>1.018</v>
      </c>
      <c r="E5149" s="55">
        <v>0</v>
      </c>
      <c r="F5149" s="53">
        <v>1.018</v>
      </c>
      <c r="G5149" s="53">
        <v>1.018</v>
      </c>
    </row>
    <row r="5150" spans="1:7" x14ac:dyDescent="0.15">
      <c r="A5150" s="53">
        <v>1794</v>
      </c>
      <c r="B5150" s="11" t="s">
        <v>9339</v>
      </c>
      <c r="C5150" s="53">
        <v>1.0109999999999999</v>
      </c>
      <c r="D5150" s="53">
        <v>1.048</v>
      </c>
      <c r="E5150" s="55">
        <v>0</v>
      </c>
      <c r="F5150" s="53">
        <v>1.0109999999999999</v>
      </c>
      <c r="G5150" s="53">
        <v>1.048</v>
      </c>
    </row>
    <row r="5151" spans="1:7" x14ac:dyDescent="0.15">
      <c r="A5151" s="53">
        <v>960010</v>
      </c>
      <c r="B5151" s="11" t="s">
        <v>10455</v>
      </c>
      <c r="C5151" s="53">
        <v>1</v>
      </c>
      <c r="D5151" s="53">
        <v>1</v>
      </c>
      <c r="E5151" s="55">
        <v>0</v>
      </c>
      <c r="F5151" s="53">
        <v>1</v>
      </c>
      <c r="G5151" s="53">
        <v>1</v>
      </c>
    </row>
    <row r="5152" spans="1:7" x14ac:dyDescent="0.15">
      <c r="A5152" s="53">
        <v>150211</v>
      </c>
      <c r="B5152" s="11" t="s">
        <v>9794</v>
      </c>
      <c r="C5152" s="53">
        <v>1.008</v>
      </c>
      <c r="D5152" s="53">
        <v>1.151</v>
      </c>
      <c r="E5152" s="55">
        <v>0</v>
      </c>
      <c r="F5152" s="53">
        <v>1.008</v>
      </c>
      <c r="G5152" s="53">
        <v>1.151</v>
      </c>
    </row>
    <row r="5153" spans="1:7" x14ac:dyDescent="0.15">
      <c r="A5153" s="53">
        <v>270044</v>
      </c>
      <c r="B5153" s="11" t="s">
        <v>9255</v>
      </c>
      <c r="C5153" s="53">
        <v>1.282</v>
      </c>
      <c r="D5153" s="53">
        <v>1.282</v>
      </c>
      <c r="E5153" s="55">
        <v>0</v>
      </c>
      <c r="F5153" s="53">
        <v>1.282</v>
      </c>
      <c r="G5153" s="53">
        <v>1.282</v>
      </c>
    </row>
    <row r="5154" spans="1:7" x14ac:dyDescent="0.15">
      <c r="A5154" s="53">
        <v>3787</v>
      </c>
      <c r="B5154" s="11" t="s">
        <v>7295</v>
      </c>
      <c r="C5154" s="53">
        <v>0.99950000000000006</v>
      </c>
      <c r="D5154" s="53">
        <v>1.0075000000000001</v>
      </c>
      <c r="E5154" s="55">
        <v>0</v>
      </c>
      <c r="F5154" s="53">
        <v>0.99950000000000006</v>
      </c>
      <c r="G5154" s="53">
        <v>1.0075000000000001</v>
      </c>
    </row>
    <row r="5155" spans="1:7" x14ac:dyDescent="0.15">
      <c r="A5155" s="53">
        <v>590010</v>
      </c>
      <c r="B5155" s="11" t="s">
        <v>7384</v>
      </c>
      <c r="C5155" s="53">
        <v>1.087</v>
      </c>
      <c r="D5155" s="53">
        <v>1.3360000000000001</v>
      </c>
      <c r="E5155" s="55">
        <v>0</v>
      </c>
      <c r="F5155" s="53">
        <v>1.087</v>
      </c>
      <c r="G5155" s="53">
        <v>1.3360000000000001</v>
      </c>
    </row>
    <row r="5156" spans="1:7" x14ac:dyDescent="0.15">
      <c r="A5156" s="53">
        <v>2074</v>
      </c>
      <c r="B5156" s="11" t="s">
        <v>8809</v>
      </c>
      <c r="C5156" s="53">
        <v>1.008</v>
      </c>
      <c r="D5156" s="53">
        <v>1.046</v>
      </c>
      <c r="E5156" s="55">
        <v>0</v>
      </c>
      <c r="F5156" s="53">
        <v>1.008</v>
      </c>
      <c r="G5156" s="53">
        <v>1.046</v>
      </c>
    </row>
    <row r="5157" spans="1:7" x14ac:dyDescent="0.15">
      <c r="A5157" s="53">
        <v>298</v>
      </c>
      <c r="B5157" s="11" t="s">
        <v>6982</v>
      </c>
      <c r="C5157" s="53">
        <v>1.006</v>
      </c>
      <c r="D5157" s="53">
        <v>1.1459999999999999</v>
      </c>
      <c r="E5157" s="55">
        <v>0</v>
      </c>
      <c r="F5157" s="53">
        <v>1.006</v>
      </c>
      <c r="G5157" s="53">
        <v>1.1459999999999999</v>
      </c>
    </row>
    <row r="5158" spans="1:7" x14ac:dyDescent="0.15">
      <c r="A5158" s="53">
        <v>4090</v>
      </c>
      <c r="B5158" s="11" t="s">
        <v>8698</v>
      </c>
      <c r="C5158" s="53">
        <v>1.0112000000000001</v>
      </c>
      <c r="D5158" s="53">
        <v>1.0342</v>
      </c>
      <c r="E5158" s="55">
        <v>0</v>
      </c>
      <c r="F5158" s="53">
        <v>1.0112000000000001</v>
      </c>
      <c r="G5158" s="53">
        <v>1.0342</v>
      </c>
    </row>
    <row r="5159" spans="1:7" x14ac:dyDescent="0.15">
      <c r="A5159" s="53">
        <v>50028</v>
      </c>
      <c r="B5159" s="11" t="s">
        <v>10882</v>
      </c>
      <c r="C5159" s="53">
        <v>0.90300000000000002</v>
      </c>
      <c r="D5159" s="53">
        <v>1.3109999999999999</v>
      </c>
      <c r="E5159" s="55">
        <v>0</v>
      </c>
      <c r="F5159" s="53">
        <v>0.90300000000000002</v>
      </c>
      <c r="G5159" s="53">
        <v>1.3109999999999999</v>
      </c>
    </row>
    <row r="5160" spans="1:7" x14ac:dyDescent="0.15">
      <c r="A5160" s="53">
        <v>519152</v>
      </c>
      <c r="B5160" s="11" t="s">
        <v>7382</v>
      </c>
      <c r="C5160" s="53">
        <v>1.39</v>
      </c>
      <c r="D5160" s="53">
        <v>1.39</v>
      </c>
      <c r="E5160" s="55">
        <v>0</v>
      </c>
      <c r="F5160" s="53">
        <v>1.39</v>
      </c>
      <c r="G5160" s="53">
        <v>1.39</v>
      </c>
    </row>
    <row r="5161" spans="1:7" x14ac:dyDescent="0.15">
      <c r="A5161" s="53">
        <v>150164</v>
      </c>
      <c r="B5161" s="11" t="s">
        <v>7342</v>
      </c>
      <c r="C5161" s="53">
        <v>1.0089999999999999</v>
      </c>
      <c r="D5161" s="53">
        <v>1.1919999999999999</v>
      </c>
      <c r="E5161" s="55">
        <v>0</v>
      </c>
      <c r="F5161" s="53">
        <v>1.0089999999999999</v>
      </c>
      <c r="G5161" s="53">
        <v>1.1919999999999999</v>
      </c>
    </row>
    <row r="5162" spans="1:7" x14ac:dyDescent="0.15">
      <c r="A5162" s="53">
        <v>1168</v>
      </c>
      <c r="B5162" s="11" t="s">
        <v>8442</v>
      </c>
      <c r="C5162" s="53">
        <v>1.02</v>
      </c>
      <c r="D5162" s="53">
        <v>1.0409999999999999</v>
      </c>
      <c r="E5162" s="55">
        <v>0</v>
      </c>
      <c r="F5162" s="53">
        <v>1.02</v>
      </c>
      <c r="G5162" s="53">
        <v>1.0409999999999999</v>
      </c>
    </row>
    <row r="5163" spans="1:7" x14ac:dyDescent="0.15">
      <c r="A5163" s="53">
        <v>3251</v>
      </c>
      <c r="B5163" s="11" t="s">
        <v>7402</v>
      </c>
      <c r="C5163" s="53">
        <v>1.0657000000000001</v>
      </c>
      <c r="D5163" s="53">
        <v>1.0657000000000001</v>
      </c>
      <c r="E5163" s="55">
        <v>0</v>
      </c>
      <c r="F5163" s="53">
        <v>1.0657000000000001</v>
      </c>
      <c r="G5163" s="53">
        <v>1.0657000000000001</v>
      </c>
    </row>
    <row r="5164" spans="1:7" x14ac:dyDescent="0.15">
      <c r="A5164" s="53">
        <v>5269</v>
      </c>
      <c r="B5164" s="11" t="s">
        <v>8823</v>
      </c>
      <c r="C5164" s="53">
        <v>1.0021</v>
      </c>
      <c r="D5164" s="53">
        <v>1.0021</v>
      </c>
      <c r="E5164" s="55">
        <v>0</v>
      </c>
      <c r="F5164" s="53">
        <v>1.0021</v>
      </c>
      <c r="G5164" s="53">
        <v>1.0021</v>
      </c>
    </row>
    <row r="5165" spans="1:7" x14ac:dyDescent="0.15">
      <c r="A5165" s="53">
        <v>1363</v>
      </c>
      <c r="B5165" s="11" t="s">
        <v>96</v>
      </c>
      <c r="C5165" s="53">
        <v>1.0249999999999999</v>
      </c>
      <c r="D5165" s="53">
        <v>1.0249999999999999</v>
      </c>
      <c r="E5165" s="55">
        <v>0</v>
      </c>
      <c r="F5165" s="53">
        <v>1.0249999999999999</v>
      </c>
      <c r="G5165" s="53">
        <v>1.0249999999999999</v>
      </c>
    </row>
    <row r="5166" spans="1:7" x14ac:dyDescent="0.15">
      <c r="A5166" s="53">
        <v>360014</v>
      </c>
      <c r="B5166" s="11" t="s">
        <v>9234</v>
      </c>
      <c r="C5166" s="53">
        <v>1.032</v>
      </c>
      <c r="D5166" s="53">
        <v>1.3440000000000001</v>
      </c>
      <c r="E5166" s="55">
        <v>0</v>
      </c>
      <c r="F5166" s="53">
        <v>1.032</v>
      </c>
      <c r="G5166" s="53">
        <v>1.3440000000000001</v>
      </c>
    </row>
    <row r="5167" spans="1:7" x14ac:dyDescent="0.15">
      <c r="A5167" s="53">
        <v>269</v>
      </c>
      <c r="B5167" s="11" t="s">
        <v>10452</v>
      </c>
      <c r="C5167" s="53">
        <v>1.004</v>
      </c>
      <c r="D5167" s="53">
        <v>1.004</v>
      </c>
      <c r="E5167" s="55">
        <v>0</v>
      </c>
      <c r="F5167" s="53">
        <v>1.004</v>
      </c>
      <c r="G5167" s="53">
        <v>1.004</v>
      </c>
    </row>
    <row r="5168" spans="1:7" x14ac:dyDescent="0.15">
      <c r="A5168" s="53">
        <v>3566</v>
      </c>
      <c r="B5168" s="11" t="s">
        <v>9941</v>
      </c>
      <c r="C5168" s="53">
        <v>1.0237000000000001</v>
      </c>
      <c r="D5168" s="53">
        <v>1.0237000000000001</v>
      </c>
      <c r="E5168" s="55">
        <v>0</v>
      </c>
      <c r="F5168" s="53">
        <v>1.0237000000000001</v>
      </c>
      <c r="G5168" s="53">
        <v>1.0237000000000001</v>
      </c>
    </row>
    <row r="5169" spans="1:7" x14ac:dyDescent="0.15">
      <c r="A5169" s="53">
        <v>1282</v>
      </c>
      <c r="B5169" s="11" t="s">
        <v>6173</v>
      </c>
      <c r="C5169" s="53">
        <v>1.0429999999999999</v>
      </c>
      <c r="D5169" s="53">
        <v>1.0429999999999999</v>
      </c>
      <c r="E5169" s="55">
        <v>0</v>
      </c>
      <c r="F5169" s="53">
        <v>1.0429999999999999</v>
      </c>
      <c r="G5169" s="53">
        <v>1.0429999999999999</v>
      </c>
    </row>
    <row r="5170" spans="1:7" x14ac:dyDescent="0.15">
      <c r="A5170" s="53">
        <v>2350</v>
      </c>
      <c r="B5170" s="11" t="s">
        <v>6024</v>
      </c>
      <c r="C5170" s="53">
        <v>1.0469999999999999</v>
      </c>
      <c r="D5170" s="53">
        <v>1.0469999999999999</v>
      </c>
      <c r="E5170" s="55">
        <v>0</v>
      </c>
      <c r="F5170" s="53">
        <v>1.0469999999999999</v>
      </c>
      <c r="G5170" s="53">
        <v>1.0469999999999999</v>
      </c>
    </row>
    <row r="5171" spans="1:7" x14ac:dyDescent="0.15">
      <c r="A5171" s="53">
        <v>150190</v>
      </c>
      <c r="B5171" s="11" t="s">
        <v>7392</v>
      </c>
      <c r="C5171" s="53">
        <v>1.006</v>
      </c>
      <c r="D5171" s="53">
        <v>1.2190000000000001</v>
      </c>
      <c r="E5171" s="55">
        <v>0</v>
      </c>
      <c r="F5171" s="53">
        <v>1.006</v>
      </c>
      <c r="G5171" s="53">
        <v>1.2190000000000001</v>
      </c>
    </row>
    <row r="5172" spans="1:7" x14ac:dyDescent="0.15">
      <c r="A5172" s="53">
        <v>162716</v>
      </c>
      <c r="B5172" s="11" t="s">
        <v>9319</v>
      </c>
      <c r="C5172" s="53">
        <v>1.0860000000000001</v>
      </c>
      <c r="D5172" s="53">
        <v>1.1220000000000001</v>
      </c>
      <c r="E5172" s="55">
        <v>0</v>
      </c>
      <c r="F5172" s="53">
        <v>1.0860000000000001</v>
      </c>
      <c r="G5172" s="53">
        <v>1.1220000000000001</v>
      </c>
    </row>
    <row r="5173" spans="1:7" x14ac:dyDescent="0.15">
      <c r="A5173" s="53">
        <v>2413</v>
      </c>
      <c r="B5173" s="11" t="s">
        <v>6618</v>
      </c>
      <c r="C5173" s="53">
        <v>1.01</v>
      </c>
      <c r="D5173" s="53">
        <v>1.1080000000000001</v>
      </c>
      <c r="E5173" s="55">
        <v>0</v>
      </c>
      <c r="F5173" s="53">
        <v>1.01</v>
      </c>
      <c r="G5173" s="53">
        <v>1.1080000000000001</v>
      </c>
    </row>
    <row r="5174" spans="1:7" x14ac:dyDescent="0.15">
      <c r="A5174" s="53">
        <v>3682</v>
      </c>
      <c r="B5174" s="11" t="s">
        <v>9921</v>
      </c>
      <c r="C5174" s="53">
        <v>1.0105999999999999</v>
      </c>
      <c r="D5174" s="53">
        <v>1.0105999999999999</v>
      </c>
      <c r="E5174" s="55">
        <v>0</v>
      </c>
      <c r="F5174" s="53">
        <v>1.0105999999999999</v>
      </c>
      <c r="G5174" s="53">
        <v>1.0105999999999999</v>
      </c>
    </row>
    <row r="5175" spans="1:7" x14ac:dyDescent="0.15">
      <c r="A5175" s="53">
        <v>164606</v>
      </c>
      <c r="B5175" s="11" t="s">
        <v>8845</v>
      </c>
      <c r="C5175" s="53">
        <v>1.0549999999999999</v>
      </c>
      <c r="D5175" s="53">
        <v>1.2490000000000001</v>
      </c>
      <c r="E5175" s="55">
        <v>0</v>
      </c>
      <c r="F5175" s="53">
        <v>1.0549999999999999</v>
      </c>
      <c r="G5175" s="53">
        <v>1.2490000000000001</v>
      </c>
    </row>
    <row r="5176" spans="1:7" x14ac:dyDescent="0.15">
      <c r="A5176" s="53">
        <v>519023</v>
      </c>
      <c r="B5176" s="11" t="s">
        <v>8623</v>
      </c>
      <c r="C5176" s="53">
        <v>1.173</v>
      </c>
      <c r="D5176" s="53">
        <v>1.379</v>
      </c>
      <c r="E5176" s="55">
        <v>0</v>
      </c>
      <c r="F5176" s="53">
        <v>1.173</v>
      </c>
      <c r="G5176" s="53">
        <v>1.379</v>
      </c>
    </row>
    <row r="5177" spans="1:7" x14ac:dyDescent="0.15">
      <c r="A5177" s="53">
        <v>2381</v>
      </c>
      <c r="B5177" s="11" t="s">
        <v>5702</v>
      </c>
      <c r="C5177" s="53">
        <v>0.99299999999999999</v>
      </c>
      <c r="D5177" s="53">
        <v>0.99299999999999999</v>
      </c>
      <c r="E5177" s="55">
        <v>0</v>
      </c>
      <c r="F5177" s="53">
        <v>0.99299999999999999</v>
      </c>
      <c r="G5177" s="53">
        <v>0.99299999999999999</v>
      </c>
    </row>
    <row r="5178" spans="1:7" x14ac:dyDescent="0.15">
      <c r="A5178" s="53">
        <v>1212</v>
      </c>
      <c r="B5178" s="11" t="s">
        <v>88</v>
      </c>
      <c r="C5178" s="53">
        <v>1.014</v>
      </c>
      <c r="D5178" s="53">
        <v>1.0229999999999999</v>
      </c>
      <c r="E5178" s="55">
        <v>0</v>
      </c>
      <c r="F5178" s="53">
        <v>1.014</v>
      </c>
      <c r="G5178" s="53">
        <v>1.0229999999999999</v>
      </c>
    </row>
    <row r="5179" spans="1:7" x14ac:dyDescent="0.15">
      <c r="A5179" s="53">
        <v>244</v>
      </c>
      <c r="B5179" s="11" t="s">
        <v>6092</v>
      </c>
      <c r="C5179" s="53">
        <v>1.085</v>
      </c>
      <c r="D5179" s="53">
        <v>1.304</v>
      </c>
      <c r="E5179" s="55">
        <v>0</v>
      </c>
      <c r="F5179" s="53">
        <v>1.085</v>
      </c>
      <c r="G5179" s="53">
        <v>1.304</v>
      </c>
    </row>
    <row r="5180" spans="1:7" x14ac:dyDescent="0.15">
      <c r="A5180" s="53">
        <v>1958</v>
      </c>
      <c r="B5180" s="11" t="s">
        <v>10883</v>
      </c>
      <c r="C5180" s="53">
        <v>1.0009999999999999</v>
      </c>
      <c r="D5180" s="53">
        <v>1.0009999999999999</v>
      </c>
      <c r="E5180" s="55">
        <v>0</v>
      </c>
      <c r="F5180" s="53">
        <v>1.0009999999999999</v>
      </c>
      <c r="G5180" s="53">
        <v>1.0009999999999999</v>
      </c>
    </row>
    <row r="5181" spans="1:7" x14ac:dyDescent="0.15">
      <c r="A5181" s="53">
        <v>166905</v>
      </c>
      <c r="B5181" s="11" t="s">
        <v>8875</v>
      </c>
      <c r="C5181" s="53">
        <v>1.0429999999999999</v>
      </c>
      <c r="D5181" s="53">
        <v>1.35</v>
      </c>
      <c r="E5181" s="55">
        <v>0</v>
      </c>
      <c r="F5181" s="53">
        <v>1.0429999999999999</v>
      </c>
      <c r="G5181" s="53">
        <v>1.35</v>
      </c>
    </row>
    <row r="5182" spans="1:7" x14ac:dyDescent="0.15">
      <c r="A5182" s="53">
        <v>150066</v>
      </c>
      <c r="B5182" s="11" t="s">
        <v>6075</v>
      </c>
      <c r="C5182" s="53">
        <v>1.0029999999999999</v>
      </c>
      <c r="D5182" s="53">
        <v>1.2370000000000001</v>
      </c>
      <c r="E5182" s="55">
        <v>0</v>
      </c>
      <c r="F5182" s="53">
        <v>1.0029999999999999</v>
      </c>
      <c r="G5182" s="53">
        <v>1.2370000000000001</v>
      </c>
    </row>
    <row r="5183" spans="1:7" x14ac:dyDescent="0.15">
      <c r="A5183" s="53">
        <v>4110</v>
      </c>
      <c r="B5183" s="11" t="s">
        <v>7399</v>
      </c>
      <c r="C5183" s="53">
        <v>1.0233000000000001</v>
      </c>
      <c r="D5183" s="53">
        <v>1.0233000000000001</v>
      </c>
      <c r="E5183" s="55">
        <v>0</v>
      </c>
      <c r="F5183" s="53">
        <v>1.0233000000000001</v>
      </c>
      <c r="G5183" s="53">
        <v>1.0233000000000001</v>
      </c>
    </row>
    <row r="5184" spans="1:7" x14ac:dyDescent="0.15">
      <c r="A5184" s="53">
        <v>40013</v>
      </c>
      <c r="B5184" s="11" t="s">
        <v>5908</v>
      </c>
      <c r="C5184" s="53">
        <v>1.179</v>
      </c>
      <c r="D5184" s="53">
        <v>1.6990000000000001</v>
      </c>
      <c r="E5184" s="55">
        <v>0</v>
      </c>
      <c r="F5184" s="53">
        <v>1.179</v>
      </c>
      <c r="G5184" s="53">
        <v>1.6990000000000001</v>
      </c>
    </row>
    <row r="5185" spans="1:7" x14ac:dyDescent="0.15">
      <c r="A5185" s="53">
        <v>2549</v>
      </c>
      <c r="B5185" s="11" t="s">
        <v>9945</v>
      </c>
      <c r="C5185" s="53">
        <v>1.0593999999999999</v>
      </c>
      <c r="D5185" s="53">
        <v>1.0593999999999999</v>
      </c>
      <c r="E5185" s="55">
        <v>0</v>
      </c>
      <c r="F5185" s="53">
        <v>1.0593999999999999</v>
      </c>
      <c r="G5185" s="53">
        <v>1.0593999999999999</v>
      </c>
    </row>
    <row r="5186" spans="1:7" x14ac:dyDescent="0.15">
      <c r="A5186" s="53">
        <v>261102</v>
      </c>
      <c r="B5186" s="11" t="s">
        <v>8169</v>
      </c>
      <c r="C5186" s="53">
        <v>1.349</v>
      </c>
      <c r="D5186" s="53">
        <v>1.359</v>
      </c>
      <c r="E5186" s="55">
        <v>0</v>
      </c>
      <c r="F5186" s="53">
        <v>1.349</v>
      </c>
      <c r="G5186" s="53">
        <v>1.359</v>
      </c>
    </row>
    <row r="5187" spans="1:7" x14ac:dyDescent="0.15">
      <c r="A5187" s="53">
        <v>320008</v>
      </c>
      <c r="B5187" s="11" t="s">
        <v>8079</v>
      </c>
      <c r="C5187" s="53">
        <v>1.34</v>
      </c>
      <c r="D5187" s="53">
        <v>1.5049999999999999</v>
      </c>
      <c r="E5187" s="55">
        <v>0</v>
      </c>
      <c r="F5187" s="53">
        <v>1.34</v>
      </c>
      <c r="G5187" s="53">
        <v>1.5049999999999999</v>
      </c>
    </row>
    <row r="5188" spans="1:7" x14ac:dyDescent="0.15">
      <c r="A5188" s="53">
        <v>2568</v>
      </c>
      <c r="B5188" s="11" t="s">
        <v>10109</v>
      </c>
      <c r="C5188" s="53">
        <v>1.028</v>
      </c>
      <c r="D5188" s="53">
        <v>1.044</v>
      </c>
      <c r="E5188" s="55">
        <v>0</v>
      </c>
      <c r="F5188" s="53">
        <v>1.028</v>
      </c>
      <c r="G5188" s="53">
        <v>1.044</v>
      </c>
    </row>
    <row r="5189" spans="1:7" x14ac:dyDescent="0.15">
      <c r="A5189" s="53">
        <v>2626</v>
      </c>
      <c r="B5189" s="11" t="s">
        <v>10122</v>
      </c>
      <c r="C5189" s="53">
        <v>1.153</v>
      </c>
      <c r="D5189" s="53">
        <v>1.153</v>
      </c>
      <c r="E5189" s="55">
        <v>0</v>
      </c>
      <c r="F5189" s="53">
        <v>1.153</v>
      </c>
      <c r="G5189" s="53">
        <v>1.153</v>
      </c>
    </row>
    <row r="5190" spans="1:7" x14ac:dyDescent="0.15">
      <c r="A5190" s="53">
        <v>4706</v>
      </c>
      <c r="B5190" s="11" t="s">
        <v>8532</v>
      </c>
      <c r="C5190" s="53">
        <v>1.008</v>
      </c>
      <c r="D5190" s="53">
        <v>1.008</v>
      </c>
      <c r="E5190" s="55">
        <v>0</v>
      </c>
      <c r="F5190" s="53">
        <v>1.008</v>
      </c>
      <c r="G5190" s="53">
        <v>1.008</v>
      </c>
    </row>
    <row r="5191" spans="1:7" x14ac:dyDescent="0.15">
      <c r="A5191" s="53">
        <v>2821</v>
      </c>
      <c r="B5191" s="11" t="s">
        <v>10195</v>
      </c>
      <c r="C5191" s="53">
        <v>1.2569999999999999</v>
      </c>
      <c r="D5191" s="53">
        <v>1.2569999999999999</v>
      </c>
      <c r="E5191" s="55">
        <v>0</v>
      </c>
      <c r="F5191" s="53">
        <v>1.2569999999999999</v>
      </c>
      <c r="G5191" s="53">
        <v>1.2569999999999999</v>
      </c>
    </row>
    <row r="5192" spans="1:7" x14ac:dyDescent="0.15">
      <c r="A5192" s="53">
        <v>2589</v>
      </c>
      <c r="B5192" s="11" t="s">
        <v>7344</v>
      </c>
      <c r="C5192" s="53">
        <v>1.002</v>
      </c>
      <c r="D5192" s="53">
        <v>1.002</v>
      </c>
      <c r="E5192" s="55">
        <v>0</v>
      </c>
      <c r="F5192" s="53">
        <v>1.002</v>
      </c>
      <c r="G5192" s="53">
        <v>1.002</v>
      </c>
    </row>
    <row r="5193" spans="1:7" x14ac:dyDescent="0.15">
      <c r="A5193" s="53">
        <v>160128</v>
      </c>
      <c r="B5193" s="11" t="s">
        <v>8534</v>
      </c>
      <c r="C5193" s="53">
        <v>1.0089999999999999</v>
      </c>
      <c r="D5193" s="53">
        <v>1.355</v>
      </c>
      <c r="E5193" s="55">
        <v>0</v>
      </c>
      <c r="F5193" s="53">
        <v>1.0089999999999999</v>
      </c>
      <c r="G5193" s="53">
        <v>1.355</v>
      </c>
    </row>
    <row r="5194" spans="1:7" x14ac:dyDescent="0.15">
      <c r="A5194" s="53">
        <v>161505</v>
      </c>
      <c r="B5194" s="11" t="s">
        <v>8591</v>
      </c>
      <c r="C5194" s="53">
        <v>1.079</v>
      </c>
      <c r="D5194" s="53">
        <v>1.4690000000000001</v>
      </c>
      <c r="E5194" s="55">
        <v>0</v>
      </c>
      <c r="F5194" s="53">
        <v>1.079</v>
      </c>
      <c r="G5194" s="53">
        <v>1.4690000000000001</v>
      </c>
    </row>
    <row r="5195" spans="1:7" x14ac:dyDescent="0.15">
      <c r="A5195" s="53">
        <v>360</v>
      </c>
      <c r="B5195" s="11" t="s">
        <v>7021</v>
      </c>
      <c r="C5195" s="53">
        <v>1.131</v>
      </c>
      <c r="D5195" s="53">
        <v>1.258</v>
      </c>
      <c r="E5195" s="55">
        <v>0</v>
      </c>
      <c r="F5195" s="53">
        <v>1.131</v>
      </c>
      <c r="G5195" s="53">
        <v>1.258</v>
      </c>
    </row>
    <row r="5196" spans="1:7" x14ac:dyDescent="0.15">
      <c r="A5196" s="53">
        <v>501027</v>
      </c>
      <c r="B5196" s="11" t="s">
        <v>6157</v>
      </c>
      <c r="C5196" s="53">
        <v>1.0521</v>
      </c>
      <c r="D5196" s="53">
        <v>1.0521</v>
      </c>
      <c r="E5196" s="55">
        <v>0</v>
      </c>
      <c r="F5196" s="53">
        <v>1.0521</v>
      </c>
      <c r="G5196" s="53">
        <v>1.0521</v>
      </c>
    </row>
    <row r="5197" spans="1:7" x14ac:dyDescent="0.15">
      <c r="A5197" s="53">
        <v>2635</v>
      </c>
      <c r="B5197" s="11" t="s">
        <v>7360</v>
      </c>
      <c r="C5197" s="53">
        <v>1.0109999999999999</v>
      </c>
      <c r="D5197" s="53">
        <v>1.036</v>
      </c>
      <c r="E5197" s="55">
        <v>0</v>
      </c>
      <c r="F5197" s="53">
        <v>1.0109999999999999</v>
      </c>
      <c r="G5197" s="53">
        <v>1.036</v>
      </c>
    </row>
    <row r="5198" spans="1:7" x14ac:dyDescent="0.15">
      <c r="A5198" s="53">
        <v>686869</v>
      </c>
      <c r="B5198" s="11" t="s">
        <v>8826</v>
      </c>
      <c r="C5198" s="53">
        <v>1.038</v>
      </c>
      <c r="D5198" s="53">
        <v>1.2</v>
      </c>
      <c r="E5198" s="55">
        <v>0</v>
      </c>
      <c r="F5198" s="53">
        <v>1.038</v>
      </c>
      <c r="G5198" s="53">
        <v>1.2</v>
      </c>
    </row>
    <row r="5199" spans="1:7" x14ac:dyDescent="0.15">
      <c r="A5199" s="53">
        <v>161813</v>
      </c>
      <c r="B5199" s="11" t="s">
        <v>8639</v>
      </c>
      <c r="C5199" s="53">
        <v>1.2829999999999999</v>
      </c>
      <c r="D5199" s="53">
        <v>1.468</v>
      </c>
      <c r="E5199" s="55">
        <v>0</v>
      </c>
      <c r="F5199" s="53">
        <v>1.2829999999999999</v>
      </c>
      <c r="G5199" s="53">
        <v>1.468</v>
      </c>
    </row>
    <row r="5200" spans="1:7" x14ac:dyDescent="0.15">
      <c r="A5200" s="53">
        <v>2585</v>
      </c>
      <c r="B5200" s="11" t="s">
        <v>10744</v>
      </c>
      <c r="C5200" s="53">
        <v>1.0449999999999999</v>
      </c>
      <c r="D5200" s="53">
        <v>1.0449999999999999</v>
      </c>
      <c r="E5200" s="55">
        <v>0</v>
      </c>
      <c r="F5200" s="53">
        <v>1.0449999999999999</v>
      </c>
      <c r="G5200" s="53">
        <v>1.0449999999999999</v>
      </c>
    </row>
    <row r="5201" spans="1:7" x14ac:dyDescent="0.15">
      <c r="A5201" s="53">
        <v>485111</v>
      </c>
      <c r="B5201" s="11" t="s">
        <v>7023</v>
      </c>
      <c r="C5201" s="53">
        <v>1.7170000000000001</v>
      </c>
      <c r="D5201" s="53">
        <v>1.7170000000000001</v>
      </c>
      <c r="E5201" s="55">
        <v>0</v>
      </c>
      <c r="F5201" s="53">
        <v>1.7170000000000001</v>
      </c>
      <c r="G5201" s="53">
        <v>1.7170000000000001</v>
      </c>
    </row>
    <row r="5202" spans="1:7" x14ac:dyDescent="0.15">
      <c r="A5202" s="53">
        <v>150317</v>
      </c>
      <c r="B5202" s="11" t="s">
        <v>10702</v>
      </c>
      <c r="C5202" s="53">
        <v>1.006</v>
      </c>
      <c r="D5202" s="53">
        <v>1.1479999999999999</v>
      </c>
      <c r="E5202" s="55">
        <v>0</v>
      </c>
      <c r="F5202" s="53">
        <v>1.006</v>
      </c>
      <c r="G5202" s="53">
        <v>1.1479999999999999</v>
      </c>
    </row>
    <row r="5203" spans="1:7" x14ac:dyDescent="0.15">
      <c r="A5203" s="53">
        <v>2757</v>
      </c>
      <c r="B5203" s="11" t="s">
        <v>10059</v>
      </c>
      <c r="C5203" s="53">
        <v>1.03</v>
      </c>
      <c r="D5203" s="53">
        <v>1.0529999999999999</v>
      </c>
      <c r="E5203" s="55">
        <v>0</v>
      </c>
      <c r="F5203" s="53">
        <v>1.03</v>
      </c>
      <c r="G5203" s="53">
        <v>1.0529999999999999</v>
      </c>
    </row>
    <row r="5204" spans="1:7" x14ac:dyDescent="0.15">
      <c r="A5204" s="53">
        <v>700005</v>
      </c>
      <c r="B5204" s="11" t="s">
        <v>10428</v>
      </c>
      <c r="C5204" s="53">
        <v>1.413</v>
      </c>
      <c r="D5204" s="53">
        <v>1.413</v>
      </c>
      <c r="E5204" s="55">
        <v>0</v>
      </c>
      <c r="F5204" s="53">
        <v>1.413</v>
      </c>
      <c r="G5204" s="53">
        <v>1.413</v>
      </c>
    </row>
    <row r="5205" spans="1:7" x14ac:dyDescent="0.15">
      <c r="A5205" s="53">
        <v>563</v>
      </c>
      <c r="B5205" s="11" t="s">
        <v>8877</v>
      </c>
      <c r="C5205" s="53">
        <v>1.0329999999999999</v>
      </c>
      <c r="D5205" s="53">
        <v>1.248</v>
      </c>
      <c r="E5205" s="55">
        <v>0</v>
      </c>
      <c r="F5205" s="53">
        <v>1.0329999999999999</v>
      </c>
      <c r="G5205" s="53">
        <v>1.248</v>
      </c>
    </row>
    <row r="5206" spans="1:7" x14ac:dyDescent="0.15">
      <c r="A5206" s="53">
        <v>2690</v>
      </c>
      <c r="B5206" s="11" t="s">
        <v>8889</v>
      </c>
      <c r="C5206" s="53">
        <v>1.034</v>
      </c>
      <c r="D5206" s="53">
        <v>1.034</v>
      </c>
      <c r="E5206" s="55">
        <v>0</v>
      </c>
      <c r="F5206" s="53">
        <v>1.034</v>
      </c>
      <c r="G5206" s="53">
        <v>1.034</v>
      </c>
    </row>
    <row r="5207" spans="1:7" x14ac:dyDescent="0.15">
      <c r="A5207" s="53">
        <v>270048</v>
      </c>
      <c r="B5207" s="11" t="s">
        <v>9348</v>
      </c>
      <c r="C5207" s="53">
        <v>1.177</v>
      </c>
      <c r="D5207" s="53">
        <v>1.325</v>
      </c>
      <c r="E5207" s="55">
        <v>0</v>
      </c>
      <c r="F5207" s="53">
        <v>1.177</v>
      </c>
      <c r="G5207" s="53">
        <v>1.325</v>
      </c>
    </row>
    <row r="5208" spans="1:7" x14ac:dyDescent="0.15">
      <c r="A5208" s="53">
        <v>2268</v>
      </c>
      <c r="B5208" s="11" t="s">
        <v>8896</v>
      </c>
      <c r="C5208" s="53">
        <v>1.012</v>
      </c>
      <c r="D5208" s="53">
        <v>1.012</v>
      </c>
      <c r="E5208" s="55">
        <v>0</v>
      </c>
      <c r="F5208" s="53">
        <v>1.012</v>
      </c>
      <c r="G5208" s="53">
        <v>1.012</v>
      </c>
    </row>
    <row r="5209" spans="1:7" x14ac:dyDescent="0.15">
      <c r="A5209" s="53">
        <v>4397</v>
      </c>
      <c r="B5209" s="11" t="s">
        <v>8050</v>
      </c>
      <c r="C5209" s="53">
        <v>0.89800000000000002</v>
      </c>
      <c r="D5209" s="53">
        <v>0.89800000000000002</v>
      </c>
      <c r="E5209" s="55">
        <v>0</v>
      </c>
      <c r="F5209" s="53">
        <v>0.89800000000000002</v>
      </c>
      <c r="G5209" s="53">
        <v>0.89800000000000002</v>
      </c>
    </row>
    <row r="5210" spans="1:7" x14ac:dyDescent="0.15">
      <c r="A5210" s="53">
        <v>2887</v>
      </c>
      <c r="B5210" s="11" t="s">
        <v>8904</v>
      </c>
      <c r="C5210" s="53">
        <v>1.0740000000000001</v>
      </c>
      <c r="D5210" s="53">
        <v>1.0740000000000001</v>
      </c>
      <c r="E5210" s="55">
        <v>0</v>
      </c>
      <c r="F5210" s="53">
        <v>1.0740000000000001</v>
      </c>
      <c r="G5210" s="53">
        <v>1.0740000000000001</v>
      </c>
    </row>
    <row r="5211" spans="1:7" x14ac:dyDescent="0.15">
      <c r="A5211" s="53">
        <v>290009</v>
      </c>
      <c r="B5211" s="11" t="s">
        <v>6172</v>
      </c>
      <c r="C5211" s="53">
        <v>1.143</v>
      </c>
      <c r="D5211" s="53">
        <v>1.4179999999999999</v>
      </c>
      <c r="E5211" s="55">
        <v>0</v>
      </c>
      <c r="F5211" s="53">
        <v>1.143</v>
      </c>
      <c r="G5211" s="53">
        <v>1.4179999999999999</v>
      </c>
    </row>
    <row r="5212" spans="1:7" x14ac:dyDescent="0.15">
      <c r="A5212" s="53">
        <v>511010</v>
      </c>
      <c r="B5212" s="11" t="s">
        <v>6062</v>
      </c>
      <c r="C5212" s="53">
        <v>110.419</v>
      </c>
      <c r="D5212" s="53">
        <v>1.117</v>
      </c>
      <c r="E5212" s="55">
        <v>0</v>
      </c>
      <c r="F5212" s="53">
        <v>110.423</v>
      </c>
      <c r="G5212" s="53">
        <v>1.117</v>
      </c>
    </row>
    <row r="5213" spans="1:7" x14ac:dyDescent="0.15">
      <c r="A5213" s="53">
        <v>3788</v>
      </c>
      <c r="B5213" s="11" t="s">
        <v>7242</v>
      </c>
      <c r="C5213" s="53">
        <v>1.212</v>
      </c>
      <c r="D5213" s="53">
        <v>1.2190000000000001</v>
      </c>
      <c r="E5213" s="55">
        <v>-1E-4</v>
      </c>
      <c r="F5213" s="53">
        <v>1.2121</v>
      </c>
      <c r="G5213" s="53">
        <v>1.2191000000000001</v>
      </c>
    </row>
    <row r="5214" spans="1:7" x14ac:dyDescent="0.15">
      <c r="A5214" s="53">
        <v>582001</v>
      </c>
      <c r="B5214" s="11" t="s">
        <v>8154</v>
      </c>
      <c r="C5214" s="53">
        <v>1.1429</v>
      </c>
      <c r="D5214" s="53">
        <v>1.1549</v>
      </c>
      <c r="E5214" s="55">
        <v>-1E-4</v>
      </c>
      <c r="F5214" s="53">
        <v>1.143</v>
      </c>
      <c r="G5214" s="53">
        <v>1.155</v>
      </c>
    </row>
    <row r="5215" spans="1:7" x14ac:dyDescent="0.15">
      <c r="A5215" s="53">
        <v>3594</v>
      </c>
      <c r="B5215" s="11" t="s">
        <v>8926</v>
      </c>
      <c r="C5215" s="53">
        <v>1.1274999999999999</v>
      </c>
      <c r="D5215" s="53">
        <v>1.1274999999999999</v>
      </c>
      <c r="E5215" s="55">
        <v>-1E-4</v>
      </c>
      <c r="F5215" s="53">
        <v>1.1275999999999999</v>
      </c>
      <c r="G5215" s="53">
        <v>1.1275999999999999</v>
      </c>
    </row>
    <row r="5216" spans="1:7" x14ac:dyDescent="0.15">
      <c r="A5216" s="53">
        <v>2943</v>
      </c>
      <c r="B5216" s="11" t="s">
        <v>9356</v>
      </c>
      <c r="C5216" s="53">
        <v>1.1146</v>
      </c>
      <c r="D5216" s="53">
        <v>1.1146</v>
      </c>
      <c r="E5216" s="55">
        <v>-1E-4</v>
      </c>
      <c r="F5216" s="53">
        <v>1.1147</v>
      </c>
      <c r="G5216" s="53">
        <v>1.1147</v>
      </c>
    </row>
    <row r="5217" spans="1:7" x14ac:dyDescent="0.15">
      <c r="A5217" s="53">
        <v>582201</v>
      </c>
      <c r="B5217" s="11" t="s">
        <v>8155</v>
      </c>
      <c r="C5217" s="53">
        <v>1.1054999999999999</v>
      </c>
      <c r="D5217" s="53">
        <v>1.1174999999999999</v>
      </c>
      <c r="E5217" s="55">
        <v>-1E-4</v>
      </c>
      <c r="F5217" s="53">
        <v>1.1055999999999999</v>
      </c>
      <c r="G5217" s="53">
        <v>1.1175999999999999</v>
      </c>
    </row>
    <row r="5218" spans="1:7" x14ac:dyDescent="0.15">
      <c r="A5218" s="53">
        <v>3698</v>
      </c>
      <c r="B5218" s="11" t="s">
        <v>10225</v>
      </c>
      <c r="C5218" s="53">
        <v>1.0987</v>
      </c>
      <c r="D5218" s="53">
        <v>1.0987</v>
      </c>
      <c r="E5218" s="55">
        <v>-1E-4</v>
      </c>
      <c r="F5218" s="53">
        <v>1.0988</v>
      </c>
      <c r="G5218" s="53">
        <v>1.0988</v>
      </c>
    </row>
    <row r="5219" spans="1:7" x14ac:dyDescent="0.15">
      <c r="A5219" s="53">
        <v>3944</v>
      </c>
      <c r="B5219" s="11" t="s">
        <v>6160</v>
      </c>
      <c r="C5219" s="53">
        <v>1.0927</v>
      </c>
      <c r="D5219" s="53">
        <v>1.0927</v>
      </c>
      <c r="E5219" s="55">
        <v>-1E-4</v>
      </c>
      <c r="F5219" s="53">
        <v>1.0928</v>
      </c>
      <c r="G5219" s="53">
        <v>1.0928</v>
      </c>
    </row>
    <row r="5220" spans="1:7" x14ac:dyDescent="0.15">
      <c r="A5220" s="53">
        <v>3943</v>
      </c>
      <c r="B5220" s="11" t="s">
        <v>6159</v>
      </c>
      <c r="C5220" s="53">
        <v>1.0866</v>
      </c>
      <c r="D5220" s="53">
        <v>1.0866</v>
      </c>
      <c r="E5220" s="55">
        <v>-1E-4</v>
      </c>
      <c r="F5220" s="53">
        <v>1.0867</v>
      </c>
      <c r="G5220" s="53">
        <v>1.0867</v>
      </c>
    </row>
    <row r="5221" spans="1:7" x14ac:dyDescent="0.15">
      <c r="A5221" s="53">
        <v>3942</v>
      </c>
      <c r="B5221" s="11" t="s">
        <v>6184</v>
      </c>
      <c r="C5221" s="53">
        <v>1.0765</v>
      </c>
      <c r="D5221" s="53">
        <v>1.0765</v>
      </c>
      <c r="E5221" s="55">
        <v>-1E-4</v>
      </c>
      <c r="F5221" s="53">
        <v>1.0766</v>
      </c>
      <c r="G5221" s="53">
        <v>1.0766</v>
      </c>
    </row>
    <row r="5222" spans="1:7" x14ac:dyDescent="0.15">
      <c r="A5222" s="53">
        <v>3760</v>
      </c>
      <c r="B5222" s="11" t="s">
        <v>10552</v>
      </c>
      <c r="C5222" s="53">
        <v>1.0712999999999999</v>
      </c>
      <c r="D5222" s="53">
        <v>1.0712999999999999</v>
      </c>
      <c r="E5222" s="55">
        <v>-1E-4</v>
      </c>
      <c r="F5222" s="53">
        <v>1.0713999999999999</v>
      </c>
      <c r="G5222" s="53">
        <v>1.0713999999999999</v>
      </c>
    </row>
    <row r="5223" spans="1:7" x14ac:dyDescent="0.15">
      <c r="A5223" s="53">
        <v>87</v>
      </c>
      <c r="B5223" s="11" t="s">
        <v>9912</v>
      </c>
      <c r="C5223" s="53">
        <v>1.044</v>
      </c>
      <c r="D5223" s="53">
        <v>1.044</v>
      </c>
      <c r="E5223" s="55">
        <v>-1E-4</v>
      </c>
      <c r="F5223" s="53">
        <v>1.0441</v>
      </c>
      <c r="G5223" s="53">
        <v>1.0441</v>
      </c>
    </row>
    <row r="5224" spans="1:7" x14ac:dyDescent="0.15">
      <c r="A5224" s="53">
        <v>4595</v>
      </c>
      <c r="B5224" s="11" t="s">
        <v>6121</v>
      </c>
      <c r="C5224" s="53">
        <v>1.0416000000000001</v>
      </c>
      <c r="D5224" s="53">
        <v>1.0416000000000001</v>
      </c>
      <c r="E5224" s="55">
        <v>-1E-4</v>
      </c>
      <c r="F5224" s="53">
        <v>1.0417000000000001</v>
      </c>
      <c r="G5224" s="53">
        <v>1.0417000000000001</v>
      </c>
    </row>
    <row r="5225" spans="1:7" x14ac:dyDescent="0.15">
      <c r="A5225" s="53">
        <v>88</v>
      </c>
      <c r="B5225" s="11" t="s">
        <v>9901</v>
      </c>
      <c r="C5225" s="53">
        <v>1.0394000000000001</v>
      </c>
      <c r="D5225" s="53">
        <v>1.0394000000000001</v>
      </c>
      <c r="E5225" s="55">
        <v>-1E-4</v>
      </c>
      <c r="F5225" s="53">
        <v>1.0395000000000001</v>
      </c>
      <c r="G5225" s="53">
        <v>1.0395000000000001</v>
      </c>
    </row>
    <row r="5226" spans="1:7" x14ac:dyDescent="0.15">
      <c r="A5226" s="53">
        <v>3936</v>
      </c>
      <c r="B5226" s="11" t="s">
        <v>9108</v>
      </c>
      <c r="C5226" s="53">
        <v>1.0335000000000001</v>
      </c>
      <c r="D5226" s="53">
        <v>1.0335000000000001</v>
      </c>
      <c r="E5226" s="55">
        <v>-1E-4</v>
      </c>
      <c r="F5226" s="53">
        <v>1.0336000000000001</v>
      </c>
      <c r="G5226" s="53">
        <v>1.0336000000000001</v>
      </c>
    </row>
    <row r="5227" spans="1:7" x14ac:dyDescent="0.15">
      <c r="A5227" s="53">
        <v>3306</v>
      </c>
      <c r="B5227" s="11" t="s">
        <v>8500</v>
      </c>
      <c r="C5227" s="53">
        <v>1.0286999999999999</v>
      </c>
      <c r="D5227" s="53">
        <v>1.0286999999999999</v>
      </c>
      <c r="E5227" s="55">
        <v>-1E-4</v>
      </c>
      <c r="F5227" s="53">
        <v>1.0287999999999999</v>
      </c>
      <c r="G5227" s="53">
        <v>1.0287999999999999</v>
      </c>
    </row>
    <row r="5228" spans="1:7" x14ac:dyDescent="0.15">
      <c r="A5228" s="53">
        <v>3083</v>
      </c>
      <c r="B5228" s="11" t="s">
        <v>7326</v>
      </c>
      <c r="C5228" s="53">
        <v>1.0232000000000001</v>
      </c>
      <c r="D5228" s="53">
        <v>1.0232000000000001</v>
      </c>
      <c r="E5228" s="55">
        <v>-1E-4</v>
      </c>
      <c r="F5228" s="53">
        <v>1.0233000000000001</v>
      </c>
      <c r="G5228" s="53">
        <v>1.0233000000000001</v>
      </c>
    </row>
    <row r="5229" spans="1:7" x14ac:dyDescent="0.15">
      <c r="A5229" s="53">
        <v>3424</v>
      </c>
      <c r="B5229" s="11" t="s">
        <v>7283</v>
      </c>
      <c r="C5229" s="53">
        <v>1.0209999999999999</v>
      </c>
      <c r="D5229" s="53">
        <v>1.0498000000000001</v>
      </c>
      <c r="E5229" s="55">
        <v>-1E-4</v>
      </c>
      <c r="F5229" s="53">
        <v>1.0210999999999999</v>
      </c>
      <c r="G5229" s="53">
        <v>1.0499000000000001</v>
      </c>
    </row>
    <row r="5230" spans="1:7" ht="32" x14ac:dyDescent="0.15">
      <c r="A5230" s="53">
        <v>3081</v>
      </c>
      <c r="B5230" s="11" t="s">
        <v>7313</v>
      </c>
      <c r="C5230" s="53">
        <v>1.0207999999999999</v>
      </c>
      <c r="D5230" s="53">
        <v>1.0207999999999999</v>
      </c>
      <c r="E5230" s="55">
        <v>-1E-4</v>
      </c>
      <c r="F5230" s="53">
        <v>1.0208999999999999</v>
      </c>
      <c r="G5230" s="53">
        <v>1.0208999999999999</v>
      </c>
    </row>
    <row r="5231" spans="1:7" x14ac:dyDescent="0.15">
      <c r="A5231" s="53">
        <v>3522</v>
      </c>
      <c r="B5231" s="11" t="s">
        <v>8773</v>
      </c>
      <c r="C5231" s="53">
        <v>1.0196000000000001</v>
      </c>
      <c r="D5231" s="53">
        <v>1.0196000000000001</v>
      </c>
      <c r="E5231" s="55">
        <v>-1E-4</v>
      </c>
      <c r="F5231" s="53">
        <v>1.0197000000000001</v>
      </c>
      <c r="G5231" s="53">
        <v>1.0197000000000001</v>
      </c>
    </row>
    <row r="5232" spans="1:7" x14ac:dyDescent="0.15">
      <c r="A5232" s="53">
        <v>3927</v>
      </c>
      <c r="B5232" s="11" t="s">
        <v>7254</v>
      </c>
      <c r="C5232" s="53">
        <v>1.0184</v>
      </c>
      <c r="D5232" s="53">
        <v>1.0184</v>
      </c>
      <c r="E5232" s="55">
        <v>-1E-4</v>
      </c>
      <c r="F5232" s="53">
        <v>1.0185</v>
      </c>
      <c r="G5232" s="53">
        <v>1.0185</v>
      </c>
    </row>
    <row r="5233" spans="1:7" ht="32" x14ac:dyDescent="0.15">
      <c r="A5233" s="53">
        <v>3086</v>
      </c>
      <c r="B5233" s="11" t="s">
        <v>7323</v>
      </c>
      <c r="C5233" s="53">
        <v>1.0178</v>
      </c>
      <c r="D5233" s="53">
        <v>1.0178</v>
      </c>
      <c r="E5233" s="55">
        <v>-1E-4</v>
      </c>
      <c r="F5233" s="53">
        <v>1.0179</v>
      </c>
      <c r="G5233" s="53">
        <v>1.0179</v>
      </c>
    </row>
    <row r="5234" spans="1:7" x14ac:dyDescent="0.15">
      <c r="A5234" s="53">
        <v>3523</v>
      </c>
      <c r="B5234" s="11" t="s">
        <v>8745</v>
      </c>
      <c r="C5234" s="53">
        <v>1.0165999999999999</v>
      </c>
      <c r="D5234" s="53">
        <v>1.0165999999999999</v>
      </c>
      <c r="E5234" s="55">
        <v>-1E-4</v>
      </c>
      <c r="F5234" s="53">
        <v>1.0166999999999999</v>
      </c>
      <c r="G5234" s="53">
        <v>1.0166999999999999</v>
      </c>
    </row>
    <row r="5235" spans="1:7" x14ac:dyDescent="0.15">
      <c r="A5235" s="53">
        <v>4054</v>
      </c>
      <c r="B5235" s="11" t="s">
        <v>10184</v>
      </c>
      <c r="C5235" s="53">
        <v>1.0132000000000001</v>
      </c>
      <c r="D5235" s="53">
        <v>1.0198</v>
      </c>
      <c r="E5235" s="55">
        <v>-1E-4</v>
      </c>
      <c r="F5235" s="53">
        <v>1.0133000000000001</v>
      </c>
      <c r="G5235" s="53">
        <v>1.0199</v>
      </c>
    </row>
    <row r="5236" spans="1:7" x14ac:dyDescent="0.15">
      <c r="A5236" s="53">
        <v>4055</v>
      </c>
      <c r="B5236" s="11" t="s">
        <v>10206</v>
      </c>
      <c r="C5236" s="53">
        <v>1.0111000000000001</v>
      </c>
      <c r="D5236" s="53">
        <v>1.0176000000000001</v>
      </c>
      <c r="E5236" s="55">
        <v>-1E-4</v>
      </c>
      <c r="F5236" s="53">
        <v>1.0112000000000001</v>
      </c>
      <c r="G5236" s="53">
        <v>1.0177</v>
      </c>
    </row>
    <row r="5237" spans="1:7" x14ac:dyDescent="0.15">
      <c r="A5237" s="53">
        <v>4672</v>
      </c>
      <c r="B5237" s="11" t="s">
        <v>10024</v>
      </c>
      <c r="C5237" s="53">
        <v>1.0084</v>
      </c>
      <c r="D5237" s="53">
        <v>1.0084</v>
      </c>
      <c r="E5237" s="55">
        <v>-1E-4</v>
      </c>
      <c r="F5237" s="53">
        <v>1.0085</v>
      </c>
      <c r="G5237" s="53">
        <v>1.0085</v>
      </c>
    </row>
    <row r="5238" spans="1:7" x14ac:dyDescent="0.15">
      <c r="A5238" s="53">
        <v>4673</v>
      </c>
      <c r="B5238" s="11" t="s">
        <v>10022</v>
      </c>
      <c r="C5238" s="53">
        <v>1.0082</v>
      </c>
      <c r="D5238" s="53">
        <v>1.0082</v>
      </c>
      <c r="E5238" s="55">
        <v>-1E-4</v>
      </c>
      <c r="F5238" s="53">
        <v>1.0083</v>
      </c>
      <c r="G5238" s="53">
        <v>1.0083</v>
      </c>
    </row>
    <row r="5239" spans="1:7" x14ac:dyDescent="0.15">
      <c r="A5239" s="53">
        <v>3730</v>
      </c>
      <c r="B5239" s="11" t="s">
        <v>9929</v>
      </c>
      <c r="C5239" s="53">
        <v>1.0073000000000001</v>
      </c>
      <c r="D5239" s="53">
        <v>1.0302</v>
      </c>
      <c r="E5239" s="55">
        <v>-1E-4</v>
      </c>
      <c r="F5239" s="53">
        <v>1.0074000000000001</v>
      </c>
      <c r="G5239" s="53">
        <v>1.0303</v>
      </c>
    </row>
    <row r="5240" spans="1:7" x14ac:dyDescent="0.15">
      <c r="A5240" s="53">
        <v>4655</v>
      </c>
      <c r="B5240" s="11" t="s">
        <v>8831</v>
      </c>
      <c r="C5240" s="53">
        <v>1.0039</v>
      </c>
      <c r="D5240" s="53">
        <v>1.0233000000000001</v>
      </c>
      <c r="E5240" s="55">
        <v>-1E-4</v>
      </c>
      <c r="F5240" s="53">
        <v>1.004</v>
      </c>
      <c r="G5240" s="53">
        <v>1.0234000000000001</v>
      </c>
    </row>
    <row r="5241" spans="1:7" x14ac:dyDescent="0.15">
      <c r="A5241" s="53">
        <v>3747</v>
      </c>
      <c r="B5241" s="11" t="s">
        <v>8692</v>
      </c>
      <c r="C5241" s="53">
        <v>1.0039</v>
      </c>
      <c r="D5241" s="53">
        <v>1.0293000000000001</v>
      </c>
      <c r="E5241" s="55">
        <v>-1E-4</v>
      </c>
      <c r="F5241" s="53">
        <v>1.004</v>
      </c>
      <c r="G5241" s="53">
        <v>1.0294000000000001</v>
      </c>
    </row>
    <row r="5242" spans="1:7" x14ac:dyDescent="0.15">
      <c r="A5242" s="53">
        <v>4656</v>
      </c>
      <c r="B5242" s="11" t="s">
        <v>8796</v>
      </c>
      <c r="C5242" s="53">
        <v>1.0034000000000001</v>
      </c>
      <c r="D5242" s="53">
        <v>1.0207999999999999</v>
      </c>
      <c r="E5242" s="55">
        <v>-1E-4</v>
      </c>
      <c r="F5242" s="53">
        <v>1.0035000000000001</v>
      </c>
      <c r="G5242" s="53">
        <v>1.0208999999999999</v>
      </c>
    </row>
    <row r="5243" spans="1:7" x14ac:dyDescent="0.15">
      <c r="A5243" s="53">
        <v>3705</v>
      </c>
      <c r="B5243" s="11" t="s">
        <v>7296</v>
      </c>
      <c r="C5243" s="53">
        <v>1.0009999999999999</v>
      </c>
      <c r="D5243" s="53">
        <v>1.0162</v>
      </c>
      <c r="E5243" s="55">
        <v>-1E-4</v>
      </c>
      <c r="F5243" s="53">
        <v>1.0011000000000001</v>
      </c>
      <c r="G5243" s="53">
        <v>1.0163</v>
      </c>
    </row>
    <row r="5244" spans="1:7" x14ac:dyDescent="0.15">
      <c r="A5244" s="53">
        <v>2508</v>
      </c>
      <c r="B5244" s="11" t="s">
        <v>10724</v>
      </c>
      <c r="C5244" s="53">
        <v>0.99929999999999997</v>
      </c>
      <c r="D5244" s="53">
        <v>0.99929999999999997</v>
      </c>
      <c r="E5244" s="55">
        <v>-1E-4</v>
      </c>
      <c r="F5244" s="53">
        <v>0.99939999999999996</v>
      </c>
      <c r="G5244" s="53">
        <v>0.99939999999999996</v>
      </c>
    </row>
    <row r="5245" spans="1:7" x14ac:dyDescent="0.15">
      <c r="A5245" s="53">
        <v>3193</v>
      </c>
      <c r="B5245" s="11" t="s">
        <v>7415</v>
      </c>
      <c r="C5245" s="53">
        <v>0.99409999999999998</v>
      </c>
      <c r="D5245" s="53">
        <v>1.0130999999999999</v>
      </c>
      <c r="E5245" s="55">
        <v>-1E-4</v>
      </c>
      <c r="F5245" s="53">
        <v>0.99419999999999997</v>
      </c>
      <c r="G5245" s="53">
        <v>1.0132000000000001</v>
      </c>
    </row>
    <row r="5246" spans="1:7" x14ac:dyDescent="0.15">
      <c r="A5246" s="53">
        <v>3817</v>
      </c>
      <c r="B5246" s="11" t="s">
        <v>8515</v>
      </c>
      <c r="C5246" s="53">
        <v>0.99229999999999996</v>
      </c>
      <c r="D5246" s="53">
        <v>0.99229999999999996</v>
      </c>
      <c r="E5246" s="55">
        <v>-1E-4</v>
      </c>
      <c r="F5246" s="53">
        <v>0.99239999999999995</v>
      </c>
      <c r="G5246" s="53">
        <v>0.99239999999999995</v>
      </c>
    </row>
    <row r="5247" spans="1:7" x14ac:dyDescent="0.15">
      <c r="A5247" s="53">
        <v>3818</v>
      </c>
      <c r="B5247" s="11" t="s">
        <v>8512</v>
      </c>
      <c r="C5247" s="53">
        <v>0.98819999999999997</v>
      </c>
      <c r="D5247" s="53">
        <v>0.98819999999999997</v>
      </c>
      <c r="E5247" s="55">
        <v>-1E-4</v>
      </c>
      <c r="F5247" s="53">
        <v>0.98829999999999996</v>
      </c>
      <c r="G5247" s="53">
        <v>0.98829999999999996</v>
      </c>
    </row>
    <row r="5248" spans="1:7" x14ac:dyDescent="0.15">
      <c r="A5248" s="53">
        <v>3960</v>
      </c>
      <c r="B5248" s="11" t="s">
        <v>10425</v>
      </c>
      <c r="C5248" s="53">
        <v>0.95789999999999997</v>
      </c>
      <c r="D5248" s="53">
        <v>0.95789999999999997</v>
      </c>
      <c r="E5248" s="55">
        <v>-1E-4</v>
      </c>
      <c r="F5248" s="53">
        <v>0.95799999999999996</v>
      </c>
      <c r="G5248" s="53">
        <v>0.95799999999999996</v>
      </c>
    </row>
    <row r="5249" spans="1:7" x14ac:dyDescent="0.15">
      <c r="A5249" s="53">
        <v>3125</v>
      </c>
      <c r="B5249" s="11" t="s">
        <v>6368</v>
      </c>
      <c r="C5249" s="53">
        <v>0.92230000000000001</v>
      </c>
      <c r="D5249" s="53">
        <v>0.92230000000000001</v>
      </c>
      <c r="E5249" s="55">
        <v>-1E-4</v>
      </c>
      <c r="F5249" s="53">
        <v>0.9224</v>
      </c>
      <c r="G5249" s="53">
        <v>0.9224</v>
      </c>
    </row>
    <row r="5250" spans="1:7" x14ac:dyDescent="0.15">
      <c r="A5250" s="53">
        <v>377010</v>
      </c>
      <c r="B5250" s="11" t="s">
        <v>7657</v>
      </c>
      <c r="C5250" s="53">
        <v>3.6110000000000002</v>
      </c>
      <c r="D5250" s="53">
        <v>5.5309999999999997</v>
      </c>
      <c r="E5250" s="55">
        <v>-1E-4</v>
      </c>
      <c r="F5250" s="53">
        <v>3.6114000000000002</v>
      </c>
      <c r="G5250" s="53">
        <v>5.5313999999999997</v>
      </c>
    </row>
    <row r="5251" spans="1:7" x14ac:dyDescent="0.15">
      <c r="A5251" s="53">
        <v>150091</v>
      </c>
      <c r="B5251" s="11" t="s">
        <v>6207</v>
      </c>
      <c r="C5251" s="53">
        <v>0.69740000000000002</v>
      </c>
      <c r="D5251" s="53">
        <v>1.9009</v>
      </c>
      <c r="E5251" s="55">
        <v>-1E-4</v>
      </c>
      <c r="F5251" s="53">
        <v>0.69750000000000001</v>
      </c>
      <c r="G5251" s="53">
        <v>1.901</v>
      </c>
    </row>
    <row r="5252" spans="1:7" x14ac:dyDescent="0.15">
      <c r="A5252" s="53">
        <v>240003</v>
      </c>
      <c r="B5252" s="11" t="s">
        <v>10725</v>
      </c>
      <c r="C5252" s="53">
        <v>1.3774</v>
      </c>
      <c r="D5252" s="53">
        <v>2.0274000000000001</v>
      </c>
      <c r="E5252" s="55">
        <v>-1E-4</v>
      </c>
      <c r="F5252" s="53">
        <v>1.3775999999999999</v>
      </c>
      <c r="G5252" s="53">
        <v>2.0276000000000001</v>
      </c>
    </row>
    <row r="5253" spans="1:7" x14ac:dyDescent="0.15">
      <c r="A5253" s="53">
        <v>4008</v>
      </c>
      <c r="B5253" s="11" t="s">
        <v>6719</v>
      </c>
      <c r="C5253" s="53">
        <v>1.3607</v>
      </c>
      <c r="D5253" s="53">
        <v>1.7437</v>
      </c>
      <c r="E5253" s="55">
        <v>-1E-4</v>
      </c>
      <c r="F5253" s="53">
        <v>1.3609</v>
      </c>
      <c r="G5253" s="53">
        <v>1.7439</v>
      </c>
    </row>
    <row r="5254" spans="1:7" x14ac:dyDescent="0.15">
      <c r="A5254" s="53">
        <v>3595</v>
      </c>
      <c r="B5254" s="11" t="s">
        <v>8920</v>
      </c>
      <c r="C5254" s="53">
        <v>1.137</v>
      </c>
      <c r="D5254" s="53">
        <v>1.137</v>
      </c>
      <c r="E5254" s="55">
        <v>-2.0000000000000001E-4</v>
      </c>
      <c r="F5254" s="53">
        <v>1.1372</v>
      </c>
      <c r="G5254" s="53">
        <v>1.1372</v>
      </c>
    </row>
    <row r="5255" spans="1:7" x14ac:dyDescent="0.15">
      <c r="A5255" s="53">
        <v>3941</v>
      </c>
      <c r="B5255" s="11" t="s">
        <v>6183</v>
      </c>
      <c r="C5255" s="53">
        <v>1.0783</v>
      </c>
      <c r="D5255" s="53">
        <v>1.0783</v>
      </c>
      <c r="E5255" s="55">
        <v>-2.0000000000000001E-4</v>
      </c>
      <c r="F5255" s="53">
        <v>1.0785</v>
      </c>
      <c r="G5255" s="53">
        <v>1.0785</v>
      </c>
    </row>
    <row r="5256" spans="1:7" x14ac:dyDescent="0.15">
      <c r="A5256" s="53">
        <v>3667</v>
      </c>
      <c r="B5256" s="11" t="s">
        <v>7306</v>
      </c>
      <c r="C5256" s="53">
        <v>1.0760000000000001</v>
      </c>
      <c r="D5256" s="53">
        <v>1.0760000000000001</v>
      </c>
      <c r="E5256" s="55">
        <v>-2.0000000000000001E-4</v>
      </c>
      <c r="F5256" s="53">
        <v>1.0762</v>
      </c>
      <c r="G5256" s="53">
        <v>1.0762</v>
      </c>
    </row>
    <row r="5257" spans="1:7" x14ac:dyDescent="0.15">
      <c r="A5257" s="53">
        <v>3761</v>
      </c>
      <c r="B5257" s="11" t="s">
        <v>10551</v>
      </c>
      <c r="C5257" s="53">
        <v>1.0707</v>
      </c>
      <c r="D5257" s="53">
        <v>1.0707</v>
      </c>
      <c r="E5257" s="55">
        <v>-2.0000000000000001E-4</v>
      </c>
      <c r="F5257" s="53">
        <v>1.0709</v>
      </c>
      <c r="G5257" s="53">
        <v>1.0709</v>
      </c>
    </row>
    <row r="5258" spans="1:7" x14ac:dyDescent="0.15">
      <c r="A5258" s="53">
        <v>5294</v>
      </c>
      <c r="B5258" s="11" t="s">
        <v>5911</v>
      </c>
      <c r="C5258" s="53">
        <v>1.0402</v>
      </c>
      <c r="D5258" s="53">
        <v>1.0402</v>
      </c>
      <c r="E5258" s="55">
        <v>-2.0000000000000001E-4</v>
      </c>
      <c r="F5258" s="53">
        <v>1.0404</v>
      </c>
      <c r="G5258" s="53">
        <v>1.0404</v>
      </c>
    </row>
    <row r="5259" spans="1:7" x14ac:dyDescent="0.15">
      <c r="A5259" s="53">
        <v>3772</v>
      </c>
      <c r="B5259" s="11" t="s">
        <v>7320</v>
      </c>
      <c r="C5259" s="53">
        <v>1.0288999999999999</v>
      </c>
      <c r="D5259" s="53">
        <v>1.0569</v>
      </c>
      <c r="E5259" s="55">
        <v>-2.0000000000000001E-4</v>
      </c>
      <c r="F5259" s="53">
        <v>1.0290999999999999</v>
      </c>
      <c r="G5259" s="53">
        <v>1.0570999999999999</v>
      </c>
    </row>
    <row r="5260" spans="1:7" x14ac:dyDescent="0.15">
      <c r="A5260" s="53">
        <v>3381</v>
      </c>
      <c r="B5260" s="11" t="s">
        <v>9940</v>
      </c>
      <c r="C5260" s="53">
        <v>1.0221</v>
      </c>
      <c r="D5260" s="53">
        <v>1.0221</v>
      </c>
      <c r="E5260" s="55">
        <v>-2.0000000000000001E-4</v>
      </c>
      <c r="F5260" s="53">
        <v>1.0223</v>
      </c>
      <c r="G5260" s="53">
        <v>1.0223</v>
      </c>
    </row>
    <row r="5261" spans="1:7" x14ac:dyDescent="0.15">
      <c r="A5261" s="53">
        <v>3182</v>
      </c>
      <c r="B5261" s="11" t="s">
        <v>7292</v>
      </c>
      <c r="C5261" s="53">
        <v>1.0155000000000001</v>
      </c>
      <c r="D5261" s="53">
        <v>1.0155000000000001</v>
      </c>
      <c r="E5261" s="55">
        <v>-2.0000000000000001E-4</v>
      </c>
      <c r="F5261" s="53">
        <v>1.0157</v>
      </c>
      <c r="G5261" s="53">
        <v>1.0157</v>
      </c>
    </row>
    <row r="5262" spans="1:7" x14ac:dyDescent="0.15">
      <c r="A5262" s="53">
        <v>3748</v>
      </c>
      <c r="B5262" s="11" t="s">
        <v>8691</v>
      </c>
      <c r="C5262" s="53">
        <v>1.0024</v>
      </c>
      <c r="D5262" s="53">
        <v>1.0247999999999999</v>
      </c>
      <c r="E5262" s="55">
        <v>-2.0000000000000001E-4</v>
      </c>
      <c r="F5262" s="53">
        <v>1.0025999999999999</v>
      </c>
      <c r="G5262" s="53">
        <v>1.0249999999999999</v>
      </c>
    </row>
    <row r="5263" spans="1:7" x14ac:dyDescent="0.15">
      <c r="A5263" s="53">
        <v>3830</v>
      </c>
      <c r="B5263" s="11" t="s">
        <v>10785</v>
      </c>
      <c r="C5263" s="53">
        <v>1.0015000000000001</v>
      </c>
      <c r="D5263" s="53">
        <v>1.0015000000000001</v>
      </c>
      <c r="E5263" s="55">
        <v>-2.0000000000000001E-4</v>
      </c>
      <c r="F5263" s="53">
        <v>1.0017</v>
      </c>
      <c r="G5263" s="53">
        <v>1.0017</v>
      </c>
    </row>
    <row r="5264" spans="1:7" x14ac:dyDescent="0.15">
      <c r="A5264" s="53">
        <v>165532</v>
      </c>
      <c r="B5264" s="11" t="s">
        <v>7409</v>
      </c>
      <c r="C5264" s="53">
        <v>0.99490000000000001</v>
      </c>
      <c r="D5264" s="53">
        <v>0.99280000000000002</v>
      </c>
      <c r="E5264" s="55">
        <v>-2.0000000000000001E-4</v>
      </c>
      <c r="F5264" s="53">
        <v>0.99509999999999998</v>
      </c>
      <c r="G5264" s="53">
        <v>0.99299999999999999</v>
      </c>
    </row>
    <row r="5265" spans="1:7" x14ac:dyDescent="0.15">
      <c r="A5265" s="53">
        <v>4315</v>
      </c>
      <c r="B5265" s="11" t="s">
        <v>7898</v>
      </c>
      <c r="C5265" s="53">
        <v>0.98509999999999998</v>
      </c>
      <c r="D5265" s="53">
        <v>0.98509999999999998</v>
      </c>
      <c r="E5265" s="55">
        <v>-2.0000000000000001E-4</v>
      </c>
      <c r="F5265" s="53">
        <v>0.98529999999999995</v>
      </c>
      <c r="G5265" s="53">
        <v>0.98529999999999995</v>
      </c>
    </row>
    <row r="5266" spans="1:7" x14ac:dyDescent="0.15">
      <c r="A5266" s="53">
        <v>3101</v>
      </c>
      <c r="B5266" s="11" t="s">
        <v>6820</v>
      </c>
      <c r="C5266" s="53">
        <v>0.9617</v>
      </c>
      <c r="D5266" s="53">
        <v>0.9617</v>
      </c>
      <c r="E5266" s="55">
        <v>-2.0000000000000001E-4</v>
      </c>
      <c r="F5266" s="53">
        <v>0.96189999999999998</v>
      </c>
      <c r="G5266" s="53">
        <v>0.96189999999999998</v>
      </c>
    </row>
    <row r="5267" spans="1:7" x14ac:dyDescent="0.15">
      <c r="A5267" s="53">
        <v>4009</v>
      </c>
      <c r="B5267" s="11" t="s">
        <v>6716</v>
      </c>
      <c r="C5267" s="53">
        <v>1.3403</v>
      </c>
      <c r="D5267" s="53">
        <v>1.7233000000000001</v>
      </c>
      <c r="E5267" s="55">
        <v>-2.0000000000000001E-4</v>
      </c>
      <c r="F5267" s="53">
        <v>1.3406</v>
      </c>
      <c r="G5267" s="53">
        <v>1.7236</v>
      </c>
    </row>
    <row r="5268" spans="1:7" x14ac:dyDescent="0.15">
      <c r="A5268" s="53">
        <v>4195</v>
      </c>
      <c r="B5268" s="11" t="s">
        <v>10264</v>
      </c>
      <c r="C5268" s="53">
        <v>0.86180000000000001</v>
      </c>
      <c r="D5268" s="53">
        <v>0.86180000000000001</v>
      </c>
      <c r="E5268" s="55">
        <v>-2.0000000000000001E-4</v>
      </c>
      <c r="F5268" s="53">
        <v>0.86199999999999999</v>
      </c>
      <c r="G5268" s="53">
        <v>0.86199999999999999</v>
      </c>
    </row>
    <row r="5269" spans="1:7" x14ac:dyDescent="0.15">
      <c r="A5269" s="53">
        <v>4194</v>
      </c>
      <c r="B5269" s="11" t="s">
        <v>10265</v>
      </c>
      <c r="C5269" s="53">
        <v>0.85540000000000005</v>
      </c>
      <c r="D5269" s="53">
        <v>0.85540000000000005</v>
      </c>
      <c r="E5269" s="55">
        <v>-2.0000000000000001E-4</v>
      </c>
      <c r="F5269" s="53">
        <v>0.85560000000000003</v>
      </c>
      <c r="G5269" s="53">
        <v>0.85560000000000003</v>
      </c>
    </row>
    <row r="5270" spans="1:7" x14ac:dyDescent="0.15">
      <c r="A5270" s="53">
        <v>4314</v>
      </c>
      <c r="B5270" s="11" t="s">
        <v>7894</v>
      </c>
      <c r="C5270" s="53">
        <v>0.82</v>
      </c>
      <c r="D5270" s="53">
        <v>0.82</v>
      </c>
      <c r="E5270" s="55">
        <v>-2.0000000000000001E-4</v>
      </c>
      <c r="F5270" s="53">
        <v>0.82020000000000004</v>
      </c>
      <c r="G5270" s="53">
        <v>0.82020000000000004</v>
      </c>
    </row>
    <row r="5271" spans="1:7" x14ac:dyDescent="0.15">
      <c r="A5271" s="53">
        <v>3996</v>
      </c>
      <c r="B5271" s="11" t="s">
        <v>8659</v>
      </c>
      <c r="C5271" s="53">
        <v>1.2294</v>
      </c>
      <c r="D5271" s="53">
        <v>1.2294</v>
      </c>
      <c r="E5271" s="55">
        <v>-2.0000000000000001E-4</v>
      </c>
      <c r="F5271" s="53">
        <v>1.2297</v>
      </c>
      <c r="G5271" s="53">
        <v>1.2297</v>
      </c>
    </row>
    <row r="5272" spans="1:7" x14ac:dyDescent="0.15">
      <c r="A5272" s="53">
        <v>519230</v>
      </c>
      <c r="B5272" s="11" t="s">
        <v>8723</v>
      </c>
      <c r="C5272" s="53">
        <v>1.0457000000000001</v>
      </c>
      <c r="D5272" s="53">
        <v>1.0457000000000001</v>
      </c>
      <c r="E5272" s="55">
        <v>-2.9999999999999997E-4</v>
      </c>
      <c r="F5272" s="53">
        <v>1.046</v>
      </c>
      <c r="G5272" s="53">
        <v>1.046</v>
      </c>
    </row>
    <row r="5273" spans="1:7" x14ac:dyDescent="0.15">
      <c r="A5273" s="53">
        <v>3773</v>
      </c>
      <c r="B5273" s="11" t="s">
        <v>7322</v>
      </c>
      <c r="C5273" s="53">
        <v>1.0339</v>
      </c>
      <c r="D5273" s="53">
        <v>1.0488999999999999</v>
      </c>
      <c r="E5273" s="55">
        <v>-2.9999999999999997E-4</v>
      </c>
      <c r="F5273" s="53">
        <v>1.0342</v>
      </c>
      <c r="G5273" s="53">
        <v>1.0491999999999999</v>
      </c>
    </row>
    <row r="5274" spans="1:7" x14ac:dyDescent="0.15">
      <c r="A5274" s="53">
        <v>3360</v>
      </c>
      <c r="B5274" s="11" t="s">
        <v>8785</v>
      </c>
      <c r="C5274" s="53">
        <v>1.0249999999999999</v>
      </c>
      <c r="D5274" s="53">
        <v>1.03</v>
      </c>
      <c r="E5274" s="55">
        <v>-2.9999999999999997E-4</v>
      </c>
      <c r="F5274" s="53">
        <v>1.0253000000000001</v>
      </c>
      <c r="G5274" s="53">
        <v>1.0303</v>
      </c>
    </row>
    <row r="5275" spans="1:7" x14ac:dyDescent="0.15">
      <c r="A5275" s="53">
        <v>3361</v>
      </c>
      <c r="B5275" s="11" t="s">
        <v>8770</v>
      </c>
      <c r="C5275" s="53">
        <v>1.0218</v>
      </c>
      <c r="D5275" s="53">
        <v>1.2318</v>
      </c>
      <c r="E5275" s="55">
        <v>-2.9999999999999997E-4</v>
      </c>
      <c r="F5275" s="53">
        <v>1.0221</v>
      </c>
      <c r="G5275" s="53">
        <v>1.2321</v>
      </c>
    </row>
    <row r="5276" spans="1:7" x14ac:dyDescent="0.15">
      <c r="A5276" s="53">
        <v>3995</v>
      </c>
      <c r="B5276" s="11" t="s">
        <v>8671</v>
      </c>
      <c r="C5276" s="53">
        <v>1.0162</v>
      </c>
      <c r="D5276" s="53">
        <v>1.0162</v>
      </c>
      <c r="E5276" s="55">
        <v>-2.9999999999999997E-4</v>
      </c>
      <c r="F5276" s="53">
        <v>1.0165</v>
      </c>
      <c r="G5276" s="53">
        <v>1.0165</v>
      </c>
    </row>
    <row r="5277" spans="1:7" x14ac:dyDescent="0.15">
      <c r="A5277" s="53">
        <v>4467</v>
      </c>
      <c r="B5277" s="11" t="s">
        <v>8398</v>
      </c>
      <c r="C5277" s="53">
        <v>1.0129999999999999</v>
      </c>
      <c r="D5277" s="53">
        <v>1.0317000000000001</v>
      </c>
      <c r="E5277" s="55">
        <v>-2.9999999999999997E-4</v>
      </c>
      <c r="F5277" s="53">
        <v>1.0133000000000001</v>
      </c>
      <c r="G5277" s="53">
        <v>1.032</v>
      </c>
    </row>
    <row r="5278" spans="1:7" x14ac:dyDescent="0.15">
      <c r="A5278" s="53">
        <v>2940</v>
      </c>
      <c r="B5278" s="11" t="s">
        <v>9102</v>
      </c>
      <c r="C5278" s="53">
        <v>1.0123</v>
      </c>
      <c r="D5278" s="53">
        <v>1.0123</v>
      </c>
      <c r="E5278" s="55">
        <v>-2.9999999999999997E-4</v>
      </c>
      <c r="F5278" s="53">
        <v>1.0125999999999999</v>
      </c>
      <c r="G5278" s="53">
        <v>1.0125999999999999</v>
      </c>
    </row>
    <row r="5279" spans="1:7" x14ac:dyDescent="0.15">
      <c r="A5279" s="53">
        <v>3183</v>
      </c>
      <c r="B5279" s="11" t="s">
        <v>7304</v>
      </c>
      <c r="C5279" s="53">
        <v>1.0115000000000001</v>
      </c>
      <c r="D5279" s="53">
        <v>1.0115000000000001</v>
      </c>
      <c r="E5279" s="55">
        <v>-2.9999999999999997E-4</v>
      </c>
      <c r="F5279" s="53">
        <v>1.0118</v>
      </c>
      <c r="G5279" s="53">
        <v>1.0118</v>
      </c>
    </row>
    <row r="5280" spans="1:7" x14ac:dyDescent="0.15">
      <c r="A5280" s="53">
        <v>4693</v>
      </c>
      <c r="B5280" s="11" t="s">
        <v>10884</v>
      </c>
      <c r="C5280" s="53">
        <v>0.98980000000000001</v>
      </c>
      <c r="D5280" s="53">
        <v>0.98980000000000001</v>
      </c>
      <c r="E5280" s="55">
        <v>-2.9999999999999997E-4</v>
      </c>
      <c r="F5280" s="53">
        <v>0.99009999999999998</v>
      </c>
      <c r="G5280" s="53">
        <v>0.99009999999999998</v>
      </c>
    </row>
    <row r="5281" spans="1:7" x14ac:dyDescent="0.15">
      <c r="A5281" s="53">
        <v>3471</v>
      </c>
      <c r="B5281" s="11" t="s">
        <v>7204</v>
      </c>
      <c r="C5281" s="53">
        <v>0.94179999999999997</v>
      </c>
      <c r="D5281" s="53">
        <v>0.94179999999999997</v>
      </c>
      <c r="E5281" s="55">
        <v>-2.9999999999999997E-4</v>
      </c>
      <c r="F5281" s="53">
        <v>0.94210000000000005</v>
      </c>
      <c r="G5281" s="53">
        <v>0.94210000000000005</v>
      </c>
    </row>
    <row r="5282" spans="1:7" x14ac:dyDescent="0.15">
      <c r="A5282" s="53">
        <v>3472</v>
      </c>
      <c r="B5282" s="11" t="s">
        <v>7202</v>
      </c>
      <c r="C5282" s="53">
        <v>0.93669999999999998</v>
      </c>
      <c r="D5282" s="53">
        <v>0.93669999999999998</v>
      </c>
      <c r="E5282" s="55">
        <v>-2.9999999999999997E-4</v>
      </c>
      <c r="F5282" s="53">
        <v>0.93700000000000006</v>
      </c>
      <c r="G5282" s="53">
        <v>0.93700000000000006</v>
      </c>
    </row>
    <row r="5283" spans="1:7" x14ac:dyDescent="0.15">
      <c r="A5283" s="53">
        <v>1565</v>
      </c>
      <c r="B5283" s="11" t="s">
        <v>8609</v>
      </c>
      <c r="C5283" s="53">
        <v>0.78459999999999996</v>
      </c>
      <c r="D5283" s="53">
        <v>0.78459999999999996</v>
      </c>
      <c r="E5283" s="55">
        <v>-4.0000000000000002E-4</v>
      </c>
      <c r="F5283" s="53">
        <v>0.78490000000000004</v>
      </c>
      <c r="G5283" s="53">
        <v>0.78490000000000004</v>
      </c>
    </row>
    <row r="5284" spans="1:7" x14ac:dyDescent="0.15">
      <c r="A5284" s="53">
        <v>3176</v>
      </c>
      <c r="B5284" s="11" t="s">
        <v>6814</v>
      </c>
      <c r="C5284" s="53">
        <v>1.0395000000000001</v>
      </c>
      <c r="D5284" s="53">
        <v>1.0395000000000001</v>
      </c>
      <c r="E5284" s="55">
        <v>-4.0000000000000002E-4</v>
      </c>
      <c r="F5284" s="53">
        <v>1.0399</v>
      </c>
      <c r="G5284" s="53">
        <v>1.0399</v>
      </c>
    </row>
    <row r="5285" spans="1:7" x14ac:dyDescent="0.15">
      <c r="A5285" s="53">
        <v>3177</v>
      </c>
      <c r="B5285" s="11" t="s">
        <v>6812</v>
      </c>
      <c r="C5285" s="53">
        <v>1.0365</v>
      </c>
      <c r="D5285" s="53">
        <v>1.0365</v>
      </c>
      <c r="E5285" s="55">
        <v>-4.0000000000000002E-4</v>
      </c>
      <c r="F5285" s="53">
        <v>1.0368999999999999</v>
      </c>
      <c r="G5285" s="53">
        <v>1.0368999999999999</v>
      </c>
    </row>
    <row r="5286" spans="1:7" x14ac:dyDescent="0.15">
      <c r="A5286" s="53">
        <v>3964</v>
      </c>
      <c r="B5286" s="11" t="s">
        <v>10244</v>
      </c>
      <c r="C5286" s="53">
        <v>1.0165999999999999</v>
      </c>
      <c r="D5286" s="53">
        <v>1.0644</v>
      </c>
      <c r="E5286" s="55">
        <v>-4.0000000000000002E-4</v>
      </c>
      <c r="F5286" s="53">
        <v>1.0169999999999999</v>
      </c>
      <c r="G5286" s="53">
        <v>1.0648</v>
      </c>
    </row>
    <row r="5287" spans="1:7" x14ac:dyDescent="0.15">
      <c r="A5287" s="53">
        <v>4975</v>
      </c>
      <c r="B5287" s="11" t="s">
        <v>10787</v>
      </c>
      <c r="C5287" s="53">
        <v>1.0107999999999999</v>
      </c>
      <c r="D5287" s="53">
        <v>1.0107999999999999</v>
      </c>
      <c r="E5287" s="55">
        <v>-4.0000000000000002E-4</v>
      </c>
      <c r="F5287" s="53">
        <v>1.0112000000000001</v>
      </c>
      <c r="G5287" s="53">
        <v>1.0112000000000001</v>
      </c>
    </row>
    <row r="5288" spans="1:7" x14ac:dyDescent="0.15">
      <c r="A5288" s="53">
        <v>168108</v>
      </c>
      <c r="B5288" s="11" t="s">
        <v>7055</v>
      </c>
      <c r="C5288" s="53">
        <v>1.0095000000000001</v>
      </c>
      <c r="D5288" s="53">
        <v>1.0168999999999999</v>
      </c>
      <c r="E5288" s="55">
        <v>-4.0000000000000002E-4</v>
      </c>
      <c r="F5288" s="53">
        <v>1.0099</v>
      </c>
      <c r="G5288" s="53">
        <v>1.0173000000000001</v>
      </c>
    </row>
    <row r="5289" spans="1:7" x14ac:dyDescent="0.15">
      <c r="A5289" s="53">
        <v>3133</v>
      </c>
      <c r="B5289" s="11" t="s">
        <v>9746</v>
      </c>
      <c r="C5289" s="53">
        <v>1</v>
      </c>
      <c r="D5289" s="53">
        <v>1</v>
      </c>
      <c r="E5289" s="55">
        <v>-5.0000000000000001E-4</v>
      </c>
      <c r="F5289" s="53">
        <v>1.0004999999999999</v>
      </c>
      <c r="G5289" s="53">
        <v>1.0004999999999999</v>
      </c>
    </row>
    <row r="5290" spans="1:7" x14ac:dyDescent="0.15">
      <c r="A5290" s="53">
        <v>5067</v>
      </c>
      <c r="B5290" s="11" t="s">
        <v>10885</v>
      </c>
      <c r="C5290" s="53">
        <v>0.99950000000000006</v>
      </c>
      <c r="D5290" s="53">
        <v>0.99950000000000006</v>
      </c>
      <c r="E5290" s="55">
        <v>-5.0000000000000001E-4</v>
      </c>
      <c r="F5290" s="53">
        <v>1</v>
      </c>
      <c r="G5290" s="53">
        <v>1</v>
      </c>
    </row>
    <row r="5291" spans="1:7" x14ac:dyDescent="0.15">
      <c r="A5291" s="53">
        <v>1221</v>
      </c>
      <c r="B5291" s="11" t="s">
        <v>7413</v>
      </c>
      <c r="C5291" s="53">
        <v>0.99480000000000002</v>
      </c>
      <c r="D5291" s="53">
        <v>0.99480000000000002</v>
      </c>
      <c r="E5291" s="55">
        <v>-5.0000000000000001E-4</v>
      </c>
      <c r="F5291" s="53">
        <v>0.99529999999999996</v>
      </c>
      <c r="G5291" s="53">
        <v>0.99529999999999996</v>
      </c>
    </row>
    <row r="5292" spans="1:7" x14ac:dyDescent="0.15">
      <c r="A5292" s="53">
        <v>2853</v>
      </c>
      <c r="B5292" s="11" t="s">
        <v>7237</v>
      </c>
      <c r="C5292" s="53">
        <v>1.982</v>
      </c>
      <c r="D5292" s="53">
        <v>1.982</v>
      </c>
      <c r="E5292" s="55">
        <v>-5.0000000000000001E-4</v>
      </c>
      <c r="F5292" s="53">
        <v>1.9830000000000001</v>
      </c>
      <c r="G5292" s="53">
        <v>1.9830000000000001</v>
      </c>
    </row>
    <row r="5293" spans="1:7" x14ac:dyDescent="0.15">
      <c r="A5293" s="53">
        <v>1887</v>
      </c>
      <c r="B5293" s="11" t="s">
        <v>9009</v>
      </c>
      <c r="C5293" s="53">
        <v>1.7266999999999999</v>
      </c>
      <c r="D5293" s="53">
        <v>2.0767000000000002</v>
      </c>
      <c r="E5293" s="55">
        <v>-5.0000000000000001E-4</v>
      </c>
      <c r="F5293" s="53">
        <v>1.7276</v>
      </c>
      <c r="G5293" s="53">
        <v>2.0775999999999999</v>
      </c>
    </row>
    <row r="5294" spans="1:7" x14ac:dyDescent="0.15">
      <c r="A5294" s="53">
        <v>167002</v>
      </c>
      <c r="B5294" s="11" t="s">
        <v>10432</v>
      </c>
      <c r="C5294" s="53">
        <v>0.91959999999999997</v>
      </c>
      <c r="D5294" s="53">
        <v>0.91959999999999997</v>
      </c>
      <c r="E5294" s="55">
        <v>-5.0000000000000001E-4</v>
      </c>
      <c r="F5294" s="53">
        <v>0.92010000000000003</v>
      </c>
      <c r="G5294" s="53">
        <v>0.92010000000000003</v>
      </c>
    </row>
    <row r="5295" spans="1:7" x14ac:dyDescent="0.15">
      <c r="A5295" s="53">
        <v>166019</v>
      </c>
      <c r="B5295" s="11" t="s">
        <v>9011</v>
      </c>
      <c r="C5295" s="53">
        <v>1.5728</v>
      </c>
      <c r="D5295" s="53">
        <v>1.8928</v>
      </c>
      <c r="E5295" s="55">
        <v>-5.9999999999999995E-4</v>
      </c>
      <c r="F5295" s="53">
        <v>1.5737000000000001</v>
      </c>
      <c r="G5295" s="53">
        <v>1.8936999999999999</v>
      </c>
    </row>
    <row r="5296" spans="1:7" x14ac:dyDescent="0.15">
      <c r="A5296" s="53">
        <v>4235</v>
      </c>
      <c r="B5296" s="11" t="s">
        <v>9010</v>
      </c>
      <c r="C5296" s="53">
        <v>1.5451999999999999</v>
      </c>
      <c r="D5296" s="53">
        <v>1.5451999999999999</v>
      </c>
      <c r="E5296" s="55">
        <v>-5.9999999999999995E-4</v>
      </c>
      <c r="F5296" s="53">
        <v>1.5461</v>
      </c>
      <c r="G5296" s="53">
        <v>1.5461</v>
      </c>
    </row>
    <row r="5297" spans="1:7" x14ac:dyDescent="0.15">
      <c r="A5297" s="53">
        <v>3134</v>
      </c>
      <c r="B5297" s="11" t="s">
        <v>9757</v>
      </c>
      <c r="C5297" s="53">
        <v>0.996</v>
      </c>
      <c r="D5297" s="53">
        <v>0.996</v>
      </c>
      <c r="E5297" s="55">
        <v>-5.9999999999999995E-4</v>
      </c>
      <c r="F5297" s="53">
        <v>0.99660000000000004</v>
      </c>
      <c r="G5297" s="53">
        <v>0.99660000000000004</v>
      </c>
    </row>
    <row r="5298" spans="1:7" x14ac:dyDescent="0.15">
      <c r="A5298" s="53">
        <v>2871</v>
      </c>
      <c r="B5298" s="11" t="s">
        <v>10251</v>
      </c>
      <c r="C5298" s="53">
        <v>0.97570000000000001</v>
      </c>
      <c r="D5298" s="53">
        <v>0.97570000000000001</v>
      </c>
      <c r="E5298" s="55">
        <v>-5.9999999999999995E-4</v>
      </c>
      <c r="F5298" s="53">
        <v>0.97629999999999995</v>
      </c>
      <c r="G5298" s="53">
        <v>0.97629999999999995</v>
      </c>
    </row>
    <row r="5299" spans="1:7" x14ac:dyDescent="0.15">
      <c r="A5299" s="53">
        <v>2796</v>
      </c>
      <c r="B5299" s="11" t="s">
        <v>8644</v>
      </c>
      <c r="C5299" s="53">
        <v>1.0348999999999999</v>
      </c>
      <c r="D5299" s="53">
        <v>1.0399</v>
      </c>
      <c r="E5299" s="55">
        <v>-6.9999999999999999E-4</v>
      </c>
      <c r="F5299" s="53">
        <v>1.0356000000000001</v>
      </c>
      <c r="G5299" s="53">
        <v>1.0406</v>
      </c>
    </row>
    <row r="5300" spans="1:7" x14ac:dyDescent="0.15">
      <c r="A5300" s="53">
        <v>2797</v>
      </c>
      <c r="B5300" s="11" t="s">
        <v>8656</v>
      </c>
      <c r="C5300" s="53">
        <v>1.0306999999999999</v>
      </c>
      <c r="D5300" s="53">
        <v>1.0337000000000001</v>
      </c>
      <c r="E5300" s="55">
        <v>-6.9999999999999999E-4</v>
      </c>
      <c r="F5300" s="53">
        <v>1.0314000000000001</v>
      </c>
      <c r="G5300" s="53">
        <v>1.0344</v>
      </c>
    </row>
    <row r="5301" spans="1:7" x14ac:dyDescent="0.15">
      <c r="A5301" s="53">
        <v>1875</v>
      </c>
      <c r="B5301" s="11" t="s">
        <v>8909</v>
      </c>
      <c r="C5301" s="53">
        <v>1.405</v>
      </c>
      <c r="D5301" s="53">
        <v>1.405</v>
      </c>
      <c r="E5301" s="55">
        <v>-6.9999999999999999E-4</v>
      </c>
      <c r="F5301" s="53">
        <v>1.4059999999999999</v>
      </c>
      <c r="G5301" s="53">
        <v>1.4059999999999999</v>
      </c>
    </row>
    <row r="5302" spans="1:7" x14ac:dyDescent="0.15">
      <c r="A5302" s="53">
        <v>531</v>
      </c>
      <c r="B5302" s="11" t="s">
        <v>7483</v>
      </c>
      <c r="C5302" s="53">
        <v>1.3440000000000001</v>
      </c>
      <c r="D5302" s="53">
        <v>1.3440000000000001</v>
      </c>
      <c r="E5302" s="55">
        <v>-6.9999999999999999E-4</v>
      </c>
      <c r="F5302" s="53">
        <v>1.345</v>
      </c>
      <c r="G5302" s="53">
        <v>1.345</v>
      </c>
    </row>
    <row r="5303" spans="1:7" x14ac:dyDescent="0.15">
      <c r="A5303" s="53">
        <v>697</v>
      </c>
      <c r="B5303" s="11" t="s">
        <v>7611</v>
      </c>
      <c r="C5303" s="53">
        <v>1.2809999999999999</v>
      </c>
      <c r="D5303" s="53">
        <v>1.2809999999999999</v>
      </c>
      <c r="E5303" s="55">
        <v>-8.0000000000000004E-4</v>
      </c>
      <c r="F5303" s="53">
        <v>1.282</v>
      </c>
      <c r="G5303" s="53">
        <v>1.282</v>
      </c>
    </row>
    <row r="5304" spans="1:7" x14ac:dyDescent="0.15">
      <c r="A5304" s="53">
        <v>639</v>
      </c>
      <c r="B5304" s="11" t="s">
        <v>7050</v>
      </c>
      <c r="C5304" s="53">
        <v>1.2609999999999999</v>
      </c>
      <c r="D5304" s="53">
        <v>1.4810000000000001</v>
      </c>
      <c r="E5304" s="55">
        <v>-8.0000000000000004E-4</v>
      </c>
      <c r="F5304" s="53">
        <v>1.262</v>
      </c>
      <c r="G5304" s="53">
        <v>1.482</v>
      </c>
    </row>
    <row r="5305" spans="1:7" x14ac:dyDescent="0.15">
      <c r="A5305" s="53">
        <v>463</v>
      </c>
      <c r="B5305" s="11" t="s">
        <v>343</v>
      </c>
      <c r="C5305" s="53">
        <v>1.254</v>
      </c>
      <c r="D5305" s="53">
        <v>1.669</v>
      </c>
      <c r="E5305" s="55">
        <v>-8.0000000000000004E-4</v>
      </c>
      <c r="F5305" s="53">
        <v>1.2549999999999999</v>
      </c>
      <c r="G5305" s="53">
        <v>1.67</v>
      </c>
    </row>
    <row r="5306" spans="1:7" x14ac:dyDescent="0.15">
      <c r="A5306" s="53">
        <v>2729</v>
      </c>
      <c r="B5306" s="11" t="s">
        <v>7337</v>
      </c>
      <c r="C5306" s="53">
        <v>1.2090000000000001</v>
      </c>
      <c r="D5306" s="53">
        <v>1.2090000000000001</v>
      </c>
      <c r="E5306" s="55">
        <v>-8.0000000000000004E-4</v>
      </c>
      <c r="F5306" s="53">
        <v>1.21</v>
      </c>
      <c r="G5306" s="53">
        <v>1.21</v>
      </c>
    </row>
    <row r="5307" spans="1:7" x14ac:dyDescent="0.15">
      <c r="A5307" s="53">
        <v>168104</v>
      </c>
      <c r="B5307" s="11" t="s">
        <v>6915</v>
      </c>
      <c r="C5307" s="53">
        <v>0.94789999999999996</v>
      </c>
      <c r="D5307" s="53">
        <v>0.97560000000000002</v>
      </c>
      <c r="E5307" s="55">
        <v>-8.0000000000000004E-4</v>
      </c>
      <c r="F5307" s="53">
        <v>0.94869999999999999</v>
      </c>
      <c r="G5307" s="53">
        <v>0.97640000000000005</v>
      </c>
    </row>
    <row r="5308" spans="1:7" x14ac:dyDescent="0.15">
      <c r="A5308" s="53">
        <v>287</v>
      </c>
      <c r="B5308" s="11" t="s">
        <v>8929</v>
      </c>
      <c r="C5308" s="53">
        <v>1.179</v>
      </c>
      <c r="D5308" s="53">
        <v>1.2390000000000001</v>
      </c>
      <c r="E5308" s="55">
        <v>-8.0000000000000004E-4</v>
      </c>
      <c r="F5308" s="53">
        <v>1.18</v>
      </c>
      <c r="G5308" s="53">
        <v>1.24</v>
      </c>
    </row>
    <row r="5309" spans="1:7" x14ac:dyDescent="0.15">
      <c r="A5309" s="53">
        <v>680001</v>
      </c>
      <c r="B5309" s="11" t="s">
        <v>8930</v>
      </c>
      <c r="C5309" s="53">
        <v>1.1639999999999999</v>
      </c>
      <c r="D5309" s="53">
        <v>1.1639999999999999</v>
      </c>
      <c r="E5309" s="55">
        <v>-8.9999999999999998E-4</v>
      </c>
      <c r="F5309" s="53">
        <v>1.165</v>
      </c>
      <c r="G5309" s="53">
        <v>1.165</v>
      </c>
    </row>
    <row r="5310" spans="1:7" x14ac:dyDescent="0.15">
      <c r="A5310" s="53">
        <v>288</v>
      </c>
      <c r="B5310" s="11" t="s">
        <v>8931</v>
      </c>
      <c r="C5310" s="53">
        <v>1.161</v>
      </c>
      <c r="D5310" s="53">
        <v>1.2210000000000001</v>
      </c>
      <c r="E5310" s="55">
        <v>-8.9999999999999998E-4</v>
      </c>
      <c r="F5310" s="53">
        <v>1.1619999999999999</v>
      </c>
      <c r="G5310" s="53">
        <v>1.222</v>
      </c>
    </row>
    <row r="5311" spans="1:7" x14ac:dyDescent="0.15">
      <c r="A5311" s="53">
        <v>2203</v>
      </c>
      <c r="B5311" s="11" t="s">
        <v>6162</v>
      </c>
      <c r="C5311" s="53">
        <v>1.159</v>
      </c>
      <c r="D5311" s="53">
        <v>1.159</v>
      </c>
      <c r="E5311" s="55">
        <v>-8.9999999999999998E-4</v>
      </c>
      <c r="F5311" s="53">
        <v>1.1599999999999999</v>
      </c>
      <c r="G5311" s="53">
        <v>1.1599999999999999</v>
      </c>
    </row>
    <row r="5312" spans="1:7" x14ac:dyDescent="0.15">
      <c r="A5312" s="53">
        <v>2699</v>
      </c>
      <c r="B5312" s="11" t="s">
        <v>9906</v>
      </c>
      <c r="C5312" s="53">
        <v>1.1386000000000001</v>
      </c>
      <c r="D5312" s="53">
        <v>1.1386000000000001</v>
      </c>
      <c r="E5312" s="55">
        <v>-8.9999999999999998E-4</v>
      </c>
      <c r="F5312" s="53">
        <v>1.1395999999999999</v>
      </c>
      <c r="G5312" s="53">
        <v>1.1395999999999999</v>
      </c>
    </row>
    <row r="5313" spans="1:7" x14ac:dyDescent="0.15">
      <c r="A5313" s="53">
        <v>2700</v>
      </c>
      <c r="B5313" s="11" t="s">
        <v>9905</v>
      </c>
      <c r="C5313" s="53">
        <v>1.1362000000000001</v>
      </c>
      <c r="D5313" s="53">
        <v>1.1362000000000001</v>
      </c>
      <c r="E5313" s="55">
        <v>-8.9999999999999998E-4</v>
      </c>
      <c r="F5313" s="53">
        <v>1.1372</v>
      </c>
      <c r="G5313" s="53">
        <v>1.1372</v>
      </c>
    </row>
    <row r="5314" spans="1:7" x14ac:dyDescent="0.15">
      <c r="A5314" s="53">
        <v>2854</v>
      </c>
      <c r="B5314" s="11" t="s">
        <v>7180</v>
      </c>
      <c r="C5314" s="53">
        <v>1.1040000000000001</v>
      </c>
      <c r="D5314" s="53">
        <v>1.1040000000000001</v>
      </c>
      <c r="E5314" s="55">
        <v>-8.9999999999999998E-4</v>
      </c>
      <c r="F5314" s="53">
        <v>1.105</v>
      </c>
      <c r="G5314" s="53">
        <v>1.105</v>
      </c>
    </row>
    <row r="5315" spans="1:7" x14ac:dyDescent="0.15">
      <c r="A5315" s="53">
        <v>1466</v>
      </c>
      <c r="B5315" s="11" t="s">
        <v>7353</v>
      </c>
      <c r="C5315" s="53">
        <v>1.07</v>
      </c>
      <c r="D5315" s="53">
        <v>1.07</v>
      </c>
      <c r="E5315" s="55">
        <v>-8.9999999999999998E-4</v>
      </c>
      <c r="F5315" s="53">
        <v>1.071</v>
      </c>
      <c r="G5315" s="53">
        <v>1.071</v>
      </c>
    </row>
    <row r="5316" spans="1:7" x14ac:dyDescent="0.15">
      <c r="A5316" s="53">
        <v>2812</v>
      </c>
      <c r="B5316" s="11" t="s">
        <v>9829</v>
      </c>
      <c r="C5316" s="53">
        <v>1.052</v>
      </c>
      <c r="D5316" s="53">
        <v>1.052</v>
      </c>
      <c r="E5316" s="55">
        <v>-8.9999999999999998E-4</v>
      </c>
      <c r="F5316" s="53">
        <v>1.0529999999999999</v>
      </c>
      <c r="G5316" s="53">
        <v>1.0529999999999999</v>
      </c>
    </row>
    <row r="5317" spans="1:7" x14ac:dyDescent="0.15">
      <c r="A5317" s="53">
        <v>573003</v>
      </c>
      <c r="B5317" s="11" t="s">
        <v>137</v>
      </c>
      <c r="C5317" s="53">
        <v>1.052</v>
      </c>
      <c r="D5317" s="53">
        <v>1.079</v>
      </c>
      <c r="E5317" s="55">
        <v>-8.9999999999999998E-4</v>
      </c>
      <c r="F5317" s="53">
        <v>1.0529999999999999</v>
      </c>
      <c r="G5317" s="53">
        <v>1.08</v>
      </c>
    </row>
    <row r="5318" spans="1:7" x14ac:dyDescent="0.15">
      <c r="A5318" s="53">
        <v>1467</v>
      </c>
      <c r="B5318" s="11" t="s">
        <v>7419</v>
      </c>
      <c r="C5318" s="53">
        <v>1.048</v>
      </c>
      <c r="D5318" s="53">
        <v>1.048</v>
      </c>
      <c r="E5318" s="55">
        <v>-1E-3</v>
      </c>
      <c r="F5318" s="53">
        <v>1.0489999999999999</v>
      </c>
      <c r="G5318" s="53">
        <v>1.0489999999999999</v>
      </c>
    </row>
    <row r="5319" spans="1:7" x14ac:dyDescent="0.15">
      <c r="A5319" s="53">
        <v>4100</v>
      </c>
      <c r="B5319" s="11" t="s">
        <v>6940</v>
      </c>
      <c r="C5319" s="53">
        <v>1.048</v>
      </c>
      <c r="D5319" s="53">
        <v>1.048</v>
      </c>
      <c r="E5319" s="55">
        <v>-1E-3</v>
      </c>
      <c r="F5319" s="53">
        <v>1.0489999999999999</v>
      </c>
      <c r="G5319" s="53">
        <v>1.0489999999999999</v>
      </c>
    </row>
    <row r="5320" spans="1:7" x14ac:dyDescent="0.15">
      <c r="A5320" s="53">
        <v>2716</v>
      </c>
      <c r="B5320" s="11" t="s">
        <v>9818</v>
      </c>
      <c r="C5320" s="53">
        <v>1.036</v>
      </c>
      <c r="D5320" s="53">
        <v>1.036</v>
      </c>
      <c r="E5320" s="55">
        <v>-1E-3</v>
      </c>
      <c r="F5320" s="53">
        <v>1.0369999999999999</v>
      </c>
      <c r="G5320" s="53">
        <v>1.0369999999999999</v>
      </c>
    </row>
    <row r="5321" spans="1:7" x14ac:dyDescent="0.15">
      <c r="A5321" s="53">
        <v>2971</v>
      </c>
      <c r="B5321" s="11" t="s">
        <v>8866</v>
      </c>
      <c r="C5321" s="53">
        <v>1.022</v>
      </c>
      <c r="D5321" s="53">
        <v>1.022</v>
      </c>
      <c r="E5321" s="55">
        <v>-1E-3</v>
      </c>
      <c r="F5321" s="53">
        <v>1.0229999999999999</v>
      </c>
      <c r="G5321" s="53">
        <v>1.0229999999999999</v>
      </c>
    </row>
    <row r="5322" spans="1:7" x14ac:dyDescent="0.15">
      <c r="A5322" s="53">
        <v>2856</v>
      </c>
      <c r="B5322" s="11" t="s">
        <v>9815</v>
      </c>
      <c r="C5322" s="53">
        <v>1.022</v>
      </c>
      <c r="D5322" s="53">
        <v>1.022</v>
      </c>
      <c r="E5322" s="55">
        <v>-1E-3</v>
      </c>
      <c r="F5322" s="53">
        <v>1.0229999999999999</v>
      </c>
      <c r="G5322" s="53">
        <v>1.0229999999999999</v>
      </c>
    </row>
    <row r="5323" spans="1:7" x14ac:dyDescent="0.15">
      <c r="A5323" s="53">
        <v>3190</v>
      </c>
      <c r="B5323" s="11" t="s">
        <v>7134</v>
      </c>
      <c r="C5323" s="53">
        <v>1.014</v>
      </c>
      <c r="D5323" s="53">
        <v>1.014</v>
      </c>
      <c r="E5323" s="55">
        <v>-1E-3</v>
      </c>
      <c r="F5323" s="53">
        <v>1.0149999999999999</v>
      </c>
      <c r="G5323" s="53">
        <v>1.0149999999999999</v>
      </c>
    </row>
    <row r="5324" spans="1:7" x14ac:dyDescent="0.15">
      <c r="A5324" s="53">
        <v>5283</v>
      </c>
      <c r="B5324" s="11" t="s">
        <v>10550</v>
      </c>
      <c r="C5324" s="53">
        <v>0.91239999999999999</v>
      </c>
      <c r="D5324" s="53">
        <v>0.91239999999999999</v>
      </c>
      <c r="E5324" s="55">
        <v>-1E-3</v>
      </c>
      <c r="F5324" s="53">
        <v>0.9133</v>
      </c>
      <c r="G5324" s="53">
        <v>0.9133</v>
      </c>
    </row>
    <row r="5325" spans="1:7" x14ac:dyDescent="0.15">
      <c r="A5325" s="53">
        <v>5282</v>
      </c>
      <c r="B5325" s="11" t="s">
        <v>10549</v>
      </c>
      <c r="C5325" s="53">
        <v>0.91190000000000004</v>
      </c>
      <c r="D5325" s="53">
        <v>0.91190000000000004</v>
      </c>
      <c r="E5325" s="55">
        <v>-1E-3</v>
      </c>
      <c r="F5325" s="53">
        <v>0.91279999999999994</v>
      </c>
      <c r="G5325" s="53">
        <v>0.91279999999999994</v>
      </c>
    </row>
    <row r="5326" spans="1:7" x14ac:dyDescent="0.15">
      <c r="A5326" s="53">
        <v>2857</v>
      </c>
      <c r="B5326" s="11" t="s">
        <v>9801</v>
      </c>
      <c r="C5326" s="53">
        <v>1.012</v>
      </c>
      <c r="D5326" s="53">
        <v>1.012</v>
      </c>
      <c r="E5326" s="55">
        <v>-1E-3</v>
      </c>
      <c r="F5326" s="53">
        <v>1.0129999999999999</v>
      </c>
      <c r="G5326" s="53">
        <v>1.0129999999999999</v>
      </c>
    </row>
    <row r="5327" spans="1:7" x14ac:dyDescent="0.15">
      <c r="A5327" s="53">
        <v>30</v>
      </c>
      <c r="B5327" s="11" t="s">
        <v>139</v>
      </c>
      <c r="C5327" s="53">
        <v>1.0109999999999999</v>
      </c>
      <c r="D5327" s="53">
        <v>1.8720000000000001</v>
      </c>
      <c r="E5327" s="55">
        <v>-1E-3</v>
      </c>
      <c r="F5327" s="53">
        <v>1.012</v>
      </c>
      <c r="G5327" s="53">
        <v>1.8740000000000001</v>
      </c>
    </row>
    <row r="5328" spans="1:7" x14ac:dyDescent="0.15">
      <c r="A5328" s="53">
        <v>2512</v>
      </c>
      <c r="B5328" s="11" t="s">
        <v>114</v>
      </c>
      <c r="C5328" s="53">
        <v>1.006</v>
      </c>
      <c r="D5328" s="53">
        <v>1.006</v>
      </c>
      <c r="E5328" s="55">
        <v>-1E-3</v>
      </c>
      <c r="F5328" s="53">
        <v>1.0069999999999999</v>
      </c>
      <c r="G5328" s="53">
        <v>1.0069999999999999</v>
      </c>
    </row>
    <row r="5329" spans="1:7" x14ac:dyDescent="0.15">
      <c r="A5329" s="53">
        <v>2780</v>
      </c>
      <c r="B5329" s="11" t="s">
        <v>6909</v>
      </c>
      <c r="C5329" s="53">
        <v>1.0049999999999999</v>
      </c>
      <c r="D5329" s="53">
        <v>1.0049999999999999</v>
      </c>
      <c r="E5329" s="55">
        <v>-1E-3</v>
      </c>
      <c r="F5329" s="53">
        <v>1.006</v>
      </c>
      <c r="G5329" s="53">
        <v>1.006</v>
      </c>
    </row>
    <row r="5330" spans="1:7" x14ac:dyDescent="0.15">
      <c r="A5330" s="53">
        <v>90012</v>
      </c>
      <c r="B5330" s="11" t="s">
        <v>5742</v>
      </c>
      <c r="C5330" s="53">
        <v>0.995</v>
      </c>
      <c r="D5330" s="53">
        <v>0.995</v>
      </c>
      <c r="E5330" s="55">
        <v>-1E-3</v>
      </c>
      <c r="F5330" s="53">
        <v>0.996</v>
      </c>
      <c r="G5330" s="53">
        <v>0.996</v>
      </c>
    </row>
    <row r="5331" spans="1:7" x14ac:dyDescent="0.15">
      <c r="A5331" s="53">
        <v>159906</v>
      </c>
      <c r="B5331" s="11" t="s">
        <v>5735</v>
      </c>
      <c r="C5331" s="53">
        <v>0.98299999999999998</v>
      </c>
      <c r="D5331" s="53">
        <v>0.98299999999999998</v>
      </c>
      <c r="E5331" s="55">
        <v>-1E-3</v>
      </c>
      <c r="F5331" s="53">
        <v>0.98399999999999999</v>
      </c>
      <c r="G5331" s="53">
        <v>0.98399999999999999</v>
      </c>
    </row>
    <row r="5332" spans="1:7" x14ac:dyDescent="0.15">
      <c r="A5332" s="53">
        <v>3366</v>
      </c>
      <c r="B5332" s="11" t="s">
        <v>6357</v>
      </c>
      <c r="C5332" s="53">
        <v>0.97099999999999997</v>
      </c>
      <c r="D5332" s="53">
        <v>0.97099999999999997</v>
      </c>
      <c r="E5332" s="55">
        <v>-1E-3</v>
      </c>
      <c r="F5332" s="53">
        <v>0.97199999999999998</v>
      </c>
      <c r="G5332" s="53">
        <v>0.97199999999999998</v>
      </c>
    </row>
    <row r="5333" spans="1:7" x14ac:dyDescent="0.15">
      <c r="A5333" s="53">
        <v>4826</v>
      </c>
      <c r="B5333" s="11" t="s">
        <v>10419</v>
      </c>
      <c r="C5333" s="53">
        <v>1.1319999999999999</v>
      </c>
      <c r="D5333" s="53">
        <v>1.1319999999999999</v>
      </c>
      <c r="E5333" s="55">
        <v>-1.1000000000000001E-3</v>
      </c>
      <c r="F5333" s="53">
        <v>1.1332</v>
      </c>
      <c r="G5333" s="53">
        <v>1.1332</v>
      </c>
    </row>
    <row r="5334" spans="1:7" x14ac:dyDescent="0.15">
      <c r="A5334" s="53">
        <v>161033</v>
      </c>
      <c r="B5334" s="11" t="s">
        <v>10375</v>
      </c>
      <c r="C5334" s="53">
        <v>0.92200000000000004</v>
      </c>
      <c r="D5334" s="53">
        <v>0.92200000000000004</v>
      </c>
      <c r="E5334" s="55">
        <v>-1.1000000000000001E-3</v>
      </c>
      <c r="F5334" s="53">
        <v>0.92300000000000004</v>
      </c>
      <c r="G5334" s="53">
        <v>0.92300000000000004</v>
      </c>
    </row>
    <row r="5335" spans="1:7" x14ac:dyDescent="0.15">
      <c r="A5335" s="53">
        <v>4364</v>
      </c>
      <c r="B5335" s="11" t="s">
        <v>144</v>
      </c>
      <c r="C5335" s="53">
        <v>1.0851999999999999</v>
      </c>
      <c r="D5335" s="53">
        <v>1.0916999999999999</v>
      </c>
      <c r="E5335" s="55">
        <v>-1.1000000000000001E-3</v>
      </c>
      <c r="F5335" s="53">
        <v>1.0864</v>
      </c>
      <c r="G5335" s="53">
        <v>1.0929</v>
      </c>
    </row>
    <row r="5336" spans="1:7" x14ac:dyDescent="0.15">
      <c r="A5336" s="53">
        <v>168106</v>
      </c>
      <c r="B5336" s="11" t="s">
        <v>7263</v>
      </c>
      <c r="C5336" s="53">
        <v>0.89029999999999998</v>
      </c>
      <c r="D5336" s="53">
        <v>0.89029999999999998</v>
      </c>
      <c r="E5336" s="55">
        <v>-1.1000000000000001E-3</v>
      </c>
      <c r="F5336" s="53">
        <v>0.89129999999999998</v>
      </c>
      <c r="G5336" s="53">
        <v>0.89129999999999998</v>
      </c>
    </row>
    <row r="5337" spans="1:7" x14ac:dyDescent="0.15">
      <c r="A5337" s="53">
        <v>168107</v>
      </c>
      <c r="B5337" s="11" t="s">
        <v>7262</v>
      </c>
      <c r="C5337" s="53">
        <v>0.88519999999999999</v>
      </c>
      <c r="D5337" s="53">
        <v>0.88519999999999999</v>
      </c>
      <c r="E5337" s="55">
        <v>-1.1000000000000001E-3</v>
      </c>
      <c r="F5337" s="53">
        <v>0.88619999999999999</v>
      </c>
      <c r="G5337" s="53">
        <v>0.88619999999999999</v>
      </c>
    </row>
    <row r="5338" spans="1:7" x14ac:dyDescent="0.15">
      <c r="A5338" s="53">
        <v>1340</v>
      </c>
      <c r="B5338" s="11" t="s">
        <v>7967</v>
      </c>
      <c r="C5338" s="53">
        <v>0.86399999999999999</v>
      </c>
      <c r="D5338" s="53">
        <v>0.86399999999999999</v>
      </c>
      <c r="E5338" s="55">
        <v>-1.1999999999999999E-3</v>
      </c>
      <c r="F5338" s="53">
        <v>0.86499999999999999</v>
      </c>
      <c r="G5338" s="53">
        <v>0.86499999999999999</v>
      </c>
    </row>
    <row r="5339" spans="1:7" x14ac:dyDescent="0.15">
      <c r="A5339" s="53">
        <v>3024</v>
      </c>
      <c r="B5339" s="11" t="s">
        <v>10418</v>
      </c>
      <c r="C5339" s="53">
        <v>1.0207999999999999</v>
      </c>
      <c r="D5339" s="53">
        <v>1.0207999999999999</v>
      </c>
      <c r="E5339" s="55">
        <v>-1.1999999999999999E-3</v>
      </c>
      <c r="F5339" s="53">
        <v>1.022</v>
      </c>
      <c r="G5339" s="53">
        <v>1.022</v>
      </c>
    </row>
    <row r="5340" spans="1:7" x14ac:dyDescent="0.15">
      <c r="A5340" s="53">
        <v>63</v>
      </c>
      <c r="B5340" s="11" t="s">
        <v>8046</v>
      </c>
      <c r="C5340" s="53">
        <v>1.6819999999999999</v>
      </c>
      <c r="D5340" s="53">
        <v>1.6819999999999999</v>
      </c>
      <c r="E5340" s="55">
        <v>-1.1999999999999999E-3</v>
      </c>
      <c r="F5340" s="53">
        <v>1.6839999999999999</v>
      </c>
      <c r="G5340" s="53">
        <v>1.6839999999999999</v>
      </c>
    </row>
    <row r="5341" spans="1:7" x14ac:dyDescent="0.15">
      <c r="A5341" s="53">
        <v>4363</v>
      </c>
      <c r="B5341" s="11" t="s">
        <v>145</v>
      </c>
      <c r="C5341" s="53">
        <v>1.1600999999999999</v>
      </c>
      <c r="D5341" s="53">
        <v>1.1825000000000001</v>
      </c>
      <c r="E5341" s="55">
        <v>-1.1999999999999999E-3</v>
      </c>
      <c r="F5341" s="53">
        <v>1.1615</v>
      </c>
      <c r="G5341" s="53">
        <v>1.1839</v>
      </c>
    </row>
    <row r="5342" spans="1:7" x14ac:dyDescent="0.15">
      <c r="A5342" s="53">
        <v>161030</v>
      </c>
      <c r="B5342" s="11" t="s">
        <v>10116</v>
      </c>
      <c r="C5342" s="53">
        <v>0.77500000000000002</v>
      </c>
      <c r="D5342" s="53">
        <v>0.51800000000000002</v>
      </c>
      <c r="E5342" s="55">
        <v>-1.2999999999999999E-3</v>
      </c>
      <c r="F5342" s="53">
        <v>0.77600000000000002</v>
      </c>
      <c r="G5342" s="53">
        <v>0.51800000000000002</v>
      </c>
    </row>
    <row r="5343" spans="1:7" x14ac:dyDescent="0.15">
      <c r="A5343" s="53">
        <v>4932</v>
      </c>
      <c r="B5343" s="11" t="s">
        <v>9755</v>
      </c>
      <c r="C5343" s="53">
        <v>0.98089999999999999</v>
      </c>
      <c r="D5343" s="53">
        <v>0.98089999999999999</v>
      </c>
      <c r="E5343" s="55">
        <v>-1.2999999999999999E-3</v>
      </c>
      <c r="F5343" s="53">
        <v>0.98219999999999996</v>
      </c>
      <c r="G5343" s="53">
        <v>0.98219999999999996</v>
      </c>
    </row>
    <row r="5344" spans="1:7" x14ac:dyDescent="0.15">
      <c r="A5344" s="53">
        <v>4933</v>
      </c>
      <c r="B5344" s="11" t="s">
        <v>9754</v>
      </c>
      <c r="C5344" s="53">
        <v>0.97819999999999996</v>
      </c>
      <c r="D5344" s="53">
        <v>0.97819999999999996</v>
      </c>
      <c r="E5344" s="55">
        <v>-1.2999999999999999E-3</v>
      </c>
      <c r="F5344" s="53">
        <v>0.97950000000000004</v>
      </c>
      <c r="G5344" s="53">
        <v>0.97950000000000004</v>
      </c>
    </row>
    <row r="5345" spans="1:7" x14ac:dyDescent="0.15">
      <c r="A5345" s="53">
        <v>965</v>
      </c>
      <c r="B5345" s="11" t="s">
        <v>7720</v>
      </c>
      <c r="C5345" s="53">
        <v>0.81950000000000001</v>
      </c>
      <c r="D5345" s="53">
        <v>0.81950000000000001</v>
      </c>
      <c r="E5345" s="55">
        <v>-1.2999999999999999E-3</v>
      </c>
      <c r="F5345" s="53">
        <v>0.8206</v>
      </c>
      <c r="G5345" s="53">
        <v>0.8206</v>
      </c>
    </row>
    <row r="5346" spans="1:7" x14ac:dyDescent="0.15">
      <c r="A5346" s="53">
        <v>169201</v>
      </c>
      <c r="B5346" s="11" t="s">
        <v>6781</v>
      </c>
      <c r="C5346" s="53">
        <v>0.96809999999999996</v>
      </c>
      <c r="D5346" s="53">
        <v>0.96809999999999996</v>
      </c>
      <c r="E5346" s="55">
        <v>-1.6000000000000001E-3</v>
      </c>
      <c r="F5346" s="53">
        <v>0.96970000000000001</v>
      </c>
      <c r="G5346" s="53">
        <v>0.96970000000000001</v>
      </c>
    </row>
    <row r="5347" spans="1:7" x14ac:dyDescent="0.15">
      <c r="A5347" s="53">
        <v>50016</v>
      </c>
      <c r="B5347" s="11" t="s">
        <v>10266</v>
      </c>
      <c r="C5347" s="53">
        <v>1.159</v>
      </c>
      <c r="D5347" s="53">
        <v>1.21</v>
      </c>
      <c r="E5347" s="55">
        <v>-1.6999999999999999E-3</v>
      </c>
      <c r="F5347" s="53">
        <v>1.161</v>
      </c>
      <c r="G5347" s="53">
        <v>1.212</v>
      </c>
    </row>
    <row r="5348" spans="1:7" x14ac:dyDescent="0.15">
      <c r="A5348" s="53">
        <v>50116</v>
      </c>
      <c r="B5348" s="11" t="s">
        <v>10174</v>
      </c>
      <c r="C5348" s="53">
        <v>1.1499999999999999</v>
      </c>
      <c r="D5348" s="53">
        <v>1.1930000000000001</v>
      </c>
      <c r="E5348" s="55">
        <v>-1.6999999999999999E-3</v>
      </c>
      <c r="F5348" s="53">
        <v>1.1519999999999999</v>
      </c>
      <c r="G5348" s="53">
        <v>1.1950000000000001</v>
      </c>
    </row>
    <row r="5349" spans="1:7" x14ac:dyDescent="0.15">
      <c r="A5349" s="53">
        <v>160420</v>
      </c>
      <c r="B5349" s="11" t="s">
        <v>5739</v>
      </c>
      <c r="C5349" s="53">
        <v>0.72929999999999995</v>
      </c>
      <c r="D5349" s="53">
        <v>0.29759999999999998</v>
      </c>
      <c r="E5349" s="55">
        <v>-1.8E-3</v>
      </c>
      <c r="F5349" s="53">
        <v>0.73060000000000003</v>
      </c>
      <c r="G5349" s="53">
        <v>0.29809999999999998</v>
      </c>
    </row>
    <row r="5350" spans="1:7" x14ac:dyDescent="0.15">
      <c r="A5350" s="53">
        <v>1227</v>
      </c>
      <c r="B5350" s="11" t="s">
        <v>6244</v>
      </c>
      <c r="C5350" s="53">
        <v>0.55400000000000005</v>
      </c>
      <c r="D5350" s="53">
        <v>0.55400000000000005</v>
      </c>
      <c r="E5350" s="55">
        <v>-1.8E-3</v>
      </c>
      <c r="F5350" s="53">
        <v>0.55500000000000005</v>
      </c>
      <c r="G5350" s="53">
        <v>0.55500000000000005</v>
      </c>
    </row>
    <row r="5351" spans="1:7" x14ac:dyDescent="0.15">
      <c r="A5351" s="53">
        <v>163117</v>
      </c>
      <c r="B5351" s="11" t="s">
        <v>8962</v>
      </c>
      <c r="C5351" s="53">
        <v>0.86880000000000002</v>
      </c>
      <c r="D5351" s="53">
        <v>0.34610000000000002</v>
      </c>
      <c r="E5351" s="55">
        <v>-1.8E-3</v>
      </c>
      <c r="F5351" s="53">
        <v>0.87039999999999995</v>
      </c>
      <c r="G5351" s="53">
        <v>0.3468</v>
      </c>
    </row>
    <row r="5352" spans="1:7" x14ac:dyDescent="0.15">
      <c r="A5352" s="53">
        <v>590008</v>
      </c>
      <c r="B5352" s="11" t="s">
        <v>6245</v>
      </c>
      <c r="C5352" s="53">
        <v>3.23</v>
      </c>
      <c r="D5352" s="53">
        <v>3.23</v>
      </c>
      <c r="E5352" s="55">
        <v>-1.9E-3</v>
      </c>
      <c r="F5352" s="53">
        <v>3.2360000000000002</v>
      </c>
      <c r="G5352" s="53">
        <v>3.2360000000000002</v>
      </c>
    </row>
    <row r="5353" spans="1:7" x14ac:dyDescent="0.15">
      <c r="A5353" s="53">
        <v>465</v>
      </c>
      <c r="B5353" s="11" t="s">
        <v>8549</v>
      </c>
      <c r="C5353" s="53">
        <v>1.0109999999999999</v>
      </c>
      <c r="D5353" s="53">
        <v>1.22</v>
      </c>
      <c r="E5353" s="55">
        <v>-2E-3</v>
      </c>
      <c r="F5353" s="53">
        <v>1.0129999999999999</v>
      </c>
      <c r="G5353" s="53">
        <v>1.222</v>
      </c>
    </row>
    <row r="5354" spans="1:7" x14ac:dyDescent="0.15">
      <c r="A5354" s="53">
        <v>159949</v>
      </c>
      <c r="B5354" s="11" t="s">
        <v>9644</v>
      </c>
      <c r="C5354" s="53">
        <v>0.62629999999999997</v>
      </c>
      <c r="D5354" s="53">
        <v>0.62629999999999997</v>
      </c>
      <c r="E5354" s="55">
        <v>-2.0999999999999999E-3</v>
      </c>
      <c r="F5354" s="53">
        <v>0.62760000000000005</v>
      </c>
      <c r="G5354" s="53">
        <v>0.62760000000000005</v>
      </c>
    </row>
    <row r="5355" spans="1:7" x14ac:dyDescent="0.15">
      <c r="A5355" s="53">
        <v>1414</v>
      </c>
      <c r="B5355" s="11" t="s">
        <v>6863</v>
      </c>
      <c r="C5355" s="53">
        <v>1.0221</v>
      </c>
      <c r="D5355" s="53">
        <v>1.0721000000000001</v>
      </c>
      <c r="E5355" s="55">
        <v>-2.0999999999999999E-3</v>
      </c>
      <c r="F5355" s="53">
        <v>1.0243</v>
      </c>
      <c r="G5355" s="53">
        <v>1.0743</v>
      </c>
    </row>
    <row r="5356" spans="1:7" x14ac:dyDescent="0.15">
      <c r="A5356" s="53">
        <v>1413</v>
      </c>
      <c r="B5356" s="11" t="s">
        <v>6849</v>
      </c>
      <c r="C5356" s="53">
        <v>1.0503</v>
      </c>
      <c r="D5356" s="53">
        <v>1.1003000000000001</v>
      </c>
      <c r="E5356" s="55">
        <v>-2.2000000000000001E-3</v>
      </c>
      <c r="F5356" s="53">
        <v>1.0526</v>
      </c>
      <c r="G5356" s="53">
        <v>1.1026</v>
      </c>
    </row>
    <row r="5357" spans="1:7" x14ac:dyDescent="0.15">
      <c r="A5357" s="53">
        <v>1474</v>
      </c>
      <c r="B5357" s="11" t="s">
        <v>9179</v>
      </c>
      <c r="C5357" s="53">
        <v>1.3080000000000001</v>
      </c>
      <c r="D5357" s="53">
        <v>1.3080000000000001</v>
      </c>
      <c r="E5357" s="55">
        <v>-2.3E-3</v>
      </c>
      <c r="F5357" s="53">
        <v>1.3109999999999999</v>
      </c>
      <c r="G5357" s="53">
        <v>1.3109999999999999</v>
      </c>
    </row>
    <row r="5358" spans="1:7" x14ac:dyDescent="0.15">
      <c r="A5358" s="53">
        <v>519698</v>
      </c>
      <c r="B5358" s="11" t="s">
        <v>10810</v>
      </c>
      <c r="C5358" s="53">
        <v>1.1077999999999999</v>
      </c>
      <c r="D5358" s="53">
        <v>1.5118</v>
      </c>
      <c r="E5358" s="55">
        <v>-2.3E-3</v>
      </c>
      <c r="F5358" s="53">
        <v>1.1104000000000001</v>
      </c>
      <c r="G5358" s="53">
        <v>1.5144</v>
      </c>
    </row>
    <row r="5359" spans="1:7" x14ac:dyDescent="0.15">
      <c r="A5359" s="53">
        <v>184</v>
      </c>
      <c r="B5359" s="11" t="s">
        <v>7066</v>
      </c>
      <c r="C5359" s="53">
        <v>1.655</v>
      </c>
      <c r="D5359" s="53">
        <v>1.655</v>
      </c>
      <c r="E5359" s="55">
        <v>-2.3999999999999998E-3</v>
      </c>
      <c r="F5359" s="53">
        <v>1.659</v>
      </c>
      <c r="G5359" s="53">
        <v>1.659</v>
      </c>
    </row>
    <row r="5360" spans="1:7" x14ac:dyDescent="0.15">
      <c r="A5360" s="53">
        <v>1341</v>
      </c>
      <c r="B5360" s="11" t="s">
        <v>7993</v>
      </c>
      <c r="C5360" s="53">
        <v>0.82699999999999996</v>
      </c>
      <c r="D5360" s="53">
        <v>0.82699999999999996</v>
      </c>
      <c r="E5360" s="55">
        <v>-2.3999999999999998E-3</v>
      </c>
      <c r="F5360" s="53">
        <v>0.82899999999999996</v>
      </c>
      <c r="G5360" s="53">
        <v>0.82899999999999996</v>
      </c>
    </row>
    <row r="5361" spans="1:7" x14ac:dyDescent="0.15">
      <c r="A5361" s="53">
        <v>580008</v>
      </c>
      <c r="B5361" s="11" t="s">
        <v>7877</v>
      </c>
      <c r="C5361" s="53">
        <v>1.623</v>
      </c>
      <c r="D5361" s="53">
        <v>1.623</v>
      </c>
      <c r="E5361" s="55">
        <v>-2.5000000000000001E-3</v>
      </c>
      <c r="F5361" s="53">
        <v>1.627</v>
      </c>
      <c r="G5361" s="53">
        <v>1.627</v>
      </c>
    </row>
    <row r="5362" spans="1:7" x14ac:dyDescent="0.15">
      <c r="A5362" s="53">
        <v>185</v>
      </c>
      <c r="B5362" s="11" t="s">
        <v>7065</v>
      </c>
      <c r="C5362" s="53">
        <v>1.621</v>
      </c>
      <c r="D5362" s="53">
        <v>1.621</v>
      </c>
      <c r="E5362" s="55">
        <v>-2.5000000000000001E-3</v>
      </c>
      <c r="F5362" s="53">
        <v>1.625</v>
      </c>
      <c r="G5362" s="53">
        <v>1.625</v>
      </c>
    </row>
    <row r="5363" spans="1:7" x14ac:dyDescent="0.15">
      <c r="A5363" s="53">
        <v>519773</v>
      </c>
      <c r="B5363" s="11" t="s">
        <v>10813</v>
      </c>
      <c r="C5363" s="53">
        <v>0.73499999999999999</v>
      </c>
      <c r="D5363" s="53">
        <v>0.73499999999999999</v>
      </c>
      <c r="E5363" s="55">
        <v>-2.7000000000000001E-3</v>
      </c>
      <c r="F5363" s="53">
        <v>0.73699999999999999</v>
      </c>
      <c r="G5363" s="53">
        <v>0.73699999999999999</v>
      </c>
    </row>
    <row r="5364" spans="1:7" x14ac:dyDescent="0.15">
      <c r="A5364" s="53">
        <v>100060</v>
      </c>
      <c r="B5364" s="11" t="s">
        <v>10319</v>
      </c>
      <c r="C5364" s="53">
        <v>1.8129999999999999</v>
      </c>
      <c r="D5364" s="53">
        <v>2.2330000000000001</v>
      </c>
      <c r="E5364" s="55">
        <v>-2.8E-3</v>
      </c>
      <c r="F5364" s="53">
        <v>1.8180000000000001</v>
      </c>
      <c r="G5364" s="53">
        <v>2.238</v>
      </c>
    </row>
    <row r="5365" spans="1:7" x14ac:dyDescent="0.15">
      <c r="A5365" s="53">
        <v>3054</v>
      </c>
      <c r="B5365" s="11" t="s">
        <v>9646</v>
      </c>
      <c r="C5365" s="53">
        <v>1.0349999999999999</v>
      </c>
      <c r="D5365" s="53">
        <v>1.0349999999999999</v>
      </c>
      <c r="E5365" s="55">
        <v>-2.8999999999999998E-3</v>
      </c>
      <c r="F5365" s="53">
        <v>1.038</v>
      </c>
      <c r="G5365" s="53">
        <v>1.038</v>
      </c>
    </row>
    <row r="5366" spans="1:7" x14ac:dyDescent="0.15">
      <c r="A5366" s="53">
        <v>510080</v>
      </c>
      <c r="B5366" s="11" t="s">
        <v>8384</v>
      </c>
      <c r="C5366" s="53">
        <v>1.1203000000000001</v>
      </c>
      <c r="D5366" s="53">
        <v>2.4053</v>
      </c>
      <c r="E5366" s="55">
        <v>-2.8999999999999998E-3</v>
      </c>
      <c r="F5366" s="53">
        <v>1.1235999999999999</v>
      </c>
      <c r="G5366" s="53">
        <v>2.4085999999999999</v>
      </c>
    </row>
    <row r="5367" spans="1:7" x14ac:dyDescent="0.15">
      <c r="A5367" s="53">
        <v>261101</v>
      </c>
      <c r="B5367" s="11" t="s">
        <v>8846</v>
      </c>
      <c r="C5367" s="53">
        <v>1.0149999999999999</v>
      </c>
      <c r="D5367" s="53">
        <v>1.1879999999999999</v>
      </c>
      <c r="E5367" s="55">
        <v>-2.8999999999999998E-3</v>
      </c>
      <c r="F5367" s="53">
        <v>1.018</v>
      </c>
      <c r="G5367" s="53">
        <v>1.1910000000000001</v>
      </c>
    </row>
    <row r="5368" spans="1:7" x14ac:dyDescent="0.15">
      <c r="A5368" s="53">
        <v>3191</v>
      </c>
      <c r="B5368" s="11" t="s">
        <v>7118</v>
      </c>
      <c r="C5368" s="53">
        <v>1.004</v>
      </c>
      <c r="D5368" s="53">
        <v>1.004</v>
      </c>
      <c r="E5368" s="55">
        <v>-3.0000000000000001E-3</v>
      </c>
      <c r="F5368" s="53">
        <v>1.0069999999999999</v>
      </c>
      <c r="G5368" s="53">
        <v>1.0069999999999999</v>
      </c>
    </row>
    <row r="5369" spans="1:7" x14ac:dyDescent="0.15">
      <c r="A5369" s="53">
        <v>788</v>
      </c>
      <c r="B5369" s="11" t="s">
        <v>8098</v>
      </c>
      <c r="C5369" s="53">
        <v>0.90200000000000002</v>
      </c>
      <c r="D5369" s="53">
        <v>0.98199999999999998</v>
      </c>
      <c r="E5369" s="55">
        <v>-3.3E-3</v>
      </c>
      <c r="F5369" s="53">
        <v>0.90500000000000003</v>
      </c>
      <c r="G5369" s="53">
        <v>0.98499999999999999</v>
      </c>
    </row>
    <row r="5370" spans="1:7" x14ac:dyDescent="0.15">
      <c r="A5370" s="53">
        <v>5240</v>
      </c>
      <c r="B5370" s="11" t="s">
        <v>7496</v>
      </c>
      <c r="C5370" s="53">
        <v>0.91300000000000003</v>
      </c>
      <c r="D5370" s="53">
        <v>0.91300000000000003</v>
      </c>
      <c r="E5370" s="55">
        <v>-3.3999999999999998E-3</v>
      </c>
      <c r="F5370" s="53">
        <v>0.91610000000000003</v>
      </c>
      <c r="G5370" s="53">
        <v>0.91610000000000003</v>
      </c>
    </row>
    <row r="5371" spans="1:7" x14ac:dyDescent="0.15">
      <c r="A5371" s="53">
        <v>5239</v>
      </c>
      <c r="B5371" s="11" t="s">
        <v>7498</v>
      </c>
      <c r="C5371" s="53">
        <v>0.91180000000000005</v>
      </c>
      <c r="D5371" s="53">
        <v>0.91180000000000005</v>
      </c>
      <c r="E5371" s="55">
        <v>-3.3999999999999998E-3</v>
      </c>
      <c r="F5371" s="53">
        <v>0.91490000000000005</v>
      </c>
      <c r="G5371" s="53">
        <v>0.91490000000000005</v>
      </c>
    </row>
    <row r="5372" spans="1:7" x14ac:dyDescent="0.15">
      <c r="A5372" s="53">
        <v>2863</v>
      </c>
      <c r="B5372" s="11" t="s">
        <v>6451</v>
      </c>
      <c r="C5372" s="53">
        <v>0.85099999999999998</v>
      </c>
      <c r="D5372" s="53">
        <v>0.85099999999999998</v>
      </c>
      <c r="E5372" s="55">
        <v>-3.5000000000000001E-3</v>
      </c>
      <c r="F5372" s="53">
        <v>0.85399999999999998</v>
      </c>
      <c r="G5372" s="53">
        <v>0.85399999999999998</v>
      </c>
    </row>
    <row r="5373" spans="1:7" x14ac:dyDescent="0.15">
      <c r="A5373" s="53">
        <v>164818</v>
      </c>
      <c r="B5373" s="11" t="s">
        <v>6263</v>
      </c>
      <c r="C5373" s="53">
        <v>0.75539999999999996</v>
      </c>
      <c r="D5373" s="53">
        <v>0.3211</v>
      </c>
      <c r="E5373" s="55">
        <v>-3.5999999999999999E-3</v>
      </c>
      <c r="F5373" s="53">
        <v>0.7581</v>
      </c>
      <c r="G5373" s="53">
        <v>0.3221</v>
      </c>
    </row>
    <row r="5374" spans="1:7" x14ac:dyDescent="0.15">
      <c r="A5374" s="53">
        <v>480</v>
      </c>
      <c r="B5374" s="11" t="s">
        <v>10286</v>
      </c>
      <c r="C5374" s="53">
        <v>2.4489999999999998</v>
      </c>
      <c r="D5374" s="53">
        <v>2.5369999999999999</v>
      </c>
      <c r="E5374" s="55">
        <v>-3.7000000000000002E-3</v>
      </c>
      <c r="F5374" s="53">
        <v>2.4580000000000002</v>
      </c>
      <c r="G5374" s="53">
        <v>2.5459999999999998</v>
      </c>
    </row>
    <row r="5375" spans="1:7" x14ac:dyDescent="0.15">
      <c r="A5375" s="53">
        <v>150308</v>
      </c>
      <c r="B5375" s="11" t="s">
        <v>10140</v>
      </c>
      <c r="C5375" s="53">
        <v>0.54100000000000004</v>
      </c>
      <c r="D5375" s="53">
        <v>0.112</v>
      </c>
      <c r="E5375" s="55">
        <v>-3.7000000000000002E-3</v>
      </c>
      <c r="F5375" s="53">
        <v>0.54300000000000004</v>
      </c>
      <c r="G5375" s="53">
        <v>0.113</v>
      </c>
    </row>
    <row r="5376" spans="1:7" x14ac:dyDescent="0.15">
      <c r="A5376" s="53">
        <v>3053</v>
      </c>
      <c r="B5376" s="11" t="s">
        <v>9649</v>
      </c>
      <c r="C5376" s="53">
        <v>1.0409999999999999</v>
      </c>
      <c r="D5376" s="53">
        <v>1.0409999999999999</v>
      </c>
      <c r="E5376" s="55">
        <v>-3.8E-3</v>
      </c>
      <c r="F5376" s="53">
        <v>1.0449999999999999</v>
      </c>
      <c r="G5376" s="53">
        <v>1.0449999999999999</v>
      </c>
    </row>
    <row r="5377" spans="1:7" x14ac:dyDescent="0.15">
      <c r="A5377" s="53">
        <v>150214</v>
      </c>
      <c r="B5377" s="11" t="s">
        <v>7444</v>
      </c>
      <c r="C5377" s="53">
        <v>1.03</v>
      </c>
      <c r="D5377" s="53">
        <v>0.19800000000000001</v>
      </c>
      <c r="E5377" s="55">
        <v>-3.8999999999999998E-3</v>
      </c>
      <c r="F5377" s="53">
        <v>1.034</v>
      </c>
      <c r="G5377" s="53">
        <v>0.19900000000000001</v>
      </c>
    </row>
    <row r="5378" spans="1:7" x14ac:dyDescent="0.15">
      <c r="A5378" s="53">
        <v>3215</v>
      </c>
      <c r="B5378" s="11" t="s">
        <v>6874</v>
      </c>
      <c r="C5378" s="53">
        <v>1.0522</v>
      </c>
      <c r="D5378" s="53">
        <v>1.0522</v>
      </c>
      <c r="E5378" s="55">
        <v>-3.8999999999999998E-3</v>
      </c>
      <c r="F5378" s="53">
        <v>1.0563</v>
      </c>
      <c r="G5378" s="53">
        <v>1.0563</v>
      </c>
    </row>
    <row r="5379" spans="1:7" x14ac:dyDescent="0.15">
      <c r="A5379" s="53">
        <v>540010</v>
      </c>
      <c r="B5379" s="11" t="s">
        <v>7626</v>
      </c>
      <c r="C5379" s="53">
        <v>1.821</v>
      </c>
      <c r="D5379" s="53">
        <v>1.821</v>
      </c>
      <c r="E5379" s="55">
        <v>-3.8999999999999998E-3</v>
      </c>
      <c r="F5379" s="53">
        <v>1.8281000000000001</v>
      </c>
      <c r="G5379" s="53">
        <v>1.8281000000000001</v>
      </c>
    </row>
    <row r="5380" spans="1:7" x14ac:dyDescent="0.15">
      <c r="A5380" s="53">
        <v>3216</v>
      </c>
      <c r="B5380" s="11" t="s">
        <v>6883</v>
      </c>
      <c r="C5380" s="53">
        <v>1.0512999999999999</v>
      </c>
      <c r="D5380" s="53">
        <v>1.0512999999999999</v>
      </c>
      <c r="E5380" s="55">
        <v>-3.8999999999999998E-3</v>
      </c>
      <c r="F5380" s="53">
        <v>1.0553999999999999</v>
      </c>
      <c r="G5380" s="53">
        <v>1.0553999999999999</v>
      </c>
    </row>
    <row r="5381" spans="1:7" x14ac:dyDescent="0.15">
      <c r="A5381" s="53">
        <v>1716</v>
      </c>
      <c r="B5381" s="11" t="s">
        <v>6478</v>
      </c>
      <c r="C5381" s="53">
        <v>1.2769999999999999</v>
      </c>
      <c r="D5381" s="53">
        <v>1.2769999999999999</v>
      </c>
      <c r="E5381" s="55">
        <v>-3.8999999999999998E-3</v>
      </c>
      <c r="F5381" s="53">
        <v>1.282</v>
      </c>
      <c r="G5381" s="53">
        <v>1.282</v>
      </c>
    </row>
    <row r="5382" spans="1:7" x14ac:dyDescent="0.15">
      <c r="A5382" s="53">
        <v>261001</v>
      </c>
      <c r="B5382" s="11" t="s">
        <v>8558</v>
      </c>
      <c r="C5382" s="53">
        <v>1.0169999999999999</v>
      </c>
      <c r="D5382" s="53">
        <v>1.222</v>
      </c>
      <c r="E5382" s="55">
        <v>-3.8999999999999998E-3</v>
      </c>
      <c r="F5382" s="53">
        <v>1.0209999999999999</v>
      </c>
      <c r="G5382" s="53">
        <v>1.226</v>
      </c>
    </row>
    <row r="5383" spans="1:7" x14ac:dyDescent="0.15">
      <c r="A5383" s="53">
        <v>160629</v>
      </c>
      <c r="B5383" s="11" t="s">
        <v>6254</v>
      </c>
      <c r="C5383" s="53">
        <v>0.752</v>
      </c>
      <c r="D5383" s="53">
        <v>1.2370000000000001</v>
      </c>
      <c r="E5383" s="55">
        <v>-4.0000000000000001E-3</v>
      </c>
      <c r="F5383" s="53">
        <v>0.755</v>
      </c>
      <c r="G5383" s="53">
        <v>1.238</v>
      </c>
    </row>
    <row r="5384" spans="1:7" x14ac:dyDescent="0.15">
      <c r="A5384" s="53">
        <v>887</v>
      </c>
      <c r="B5384" s="11" t="s">
        <v>8021</v>
      </c>
      <c r="C5384" s="53">
        <v>0.999</v>
      </c>
      <c r="D5384" s="53">
        <v>1.2010000000000001</v>
      </c>
      <c r="E5384" s="55">
        <v>-4.0000000000000001E-3</v>
      </c>
      <c r="F5384" s="53">
        <v>1.0029999999999999</v>
      </c>
      <c r="G5384" s="53">
        <v>1.2050000000000001</v>
      </c>
    </row>
    <row r="5385" spans="1:7" x14ac:dyDescent="0.15">
      <c r="A5385" s="53">
        <v>4752</v>
      </c>
      <c r="B5385" s="11" t="s">
        <v>9189</v>
      </c>
      <c r="C5385" s="53">
        <v>0.91739999999999999</v>
      </c>
      <c r="D5385" s="53">
        <v>0.91739999999999999</v>
      </c>
      <c r="E5385" s="55">
        <v>-4.0000000000000001E-3</v>
      </c>
      <c r="F5385" s="53">
        <v>0.92110000000000003</v>
      </c>
      <c r="G5385" s="53">
        <v>0.92110000000000003</v>
      </c>
    </row>
    <row r="5386" spans="1:7" x14ac:dyDescent="0.15">
      <c r="A5386" s="53">
        <v>4753</v>
      </c>
      <c r="B5386" s="11" t="s">
        <v>9188</v>
      </c>
      <c r="C5386" s="53">
        <v>0.9173</v>
      </c>
      <c r="D5386" s="53">
        <v>0.9173</v>
      </c>
      <c r="E5386" s="55">
        <v>-4.0000000000000001E-3</v>
      </c>
      <c r="F5386" s="53">
        <v>0.92100000000000004</v>
      </c>
      <c r="G5386" s="53">
        <v>0.92100000000000004</v>
      </c>
    </row>
    <row r="5387" spans="1:7" x14ac:dyDescent="0.15">
      <c r="A5387" s="53">
        <v>512980</v>
      </c>
      <c r="B5387" s="11" t="s">
        <v>9566</v>
      </c>
      <c r="C5387" s="53">
        <v>0.9375</v>
      </c>
      <c r="D5387" s="53">
        <v>0.9375</v>
      </c>
      <c r="E5387" s="55">
        <v>-4.1999999999999997E-3</v>
      </c>
      <c r="F5387" s="53">
        <v>0.9415</v>
      </c>
      <c r="G5387" s="53">
        <v>0.9415</v>
      </c>
    </row>
    <row r="5388" spans="1:7" x14ac:dyDescent="0.15">
      <c r="A5388" s="53">
        <v>1564</v>
      </c>
      <c r="B5388" s="11" t="s">
        <v>10292</v>
      </c>
      <c r="C5388" s="53">
        <v>1.405</v>
      </c>
      <c r="D5388" s="53">
        <v>1.405</v>
      </c>
      <c r="E5388" s="55">
        <v>-4.3E-3</v>
      </c>
      <c r="F5388" s="53">
        <v>1.411</v>
      </c>
      <c r="G5388" s="53">
        <v>1.411</v>
      </c>
    </row>
    <row r="5389" spans="1:7" x14ac:dyDescent="0.15">
      <c r="A5389" s="53">
        <v>1071</v>
      </c>
      <c r="B5389" s="11" t="s">
        <v>5754</v>
      </c>
      <c r="C5389" s="53">
        <v>0.88700000000000001</v>
      </c>
      <c r="D5389" s="53">
        <v>0.88700000000000001</v>
      </c>
      <c r="E5389" s="55">
        <v>-4.4999999999999997E-3</v>
      </c>
      <c r="F5389" s="53">
        <v>0.89100000000000001</v>
      </c>
      <c r="G5389" s="53">
        <v>0.89100000000000001</v>
      </c>
    </row>
    <row r="5390" spans="1:7" x14ac:dyDescent="0.15">
      <c r="A5390" s="53">
        <v>2256</v>
      </c>
      <c r="B5390" s="11" t="s">
        <v>6704</v>
      </c>
      <c r="C5390" s="53">
        <v>0.88300000000000001</v>
      </c>
      <c r="D5390" s="53">
        <v>0.88300000000000001</v>
      </c>
      <c r="E5390" s="55">
        <v>-4.4999999999999997E-3</v>
      </c>
      <c r="F5390" s="53">
        <v>0.88700000000000001</v>
      </c>
      <c r="G5390" s="53">
        <v>0.88700000000000001</v>
      </c>
    </row>
    <row r="5391" spans="1:7" x14ac:dyDescent="0.15">
      <c r="A5391" s="53">
        <v>150234</v>
      </c>
      <c r="B5391" s="11" t="s">
        <v>9406</v>
      </c>
      <c r="C5391" s="53">
        <v>0.7117</v>
      </c>
      <c r="D5391" s="53">
        <v>0</v>
      </c>
      <c r="E5391" s="55">
        <v>-4.5999999999999999E-3</v>
      </c>
      <c r="F5391" s="53">
        <v>0.71499999999999997</v>
      </c>
      <c r="G5391" s="53">
        <v>0</v>
      </c>
    </row>
    <row r="5392" spans="1:7" x14ac:dyDescent="0.15">
      <c r="A5392" s="53">
        <v>1997</v>
      </c>
      <c r="B5392" s="11" t="s">
        <v>6464</v>
      </c>
      <c r="C5392" s="53">
        <v>1.2170000000000001</v>
      </c>
      <c r="D5392" s="53">
        <v>1.2170000000000001</v>
      </c>
      <c r="E5392" s="55">
        <v>-4.8999999999999998E-3</v>
      </c>
      <c r="F5392" s="53">
        <v>1.2230000000000001</v>
      </c>
      <c r="G5392" s="53">
        <v>1.2230000000000001</v>
      </c>
    </row>
    <row r="5393" spans="1:7" x14ac:dyDescent="0.15">
      <c r="A5393" s="53">
        <v>698</v>
      </c>
      <c r="B5393" s="11" t="s">
        <v>6480</v>
      </c>
      <c r="C5393" s="53">
        <v>1.3939999999999999</v>
      </c>
      <c r="D5393" s="53">
        <v>1.3939999999999999</v>
      </c>
      <c r="E5393" s="55">
        <v>-5.0000000000000001E-3</v>
      </c>
      <c r="F5393" s="53">
        <v>1.401</v>
      </c>
      <c r="G5393" s="53">
        <v>1.401</v>
      </c>
    </row>
    <row r="5394" spans="1:7" x14ac:dyDescent="0.15">
      <c r="A5394" s="53">
        <v>181</v>
      </c>
      <c r="B5394" s="11" t="s">
        <v>8167</v>
      </c>
      <c r="C5394" s="53">
        <v>1.165</v>
      </c>
      <c r="D5394" s="53">
        <v>1.2809999999999999</v>
      </c>
      <c r="E5394" s="55">
        <v>-5.1000000000000004E-3</v>
      </c>
      <c r="F5394" s="53">
        <v>1.171</v>
      </c>
      <c r="G5394" s="53">
        <v>1.2869999999999999</v>
      </c>
    </row>
    <row r="5395" spans="1:7" x14ac:dyDescent="0.15">
      <c r="A5395" s="53">
        <v>182</v>
      </c>
      <c r="B5395" s="11" t="s">
        <v>8160</v>
      </c>
      <c r="C5395" s="53">
        <v>1.1499999999999999</v>
      </c>
      <c r="D5395" s="53">
        <v>1.262</v>
      </c>
      <c r="E5395" s="55">
        <v>-5.1999999999999998E-3</v>
      </c>
      <c r="F5395" s="53">
        <v>1.1559999999999999</v>
      </c>
      <c r="G5395" s="53">
        <v>1.268</v>
      </c>
    </row>
    <row r="5396" spans="1:7" x14ac:dyDescent="0.15">
      <c r="A5396" s="53">
        <v>2236</v>
      </c>
      <c r="B5396" s="11" t="s">
        <v>5820</v>
      </c>
      <c r="C5396" s="53">
        <v>0.93799999999999994</v>
      </c>
      <c r="D5396" s="53">
        <v>0.93799999999999994</v>
      </c>
      <c r="E5396" s="55">
        <v>-5.3E-3</v>
      </c>
      <c r="F5396" s="53">
        <v>0.94299999999999995</v>
      </c>
      <c r="G5396" s="53">
        <v>0.94299999999999995</v>
      </c>
    </row>
    <row r="5397" spans="1:7" x14ac:dyDescent="0.15">
      <c r="A5397" s="53">
        <v>3359</v>
      </c>
      <c r="B5397" s="11" t="s">
        <v>5804</v>
      </c>
      <c r="C5397" s="53">
        <v>0.93300000000000005</v>
      </c>
      <c r="D5397" s="53">
        <v>0.93300000000000005</v>
      </c>
      <c r="E5397" s="55">
        <v>-5.3E-3</v>
      </c>
      <c r="F5397" s="53">
        <v>0.93799999999999994</v>
      </c>
      <c r="G5397" s="53">
        <v>0.93799999999999994</v>
      </c>
    </row>
    <row r="5398" spans="1:7" x14ac:dyDescent="0.15">
      <c r="A5398" s="53">
        <v>1223</v>
      </c>
      <c r="B5398" s="11" t="s">
        <v>6225</v>
      </c>
      <c r="C5398" s="53">
        <v>1.08</v>
      </c>
      <c r="D5398" s="53">
        <v>1.08</v>
      </c>
      <c r="E5398" s="55">
        <v>-5.4999999999999997E-3</v>
      </c>
      <c r="F5398" s="53">
        <v>1.0860000000000001</v>
      </c>
      <c r="G5398" s="53">
        <v>1.0860000000000001</v>
      </c>
    </row>
    <row r="5399" spans="1:7" x14ac:dyDescent="0.15">
      <c r="A5399" s="53">
        <v>150304</v>
      </c>
      <c r="B5399" s="11" t="s">
        <v>5714</v>
      </c>
      <c r="C5399" s="53">
        <v>0.4496</v>
      </c>
      <c r="D5399" s="53">
        <v>2.0299999999999999E-2</v>
      </c>
      <c r="E5399" s="55">
        <v>-6.0000000000000001E-3</v>
      </c>
      <c r="F5399" s="53">
        <v>0.45229999999999998</v>
      </c>
      <c r="G5399" s="53">
        <v>2.0400000000000001E-2</v>
      </c>
    </row>
    <row r="5400" spans="1:7" x14ac:dyDescent="0.15">
      <c r="A5400" s="53">
        <v>620004</v>
      </c>
      <c r="B5400" s="11" t="s">
        <v>6813</v>
      </c>
      <c r="C5400" s="53">
        <v>0.64600000000000002</v>
      </c>
      <c r="D5400" s="53">
        <v>0.64600000000000002</v>
      </c>
      <c r="E5400" s="55">
        <v>-6.1999999999999998E-3</v>
      </c>
      <c r="F5400" s="53">
        <v>0.65</v>
      </c>
      <c r="G5400" s="53">
        <v>0.65</v>
      </c>
    </row>
    <row r="5401" spans="1:7" x14ac:dyDescent="0.15">
      <c r="A5401" s="53">
        <v>252</v>
      </c>
      <c r="B5401" s="11" t="s">
        <v>8640</v>
      </c>
      <c r="C5401" s="53">
        <v>1.2789999999999999</v>
      </c>
      <c r="D5401" s="53">
        <v>1.2789999999999999</v>
      </c>
      <c r="E5401" s="55">
        <v>-6.1999999999999998E-3</v>
      </c>
      <c r="F5401" s="53">
        <v>1.2869999999999999</v>
      </c>
      <c r="G5401" s="53">
        <v>1.2869999999999999</v>
      </c>
    </row>
    <row r="5402" spans="1:7" x14ac:dyDescent="0.15">
      <c r="A5402" s="53">
        <v>253</v>
      </c>
      <c r="B5402" s="11" t="s">
        <v>8631</v>
      </c>
      <c r="C5402" s="53">
        <v>1.256</v>
      </c>
      <c r="D5402" s="53">
        <v>1.256</v>
      </c>
      <c r="E5402" s="55">
        <v>-6.3E-3</v>
      </c>
      <c r="F5402" s="53">
        <v>1.264</v>
      </c>
      <c r="G5402" s="53">
        <v>1.264</v>
      </c>
    </row>
    <row r="5403" spans="1:7" x14ac:dyDescent="0.15">
      <c r="A5403" s="53">
        <v>1483</v>
      </c>
      <c r="B5403" s="11" t="s">
        <v>6124</v>
      </c>
      <c r="C5403" s="53">
        <v>1.0569</v>
      </c>
      <c r="D5403" s="53">
        <v>1.0569</v>
      </c>
      <c r="E5403" s="55">
        <v>-6.6E-3</v>
      </c>
      <c r="F5403" s="53">
        <v>1.0639000000000001</v>
      </c>
      <c r="G5403" s="53">
        <v>1.0639000000000001</v>
      </c>
    </row>
    <row r="5404" spans="1:7" x14ac:dyDescent="0.15">
      <c r="A5404" s="53">
        <v>3820</v>
      </c>
      <c r="B5404" s="11" t="s">
        <v>9882</v>
      </c>
      <c r="C5404" s="53">
        <v>1.1445000000000001</v>
      </c>
      <c r="D5404" s="53">
        <v>1.1445000000000001</v>
      </c>
      <c r="E5404" s="55">
        <v>-6.6E-3</v>
      </c>
      <c r="F5404" s="53">
        <v>1.1520999999999999</v>
      </c>
      <c r="G5404" s="53">
        <v>1.1520999999999999</v>
      </c>
    </row>
    <row r="5405" spans="1:7" x14ac:dyDescent="0.15">
      <c r="A5405" s="53">
        <v>3821</v>
      </c>
      <c r="B5405" s="11" t="s">
        <v>9880</v>
      </c>
      <c r="C5405" s="53">
        <v>1.1428</v>
      </c>
      <c r="D5405" s="53">
        <v>1.1428</v>
      </c>
      <c r="E5405" s="55">
        <v>-6.6E-3</v>
      </c>
      <c r="F5405" s="53">
        <v>1.1504000000000001</v>
      </c>
      <c r="G5405" s="53">
        <v>1.1504000000000001</v>
      </c>
    </row>
    <row r="5406" spans="1:7" x14ac:dyDescent="0.15">
      <c r="A5406" s="53">
        <v>2020</v>
      </c>
      <c r="B5406" s="11" t="s">
        <v>6622</v>
      </c>
      <c r="C5406" s="53">
        <v>1.03</v>
      </c>
      <c r="D5406" s="53">
        <v>1.07</v>
      </c>
      <c r="E5406" s="55">
        <v>-6.7999999999999996E-3</v>
      </c>
      <c r="F5406" s="53">
        <v>1.0369999999999999</v>
      </c>
      <c r="G5406" s="53">
        <v>1.077</v>
      </c>
    </row>
    <row r="5407" spans="1:7" x14ac:dyDescent="0.15">
      <c r="A5407" s="53">
        <v>2516</v>
      </c>
      <c r="B5407" s="11" t="s">
        <v>9655</v>
      </c>
      <c r="C5407" s="53">
        <v>1.1619999999999999</v>
      </c>
      <c r="D5407" s="53">
        <v>1.1619999999999999</v>
      </c>
      <c r="E5407" s="55">
        <v>-7.7000000000000002E-3</v>
      </c>
      <c r="F5407" s="53">
        <v>1.171</v>
      </c>
      <c r="G5407" s="53">
        <v>1.171</v>
      </c>
    </row>
    <row r="5408" spans="1:7" x14ac:dyDescent="0.15">
      <c r="A5408" s="53">
        <v>2575</v>
      </c>
      <c r="B5408" s="11" t="s">
        <v>9656</v>
      </c>
      <c r="C5408" s="53">
        <v>1.1599999999999999</v>
      </c>
      <c r="D5408" s="53">
        <v>1.1599999999999999</v>
      </c>
      <c r="E5408" s="55">
        <v>-7.7000000000000002E-3</v>
      </c>
      <c r="F5408" s="53">
        <v>1.169</v>
      </c>
      <c r="G5408" s="53">
        <v>1.169</v>
      </c>
    </row>
    <row r="5409" spans="1:7" x14ac:dyDescent="0.15">
      <c r="A5409" s="53">
        <v>2576</v>
      </c>
      <c r="B5409" s="11" t="s">
        <v>9725</v>
      </c>
      <c r="C5409" s="53">
        <v>1.157</v>
      </c>
      <c r="D5409" s="53">
        <v>1.157</v>
      </c>
      <c r="E5409" s="55">
        <v>-7.7000000000000002E-3</v>
      </c>
      <c r="F5409" s="53">
        <v>1.1659999999999999</v>
      </c>
      <c r="G5409" s="53">
        <v>1.1659999999999999</v>
      </c>
    </row>
    <row r="5410" spans="1:7" x14ac:dyDescent="0.15">
      <c r="A5410" s="53">
        <v>2517</v>
      </c>
      <c r="B5410" s="11" t="s">
        <v>9653</v>
      </c>
      <c r="C5410" s="53">
        <v>1.1499999999999999</v>
      </c>
      <c r="D5410" s="53">
        <v>1.1499999999999999</v>
      </c>
      <c r="E5410" s="55">
        <v>-7.7999999999999996E-3</v>
      </c>
      <c r="F5410" s="53">
        <v>1.159</v>
      </c>
      <c r="G5410" s="53">
        <v>1.159</v>
      </c>
    </row>
    <row r="5411" spans="1:7" x14ac:dyDescent="0.15">
      <c r="A5411" s="53">
        <v>485114</v>
      </c>
      <c r="B5411" s="11" t="s">
        <v>7001</v>
      </c>
      <c r="C5411" s="53">
        <v>2.016</v>
      </c>
      <c r="D5411" s="53">
        <v>2.016</v>
      </c>
      <c r="E5411" s="55">
        <v>-8.8000000000000005E-3</v>
      </c>
      <c r="F5411" s="53">
        <v>2.0339999999999998</v>
      </c>
      <c r="G5411" s="53">
        <v>2.0339999999999998</v>
      </c>
    </row>
    <row r="5412" spans="1:7" x14ac:dyDescent="0.15">
      <c r="A5412" s="53">
        <v>485014</v>
      </c>
      <c r="B5412" s="11" t="s">
        <v>7053</v>
      </c>
      <c r="C5412" s="53">
        <v>1.9259999999999999</v>
      </c>
      <c r="D5412" s="53">
        <v>1.9259999999999999</v>
      </c>
      <c r="E5412" s="55">
        <v>-9.2999999999999992E-3</v>
      </c>
      <c r="F5412" s="53">
        <v>1.944</v>
      </c>
      <c r="G5412" s="53">
        <v>1.944</v>
      </c>
    </row>
    <row r="5413" spans="1:7" x14ac:dyDescent="0.15">
      <c r="A5413" s="53">
        <v>162411</v>
      </c>
      <c r="B5413" s="11" t="s">
        <v>10886</v>
      </c>
      <c r="C5413" s="53">
        <v>0.51700000000000002</v>
      </c>
      <c r="D5413" s="53">
        <v>0.51700000000000002</v>
      </c>
      <c r="E5413" s="55">
        <v>-9.5999999999999992E-3</v>
      </c>
      <c r="F5413" s="53">
        <v>0.52200000000000002</v>
      </c>
      <c r="G5413" s="53">
        <v>0.52200000000000002</v>
      </c>
    </row>
    <row r="5414" spans="1:7" x14ac:dyDescent="0.15">
      <c r="A5414" s="53">
        <v>545</v>
      </c>
      <c r="B5414" s="11" t="s">
        <v>6439</v>
      </c>
      <c r="C5414" s="53">
        <v>1.0980000000000001</v>
      </c>
      <c r="D5414" s="53">
        <v>1.0980000000000001</v>
      </c>
      <c r="E5414" s="55">
        <v>-1.0800000000000001E-2</v>
      </c>
      <c r="F5414" s="53">
        <v>1.1100000000000001</v>
      </c>
      <c r="G5414" s="53">
        <v>1.1100000000000001</v>
      </c>
    </row>
    <row r="5415" spans="1:7" x14ac:dyDescent="0.15">
      <c r="A5415" s="53">
        <v>150248</v>
      </c>
      <c r="B5415" s="11" t="s">
        <v>6206</v>
      </c>
      <c r="C5415" s="53">
        <v>0.50439999999999996</v>
      </c>
      <c r="D5415" s="53">
        <v>2.47E-2</v>
      </c>
      <c r="E5415" s="55">
        <v>-1.0999999999999999E-2</v>
      </c>
      <c r="F5415" s="53">
        <v>0.51</v>
      </c>
      <c r="G5415" s="53">
        <v>2.5000000000000001E-2</v>
      </c>
    </row>
    <row r="5416" spans="1:7" x14ac:dyDescent="0.15">
      <c r="A5416" s="53">
        <v>1854</v>
      </c>
      <c r="B5416" s="11" t="s">
        <v>8269</v>
      </c>
      <c r="C5416" s="53">
        <v>1.0640000000000001</v>
      </c>
      <c r="D5416" s="53">
        <v>1.0640000000000001</v>
      </c>
      <c r="E5416" s="55">
        <v>-1.12E-2</v>
      </c>
      <c r="F5416" s="53">
        <v>1.0760000000000001</v>
      </c>
      <c r="G5416" s="53">
        <v>1.0760000000000001</v>
      </c>
    </row>
    <row r="5417" spans="1:7" x14ac:dyDescent="0.15">
      <c r="A5417" s="53">
        <v>1855</v>
      </c>
      <c r="B5417" s="11" t="s">
        <v>8205</v>
      </c>
      <c r="C5417" s="53">
        <v>1.0620000000000001</v>
      </c>
      <c r="D5417" s="53">
        <v>1.0620000000000001</v>
      </c>
      <c r="E5417" s="55">
        <v>-1.12E-2</v>
      </c>
      <c r="F5417" s="53">
        <v>1.0740000000000001</v>
      </c>
      <c r="G5417" s="53">
        <v>1.0740000000000001</v>
      </c>
    </row>
    <row r="5418" spans="1:7" x14ac:dyDescent="0.15">
      <c r="A5418" s="53">
        <v>150204</v>
      </c>
      <c r="B5418" s="11" t="s">
        <v>6204</v>
      </c>
      <c r="C5418" s="53">
        <v>0.495</v>
      </c>
      <c r="D5418" s="53">
        <v>1.466</v>
      </c>
      <c r="E5418" s="55">
        <v>-1.2E-2</v>
      </c>
      <c r="F5418" s="53">
        <v>0.501</v>
      </c>
      <c r="G5418" s="53">
        <v>1.4670000000000001</v>
      </c>
    </row>
    <row r="5419" spans="1:7" x14ac:dyDescent="0.15">
      <c r="A5419" s="53">
        <v>630003</v>
      </c>
      <c r="B5419" s="11" t="s">
        <v>355</v>
      </c>
      <c r="C5419" s="53">
        <v>1.25</v>
      </c>
      <c r="D5419" s="53">
        <v>1.7749999999999999</v>
      </c>
      <c r="E5419" s="55">
        <v>-1.26E-2</v>
      </c>
      <c r="F5419" s="53">
        <v>1.266</v>
      </c>
      <c r="G5419" s="53">
        <v>1.7909999999999999</v>
      </c>
    </row>
    <row r="5420" spans="1:7" x14ac:dyDescent="0.15">
      <c r="A5420" s="53">
        <v>630103</v>
      </c>
      <c r="B5420" s="11" t="s">
        <v>354</v>
      </c>
      <c r="C5420" s="53">
        <v>1.218</v>
      </c>
      <c r="D5420" s="53">
        <v>1.724</v>
      </c>
      <c r="E5420" s="55">
        <v>-1.2999999999999999E-2</v>
      </c>
      <c r="F5420" s="53">
        <v>1.234</v>
      </c>
      <c r="G5420" s="53">
        <v>1.74</v>
      </c>
    </row>
    <row r="5421" spans="1:7" x14ac:dyDescent="0.15">
      <c r="A5421" s="53">
        <v>1481</v>
      </c>
      <c r="B5421" s="11" t="s">
        <v>10887</v>
      </c>
      <c r="C5421" s="53">
        <v>8.1699999999999995E-2</v>
      </c>
      <c r="D5421" s="53">
        <v>8.1699999999999995E-2</v>
      </c>
      <c r="E5421" s="55">
        <v>-1.4500000000000001E-2</v>
      </c>
      <c r="F5421" s="53">
        <v>8.2900000000000001E-2</v>
      </c>
      <c r="G5421" s="53">
        <v>8.2900000000000001E-2</v>
      </c>
    </row>
    <row r="5422" spans="1:7" x14ac:dyDescent="0.15">
      <c r="A5422" s="53">
        <v>165807</v>
      </c>
      <c r="B5422" s="11" t="s">
        <v>8834</v>
      </c>
      <c r="C5422" s="53">
        <v>1.056</v>
      </c>
      <c r="D5422" s="53">
        <v>1.3520000000000001</v>
      </c>
      <c r="E5422" s="55">
        <v>-1.49E-2</v>
      </c>
      <c r="F5422" s="53">
        <v>1.0720000000000001</v>
      </c>
      <c r="G5422" s="53">
        <v>1.3680000000000001</v>
      </c>
    </row>
    <row r="5423" spans="1:7" x14ac:dyDescent="0.15">
      <c r="A5423" s="53">
        <v>1739</v>
      </c>
      <c r="B5423" s="11" t="s">
        <v>6996</v>
      </c>
      <c r="C5423" s="53">
        <v>1.026</v>
      </c>
      <c r="D5423" s="53">
        <v>1.026</v>
      </c>
      <c r="E5423" s="55">
        <v>-1.54E-2</v>
      </c>
      <c r="F5423" s="53">
        <v>1.042</v>
      </c>
      <c r="G5423" s="53">
        <v>1.042</v>
      </c>
    </row>
    <row r="5424" spans="1:7" x14ac:dyDescent="0.15">
      <c r="A5424" s="53">
        <v>1750</v>
      </c>
      <c r="B5424" s="11" t="s">
        <v>8570</v>
      </c>
      <c r="C5424" s="53">
        <v>1.0209999999999999</v>
      </c>
      <c r="D5424" s="53">
        <v>1.0680000000000001</v>
      </c>
      <c r="E5424" s="55">
        <v>-1.9199999999999998E-2</v>
      </c>
      <c r="F5424" s="53">
        <v>1.0409999999999999</v>
      </c>
      <c r="G5424" s="53">
        <v>1.0880000000000001</v>
      </c>
    </row>
    <row r="5425" spans="1:7" x14ac:dyDescent="0.15">
      <c r="A5425" s="53">
        <v>1751</v>
      </c>
      <c r="B5425" s="11" t="s">
        <v>335</v>
      </c>
      <c r="C5425" s="53">
        <v>1.018</v>
      </c>
      <c r="D5425" s="53">
        <v>1.018</v>
      </c>
      <c r="E5425" s="55">
        <v>-3.5999999999999997E-2</v>
      </c>
      <c r="F5425" s="53">
        <v>1.056</v>
      </c>
      <c r="G5425" s="53">
        <v>1.056</v>
      </c>
    </row>
    <row r="5426" spans="1:7" x14ac:dyDescent="0.15">
      <c r="A5426" s="53">
        <v>1752</v>
      </c>
      <c r="B5426" s="11" t="s">
        <v>326</v>
      </c>
      <c r="C5426" s="53">
        <v>1.008</v>
      </c>
      <c r="D5426" s="53">
        <v>1.008</v>
      </c>
      <c r="E5426" s="55">
        <v>-3.6299999999999999E-2</v>
      </c>
      <c r="F5426" s="53">
        <v>1.046</v>
      </c>
      <c r="G5426" s="53">
        <v>1.046</v>
      </c>
    </row>
    <row r="5427" spans="1:7" x14ac:dyDescent="0.15">
      <c r="A5427" s="53">
        <v>938</v>
      </c>
      <c r="B5427" s="11" t="s">
        <v>357</v>
      </c>
      <c r="C5427" s="53">
        <v>1.018</v>
      </c>
      <c r="D5427" s="53">
        <v>1.018</v>
      </c>
      <c r="E5427" s="55">
        <v>-4.8599999999999997E-2</v>
      </c>
      <c r="F5427" s="53">
        <v>1.07</v>
      </c>
      <c r="G5427" s="53">
        <v>1.07</v>
      </c>
    </row>
    <row r="5428" spans="1:7" x14ac:dyDescent="0.15">
      <c r="A5428" s="53">
        <v>937</v>
      </c>
      <c r="B5428" s="11" t="s">
        <v>358</v>
      </c>
      <c r="C5428" s="53">
        <v>1.032</v>
      </c>
      <c r="D5428" s="53">
        <v>1.032</v>
      </c>
      <c r="E5428" s="55">
        <v>-4.8800000000000003E-2</v>
      </c>
      <c r="F5428" s="53">
        <v>1.085</v>
      </c>
      <c r="G5428" s="53">
        <v>1.085</v>
      </c>
    </row>
    <row r="5429" spans="1:7" x14ac:dyDescent="0.15">
      <c r="A5429" s="53">
        <v>2674</v>
      </c>
      <c r="B5429" s="11" t="s">
        <v>7081</v>
      </c>
      <c r="C5429" s="53">
        <v>0.877</v>
      </c>
      <c r="D5429" s="53">
        <v>0.877</v>
      </c>
      <c r="E5429" s="55">
        <v>-9.8699999999999996E-2</v>
      </c>
      <c r="F5429" s="53">
        <v>0.97299999999999998</v>
      </c>
      <c r="G5429" s="53">
        <v>0.97299999999999998</v>
      </c>
    </row>
    <row r="5430" spans="1:7" x14ac:dyDescent="0.15">
      <c r="A5430" s="53">
        <v>2675</v>
      </c>
      <c r="B5430" s="11" t="s">
        <v>7082</v>
      </c>
      <c r="C5430" s="53">
        <v>1.0169999999999999</v>
      </c>
      <c r="D5430" s="53">
        <v>1.0169999999999999</v>
      </c>
      <c r="E5430" s="55">
        <v>-9.9199999999999997E-2</v>
      </c>
      <c r="F5430" s="53">
        <v>1.129</v>
      </c>
      <c r="G5430" s="53">
        <v>1.129</v>
      </c>
    </row>
    <row r="5431" spans="1:7" x14ac:dyDescent="0.15">
      <c r="A5431" s="53">
        <v>510270</v>
      </c>
      <c r="B5431" s="10" t="s">
        <v>2572</v>
      </c>
      <c r="C5431" s="53">
        <v>1.2450000000000001</v>
      </c>
      <c r="D5431" s="53">
        <v>1.4530000000000001</v>
      </c>
      <c r="E5431" s="55">
        <v>4.7999999999999996E-3</v>
      </c>
      <c r="F5431" s="53">
        <v>1.2390000000000001</v>
      </c>
      <c r="G5431" s="53">
        <v>1.446</v>
      </c>
    </row>
    <row r="5432" spans="1:7" x14ac:dyDescent="0.15">
      <c r="A5432" s="52">
        <v>400013</v>
      </c>
      <c r="B5432" s="11" t="s">
        <v>598</v>
      </c>
      <c r="C5432" s="52">
        <v>1.2470000000000001</v>
      </c>
      <c r="D5432" s="52">
        <v>1.46</v>
      </c>
      <c r="E5432" s="54">
        <v>4.7999999999999996E-3</v>
      </c>
      <c r="F5432" s="52">
        <v>1.2410000000000001</v>
      </c>
      <c r="G5432" s="52">
        <v>1.4530000000000001</v>
      </c>
    </row>
    <row r="5433" spans="1:7" x14ac:dyDescent="0.15">
      <c r="A5433" s="53">
        <v>310318</v>
      </c>
      <c r="B5433" s="10" t="s">
        <v>2573</v>
      </c>
      <c r="C5433" s="53">
        <v>2.4942000000000002</v>
      </c>
      <c r="D5433" s="53">
        <v>3.2867000000000002</v>
      </c>
      <c r="E5433" s="55">
        <v>4.7999999999999996E-3</v>
      </c>
      <c r="F5433" s="53">
        <v>2.4822000000000002</v>
      </c>
      <c r="G5433" s="53">
        <v>3.2747000000000002</v>
      </c>
    </row>
    <row r="5434" spans="1:7" x14ac:dyDescent="0.15">
      <c r="A5434" s="52">
        <v>4092</v>
      </c>
      <c r="B5434" s="11" t="s">
        <v>2574</v>
      </c>
      <c r="C5434" s="52">
        <v>1.3169999999999999</v>
      </c>
      <c r="D5434" s="52">
        <v>1.3169999999999999</v>
      </c>
      <c r="E5434" s="54">
        <v>4.7999999999999996E-3</v>
      </c>
      <c r="F5434" s="52">
        <v>1.3107</v>
      </c>
      <c r="G5434" s="52">
        <v>1.3107</v>
      </c>
    </row>
    <row r="5435" spans="1:7" x14ac:dyDescent="0.15">
      <c r="A5435" s="53">
        <v>150328</v>
      </c>
      <c r="B5435" s="10" t="s">
        <v>2575</v>
      </c>
      <c r="C5435" s="53">
        <v>1.2362</v>
      </c>
      <c r="D5435" s="53">
        <v>0.34329999999999999</v>
      </c>
      <c r="E5435" s="55">
        <v>4.7999999999999996E-3</v>
      </c>
      <c r="F5435" s="53">
        <v>1.2302999999999999</v>
      </c>
      <c r="G5435" s="53">
        <v>0.34160000000000001</v>
      </c>
    </row>
    <row r="5436" spans="1:7" x14ac:dyDescent="0.15">
      <c r="A5436" s="52">
        <v>4091</v>
      </c>
      <c r="B5436" s="11" t="s">
        <v>2576</v>
      </c>
      <c r="C5436" s="52">
        <v>1.3220000000000001</v>
      </c>
      <c r="D5436" s="52">
        <v>1.3220000000000001</v>
      </c>
      <c r="E5436" s="54">
        <v>4.7999999999999996E-3</v>
      </c>
      <c r="F5436" s="52">
        <v>1.3157000000000001</v>
      </c>
      <c r="G5436" s="52">
        <v>1.3157000000000001</v>
      </c>
    </row>
    <row r="5437" spans="1:7" x14ac:dyDescent="0.15">
      <c r="A5437" s="53">
        <v>161031</v>
      </c>
      <c r="B5437" s="10" t="s">
        <v>2577</v>
      </c>
      <c r="C5437" s="53">
        <v>0.84199999999999997</v>
      </c>
      <c r="D5437" s="53">
        <v>0.51800000000000002</v>
      </c>
      <c r="E5437" s="55">
        <v>4.7999999999999996E-3</v>
      </c>
      <c r="F5437" s="53">
        <v>0.83799999999999997</v>
      </c>
      <c r="G5437" s="53">
        <v>0.51600000000000001</v>
      </c>
    </row>
    <row r="5438" spans="1:7" x14ac:dyDescent="0.15">
      <c r="A5438" s="52">
        <v>510170</v>
      </c>
      <c r="B5438" s="11" t="s">
        <v>2578</v>
      </c>
      <c r="C5438" s="52">
        <v>2.121</v>
      </c>
      <c r="D5438" s="52">
        <v>0.65800000000000003</v>
      </c>
      <c r="E5438" s="54">
        <v>4.7000000000000002E-3</v>
      </c>
      <c r="F5438" s="52">
        <v>2.1110000000000002</v>
      </c>
      <c r="G5438" s="52">
        <v>0.65500000000000003</v>
      </c>
    </row>
    <row r="5439" spans="1:7" x14ac:dyDescent="0.15">
      <c r="A5439" s="53">
        <v>165315</v>
      </c>
      <c r="B5439" s="10" t="s">
        <v>599</v>
      </c>
      <c r="C5439" s="53">
        <v>0.68330000000000002</v>
      </c>
      <c r="D5439" s="53">
        <v>0.75429999999999997</v>
      </c>
      <c r="E5439" s="55">
        <v>4.7000000000000002E-3</v>
      </c>
      <c r="F5439" s="53">
        <v>0.68010000000000004</v>
      </c>
      <c r="G5439" s="53">
        <v>0.75109999999999999</v>
      </c>
    </row>
    <row r="5440" spans="1:7" ht="30" x14ac:dyDescent="0.15">
      <c r="A5440" s="52">
        <v>2190</v>
      </c>
      <c r="B5440" s="11" t="s">
        <v>600</v>
      </c>
      <c r="C5440" s="52">
        <v>1.1758</v>
      </c>
      <c r="D5440" s="52">
        <v>1.1758</v>
      </c>
      <c r="E5440" s="54">
        <v>4.7000000000000002E-3</v>
      </c>
      <c r="F5440" s="52">
        <v>1.1702999999999999</v>
      </c>
      <c r="G5440" s="52">
        <v>1.1702999999999999</v>
      </c>
    </row>
    <row r="5441" spans="1:7" x14ac:dyDescent="0.15">
      <c r="A5441" s="53">
        <v>4951</v>
      </c>
      <c r="B5441" s="10" t="s">
        <v>601</v>
      </c>
      <c r="C5441" s="53">
        <v>1.071</v>
      </c>
      <c r="D5441" s="53">
        <v>1.071</v>
      </c>
      <c r="E5441" s="55">
        <v>4.7000000000000002E-3</v>
      </c>
      <c r="F5441" s="53">
        <v>1.0660000000000001</v>
      </c>
      <c r="G5441" s="53">
        <v>1.0660000000000001</v>
      </c>
    </row>
    <row r="5442" spans="1:7" x14ac:dyDescent="0.15">
      <c r="A5442" s="52">
        <v>165314</v>
      </c>
      <c r="B5442" s="11" t="s">
        <v>2579</v>
      </c>
      <c r="C5442" s="52">
        <v>1.29</v>
      </c>
      <c r="D5442" s="52">
        <v>1.29</v>
      </c>
      <c r="E5442" s="54">
        <v>4.7000000000000002E-3</v>
      </c>
      <c r="F5442" s="52">
        <v>1.284</v>
      </c>
      <c r="G5442" s="52">
        <v>1.284</v>
      </c>
    </row>
    <row r="5443" spans="1:7" x14ac:dyDescent="0.15">
      <c r="A5443" s="53">
        <v>240016</v>
      </c>
      <c r="B5443" s="10" t="s">
        <v>2580</v>
      </c>
      <c r="C5443" s="53">
        <v>1.9350000000000001</v>
      </c>
      <c r="D5443" s="53">
        <v>1.9650000000000001</v>
      </c>
      <c r="E5443" s="55">
        <v>4.7000000000000002E-3</v>
      </c>
      <c r="F5443" s="53">
        <v>1.9259999999999999</v>
      </c>
      <c r="G5443" s="53">
        <v>1.956</v>
      </c>
    </row>
    <row r="5444" spans="1:7" x14ac:dyDescent="0.15">
      <c r="A5444" s="52">
        <v>150105</v>
      </c>
      <c r="B5444" s="11" t="s">
        <v>2581</v>
      </c>
      <c r="C5444" s="52">
        <v>1.9596</v>
      </c>
      <c r="D5444" s="52">
        <v>1.9596</v>
      </c>
      <c r="E5444" s="54">
        <v>4.7000000000000002E-3</v>
      </c>
      <c r="F5444" s="52">
        <v>1.9504999999999999</v>
      </c>
      <c r="G5444" s="52">
        <v>1.9504999999999999</v>
      </c>
    </row>
    <row r="5445" spans="1:7" x14ac:dyDescent="0.15">
      <c r="A5445" s="53">
        <v>1518</v>
      </c>
      <c r="B5445" s="10" t="s">
        <v>602</v>
      </c>
      <c r="C5445" s="53">
        <v>1.5965</v>
      </c>
      <c r="D5445" s="53">
        <v>2.2364999999999999</v>
      </c>
      <c r="E5445" s="55">
        <v>4.7000000000000002E-3</v>
      </c>
      <c r="F5445" s="53">
        <v>1.5891</v>
      </c>
      <c r="G5445" s="53">
        <v>2.2290999999999999</v>
      </c>
    </row>
    <row r="5446" spans="1:7" ht="32" x14ac:dyDescent="0.15">
      <c r="A5446" s="52">
        <v>159924</v>
      </c>
      <c r="B5446" s="11" t="s">
        <v>2582</v>
      </c>
      <c r="C5446" s="52">
        <v>1.516</v>
      </c>
      <c r="D5446" s="52">
        <v>1.516</v>
      </c>
      <c r="E5446" s="54">
        <v>4.5999999999999999E-3</v>
      </c>
      <c r="F5446" s="52">
        <v>1.5089999999999999</v>
      </c>
      <c r="G5446" s="52">
        <v>1.5089999999999999</v>
      </c>
    </row>
    <row r="5447" spans="1:7" x14ac:dyDescent="0.15">
      <c r="A5447" s="53">
        <v>531020</v>
      </c>
      <c r="B5447" s="10" t="s">
        <v>2583</v>
      </c>
      <c r="C5447" s="53">
        <v>2.3879999999999999</v>
      </c>
      <c r="D5447" s="53">
        <v>2.3879999999999999</v>
      </c>
      <c r="E5447" s="55">
        <v>4.5999999999999999E-3</v>
      </c>
      <c r="F5447" s="53">
        <v>2.3769999999999998</v>
      </c>
      <c r="G5447" s="53">
        <v>2.3769999999999998</v>
      </c>
    </row>
    <row r="5448" spans="1:7" x14ac:dyDescent="0.15">
      <c r="A5448" s="52">
        <v>1614</v>
      </c>
      <c r="B5448" s="11" t="s">
        <v>603</v>
      </c>
      <c r="C5448" s="52">
        <v>0.91190000000000004</v>
      </c>
      <c r="D5448" s="52">
        <v>0.91190000000000004</v>
      </c>
      <c r="E5448" s="54">
        <v>4.5999999999999999E-3</v>
      </c>
      <c r="F5448" s="52">
        <v>0.90769999999999995</v>
      </c>
      <c r="G5448" s="52">
        <v>0.90769999999999995</v>
      </c>
    </row>
    <row r="5449" spans="1:7" x14ac:dyDescent="0.15">
      <c r="A5449" s="53">
        <v>510180</v>
      </c>
      <c r="B5449" s="10" t="s">
        <v>2584</v>
      </c>
      <c r="C5449" s="53">
        <v>3.6951999999999998</v>
      </c>
      <c r="D5449" s="53">
        <v>3.8105000000000002</v>
      </c>
      <c r="E5449" s="55">
        <v>4.5999999999999999E-3</v>
      </c>
      <c r="F5449" s="53">
        <v>3.6781999999999999</v>
      </c>
      <c r="G5449" s="53">
        <v>3.7947000000000002</v>
      </c>
    </row>
    <row r="5450" spans="1:7" x14ac:dyDescent="0.15">
      <c r="A5450" s="52">
        <v>165311</v>
      </c>
      <c r="B5450" s="11" t="s">
        <v>2585</v>
      </c>
      <c r="C5450" s="52">
        <v>1.3069999999999999</v>
      </c>
      <c r="D5450" s="52">
        <v>1.458</v>
      </c>
      <c r="E5450" s="54">
        <v>4.5999999999999999E-3</v>
      </c>
      <c r="F5450" s="52">
        <v>1.3009999999999999</v>
      </c>
      <c r="G5450" s="52">
        <v>1.452</v>
      </c>
    </row>
    <row r="5451" spans="1:7" x14ac:dyDescent="0.15">
      <c r="A5451" s="53">
        <v>519967</v>
      </c>
      <c r="B5451" s="10" t="s">
        <v>604</v>
      </c>
      <c r="C5451" s="53">
        <v>0.98089999999999999</v>
      </c>
      <c r="D5451" s="53">
        <v>0.98089999999999999</v>
      </c>
      <c r="E5451" s="55">
        <v>4.5999999999999999E-3</v>
      </c>
      <c r="F5451" s="53">
        <v>0.97640000000000005</v>
      </c>
      <c r="G5451" s="53">
        <v>0.97640000000000005</v>
      </c>
    </row>
    <row r="5452" spans="1:7" x14ac:dyDescent="0.15">
      <c r="A5452" s="52">
        <v>100038</v>
      </c>
      <c r="B5452" s="11" t="s">
        <v>2586</v>
      </c>
      <c r="C5452" s="52">
        <v>1.9630000000000001</v>
      </c>
      <c r="D5452" s="52">
        <v>1.9630000000000001</v>
      </c>
      <c r="E5452" s="54">
        <v>4.5999999999999999E-3</v>
      </c>
      <c r="F5452" s="52">
        <v>1.954</v>
      </c>
      <c r="G5452" s="52">
        <v>1.954</v>
      </c>
    </row>
    <row r="5453" spans="1:7" x14ac:dyDescent="0.15">
      <c r="A5453" s="53">
        <v>630006</v>
      </c>
      <c r="B5453" s="10" t="s">
        <v>605</v>
      </c>
      <c r="C5453" s="53">
        <v>1.3089999999999999</v>
      </c>
      <c r="D5453" s="53">
        <v>1.5389999999999999</v>
      </c>
      <c r="E5453" s="55">
        <v>4.5999999999999999E-3</v>
      </c>
      <c r="F5453" s="53">
        <v>1.3029999999999999</v>
      </c>
      <c r="G5453" s="53">
        <v>1.5329999999999999</v>
      </c>
    </row>
    <row r="5454" spans="1:7" x14ac:dyDescent="0.15">
      <c r="A5454" s="52">
        <v>2114</v>
      </c>
      <c r="B5454" s="11" t="s">
        <v>2587</v>
      </c>
      <c r="C5454" s="52">
        <v>1.1358999999999999</v>
      </c>
      <c r="D5454" s="52">
        <v>1.1358999999999999</v>
      </c>
      <c r="E5454" s="54">
        <v>4.5999999999999999E-3</v>
      </c>
      <c r="F5454" s="52">
        <v>1.1307</v>
      </c>
      <c r="G5454" s="52">
        <v>1.1307</v>
      </c>
    </row>
    <row r="5455" spans="1:7" x14ac:dyDescent="0.15">
      <c r="A5455" s="53">
        <v>1170</v>
      </c>
      <c r="B5455" s="10" t="s">
        <v>606</v>
      </c>
      <c r="C5455" s="53">
        <v>1.099</v>
      </c>
      <c r="D5455" s="53">
        <v>1.099</v>
      </c>
      <c r="E5455" s="55">
        <v>4.5999999999999999E-3</v>
      </c>
      <c r="F5455" s="53">
        <v>1.0940000000000001</v>
      </c>
      <c r="G5455" s="53">
        <v>1.0940000000000001</v>
      </c>
    </row>
    <row r="5456" spans="1:7" ht="31" x14ac:dyDescent="0.15">
      <c r="A5456" s="52">
        <v>501023</v>
      </c>
      <c r="B5456" s="11" t="s">
        <v>2588</v>
      </c>
      <c r="C5456" s="52">
        <v>1.2313000000000001</v>
      </c>
      <c r="D5456" s="52">
        <v>1.2313000000000001</v>
      </c>
      <c r="E5456" s="54">
        <v>4.5999999999999999E-3</v>
      </c>
      <c r="F5456" s="52">
        <v>1.2257</v>
      </c>
      <c r="G5456" s="52">
        <v>1.2257</v>
      </c>
    </row>
    <row r="5457" spans="1:7" ht="31" x14ac:dyDescent="0.15">
      <c r="A5457" s="53">
        <v>159939</v>
      </c>
      <c r="B5457" s="10" t="s">
        <v>2589</v>
      </c>
      <c r="C5457" s="53">
        <v>1.0789</v>
      </c>
      <c r="D5457" s="53">
        <v>1.0789</v>
      </c>
      <c r="E5457" s="55">
        <v>4.5999999999999999E-3</v>
      </c>
      <c r="F5457" s="53">
        <v>1.0740000000000001</v>
      </c>
      <c r="G5457" s="53">
        <v>1.0740000000000001</v>
      </c>
    </row>
    <row r="5458" spans="1:7" x14ac:dyDescent="0.15">
      <c r="A5458" s="52">
        <v>1616</v>
      </c>
      <c r="B5458" s="11" t="s">
        <v>607</v>
      </c>
      <c r="C5458" s="52">
        <v>1.542</v>
      </c>
      <c r="D5458" s="52">
        <v>1.542</v>
      </c>
      <c r="E5458" s="54">
        <v>4.5999999999999999E-3</v>
      </c>
      <c r="F5458" s="52">
        <v>1.5349999999999999</v>
      </c>
      <c r="G5458" s="52">
        <v>1.5349999999999999</v>
      </c>
    </row>
    <row r="5459" spans="1:7" ht="31" x14ac:dyDescent="0.15">
      <c r="A5459" s="53">
        <v>3232</v>
      </c>
      <c r="B5459" s="10" t="s">
        <v>2590</v>
      </c>
      <c r="C5459" s="53">
        <v>1.1020000000000001</v>
      </c>
      <c r="D5459" s="53">
        <v>1.1020000000000001</v>
      </c>
      <c r="E5459" s="55">
        <v>4.5999999999999999E-3</v>
      </c>
      <c r="F5459" s="53">
        <v>1.097</v>
      </c>
      <c r="G5459" s="53">
        <v>1.097</v>
      </c>
    </row>
    <row r="5460" spans="1:7" x14ac:dyDescent="0.15">
      <c r="A5460" s="52">
        <v>1119</v>
      </c>
      <c r="B5460" s="11" t="s">
        <v>608</v>
      </c>
      <c r="C5460" s="52">
        <v>1.1040000000000001</v>
      </c>
      <c r="D5460" s="52">
        <v>1.1220000000000001</v>
      </c>
      <c r="E5460" s="54">
        <v>4.4999999999999997E-3</v>
      </c>
      <c r="F5460" s="52">
        <v>1.099</v>
      </c>
      <c r="G5460" s="52">
        <v>1.117</v>
      </c>
    </row>
    <row r="5461" spans="1:7" x14ac:dyDescent="0.15">
      <c r="A5461" s="53">
        <v>2115</v>
      </c>
      <c r="B5461" s="10" t="s">
        <v>2591</v>
      </c>
      <c r="C5461" s="53">
        <v>1.1285000000000001</v>
      </c>
      <c r="D5461" s="53">
        <v>1.1285000000000001</v>
      </c>
      <c r="E5461" s="55">
        <v>4.4999999999999997E-3</v>
      </c>
      <c r="F5461" s="53">
        <v>1.1234</v>
      </c>
      <c r="G5461" s="53">
        <v>1.1234</v>
      </c>
    </row>
    <row r="5462" spans="1:7" x14ac:dyDescent="0.15">
      <c r="A5462" s="52">
        <v>530020</v>
      </c>
      <c r="B5462" s="11" t="s">
        <v>2592</v>
      </c>
      <c r="C5462" s="52">
        <v>2.4369999999999998</v>
      </c>
      <c r="D5462" s="52">
        <v>2.4369999999999998</v>
      </c>
      <c r="E5462" s="54">
        <v>4.4999999999999997E-3</v>
      </c>
      <c r="F5462" s="52">
        <v>2.4260000000000002</v>
      </c>
      <c r="G5462" s="52">
        <v>2.4260000000000002</v>
      </c>
    </row>
    <row r="5463" spans="1:7" ht="31" x14ac:dyDescent="0.15">
      <c r="A5463" s="53">
        <v>3233</v>
      </c>
      <c r="B5463" s="10" t="s">
        <v>2593</v>
      </c>
      <c r="C5463" s="53">
        <v>1.1100000000000001</v>
      </c>
      <c r="D5463" s="53">
        <v>1.1100000000000001</v>
      </c>
      <c r="E5463" s="55">
        <v>4.4999999999999997E-3</v>
      </c>
      <c r="F5463" s="53">
        <v>1.105</v>
      </c>
      <c r="G5463" s="53">
        <v>1.105</v>
      </c>
    </row>
    <row r="5464" spans="1:7" x14ac:dyDescent="0.15">
      <c r="A5464" s="52">
        <v>310518</v>
      </c>
      <c r="B5464" s="11" t="s">
        <v>609</v>
      </c>
      <c r="C5464" s="52">
        <v>1.3380000000000001</v>
      </c>
      <c r="D5464" s="52">
        <v>1.488</v>
      </c>
      <c r="E5464" s="54">
        <v>4.4999999999999997E-3</v>
      </c>
      <c r="F5464" s="52">
        <v>1.3320000000000001</v>
      </c>
      <c r="G5464" s="52">
        <v>1.482</v>
      </c>
    </row>
    <row r="5465" spans="1:7" x14ac:dyDescent="0.15">
      <c r="A5465" s="53">
        <v>257060</v>
      </c>
      <c r="B5465" s="10" t="s">
        <v>2594</v>
      </c>
      <c r="C5465" s="53">
        <v>0.67</v>
      </c>
      <c r="D5465" s="53">
        <v>0.67</v>
      </c>
      <c r="E5465" s="55">
        <v>4.4999999999999997E-3</v>
      </c>
      <c r="F5465" s="53">
        <v>0.66700000000000004</v>
      </c>
      <c r="G5465" s="53">
        <v>0.66700000000000004</v>
      </c>
    </row>
    <row r="5466" spans="1:7" x14ac:dyDescent="0.15">
      <c r="A5466" s="52">
        <v>1284</v>
      </c>
      <c r="B5466" s="11" t="s">
        <v>2595</v>
      </c>
      <c r="C5466" s="52">
        <v>1.1051</v>
      </c>
      <c r="D5466" s="52">
        <v>1.1920999999999999</v>
      </c>
      <c r="E5466" s="54">
        <v>4.4999999999999997E-3</v>
      </c>
      <c r="F5466" s="52">
        <v>1.1002000000000001</v>
      </c>
      <c r="G5466" s="52">
        <v>1.1872</v>
      </c>
    </row>
    <row r="5467" spans="1:7" x14ac:dyDescent="0.15">
      <c r="A5467" s="53">
        <v>150252</v>
      </c>
      <c r="B5467" s="10" t="s">
        <v>2596</v>
      </c>
      <c r="C5467" s="53">
        <v>1.3540000000000001</v>
      </c>
      <c r="D5467" s="53">
        <v>0.437</v>
      </c>
      <c r="E5467" s="55">
        <v>4.4999999999999997E-3</v>
      </c>
      <c r="F5467" s="53">
        <v>1.3480000000000001</v>
      </c>
      <c r="G5467" s="53">
        <v>0.435</v>
      </c>
    </row>
    <row r="5468" spans="1:7" x14ac:dyDescent="0.15">
      <c r="A5468" s="52">
        <v>1283</v>
      </c>
      <c r="B5468" s="11" t="s">
        <v>2597</v>
      </c>
      <c r="C5468" s="52">
        <v>1.1069</v>
      </c>
      <c r="D5468" s="52">
        <v>1.2748999999999999</v>
      </c>
      <c r="E5468" s="54">
        <v>4.4000000000000003E-3</v>
      </c>
      <c r="F5468" s="52">
        <v>1.1020000000000001</v>
      </c>
      <c r="G5468" s="52">
        <v>1.27</v>
      </c>
    </row>
    <row r="5469" spans="1:7" x14ac:dyDescent="0.15">
      <c r="A5469" s="53">
        <v>470007</v>
      </c>
      <c r="B5469" s="10" t="s">
        <v>610</v>
      </c>
      <c r="C5469" s="53">
        <v>1.131</v>
      </c>
      <c r="D5469" s="53">
        <v>1.2669999999999999</v>
      </c>
      <c r="E5469" s="55">
        <v>4.4000000000000003E-3</v>
      </c>
      <c r="F5469" s="53">
        <v>1.1259999999999999</v>
      </c>
      <c r="G5469" s="53">
        <v>1.262</v>
      </c>
    </row>
    <row r="5470" spans="1:7" x14ac:dyDescent="0.15">
      <c r="A5470" s="52">
        <v>150176</v>
      </c>
      <c r="B5470" s="11" t="s">
        <v>2598</v>
      </c>
      <c r="C5470" s="52">
        <v>1.2226999999999999</v>
      </c>
      <c r="D5470" s="52">
        <v>0</v>
      </c>
      <c r="E5470" s="54">
        <v>4.4000000000000003E-3</v>
      </c>
      <c r="F5470" s="52">
        <v>1.2173</v>
      </c>
      <c r="G5470" s="52">
        <v>0</v>
      </c>
    </row>
    <row r="5471" spans="1:7" ht="30" x14ac:dyDescent="0.15">
      <c r="A5471" s="53">
        <v>160221</v>
      </c>
      <c r="B5471" s="10" t="s">
        <v>611</v>
      </c>
      <c r="C5471" s="53">
        <v>1.1333</v>
      </c>
      <c r="D5471" s="53">
        <v>0.79569999999999996</v>
      </c>
      <c r="E5471" s="55">
        <v>4.4000000000000003E-3</v>
      </c>
      <c r="F5471" s="53">
        <v>1.1283000000000001</v>
      </c>
      <c r="G5471" s="53">
        <v>0.79239999999999999</v>
      </c>
    </row>
    <row r="5472" spans="1:7" x14ac:dyDescent="0.15">
      <c r="A5472" s="52">
        <v>40180</v>
      </c>
      <c r="B5472" s="11" t="s">
        <v>2599</v>
      </c>
      <c r="C5472" s="52">
        <v>1.522</v>
      </c>
      <c r="D5472" s="52">
        <v>1.522</v>
      </c>
      <c r="E5472" s="54">
        <v>4.4000000000000003E-3</v>
      </c>
      <c r="F5472" s="52">
        <v>1.5153000000000001</v>
      </c>
      <c r="G5472" s="52">
        <v>1.5153000000000001</v>
      </c>
    </row>
    <row r="5473" spans="1:7" x14ac:dyDescent="0.15">
      <c r="A5473" s="53">
        <v>163116</v>
      </c>
      <c r="B5473" s="10" t="s">
        <v>612</v>
      </c>
      <c r="C5473" s="53">
        <v>1.1615</v>
      </c>
      <c r="D5473" s="53">
        <v>0.76839999999999997</v>
      </c>
      <c r="E5473" s="55">
        <v>4.4000000000000003E-3</v>
      </c>
      <c r="F5473" s="53">
        <v>1.1564000000000001</v>
      </c>
      <c r="G5473" s="53">
        <v>0.7651</v>
      </c>
    </row>
    <row r="5474" spans="1:7" x14ac:dyDescent="0.15">
      <c r="A5474" s="52">
        <v>1426</v>
      </c>
      <c r="B5474" s="11" t="s">
        <v>2600</v>
      </c>
      <c r="C5474" s="52">
        <v>1.1657999999999999</v>
      </c>
      <c r="D5474" s="52">
        <v>1.1657999999999999</v>
      </c>
      <c r="E5474" s="54">
        <v>4.4000000000000003E-3</v>
      </c>
      <c r="F5474" s="52">
        <v>1.1607000000000001</v>
      </c>
      <c r="G5474" s="52">
        <v>1.1607000000000001</v>
      </c>
    </row>
    <row r="5475" spans="1:7" x14ac:dyDescent="0.15">
      <c r="A5475" s="53">
        <v>590001</v>
      </c>
      <c r="B5475" s="10" t="s">
        <v>613</v>
      </c>
      <c r="C5475" s="53">
        <v>1.3262</v>
      </c>
      <c r="D5475" s="53">
        <v>2.5461999999999998</v>
      </c>
      <c r="E5475" s="55">
        <v>4.4000000000000003E-3</v>
      </c>
      <c r="F5475" s="53">
        <v>1.3204</v>
      </c>
      <c r="G5475" s="53">
        <v>2.5404</v>
      </c>
    </row>
    <row r="5476" spans="1:7" ht="32" x14ac:dyDescent="0.15">
      <c r="A5476" s="52">
        <v>150174</v>
      </c>
      <c r="B5476" s="11" t="s">
        <v>2601</v>
      </c>
      <c r="C5476" s="52">
        <v>0.45800000000000002</v>
      </c>
      <c r="D5476" s="52">
        <v>2.089</v>
      </c>
      <c r="E5476" s="54">
        <v>4.4000000000000003E-3</v>
      </c>
      <c r="F5476" s="52">
        <v>0.45600000000000002</v>
      </c>
      <c r="G5476" s="52">
        <v>2.089</v>
      </c>
    </row>
    <row r="5477" spans="1:7" x14ac:dyDescent="0.15">
      <c r="A5477" s="53">
        <v>519110</v>
      </c>
      <c r="B5477" s="10" t="s">
        <v>614</v>
      </c>
      <c r="C5477" s="53">
        <v>1.3740000000000001</v>
      </c>
      <c r="D5477" s="53">
        <v>1.637</v>
      </c>
      <c r="E5477" s="55">
        <v>4.4000000000000003E-3</v>
      </c>
      <c r="F5477" s="53">
        <v>1.3680000000000001</v>
      </c>
      <c r="G5477" s="53">
        <v>1.631</v>
      </c>
    </row>
    <row r="5478" spans="1:7" ht="30" x14ac:dyDescent="0.15">
      <c r="A5478" s="52">
        <v>164907</v>
      </c>
      <c r="B5478" s="11" t="s">
        <v>615</v>
      </c>
      <c r="C5478" s="52">
        <v>0.91700000000000004</v>
      </c>
      <c r="D5478" s="52">
        <v>0.625</v>
      </c>
      <c r="E5478" s="54">
        <v>4.4000000000000003E-3</v>
      </c>
      <c r="F5478" s="52">
        <v>0.91300000000000003</v>
      </c>
      <c r="G5478" s="52">
        <v>0.622</v>
      </c>
    </row>
    <row r="5479" spans="1:7" ht="31" x14ac:dyDescent="0.15">
      <c r="A5479" s="53">
        <v>2335</v>
      </c>
      <c r="B5479" s="10" t="s">
        <v>2602</v>
      </c>
      <c r="C5479" s="53">
        <v>1.3991</v>
      </c>
      <c r="D5479" s="53">
        <v>1.3991</v>
      </c>
      <c r="E5479" s="55">
        <v>4.4000000000000003E-3</v>
      </c>
      <c r="F5479" s="53">
        <v>1.393</v>
      </c>
      <c r="G5479" s="53">
        <v>1.393</v>
      </c>
    </row>
    <row r="5480" spans="1:7" x14ac:dyDescent="0.15">
      <c r="A5480" s="52">
        <v>519095</v>
      </c>
      <c r="B5480" s="11" t="s">
        <v>616</v>
      </c>
      <c r="C5480" s="52">
        <v>1.84</v>
      </c>
      <c r="D5480" s="52">
        <v>2.74</v>
      </c>
      <c r="E5480" s="54">
        <v>4.4000000000000003E-3</v>
      </c>
      <c r="F5480" s="52">
        <v>1.8320000000000001</v>
      </c>
      <c r="G5480" s="52">
        <v>2.7320000000000002</v>
      </c>
    </row>
    <row r="5481" spans="1:7" x14ac:dyDescent="0.15">
      <c r="A5481" s="53">
        <v>1420</v>
      </c>
      <c r="B5481" s="10" t="s">
        <v>2603</v>
      </c>
      <c r="C5481" s="53">
        <v>1.1752</v>
      </c>
      <c r="D5481" s="53">
        <v>1.1752</v>
      </c>
      <c r="E5481" s="55">
        <v>4.4000000000000003E-3</v>
      </c>
      <c r="F5481" s="53">
        <v>1.1700999999999999</v>
      </c>
      <c r="G5481" s="53">
        <v>1.1700999999999999</v>
      </c>
    </row>
    <row r="5482" spans="1:7" ht="31" x14ac:dyDescent="0.15">
      <c r="A5482" s="52">
        <v>2334</v>
      </c>
      <c r="B5482" s="11" t="s">
        <v>2604</v>
      </c>
      <c r="C5482" s="52">
        <v>1.4101999999999999</v>
      </c>
      <c r="D5482" s="52">
        <v>1.4101999999999999</v>
      </c>
      <c r="E5482" s="54">
        <v>4.3E-3</v>
      </c>
      <c r="F5482" s="52">
        <v>1.4040999999999999</v>
      </c>
      <c r="G5482" s="52">
        <v>1.4040999999999999</v>
      </c>
    </row>
    <row r="5483" spans="1:7" x14ac:dyDescent="0.15">
      <c r="A5483" s="53">
        <v>150189</v>
      </c>
      <c r="B5483" s="10" t="s">
        <v>2605</v>
      </c>
      <c r="C5483" s="53">
        <v>0.69699999999999995</v>
      </c>
      <c r="D5483" s="53">
        <v>1.79</v>
      </c>
      <c r="E5483" s="55">
        <v>4.3E-3</v>
      </c>
      <c r="F5483" s="53">
        <v>0.69399999999999995</v>
      </c>
      <c r="G5483" s="53">
        <v>1.7869999999999999</v>
      </c>
    </row>
    <row r="5484" spans="1:7" x14ac:dyDescent="0.15">
      <c r="A5484" s="52">
        <v>519694</v>
      </c>
      <c r="B5484" s="11" t="s">
        <v>617</v>
      </c>
      <c r="C5484" s="52">
        <v>0.99990000000000001</v>
      </c>
      <c r="D5484" s="52">
        <v>1.2149000000000001</v>
      </c>
      <c r="E5484" s="54">
        <v>4.3E-3</v>
      </c>
      <c r="F5484" s="52">
        <v>0.99560000000000004</v>
      </c>
      <c r="G5484" s="52">
        <v>1.2105999999999999</v>
      </c>
    </row>
    <row r="5485" spans="1:7" x14ac:dyDescent="0.15">
      <c r="A5485" s="53">
        <v>2974</v>
      </c>
      <c r="B5485" s="10" t="s">
        <v>2606</v>
      </c>
      <c r="C5485" s="53">
        <v>1.01</v>
      </c>
      <c r="D5485" s="53">
        <v>1.01</v>
      </c>
      <c r="E5485" s="55">
        <v>4.3E-3</v>
      </c>
      <c r="F5485" s="53">
        <v>1.0057</v>
      </c>
      <c r="G5485" s="53">
        <v>1.0057</v>
      </c>
    </row>
    <row r="5486" spans="1:7" x14ac:dyDescent="0.15">
      <c r="A5486" s="52">
        <v>942</v>
      </c>
      <c r="B5486" s="11" t="s">
        <v>2607</v>
      </c>
      <c r="C5486" s="52">
        <v>1.0112000000000001</v>
      </c>
      <c r="D5486" s="52">
        <v>1.0112000000000001</v>
      </c>
      <c r="E5486" s="54">
        <v>4.3E-3</v>
      </c>
      <c r="F5486" s="52">
        <v>1.0068999999999999</v>
      </c>
      <c r="G5486" s="52">
        <v>1.0068999999999999</v>
      </c>
    </row>
    <row r="5487" spans="1:7" ht="31" x14ac:dyDescent="0.15">
      <c r="A5487" s="53">
        <v>501002</v>
      </c>
      <c r="B5487" s="10" t="s">
        <v>2608</v>
      </c>
      <c r="C5487" s="53">
        <v>0.94299999999999995</v>
      </c>
      <c r="D5487" s="53">
        <v>0.94299999999999995</v>
      </c>
      <c r="E5487" s="55">
        <v>4.3E-3</v>
      </c>
      <c r="F5487" s="53">
        <v>0.93899999999999995</v>
      </c>
      <c r="G5487" s="53">
        <v>0.93899999999999995</v>
      </c>
    </row>
    <row r="5488" spans="1:7" x14ac:dyDescent="0.15">
      <c r="A5488" s="52">
        <v>3876</v>
      </c>
      <c r="B5488" s="11" t="s">
        <v>2609</v>
      </c>
      <c r="C5488" s="52">
        <v>1.3692</v>
      </c>
      <c r="D5488" s="52">
        <v>1.3692</v>
      </c>
      <c r="E5488" s="54">
        <v>4.3E-3</v>
      </c>
      <c r="F5488" s="52">
        <v>1.3633999999999999</v>
      </c>
      <c r="G5488" s="52">
        <v>1.3633999999999999</v>
      </c>
    </row>
    <row r="5489" spans="1:7" x14ac:dyDescent="0.15">
      <c r="A5489" s="53">
        <v>320015</v>
      </c>
      <c r="B5489" s="10" t="s">
        <v>618</v>
      </c>
      <c r="C5489" s="53">
        <v>1.1681999999999999</v>
      </c>
      <c r="D5489" s="53">
        <v>1.1681999999999999</v>
      </c>
      <c r="E5489" s="55">
        <v>4.1999999999999997E-3</v>
      </c>
      <c r="F5489" s="53">
        <v>1.1633</v>
      </c>
      <c r="G5489" s="53">
        <v>1.1633</v>
      </c>
    </row>
    <row r="5490" spans="1:7" x14ac:dyDescent="0.15">
      <c r="A5490" s="52">
        <v>410006</v>
      </c>
      <c r="B5490" s="11" t="s">
        <v>619</v>
      </c>
      <c r="C5490" s="52">
        <v>1.4796</v>
      </c>
      <c r="D5490" s="52">
        <v>1.6395999999999999</v>
      </c>
      <c r="E5490" s="54">
        <v>4.1999999999999997E-3</v>
      </c>
      <c r="F5490" s="52">
        <v>1.4734</v>
      </c>
      <c r="G5490" s="52">
        <v>1.6334</v>
      </c>
    </row>
    <row r="5491" spans="1:7" ht="31" x14ac:dyDescent="0.15">
      <c r="A5491" s="53">
        <v>5232</v>
      </c>
      <c r="B5491" s="10" t="s">
        <v>2610</v>
      </c>
      <c r="C5491" s="53">
        <v>1.0270999999999999</v>
      </c>
      <c r="D5491" s="53">
        <v>1.0270999999999999</v>
      </c>
      <c r="E5491" s="55">
        <v>4.1999999999999997E-3</v>
      </c>
      <c r="F5491" s="53">
        <v>1.0227999999999999</v>
      </c>
      <c r="G5491" s="53">
        <v>1.0227999999999999</v>
      </c>
    </row>
    <row r="5492" spans="1:7" ht="31" x14ac:dyDescent="0.15">
      <c r="A5492" s="52">
        <v>5231</v>
      </c>
      <c r="B5492" s="11" t="s">
        <v>2611</v>
      </c>
      <c r="C5492" s="52">
        <v>1.0274000000000001</v>
      </c>
      <c r="D5492" s="52">
        <v>1.0274000000000001</v>
      </c>
      <c r="E5492" s="54">
        <v>4.1999999999999997E-3</v>
      </c>
      <c r="F5492" s="52">
        <v>1.0230999999999999</v>
      </c>
      <c r="G5492" s="52">
        <v>1.0230999999999999</v>
      </c>
    </row>
    <row r="5493" spans="1:7" x14ac:dyDescent="0.15">
      <c r="A5493" s="53">
        <v>519180</v>
      </c>
      <c r="B5493" s="10" t="s">
        <v>2612</v>
      </c>
      <c r="C5493" s="53">
        <v>1.0036</v>
      </c>
      <c r="D5493" s="53">
        <v>3.3435999999999999</v>
      </c>
      <c r="E5493" s="55">
        <v>4.1999999999999997E-3</v>
      </c>
      <c r="F5493" s="53">
        <v>0.99939999999999996</v>
      </c>
      <c r="G5493" s="53">
        <v>3.3393999999999999</v>
      </c>
    </row>
    <row r="5494" spans="1:7" ht="30" x14ac:dyDescent="0.15">
      <c r="A5494" s="52">
        <v>502036</v>
      </c>
      <c r="B5494" s="11" t="s">
        <v>620</v>
      </c>
      <c r="C5494" s="52">
        <v>0.93969999999999998</v>
      </c>
      <c r="D5494" s="52">
        <v>0.65759999999999996</v>
      </c>
      <c r="E5494" s="54">
        <v>4.1999999999999997E-3</v>
      </c>
      <c r="F5494" s="52">
        <v>0.93579999999999997</v>
      </c>
      <c r="G5494" s="52">
        <v>0.65500000000000003</v>
      </c>
    </row>
    <row r="5495" spans="1:7" x14ac:dyDescent="0.15">
      <c r="A5495" s="53">
        <v>4505</v>
      </c>
      <c r="B5495" s="10" t="s">
        <v>621</v>
      </c>
      <c r="C5495" s="53">
        <v>1.216</v>
      </c>
      <c r="D5495" s="53">
        <v>1.216</v>
      </c>
      <c r="E5495" s="55">
        <v>4.1000000000000003E-3</v>
      </c>
      <c r="F5495" s="53">
        <v>1.2110000000000001</v>
      </c>
      <c r="G5495" s="53">
        <v>1.2110000000000001</v>
      </c>
    </row>
    <row r="5496" spans="1:7" x14ac:dyDescent="0.15">
      <c r="A5496" s="52">
        <v>3985</v>
      </c>
      <c r="B5496" s="11" t="s">
        <v>2613</v>
      </c>
      <c r="C5496" s="52">
        <v>1.1468</v>
      </c>
      <c r="D5496" s="52">
        <v>1.1468</v>
      </c>
      <c r="E5496" s="54">
        <v>4.1000000000000003E-3</v>
      </c>
      <c r="F5496" s="52">
        <v>1.1420999999999999</v>
      </c>
      <c r="G5496" s="52">
        <v>1.1420999999999999</v>
      </c>
    </row>
    <row r="5497" spans="1:7" x14ac:dyDescent="0.15">
      <c r="A5497" s="53">
        <v>159909</v>
      </c>
      <c r="B5497" s="10" t="s">
        <v>2614</v>
      </c>
      <c r="C5497" s="53">
        <v>5.3710000000000004</v>
      </c>
      <c r="D5497" s="53">
        <v>1.6519999999999999</v>
      </c>
      <c r="E5497" s="55">
        <v>4.1000000000000003E-3</v>
      </c>
      <c r="F5497" s="53">
        <v>5.3490000000000002</v>
      </c>
      <c r="G5497" s="53">
        <v>1.645</v>
      </c>
    </row>
    <row r="5498" spans="1:7" x14ac:dyDescent="0.15">
      <c r="A5498" s="52">
        <v>3984</v>
      </c>
      <c r="B5498" s="11" t="s">
        <v>2615</v>
      </c>
      <c r="C5498" s="52">
        <v>1.1519999999999999</v>
      </c>
      <c r="D5498" s="52">
        <v>1.1519999999999999</v>
      </c>
      <c r="E5498" s="54">
        <v>4.1000000000000003E-3</v>
      </c>
      <c r="F5498" s="52">
        <v>1.1473</v>
      </c>
      <c r="G5498" s="52">
        <v>1.1473</v>
      </c>
    </row>
    <row r="5499" spans="1:7" x14ac:dyDescent="0.15">
      <c r="A5499" s="53">
        <v>2564</v>
      </c>
      <c r="B5499" s="10" t="s">
        <v>622</v>
      </c>
      <c r="C5499" s="53">
        <v>0.98099999999999998</v>
      </c>
      <c r="D5499" s="53">
        <v>1.331</v>
      </c>
      <c r="E5499" s="55">
        <v>4.1000000000000003E-3</v>
      </c>
      <c r="F5499" s="53">
        <v>0.97699999999999998</v>
      </c>
      <c r="G5499" s="53">
        <v>1.327</v>
      </c>
    </row>
    <row r="5500" spans="1:7" x14ac:dyDescent="0.15">
      <c r="A5500" s="52">
        <v>519947</v>
      </c>
      <c r="B5500" s="11" t="s">
        <v>623</v>
      </c>
      <c r="C5500" s="52">
        <v>0.93740000000000001</v>
      </c>
      <c r="D5500" s="52">
        <v>0.93740000000000001</v>
      </c>
      <c r="E5500" s="54">
        <v>4.1000000000000003E-3</v>
      </c>
      <c r="F5500" s="52">
        <v>0.93359999999999999</v>
      </c>
      <c r="G5500" s="52">
        <v>0.93359999999999999</v>
      </c>
    </row>
    <row r="5501" spans="1:7" ht="32" x14ac:dyDescent="0.15">
      <c r="A5501" s="53">
        <v>150136</v>
      </c>
      <c r="B5501" s="10" t="s">
        <v>2616</v>
      </c>
      <c r="C5501" s="53">
        <v>1.2410000000000001</v>
      </c>
      <c r="D5501" s="53">
        <v>1.2410000000000001</v>
      </c>
      <c r="E5501" s="55">
        <v>4.0000000000000001E-3</v>
      </c>
      <c r="F5501" s="53">
        <v>1.236</v>
      </c>
      <c r="G5501" s="53">
        <v>1.236</v>
      </c>
    </row>
    <row r="5502" spans="1:7" x14ac:dyDescent="0.15">
      <c r="A5502" s="52">
        <v>207</v>
      </c>
      <c r="B5502" s="11" t="s">
        <v>2617</v>
      </c>
      <c r="C5502" s="52">
        <v>1.244</v>
      </c>
      <c r="D5502" s="52">
        <v>1.254</v>
      </c>
      <c r="E5502" s="54">
        <v>4.0000000000000001E-3</v>
      </c>
      <c r="F5502" s="52">
        <v>1.2390000000000001</v>
      </c>
      <c r="G5502" s="52">
        <v>1.2490000000000001</v>
      </c>
    </row>
    <row r="5503" spans="1:7" x14ac:dyDescent="0.15">
      <c r="A5503" s="53">
        <v>590006</v>
      </c>
      <c r="B5503" s="10" t="s">
        <v>624</v>
      </c>
      <c r="C5503" s="53">
        <v>1.992</v>
      </c>
      <c r="D5503" s="53">
        <v>1.992</v>
      </c>
      <c r="E5503" s="55">
        <v>4.0000000000000001E-3</v>
      </c>
      <c r="F5503" s="53">
        <v>1.984</v>
      </c>
      <c r="G5503" s="53">
        <v>1.984</v>
      </c>
    </row>
    <row r="5504" spans="1:7" x14ac:dyDescent="0.15">
      <c r="A5504" s="52">
        <v>580005</v>
      </c>
      <c r="B5504" s="11" t="s">
        <v>625</v>
      </c>
      <c r="C5504" s="52">
        <v>0.99780000000000002</v>
      </c>
      <c r="D5504" s="52">
        <v>1.5178</v>
      </c>
      <c r="E5504" s="54">
        <v>4.0000000000000001E-3</v>
      </c>
      <c r="F5504" s="52">
        <v>0.99380000000000002</v>
      </c>
      <c r="G5504" s="52">
        <v>1.5138</v>
      </c>
    </row>
    <row r="5505" spans="1:7" x14ac:dyDescent="0.15">
      <c r="A5505" s="53">
        <v>210001</v>
      </c>
      <c r="B5505" s="10" t="s">
        <v>626</v>
      </c>
      <c r="C5505" s="53">
        <v>1.0499000000000001</v>
      </c>
      <c r="D5505" s="53">
        <v>2.9744000000000002</v>
      </c>
      <c r="E5505" s="55">
        <v>4.0000000000000001E-3</v>
      </c>
      <c r="F5505" s="53">
        <v>1.0457000000000001</v>
      </c>
      <c r="G5505" s="53">
        <v>2.968</v>
      </c>
    </row>
    <row r="5506" spans="1:7" x14ac:dyDescent="0.15">
      <c r="A5506" s="52">
        <v>2779</v>
      </c>
      <c r="B5506" s="11" t="s">
        <v>2618</v>
      </c>
      <c r="C5506" s="52">
        <v>1.256</v>
      </c>
      <c r="D5506" s="52">
        <v>1.756</v>
      </c>
      <c r="E5506" s="54">
        <v>4.0000000000000001E-3</v>
      </c>
      <c r="F5506" s="52">
        <v>1.2509999999999999</v>
      </c>
      <c r="G5506" s="52">
        <v>1.7509999999999999</v>
      </c>
    </row>
    <row r="5507" spans="1:7" x14ac:dyDescent="0.15">
      <c r="A5507" s="53">
        <v>76</v>
      </c>
      <c r="B5507" s="10" t="s">
        <v>2619</v>
      </c>
      <c r="C5507" s="53">
        <v>0.25259999999999999</v>
      </c>
      <c r="D5507" s="53">
        <v>0.25259999999999999</v>
      </c>
      <c r="E5507" s="55">
        <v>4.0000000000000001E-3</v>
      </c>
      <c r="F5507" s="53">
        <v>0.25159999999999999</v>
      </c>
      <c r="G5507" s="53">
        <v>0.25159999999999999</v>
      </c>
    </row>
    <row r="5508" spans="1:7" x14ac:dyDescent="0.15">
      <c r="A5508" s="52">
        <v>75</v>
      </c>
      <c r="B5508" s="11" t="s">
        <v>2620</v>
      </c>
      <c r="C5508" s="52">
        <v>0.25259999999999999</v>
      </c>
      <c r="D5508" s="52">
        <v>0.25259999999999999</v>
      </c>
      <c r="E5508" s="54">
        <v>4.0000000000000001E-3</v>
      </c>
      <c r="F5508" s="52">
        <v>0.25159999999999999</v>
      </c>
      <c r="G5508" s="52">
        <v>0.25159999999999999</v>
      </c>
    </row>
    <row r="5509" spans="1:7" ht="31" x14ac:dyDescent="0.15">
      <c r="A5509" s="53">
        <v>160519</v>
      </c>
      <c r="B5509" s="10" t="s">
        <v>2621</v>
      </c>
      <c r="C5509" s="53">
        <v>1.0149999999999999</v>
      </c>
      <c r="D5509" s="53">
        <v>1.0149999999999999</v>
      </c>
      <c r="E5509" s="55">
        <v>4.0000000000000001E-3</v>
      </c>
      <c r="F5509" s="53">
        <v>1.0109999999999999</v>
      </c>
      <c r="G5509" s="53">
        <v>1.0109999999999999</v>
      </c>
    </row>
    <row r="5510" spans="1:7" x14ac:dyDescent="0.15">
      <c r="A5510" s="52">
        <v>80010</v>
      </c>
      <c r="B5510" s="11" t="s">
        <v>2622</v>
      </c>
      <c r="C5510" s="52">
        <v>1.016</v>
      </c>
      <c r="D5510" s="52">
        <v>1.286</v>
      </c>
      <c r="E5510" s="54">
        <v>4.0000000000000001E-3</v>
      </c>
      <c r="F5510" s="52">
        <v>1.012</v>
      </c>
      <c r="G5510" s="52">
        <v>1.282</v>
      </c>
    </row>
    <row r="5511" spans="1:7" x14ac:dyDescent="0.15">
      <c r="A5511" s="53">
        <v>4182</v>
      </c>
      <c r="B5511" s="10" t="s">
        <v>2623</v>
      </c>
      <c r="C5511" s="53">
        <v>1.0218</v>
      </c>
      <c r="D5511" s="53">
        <v>1.0218</v>
      </c>
      <c r="E5511" s="55">
        <v>3.8999999999999998E-3</v>
      </c>
      <c r="F5511" s="53">
        <v>1.0178</v>
      </c>
      <c r="G5511" s="53">
        <v>1.0178</v>
      </c>
    </row>
    <row r="5512" spans="1:7" x14ac:dyDescent="0.15">
      <c r="A5512" s="52">
        <v>162107</v>
      </c>
      <c r="B5512" s="11" t="s">
        <v>2624</v>
      </c>
      <c r="C5512" s="52">
        <v>0.84309999999999996</v>
      </c>
      <c r="D5512" s="52">
        <v>0.84309999999999996</v>
      </c>
      <c r="E5512" s="54">
        <v>3.8999999999999998E-3</v>
      </c>
      <c r="F5512" s="52">
        <v>0.83979999999999999</v>
      </c>
      <c r="G5512" s="52">
        <v>0.83979999999999999</v>
      </c>
    </row>
    <row r="5513" spans="1:7" x14ac:dyDescent="0.15">
      <c r="A5513" s="53">
        <v>160224</v>
      </c>
      <c r="B5513" s="10" t="s">
        <v>2625</v>
      </c>
      <c r="C5513" s="53">
        <v>1.1765000000000001</v>
      </c>
      <c r="D5513" s="53">
        <v>0.81579999999999997</v>
      </c>
      <c r="E5513" s="55">
        <v>3.8999999999999998E-3</v>
      </c>
      <c r="F5513" s="53">
        <v>1.1718999999999999</v>
      </c>
      <c r="G5513" s="53">
        <v>0.81269999999999998</v>
      </c>
    </row>
    <row r="5514" spans="1:7" x14ac:dyDescent="0.15">
      <c r="A5514" s="52">
        <v>551</v>
      </c>
      <c r="B5514" s="11" t="s">
        <v>627</v>
      </c>
      <c r="C5514" s="52">
        <v>2.056</v>
      </c>
      <c r="D5514" s="52">
        <v>2.056</v>
      </c>
      <c r="E5514" s="54">
        <v>3.8999999999999998E-3</v>
      </c>
      <c r="F5514" s="52">
        <v>2.048</v>
      </c>
      <c r="G5514" s="52">
        <v>2.048</v>
      </c>
    </row>
    <row r="5515" spans="1:7" x14ac:dyDescent="0.15">
      <c r="A5515" s="53">
        <v>161607</v>
      </c>
      <c r="B5515" s="10" t="s">
        <v>2626</v>
      </c>
      <c r="C5515" s="53">
        <v>1.292</v>
      </c>
      <c r="D5515" s="53">
        <v>2.8849999999999998</v>
      </c>
      <c r="E5515" s="55">
        <v>3.8999999999999998E-3</v>
      </c>
      <c r="F5515" s="53">
        <v>1.2869999999999999</v>
      </c>
      <c r="G5515" s="53">
        <v>2.88</v>
      </c>
    </row>
    <row r="5516" spans="1:7" x14ac:dyDescent="0.15">
      <c r="A5516" s="52">
        <v>4409</v>
      </c>
      <c r="B5516" s="11" t="s">
        <v>2627</v>
      </c>
      <c r="C5516" s="52">
        <v>1.552</v>
      </c>
      <c r="D5516" s="52">
        <v>1.552</v>
      </c>
      <c r="E5516" s="54">
        <v>3.8999999999999998E-3</v>
      </c>
      <c r="F5516" s="52">
        <v>1.546</v>
      </c>
      <c r="G5516" s="52">
        <v>1.546</v>
      </c>
    </row>
    <row r="5517" spans="1:7" x14ac:dyDescent="0.15">
      <c r="A5517" s="53">
        <v>217019</v>
      </c>
      <c r="B5517" s="10" t="s">
        <v>2628</v>
      </c>
      <c r="C5517" s="53">
        <v>1.554</v>
      </c>
      <c r="D5517" s="53">
        <v>1.554</v>
      </c>
      <c r="E5517" s="55">
        <v>3.8999999999999998E-3</v>
      </c>
      <c r="F5517" s="53">
        <v>1.548</v>
      </c>
      <c r="G5517" s="53">
        <v>1.548</v>
      </c>
    </row>
    <row r="5518" spans="1:7" ht="31" x14ac:dyDescent="0.15">
      <c r="A5518" s="52">
        <v>5143</v>
      </c>
      <c r="B5518" s="11" t="s">
        <v>2629</v>
      </c>
      <c r="C5518" s="52">
        <v>1.0103</v>
      </c>
      <c r="D5518" s="52">
        <v>1.0103</v>
      </c>
      <c r="E5518" s="54">
        <v>3.8999999999999998E-3</v>
      </c>
      <c r="F5518" s="52">
        <v>1.0064</v>
      </c>
      <c r="G5518" s="52">
        <v>1.0064</v>
      </c>
    </row>
    <row r="5519" spans="1:7" x14ac:dyDescent="0.15">
      <c r="A5519" s="53">
        <v>510880</v>
      </c>
      <c r="B5519" s="10" t="s">
        <v>2630</v>
      </c>
      <c r="C5519" s="53">
        <v>3.2968000000000002</v>
      </c>
      <c r="D5519" s="53">
        <v>2.4512999999999998</v>
      </c>
      <c r="E5519" s="55">
        <v>3.8999999999999998E-3</v>
      </c>
      <c r="F5519" s="53">
        <v>3.2841</v>
      </c>
      <c r="G5519" s="53">
        <v>2.4428999999999998</v>
      </c>
    </row>
    <row r="5520" spans="1:7" x14ac:dyDescent="0.15">
      <c r="A5520" s="52">
        <v>121003</v>
      </c>
      <c r="B5520" s="11" t="s">
        <v>628</v>
      </c>
      <c r="C5520" s="52">
        <v>0.64910000000000001</v>
      </c>
      <c r="D5520" s="52">
        <v>2.2940999999999998</v>
      </c>
      <c r="E5520" s="54">
        <v>3.8999999999999998E-3</v>
      </c>
      <c r="F5520" s="52">
        <v>0.64659999999999995</v>
      </c>
      <c r="G5520" s="52">
        <v>2.2915999999999999</v>
      </c>
    </row>
    <row r="5521" spans="1:7" x14ac:dyDescent="0.15">
      <c r="A5521" s="53">
        <v>167702</v>
      </c>
      <c r="B5521" s="10" t="s">
        <v>2631</v>
      </c>
      <c r="C5521" s="53">
        <v>1.2493000000000001</v>
      </c>
      <c r="D5521" s="53">
        <v>1.2493000000000001</v>
      </c>
      <c r="E5521" s="55">
        <v>3.8999999999999998E-3</v>
      </c>
      <c r="F5521" s="53">
        <v>1.2444999999999999</v>
      </c>
      <c r="G5521" s="53">
        <v>1.2444999999999999</v>
      </c>
    </row>
    <row r="5522" spans="1:7" x14ac:dyDescent="0.15">
      <c r="A5522" s="52">
        <v>162105</v>
      </c>
      <c r="B5522" s="11" t="s">
        <v>2632</v>
      </c>
      <c r="C5522" s="52">
        <v>1.0732999999999999</v>
      </c>
      <c r="D5522" s="52">
        <v>1.4390000000000001</v>
      </c>
      <c r="E5522" s="54">
        <v>3.8E-3</v>
      </c>
      <c r="F5522" s="52">
        <v>1.0691999999999999</v>
      </c>
      <c r="G5522" s="52">
        <v>1.4349000000000001</v>
      </c>
    </row>
    <row r="5523" spans="1:7" x14ac:dyDescent="0.15">
      <c r="A5523" s="53">
        <v>4267</v>
      </c>
      <c r="B5523" s="10" t="s">
        <v>2633</v>
      </c>
      <c r="C5523" s="53">
        <v>1.0764</v>
      </c>
      <c r="D5523" s="53">
        <v>1.0764</v>
      </c>
      <c r="E5523" s="55">
        <v>3.8E-3</v>
      </c>
      <c r="F5523" s="53">
        <v>1.0723</v>
      </c>
      <c r="G5523" s="53">
        <v>1.0723</v>
      </c>
    </row>
    <row r="5524" spans="1:7" x14ac:dyDescent="0.15">
      <c r="A5524" s="52">
        <v>160808</v>
      </c>
      <c r="B5524" s="11" t="s">
        <v>2634</v>
      </c>
      <c r="C5524" s="52">
        <v>1.052</v>
      </c>
      <c r="D5524" s="52">
        <v>1.698</v>
      </c>
      <c r="E5524" s="54">
        <v>3.8E-3</v>
      </c>
      <c r="F5524" s="52">
        <v>1.048</v>
      </c>
      <c r="G5524" s="52">
        <v>1.696</v>
      </c>
    </row>
    <row r="5525" spans="1:7" ht="32" x14ac:dyDescent="0.15">
      <c r="A5525" s="53">
        <v>501050</v>
      </c>
      <c r="B5525" s="10" t="s">
        <v>2635</v>
      </c>
      <c r="C5525" s="53">
        <v>1.3160000000000001</v>
      </c>
      <c r="D5525" s="53">
        <v>1.3160000000000001</v>
      </c>
      <c r="E5525" s="55">
        <v>3.8E-3</v>
      </c>
      <c r="F5525" s="53">
        <v>1.3109999999999999</v>
      </c>
      <c r="G5525" s="53">
        <v>1.3109999999999999</v>
      </c>
    </row>
    <row r="5526" spans="1:7" x14ac:dyDescent="0.15">
      <c r="A5526" s="52">
        <v>167703</v>
      </c>
      <c r="B5526" s="11" t="s">
        <v>2636</v>
      </c>
      <c r="C5526" s="52">
        <v>1.24</v>
      </c>
      <c r="D5526" s="52">
        <v>1.24</v>
      </c>
      <c r="E5526" s="54">
        <v>3.8E-3</v>
      </c>
      <c r="F5526" s="52">
        <v>1.2353000000000001</v>
      </c>
      <c r="G5526" s="52">
        <v>1.2353000000000001</v>
      </c>
    </row>
    <row r="5527" spans="1:7" x14ac:dyDescent="0.15">
      <c r="A5527" s="53">
        <v>3749</v>
      </c>
      <c r="B5527" s="10" t="s">
        <v>2637</v>
      </c>
      <c r="C5527" s="53">
        <v>1.056</v>
      </c>
      <c r="D5527" s="53">
        <v>1.056</v>
      </c>
      <c r="E5527" s="55">
        <v>3.8E-3</v>
      </c>
      <c r="F5527" s="53">
        <v>1.052</v>
      </c>
      <c r="G5527" s="53">
        <v>1.052</v>
      </c>
    </row>
    <row r="5528" spans="1:7" x14ac:dyDescent="0.15">
      <c r="A5528" s="52">
        <v>502026</v>
      </c>
      <c r="B5528" s="11" t="s">
        <v>629</v>
      </c>
      <c r="C5528" s="52">
        <v>0.79300000000000004</v>
      </c>
      <c r="D5528" s="52">
        <v>0.84199999999999997</v>
      </c>
      <c r="E5528" s="54">
        <v>3.8E-3</v>
      </c>
      <c r="F5528" s="52">
        <v>0.79</v>
      </c>
      <c r="G5528" s="52">
        <v>0.83899999999999997</v>
      </c>
    </row>
    <row r="5529" spans="1:7" x14ac:dyDescent="0.15">
      <c r="A5529" s="53">
        <v>163117</v>
      </c>
      <c r="B5529" s="10" t="s">
        <v>630</v>
      </c>
      <c r="C5529" s="53">
        <v>0.92659999999999998</v>
      </c>
      <c r="D5529" s="53">
        <v>0.36909999999999998</v>
      </c>
      <c r="E5529" s="55">
        <v>3.8E-3</v>
      </c>
      <c r="F5529" s="53">
        <v>0.92310000000000003</v>
      </c>
      <c r="G5529" s="53">
        <v>0.36770000000000003</v>
      </c>
    </row>
    <row r="5530" spans="1:7" x14ac:dyDescent="0.15">
      <c r="A5530" s="52">
        <v>510210</v>
      </c>
      <c r="B5530" s="11" t="s">
        <v>2638</v>
      </c>
      <c r="C5530" s="52">
        <v>3.9809999999999999</v>
      </c>
      <c r="D5530" s="52">
        <v>1.3620000000000001</v>
      </c>
      <c r="E5530" s="54">
        <v>3.8E-3</v>
      </c>
      <c r="F5530" s="52">
        <v>3.9660000000000002</v>
      </c>
      <c r="G5530" s="52">
        <v>1.357</v>
      </c>
    </row>
    <row r="5531" spans="1:7" x14ac:dyDescent="0.15">
      <c r="A5531" s="53">
        <v>502023</v>
      </c>
      <c r="B5531" s="10" t="s">
        <v>631</v>
      </c>
      <c r="C5531" s="53">
        <v>1.0629999999999999</v>
      </c>
      <c r="D5531" s="53">
        <v>1.1120000000000001</v>
      </c>
      <c r="E5531" s="55">
        <v>3.8E-3</v>
      </c>
      <c r="F5531" s="53">
        <v>1.0589999999999999</v>
      </c>
      <c r="G5531" s="53">
        <v>1.1080000000000001</v>
      </c>
    </row>
    <row r="5532" spans="1:7" ht="31" x14ac:dyDescent="0.15">
      <c r="A5532" s="52">
        <v>5142</v>
      </c>
      <c r="B5532" s="11" t="s">
        <v>2639</v>
      </c>
      <c r="C5532" s="52">
        <v>1.0108999999999999</v>
      </c>
      <c r="D5532" s="52">
        <v>1.0108999999999999</v>
      </c>
      <c r="E5532" s="54">
        <v>3.8E-3</v>
      </c>
      <c r="F5532" s="52">
        <v>1.0071000000000001</v>
      </c>
      <c r="G5532" s="52">
        <v>1.0071000000000001</v>
      </c>
    </row>
    <row r="5533" spans="1:7" x14ac:dyDescent="0.15">
      <c r="A5533" s="53">
        <v>5009</v>
      </c>
      <c r="B5533" s="10" t="s">
        <v>632</v>
      </c>
      <c r="C5533" s="53">
        <v>1.0129999999999999</v>
      </c>
      <c r="D5533" s="53">
        <v>1.0129999999999999</v>
      </c>
      <c r="E5533" s="55">
        <v>3.8E-3</v>
      </c>
      <c r="F5533" s="53">
        <v>1.0092000000000001</v>
      </c>
      <c r="G5533" s="53">
        <v>1.0092000000000001</v>
      </c>
    </row>
    <row r="5534" spans="1:7" x14ac:dyDescent="0.15">
      <c r="A5534" s="52">
        <v>4468</v>
      </c>
      <c r="B5534" s="11" t="s">
        <v>2640</v>
      </c>
      <c r="C5534" s="52">
        <v>1.0136000000000001</v>
      </c>
      <c r="D5534" s="52">
        <v>1.0136000000000001</v>
      </c>
      <c r="E5534" s="54">
        <v>3.8E-3</v>
      </c>
      <c r="F5534" s="52">
        <v>1.0098</v>
      </c>
      <c r="G5534" s="52">
        <v>1.0098</v>
      </c>
    </row>
    <row r="5535" spans="1:7" x14ac:dyDescent="0.15">
      <c r="A5535" s="53">
        <v>510710</v>
      </c>
      <c r="B5535" s="10" t="s">
        <v>2641</v>
      </c>
      <c r="C5535" s="53">
        <v>3.2884000000000002</v>
      </c>
      <c r="D5535" s="53">
        <v>1.0165999999999999</v>
      </c>
      <c r="E5535" s="55">
        <v>3.8E-3</v>
      </c>
      <c r="F5535" s="53">
        <v>3.2761</v>
      </c>
      <c r="G5535" s="53">
        <v>1.0127999999999999</v>
      </c>
    </row>
    <row r="5536" spans="1:7" x14ac:dyDescent="0.15">
      <c r="A5536" s="52">
        <v>502048</v>
      </c>
      <c r="B5536" s="11" t="s">
        <v>2642</v>
      </c>
      <c r="C5536" s="52">
        <v>1.0170999999999999</v>
      </c>
      <c r="D5536" s="52">
        <v>0</v>
      </c>
      <c r="E5536" s="54">
        <v>3.8E-3</v>
      </c>
      <c r="F5536" s="52">
        <v>1.0133000000000001</v>
      </c>
      <c r="G5536" s="52">
        <v>0</v>
      </c>
    </row>
    <row r="5537" spans="1:7" x14ac:dyDescent="0.15">
      <c r="A5537" s="53">
        <v>399001</v>
      </c>
      <c r="B5537" s="10" t="s">
        <v>2643</v>
      </c>
      <c r="C5537" s="53">
        <v>1.34</v>
      </c>
      <c r="D5537" s="53">
        <v>1.34</v>
      </c>
      <c r="E5537" s="55">
        <v>3.7000000000000002E-3</v>
      </c>
      <c r="F5537" s="53">
        <v>1.335</v>
      </c>
      <c r="G5537" s="53">
        <v>1.335</v>
      </c>
    </row>
    <row r="5538" spans="1:7" x14ac:dyDescent="0.15">
      <c r="A5538" s="52">
        <v>512220</v>
      </c>
      <c r="B5538" s="11" t="s">
        <v>2644</v>
      </c>
      <c r="C5538" s="52">
        <v>1.4213</v>
      </c>
      <c r="D5538" s="52">
        <v>1.4213</v>
      </c>
      <c r="E5538" s="54">
        <v>3.7000000000000002E-3</v>
      </c>
      <c r="F5538" s="52">
        <v>1.4159999999999999</v>
      </c>
      <c r="G5538" s="52">
        <v>1.4159999999999999</v>
      </c>
    </row>
    <row r="5539" spans="1:7" ht="30" x14ac:dyDescent="0.15">
      <c r="A5539" s="53">
        <v>519212</v>
      </c>
      <c r="B5539" s="10" t="s">
        <v>633</v>
      </c>
      <c r="C5539" s="53">
        <v>1.2951999999999999</v>
      </c>
      <c r="D5539" s="53">
        <v>1.2951999999999999</v>
      </c>
      <c r="E5539" s="55">
        <v>3.7000000000000002E-3</v>
      </c>
      <c r="F5539" s="53">
        <v>1.2904</v>
      </c>
      <c r="G5539" s="53">
        <v>1.2904</v>
      </c>
    </row>
    <row r="5540" spans="1:7" x14ac:dyDescent="0.15">
      <c r="A5540" s="52">
        <v>3580</v>
      </c>
      <c r="B5540" s="11" t="s">
        <v>634</v>
      </c>
      <c r="C5540" s="52">
        <v>1.2703</v>
      </c>
      <c r="D5540" s="52">
        <v>1.2703</v>
      </c>
      <c r="E5540" s="54">
        <v>3.7000000000000002E-3</v>
      </c>
      <c r="F5540" s="52">
        <v>1.2656000000000001</v>
      </c>
      <c r="G5540" s="52">
        <v>1.2656000000000001</v>
      </c>
    </row>
    <row r="5541" spans="1:7" x14ac:dyDescent="0.15">
      <c r="A5541" s="53">
        <v>502020</v>
      </c>
      <c r="B5541" s="10" t="s">
        <v>2645</v>
      </c>
      <c r="C5541" s="53">
        <v>1.083</v>
      </c>
      <c r="D5541" s="53">
        <v>0</v>
      </c>
      <c r="E5541" s="55">
        <v>3.7000000000000002E-3</v>
      </c>
      <c r="F5541" s="53">
        <v>1.079</v>
      </c>
      <c r="G5541" s="53">
        <v>0</v>
      </c>
    </row>
    <row r="5542" spans="1:7" x14ac:dyDescent="0.15">
      <c r="A5542" s="52">
        <v>2424</v>
      </c>
      <c r="B5542" s="11" t="s">
        <v>635</v>
      </c>
      <c r="C5542" s="52">
        <v>1.083</v>
      </c>
      <c r="D5542" s="52">
        <v>1.083</v>
      </c>
      <c r="E5542" s="54">
        <v>3.7000000000000002E-3</v>
      </c>
      <c r="F5542" s="52">
        <v>1.079</v>
      </c>
      <c r="G5542" s="52">
        <v>1.079</v>
      </c>
    </row>
    <row r="5543" spans="1:7" x14ac:dyDescent="0.15">
      <c r="A5543" s="53">
        <v>150037</v>
      </c>
      <c r="B5543" s="10" t="s">
        <v>636</v>
      </c>
      <c r="C5543" s="53">
        <v>2.1680000000000001</v>
      </c>
      <c r="D5543" s="53">
        <v>0</v>
      </c>
      <c r="E5543" s="55">
        <v>3.7000000000000002E-3</v>
      </c>
      <c r="F5543" s="53">
        <v>2.16</v>
      </c>
      <c r="G5543" s="53">
        <v>0</v>
      </c>
    </row>
    <row r="5544" spans="1:7" x14ac:dyDescent="0.15">
      <c r="A5544" s="52">
        <v>3887</v>
      </c>
      <c r="B5544" s="11" t="s">
        <v>2646</v>
      </c>
      <c r="C5544" s="52">
        <v>1.2253000000000001</v>
      </c>
      <c r="D5544" s="52">
        <v>1.3504</v>
      </c>
      <c r="E5544" s="54">
        <v>3.7000000000000002E-3</v>
      </c>
      <c r="F5544" s="52">
        <v>1.2208000000000001</v>
      </c>
      <c r="G5544" s="52">
        <v>1.3459000000000001</v>
      </c>
    </row>
    <row r="5545" spans="1:7" x14ac:dyDescent="0.15">
      <c r="A5545" s="53">
        <v>630001</v>
      </c>
      <c r="B5545" s="10" t="s">
        <v>637</v>
      </c>
      <c r="C5545" s="53">
        <v>0.89870000000000005</v>
      </c>
      <c r="D5545" s="53">
        <v>2.3597000000000001</v>
      </c>
      <c r="E5545" s="55">
        <v>3.7000000000000002E-3</v>
      </c>
      <c r="F5545" s="53">
        <v>0.89539999999999997</v>
      </c>
      <c r="G5545" s="53">
        <v>2.3563999999999998</v>
      </c>
    </row>
    <row r="5546" spans="1:7" x14ac:dyDescent="0.15">
      <c r="A5546" s="52">
        <v>161207</v>
      </c>
      <c r="B5546" s="11" t="s">
        <v>2647</v>
      </c>
      <c r="C5546" s="52">
        <v>1.093</v>
      </c>
      <c r="D5546" s="52">
        <v>1.4339999999999999</v>
      </c>
      <c r="E5546" s="54">
        <v>3.7000000000000002E-3</v>
      </c>
      <c r="F5546" s="52">
        <v>1.089</v>
      </c>
      <c r="G5546" s="52">
        <v>1.429</v>
      </c>
    </row>
    <row r="5547" spans="1:7" x14ac:dyDescent="0.15">
      <c r="A5547" s="53">
        <v>510680</v>
      </c>
      <c r="B5547" s="10" t="s">
        <v>2648</v>
      </c>
      <c r="C5547" s="53">
        <v>2.5421999999999998</v>
      </c>
      <c r="D5547" s="53">
        <v>2.5421999999999998</v>
      </c>
      <c r="E5547" s="55">
        <v>3.7000000000000002E-3</v>
      </c>
      <c r="F5547" s="53">
        <v>2.5329000000000002</v>
      </c>
      <c r="G5547" s="53">
        <v>2.5329000000000002</v>
      </c>
    </row>
    <row r="5548" spans="1:7" x14ac:dyDescent="0.15">
      <c r="A5548" s="52">
        <v>1270</v>
      </c>
      <c r="B5548" s="11" t="s">
        <v>2649</v>
      </c>
      <c r="C5548" s="52">
        <v>1.1209</v>
      </c>
      <c r="D5548" s="52">
        <v>1.1709000000000001</v>
      </c>
      <c r="E5548" s="54">
        <v>3.7000000000000002E-3</v>
      </c>
      <c r="F5548" s="52">
        <v>1.1168</v>
      </c>
      <c r="G5548" s="52">
        <v>1.1668000000000001</v>
      </c>
    </row>
    <row r="5549" spans="1:7" ht="32" x14ac:dyDescent="0.15">
      <c r="A5549" s="53">
        <v>2315</v>
      </c>
      <c r="B5549" s="10" t="s">
        <v>2650</v>
      </c>
      <c r="C5549" s="53">
        <v>1.1214999999999999</v>
      </c>
      <c r="D5549" s="53">
        <v>1.2665</v>
      </c>
      <c r="E5549" s="55">
        <v>3.7000000000000002E-3</v>
      </c>
      <c r="F5549" s="53">
        <v>1.1173999999999999</v>
      </c>
      <c r="G5549" s="53">
        <v>1.2624</v>
      </c>
    </row>
    <row r="5550" spans="1:7" x14ac:dyDescent="0.15">
      <c r="A5550" s="52">
        <v>2370</v>
      </c>
      <c r="B5550" s="11" t="s">
        <v>2651</v>
      </c>
      <c r="C5550" s="52">
        <v>1.095</v>
      </c>
      <c r="D5550" s="52">
        <v>1.095</v>
      </c>
      <c r="E5550" s="54">
        <v>3.7000000000000002E-3</v>
      </c>
      <c r="F5550" s="52">
        <v>1.091</v>
      </c>
      <c r="G5550" s="52">
        <v>1.091</v>
      </c>
    </row>
    <row r="5551" spans="1:7" x14ac:dyDescent="0.15">
      <c r="A5551" s="53">
        <v>1159</v>
      </c>
      <c r="B5551" s="10" t="s">
        <v>2652</v>
      </c>
      <c r="C5551" s="53">
        <v>1.095</v>
      </c>
      <c r="D5551" s="53">
        <v>1.095</v>
      </c>
      <c r="E5551" s="55">
        <v>3.7000000000000002E-3</v>
      </c>
      <c r="F5551" s="53">
        <v>1.091</v>
      </c>
      <c r="G5551" s="53">
        <v>1.091</v>
      </c>
    </row>
    <row r="5552" spans="1:7" ht="30" x14ac:dyDescent="0.15">
      <c r="A5552" s="52">
        <v>2653</v>
      </c>
      <c r="B5552" s="11" t="s">
        <v>638</v>
      </c>
      <c r="C5552" s="52">
        <v>1.2901</v>
      </c>
      <c r="D5552" s="52">
        <v>1.4160999999999999</v>
      </c>
      <c r="E5552" s="54">
        <v>3.7000000000000002E-3</v>
      </c>
      <c r="F5552" s="52">
        <v>1.2854000000000001</v>
      </c>
      <c r="G5552" s="52">
        <v>1.4114</v>
      </c>
    </row>
    <row r="5553" spans="1:7" x14ac:dyDescent="0.15">
      <c r="A5553" s="53">
        <v>290010</v>
      </c>
      <c r="B5553" s="10" t="s">
        <v>2653</v>
      </c>
      <c r="C5553" s="53">
        <v>1.1020000000000001</v>
      </c>
      <c r="D5553" s="53">
        <v>1.1220000000000001</v>
      </c>
      <c r="E5553" s="55">
        <v>3.5999999999999999E-3</v>
      </c>
      <c r="F5553" s="53">
        <v>1.0980000000000001</v>
      </c>
      <c r="G5553" s="53">
        <v>1.1180000000000001</v>
      </c>
    </row>
    <row r="5554" spans="1:7" x14ac:dyDescent="0.15">
      <c r="A5554" s="52">
        <v>1392</v>
      </c>
      <c r="B5554" s="11" t="s">
        <v>2654</v>
      </c>
      <c r="C5554" s="52">
        <v>1.2129000000000001</v>
      </c>
      <c r="D5554" s="52">
        <v>1.2129000000000001</v>
      </c>
      <c r="E5554" s="54">
        <v>3.5999999999999999E-3</v>
      </c>
      <c r="F5554" s="52">
        <v>1.2084999999999999</v>
      </c>
      <c r="G5554" s="52">
        <v>1.2084999999999999</v>
      </c>
    </row>
    <row r="5555" spans="1:7" x14ac:dyDescent="0.15">
      <c r="A5555" s="53">
        <v>4355</v>
      </c>
      <c r="B5555" s="10" t="s">
        <v>639</v>
      </c>
      <c r="C5555" s="53">
        <v>1.2703</v>
      </c>
      <c r="D5555" s="53">
        <v>4.4512999999999998</v>
      </c>
      <c r="E5555" s="55">
        <v>3.5999999999999999E-3</v>
      </c>
      <c r="F5555" s="53">
        <v>1.2657</v>
      </c>
      <c r="G5555" s="53">
        <v>4.4467999999999996</v>
      </c>
    </row>
    <row r="5556" spans="1:7" x14ac:dyDescent="0.15">
      <c r="A5556" s="52">
        <v>410003</v>
      </c>
      <c r="B5556" s="11" t="s">
        <v>640</v>
      </c>
      <c r="C5556" s="52">
        <v>0.99490000000000001</v>
      </c>
      <c r="D5556" s="52">
        <v>1.2848999999999999</v>
      </c>
      <c r="E5556" s="54">
        <v>3.5999999999999999E-3</v>
      </c>
      <c r="F5556" s="52">
        <v>0.99129999999999996</v>
      </c>
      <c r="G5556" s="52">
        <v>1.2813000000000001</v>
      </c>
    </row>
    <row r="5557" spans="1:7" x14ac:dyDescent="0.15">
      <c r="A5557" s="53">
        <v>1271</v>
      </c>
      <c r="B5557" s="10" t="s">
        <v>2655</v>
      </c>
      <c r="C5557" s="53">
        <v>1.1082000000000001</v>
      </c>
      <c r="D5557" s="53">
        <v>1.1581999999999999</v>
      </c>
      <c r="E5557" s="55">
        <v>3.5999999999999999E-3</v>
      </c>
      <c r="F5557" s="53">
        <v>1.1042000000000001</v>
      </c>
      <c r="G5557" s="53">
        <v>1.1541999999999999</v>
      </c>
    </row>
    <row r="5558" spans="1:7" x14ac:dyDescent="0.15">
      <c r="A5558" s="52">
        <v>1773</v>
      </c>
      <c r="B5558" s="11" t="s">
        <v>2656</v>
      </c>
      <c r="C5558" s="52">
        <v>1.387</v>
      </c>
      <c r="D5558" s="52">
        <v>1.387</v>
      </c>
      <c r="E5558" s="54">
        <v>3.5999999999999999E-3</v>
      </c>
      <c r="F5558" s="52">
        <v>1.3819999999999999</v>
      </c>
      <c r="G5558" s="52">
        <v>1.3819999999999999</v>
      </c>
    </row>
    <row r="5559" spans="1:7" x14ac:dyDescent="0.15">
      <c r="A5559" s="53">
        <v>3886</v>
      </c>
      <c r="B5559" s="10" t="s">
        <v>2657</v>
      </c>
      <c r="C5559" s="53">
        <v>1.2488999999999999</v>
      </c>
      <c r="D5559" s="53">
        <v>1.3740000000000001</v>
      </c>
      <c r="E5559" s="55">
        <v>3.5999999999999999E-3</v>
      </c>
      <c r="F5559" s="53">
        <v>1.2444</v>
      </c>
      <c r="G5559" s="53">
        <v>1.3694999999999999</v>
      </c>
    </row>
    <row r="5560" spans="1:7" x14ac:dyDescent="0.15">
      <c r="A5560" s="52">
        <v>1393</v>
      </c>
      <c r="B5560" s="11" t="s">
        <v>2658</v>
      </c>
      <c r="C5560" s="52">
        <v>1.1934</v>
      </c>
      <c r="D5560" s="52">
        <v>1.1934</v>
      </c>
      <c r="E5560" s="54">
        <v>3.5999999999999999E-3</v>
      </c>
      <c r="F5560" s="52">
        <v>1.1891</v>
      </c>
      <c r="G5560" s="52">
        <v>1.1891</v>
      </c>
    </row>
    <row r="5561" spans="1:7" x14ac:dyDescent="0.15">
      <c r="A5561" s="53">
        <v>510190</v>
      </c>
      <c r="B5561" s="10" t="s">
        <v>2659</v>
      </c>
      <c r="C5561" s="53">
        <v>3.8929999999999998</v>
      </c>
      <c r="D5561" s="53">
        <v>1.492</v>
      </c>
      <c r="E5561" s="55">
        <v>3.5999999999999999E-3</v>
      </c>
      <c r="F5561" s="53">
        <v>3.879</v>
      </c>
      <c r="G5561" s="53">
        <v>1.486</v>
      </c>
    </row>
    <row r="5562" spans="1:7" x14ac:dyDescent="0.15">
      <c r="A5562" s="52">
        <v>160716</v>
      </c>
      <c r="B5562" s="11" t="s">
        <v>2660</v>
      </c>
      <c r="C5562" s="52">
        <v>1.7005999999999999</v>
      </c>
      <c r="D5562" s="52">
        <v>1.7005999999999999</v>
      </c>
      <c r="E5562" s="54">
        <v>3.5999999999999999E-3</v>
      </c>
      <c r="F5562" s="52">
        <v>1.6944999999999999</v>
      </c>
      <c r="G5562" s="52">
        <v>1.6944999999999999</v>
      </c>
    </row>
    <row r="5563" spans="1:7" ht="32" x14ac:dyDescent="0.15">
      <c r="A5563" s="53">
        <v>2310</v>
      </c>
      <c r="B5563" s="10" t="s">
        <v>2661</v>
      </c>
      <c r="C5563" s="53">
        <v>1.1211</v>
      </c>
      <c r="D5563" s="53">
        <v>1.2591000000000001</v>
      </c>
      <c r="E5563" s="55">
        <v>3.5999999999999999E-3</v>
      </c>
      <c r="F5563" s="53">
        <v>1.1171</v>
      </c>
      <c r="G5563" s="53">
        <v>1.2551000000000001</v>
      </c>
    </row>
    <row r="5564" spans="1:7" x14ac:dyDescent="0.15">
      <c r="A5564" s="52">
        <v>3594</v>
      </c>
      <c r="B5564" s="11" t="s">
        <v>2662</v>
      </c>
      <c r="C5564" s="52">
        <v>1.1216999999999999</v>
      </c>
      <c r="D5564" s="52">
        <v>1.1216999999999999</v>
      </c>
      <c r="E5564" s="54">
        <v>3.5999999999999999E-3</v>
      </c>
      <c r="F5564" s="52">
        <v>1.1176999999999999</v>
      </c>
      <c r="G5564" s="52">
        <v>1.1176999999999999</v>
      </c>
    </row>
    <row r="5565" spans="1:7" x14ac:dyDescent="0.15">
      <c r="A5565" s="53">
        <v>3595</v>
      </c>
      <c r="B5565" s="10" t="s">
        <v>2663</v>
      </c>
      <c r="C5565" s="53">
        <v>1.1312</v>
      </c>
      <c r="D5565" s="53">
        <v>1.1312</v>
      </c>
      <c r="E5565" s="55">
        <v>3.5000000000000001E-3</v>
      </c>
      <c r="F5565" s="53">
        <v>1.1272</v>
      </c>
      <c r="G5565" s="53">
        <v>1.1272</v>
      </c>
    </row>
    <row r="5566" spans="1:7" x14ac:dyDescent="0.15">
      <c r="A5566" s="52">
        <v>510050</v>
      </c>
      <c r="B5566" s="11" t="s">
        <v>2664</v>
      </c>
      <c r="C5566" s="52">
        <v>3.1150000000000002</v>
      </c>
      <c r="D5566" s="52">
        <v>4.1589999999999998</v>
      </c>
      <c r="E5566" s="54">
        <v>3.5000000000000001E-3</v>
      </c>
      <c r="F5566" s="52">
        <v>3.1040000000000001</v>
      </c>
      <c r="G5566" s="52">
        <v>4.1459999999999999</v>
      </c>
    </row>
    <row r="5567" spans="1:7" x14ac:dyDescent="0.15">
      <c r="A5567" s="53">
        <v>150013</v>
      </c>
      <c r="B5567" s="10" t="s">
        <v>2665</v>
      </c>
      <c r="C5567" s="53">
        <v>1.7010000000000001</v>
      </c>
      <c r="D5567" s="53">
        <v>1.417</v>
      </c>
      <c r="E5567" s="55">
        <v>3.5000000000000001E-3</v>
      </c>
      <c r="F5567" s="53">
        <v>1.6950000000000001</v>
      </c>
      <c r="G5567" s="53">
        <v>1.413</v>
      </c>
    </row>
    <row r="5568" spans="1:7" x14ac:dyDescent="0.15">
      <c r="A5568" s="52">
        <v>3134</v>
      </c>
      <c r="B5568" s="11" t="s">
        <v>2666</v>
      </c>
      <c r="C5568" s="52">
        <v>1.024</v>
      </c>
      <c r="D5568" s="52">
        <v>1.024</v>
      </c>
      <c r="E5568" s="54">
        <v>3.5000000000000001E-3</v>
      </c>
      <c r="F5568" s="52">
        <v>1.0204</v>
      </c>
      <c r="G5568" s="52">
        <v>1.0204</v>
      </c>
    </row>
    <row r="5569" spans="1:7" x14ac:dyDescent="0.15">
      <c r="A5569" s="53">
        <v>3567</v>
      </c>
      <c r="B5569" s="10" t="s">
        <v>641</v>
      </c>
      <c r="C5569" s="53">
        <v>1.1409</v>
      </c>
      <c r="D5569" s="53">
        <v>1.1409</v>
      </c>
      <c r="E5569" s="55">
        <v>3.5000000000000001E-3</v>
      </c>
      <c r="F5569" s="53">
        <v>1.1369</v>
      </c>
      <c r="G5569" s="53">
        <v>1.1369</v>
      </c>
    </row>
    <row r="5570" spans="1:7" x14ac:dyDescent="0.15">
      <c r="A5570" s="52">
        <v>2778</v>
      </c>
      <c r="B5570" s="11" t="s">
        <v>2667</v>
      </c>
      <c r="C5570" s="52">
        <v>1.141</v>
      </c>
      <c r="D5570" s="52">
        <v>1.141</v>
      </c>
      <c r="E5570" s="54">
        <v>3.5000000000000001E-3</v>
      </c>
      <c r="F5570" s="52">
        <v>1.137</v>
      </c>
      <c r="G5570" s="52">
        <v>1.137</v>
      </c>
    </row>
    <row r="5571" spans="1:7" x14ac:dyDescent="0.15">
      <c r="A5571" s="53">
        <v>2118</v>
      </c>
      <c r="B5571" s="10" t="s">
        <v>2668</v>
      </c>
      <c r="C5571" s="53">
        <v>1.141</v>
      </c>
      <c r="D5571" s="53">
        <v>1.141</v>
      </c>
      <c r="E5571" s="55">
        <v>3.5000000000000001E-3</v>
      </c>
      <c r="F5571" s="53">
        <v>1.137</v>
      </c>
      <c r="G5571" s="53">
        <v>1.137</v>
      </c>
    </row>
    <row r="5572" spans="1:7" x14ac:dyDescent="0.15">
      <c r="A5572" s="52">
        <v>3133</v>
      </c>
      <c r="B5572" s="11" t="s">
        <v>2669</v>
      </c>
      <c r="C5572" s="52">
        <v>1.0275000000000001</v>
      </c>
      <c r="D5572" s="52">
        <v>1.0275000000000001</v>
      </c>
      <c r="E5572" s="54">
        <v>3.5000000000000001E-3</v>
      </c>
      <c r="F5572" s="52">
        <v>1.0239</v>
      </c>
      <c r="G5572" s="52">
        <v>1.0239</v>
      </c>
    </row>
    <row r="5573" spans="1:7" x14ac:dyDescent="0.15">
      <c r="A5573" s="53">
        <v>5176</v>
      </c>
      <c r="B5573" s="10" t="s">
        <v>642</v>
      </c>
      <c r="C5573" s="53">
        <v>1.0578000000000001</v>
      </c>
      <c r="D5573" s="53">
        <v>1.0578000000000001</v>
      </c>
      <c r="E5573" s="55">
        <v>3.5000000000000001E-3</v>
      </c>
      <c r="F5573" s="53">
        <v>1.0541</v>
      </c>
      <c r="G5573" s="53">
        <v>1.0541</v>
      </c>
    </row>
    <row r="5574" spans="1:7" x14ac:dyDescent="0.15">
      <c r="A5574" s="52">
        <v>590</v>
      </c>
      <c r="B5574" s="11" t="s">
        <v>643</v>
      </c>
      <c r="C5574" s="52">
        <v>1.43</v>
      </c>
      <c r="D5574" s="52">
        <v>1.43</v>
      </c>
      <c r="E5574" s="54">
        <v>3.5000000000000001E-3</v>
      </c>
      <c r="F5574" s="52">
        <v>1.425</v>
      </c>
      <c r="G5574" s="52">
        <v>1.425</v>
      </c>
    </row>
    <row r="5575" spans="1:7" x14ac:dyDescent="0.15">
      <c r="A5575" s="53">
        <v>150212</v>
      </c>
      <c r="B5575" s="10" t="s">
        <v>2670</v>
      </c>
      <c r="C5575" s="53">
        <v>0.57299999999999995</v>
      </c>
      <c r="D5575" s="53">
        <v>0.57299999999999995</v>
      </c>
      <c r="E5575" s="55">
        <v>3.5000000000000001E-3</v>
      </c>
      <c r="F5575" s="53">
        <v>0.57099999999999995</v>
      </c>
      <c r="G5575" s="53">
        <v>0.57099999999999995</v>
      </c>
    </row>
    <row r="5576" spans="1:7" x14ac:dyDescent="0.15">
      <c r="A5576" s="52">
        <v>510220</v>
      </c>
      <c r="B5576" s="11" t="s">
        <v>2671</v>
      </c>
      <c r="C5576" s="52">
        <v>4.3559999999999999</v>
      </c>
      <c r="D5576" s="52">
        <v>1.2012</v>
      </c>
      <c r="E5576" s="54">
        <v>3.5000000000000001E-3</v>
      </c>
      <c r="F5576" s="52">
        <v>4.3407999999999998</v>
      </c>
      <c r="G5576" s="52">
        <v>1.1971000000000001</v>
      </c>
    </row>
    <row r="5577" spans="1:7" x14ac:dyDescent="0.15">
      <c r="A5577" s="53">
        <v>2192</v>
      </c>
      <c r="B5577" s="10" t="s">
        <v>2672</v>
      </c>
      <c r="C5577" s="53">
        <v>1.2942</v>
      </c>
      <c r="D5577" s="53">
        <v>1.2942</v>
      </c>
      <c r="E5577" s="55">
        <v>3.5000000000000001E-3</v>
      </c>
      <c r="F5577" s="53">
        <v>1.2897000000000001</v>
      </c>
      <c r="G5577" s="53">
        <v>1.2897000000000001</v>
      </c>
    </row>
    <row r="5578" spans="1:7" x14ac:dyDescent="0.15">
      <c r="A5578" s="52">
        <v>870</v>
      </c>
      <c r="B5578" s="11" t="s">
        <v>644</v>
      </c>
      <c r="C5578" s="52">
        <v>1.4419999999999999</v>
      </c>
      <c r="D5578" s="52">
        <v>1.7549999999999999</v>
      </c>
      <c r="E5578" s="54">
        <v>3.5000000000000001E-3</v>
      </c>
      <c r="F5578" s="52">
        <v>1.4370000000000001</v>
      </c>
      <c r="G5578" s="52">
        <v>1.75</v>
      </c>
    </row>
    <row r="5579" spans="1:7" x14ac:dyDescent="0.15">
      <c r="A5579" s="53">
        <v>510800</v>
      </c>
      <c r="B5579" s="10" t="s">
        <v>2673</v>
      </c>
      <c r="C5579" s="53">
        <v>1.0419</v>
      </c>
      <c r="D5579" s="53">
        <v>1.0419</v>
      </c>
      <c r="E5579" s="55">
        <v>3.5000000000000001E-3</v>
      </c>
      <c r="F5579" s="53">
        <v>1.0383</v>
      </c>
      <c r="G5579" s="53">
        <v>1.0383</v>
      </c>
    </row>
    <row r="5580" spans="1:7" x14ac:dyDescent="0.15">
      <c r="A5580" s="52">
        <v>4874</v>
      </c>
      <c r="B5580" s="11" t="s">
        <v>2674</v>
      </c>
      <c r="C5580" s="52">
        <v>1.1579999999999999</v>
      </c>
      <c r="D5580" s="52">
        <v>1.367</v>
      </c>
      <c r="E5580" s="54">
        <v>3.5000000000000001E-3</v>
      </c>
      <c r="F5580" s="52">
        <v>1.1539999999999999</v>
      </c>
      <c r="G5580" s="52">
        <v>1.363</v>
      </c>
    </row>
    <row r="5581" spans="1:7" x14ac:dyDescent="0.15">
      <c r="A5581" s="53">
        <v>162703</v>
      </c>
      <c r="B5581" s="10" t="s">
        <v>2675</v>
      </c>
      <c r="C5581" s="53">
        <v>1.3956</v>
      </c>
      <c r="D5581" s="53">
        <v>3.7336</v>
      </c>
      <c r="E5581" s="55">
        <v>3.5000000000000001E-3</v>
      </c>
      <c r="F5581" s="53">
        <v>1.3908</v>
      </c>
      <c r="G5581" s="53">
        <v>3.7288000000000001</v>
      </c>
    </row>
    <row r="5582" spans="1:7" x14ac:dyDescent="0.15">
      <c r="A5582" s="52">
        <v>2168</v>
      </c>
      <c r="B5582" s="11" t="s">
        <v>645</v>
      </c>
      <c r="C5582" s="52">
        <v>1.4550000000000001</v>
      </c>
      <c r="D5582" s="52">
        <v>1.4550000000000001</v>
      </c>
      <c r="E5582" s="54">
        <v>3.3999999999999998E-3</v>
      </c>
      <c r="F5582" s="52">
        <v>1.45</v>
      </c>
      <c r="G5582" s="52">
        <v>1.45</v>
      </c>
    </row>
    <row r="5583" spans="1:7" ht="30" x14ac:dyDescent="0.15">
      <c r="A5583" s="53">
        <v>603</v>
      </c>
      <c r="B5583" s="10" t="s">
        <v>646</v>
      </c>
      <c r="C5583" s="53">
        <v>0.873</v>
      </c>
      <c r="D5583" s="53">
        <v>0.873</v>
      </c>
      <c r="E5583" s="55">
        <v>3.3999999999999998E-3</v>
      </c>
      <c r="F5583" s="53">
        <v>0.87</v>
      </c>
      <c r="G5583" s="53">
        <v>0.87</v>
      </c>
    </row>
    <row r="5584" spans="1:7" x14ac:dyDescent="0.15">
      <c r="A5584" s="52">
        <v>1237</v>
      </c>
      <c r="B5584" s="11" t="s">
        <v>2676</v>
      </c>
      <c r="C5584" s="52">
        <v>1.0768</v>
      </c>
      <c r="D5584" s="52">
        <v>1.0768</v>
      </c>
      <c r="E5584" s="54">
        <v>3.3999999999999998E-3</v>
      </c>
      <c r="F5584" s="52">
        <v>1.0730999999999999</v>
      </c>
      <c r="G5584" s="52">
        <v>1.0730999999999999</v>
      </c>
    </row>
    <row r="5585" spans="1:7" x14ac:dyDescent="0.15">
      <c r="A5585" s="53">
        <v>3858</v>
      </c>
      <c r="B5585" s="10" t="s">
        <v>2677</v>
      </c>
      <c r="C5585" s="53">
        <v>1.0777000000000001</v>
      </c>
      <c r="D5585" s="53">
        <v>1.0777000000000001</v>
      </c>
      <c r="E5585" s="55">
        <v>3.3999999999999998E-3</v>
      </c>
      <c r="F5585" s="53">
        <v>1.0740000000000001</v>
      </c>
      <c r="G5585" s="53">
        <v>1.0740000000000001</v>
      </c>
    </row>
    <row r="5586" spans="1:7" x14ac:dyDescent="0.15">
      <c r="A5586" s="52">
        <v>550006</v>
      </c>
      <c r="B5586" s="11" t="s">
        <v>2678</v>
      </c>
      <c r="C5586" s="52">
        <v>1.167</v>
      </c>
      <c r="D5586" s="52">
        <v>1.375</v>
      </c>
      <c r="E5586" s="54">
        <v>3.3999999999999998E-3</v>
      </c>
      <c r="F5586" s="52">
        <v>1.163</v>
      </c>
      <c r="G5586" s="52">
        <v>1.371</v>
      </c>
    </row>
    <row r="5587" spans="1:7" x14ac:dyDescent="0.15">
      <c r="A5587" s="53">
        <v>360010</v>
      </c>
      <c r="B5587" s="10" t="s">
        <v>647</v>
      </c>
      <c r="C5587" s="53">
        <v>1.1380999999999999</v>
      </c>
      <c r="D5587" s="53">
        <v>1.7583</v>
      </c>
      <c r="E5587" s="55">
        <v>3.3999999999999998E-3</v>
      </c>
      <c r="F5587" s="53">
        <v>1.1342000000000001</v>
      </c>
      <c r="G5587" s="53">
        <v>1.7544</v>
      </c>
    </row>
    <row r="5588" spans="1:7" x14ac:dyDescent="0.15">
      <c r="A5588" s="52">
        <v>2024</v>
      </c>
      <c r="B5588" s="11" t="s">
        <v>2679</v>
      </c>
      <c r="C5588" s="52">
        <v>1.1991000000000001</v>
      </c>
      <c r="D5588" s="52">
        <v>1.1991000000000001</v>
      </c>
      <c r="E5588" s="54">
        <v>3.3999999999999998E-3</v>
      </c>
      <c r="F5588" s="52">
        <v>1.1950000000000001</v>
      </c>
      <c r="G5588" s="52">
        <v>1.1950000000000001</v>
      </c>
    </row>
    <row r="5589" spans="1:7" x14ac:dyDescent="0.15">
      <c r="A5589" s="53">
        <v>3835</v>
      </c>
      <c r="B5589" s="10" t="s">
        <v>648</v>
      </c>
      <c r="C5589" s="53">
        <v>1.171</v>
      </c>
      <c r="D5589" s="53">
        <v>1.171</v>
      </c>
      <c r="E5589" s="55">
        <v>3.3999999999999998E-3</v>
      </c>
      <c r="F5589" s="53">
        <v>1.167</v>
      </c>
      <c r="G5589" s="53">
        <v>1.167</v>
      </c>
    </row>
    <row r="5590" spans="1:7" x14ac:dyDescent="0.15">
      <c r="A5590" s="52">
        <v>40190</v>
      </c>
      <c r="B5590" s="11" t="s">
        <v>2680</v>
      </c>
      <c r="C5590" s="52">
        <v>1.4650000000000001</v>
      </c>
      <c r="D5590" s="52">
        <v>1.4650000000000001</v>
      </c>
      <c r="E5590" s="54">
        <v>3.3999999999999998E-3</v>
      </c>
      <c r="F5590" s="52">
        <v>1.46</v>
      </c>
      <c r="G5590" s="52">
        <v>1.46</v>
      </c>
    </row>
    <row r="5591" spans="1:7" x14ac:dyDescent="0.15">
      <c r="A5591" s="53">
        <v>3434</v>
      </c>
      <c r="B5591" s="10" t="s">
        <v>2681</v>
      </c>
      <c r="C5591" s="53">
        <v>1.1719999999999999</v>
      </c>
      <c r="D5591" s="53">
        <v>1.1719999999999999</v>
      </c>
      <c r="E5591" s="55">
        <v>3.3999999999999998E-3</v>
      </c>
      <c r="F5591" s="53">
        <v>1.1679999999999999</v>
      </c>
      <c r="G5591" s="53">
        <v>1.1679999999999999</v>
      </c>
    </row>
    <row r="5592" spans="1:7" x14ac:dyDescent="0.15">
      <c r="A5592" s="52">
        <v>3435</v>
      </c>
      <c r="B5592" s="11" t="s">
        <v>2682</v>
      </c>
      <c r="C5592" s="52">
        <v>1.1719999999999999</v>
      </c>
      <c r="D5592" s="52">
        <v>1.1719999999999999</v>
      </c>
      <c r="E5592" s="54">
        <v>3.3999999999999998E-3</v>
      </c>
      <c r="F5592" s="52">
        <v>1.1679999999999999</v>
      </c>
      <c r="G5592" s="52">
        <v>1.1679999999999999</v>
      </c>
    </row>
    <row r="5593" spans="1:7" x14ac:dyDescent="0.15">
      <c r="A5593" s="53">
        <v>1196</v>
      </c>
      <c r="B5593" s="10" t="s">
        <v>2683</v>
      </c>
      <c r="C5593" s="53">
        <v>1.2941</v>
      </c>
      <c r="D5593" s="53">
        <v>1.2941</v>
      </c>
      <c r="E5593" s="55">
        <v>3.3999999999999998E-3</v>
      </c>
      <c r="F5593" s="53">
        <v>1.2897000000000001</v>
      </c>
      <c r="G5593" s="53">
        <v>1.2897000000000001</v>
      </c>
    </row>
    <row r="5594" spans="1:7" x14ac:dyDescent="0.15">
      <c r="A5594" s="52">
        <v>1500</v>
      </c>
      <c r="B5594" s="11" t="s">
        <v>649</v>
      </c>
      <c r="C5594" s="52">
        <v>1.177</v>
      </c>
      <c r="D5594" s="52">
        <v>1.2969999999999999</v>
      </c>
      <c r="E5594" s="54">
        <v>3.3999999999999998E-3</v>
      </c>
      <c r="F5594" s="52">
        <v>1.173</v>
      </c>
      <c r="G5594" s="52">
        <v>1.2929999999999999</v>
      </c>
    </row>
    <row r="5595" spans="1:7" x14ac:dyDescent="0.15">
      <c r="A5595" s="53">
        <v>3854</v>
      </c>
      <c r="B5595" s="10" t="s">
        <v>2684</v>
      </c>
      <c r="C5595" s="53">
        <v>1.8364</v>
      </c>
      <c r="D5595" s="53">
        <v>1.8364</v>
      </c>
      <c r="E5595" s="55">
        <v>3.3999999999999998E-3</v>
      </c>
      <c r="F5595" s="53">
        <v>1.8302</v>
      </c>
      <c r="G5595" s="53">
        <v>1.8302</v>
      </c>
    </row>
    <row r="5596" spans="1:7" x14ac:dyDescent="0.15">
      <c r="A5596" s="52">
        <v>3855</v>
      </c>
      <c r="B5596" s="11" t="s">
        <v>2685</v>
      </c>
      <c r="C5596" s="52">
        <v>1.2153</v>
      </c>
      <c r="D5596" s="52">
        <v>1.2153</v>
      </c>
      <c r="E5596" s="54">
        <v>3.3999999999999998E-3</v>
      </c>
      <c r="F5596" s="52">
        <v>1.2112000000000001</v>
      </c>
      <c r="G5596" s="52">
        <v>1.2112000000000001</v>
      </c>
    </row>
    <row r="5597" spans="1:7" x14ac:dyDescent="0.15">
      <c r="A5597" s="53">
        <v>4360</v>
      </c>
      <c r="B5597" s="10" t="s">
        <v>2686</v>
      </c>
      <c r="C5597" s="53">
        <v>1.1859999999999999</v>
      </c>
      <c r="D5597" s="53">
        <v>1.1859999999999999</v>
      </c>
      <c r="E5597" s="55">
        <v>3.3999999999999998E-3</v>
      </c>
      <c r="F5597" s="53">
        <v>1.1819999999999999</v>
      </c>
      <c r="G5597" s="53">
        <v>1.1819999999999999</v>
      </c>
    </row>
    <row r="5598" spans="1:7" x14ac:dyDescent="0.15">
      <c r="A5598" s="52">
        <v>2715</v>
      </c>
      <c r="B5598" s="11" t="s">
        <v>650</v>
      </c>
      <c r="C5598" s="52">
        <v>1.19</v>
      </c>
      <c r="D5598" s="52">
        <v>1.19</v>
      </c>
      <c r="E5598" s="54">
        <v>3.3999999999999998E-3</v>
      </c>
      <c r="F5598" s="52">
        <v>1.1859999999999999</v>
      </c>
      <c r="G5598" s="52">
        <v>1.1859999999999999</v>
      </c>
    </row>
    <row r="5599" spans="1:7" x14ac:dyDescent="0.15">
      <c r="A5599" s="53">
        <v>2023</v>
      </c>
      <c r="B5599" s="10" t="s">
        <v>2687</v>
      </c>
      <c r="C5599" s="53">
        <v>1.22</v>
      </c>
      <c r="D5599" s="53">
        <v>1.22</v>
      </c>
      <c r="E5599" s="55">
        <v>3.3999999999999998E-3</v>
      </c>
      <c r="F5599" s="53">
        <v>1.2159</v>
      </c>
      <c r="G5599" s="53">
        <v>1.2159</v>
      </c>
    </row>
    <row r="5600" spans="1:7" x14ac:dyDescent="0.15">
      <c r="A5600" s="52">
        <v>165515</v>
      </c>
      <c r="B5600" s="11" t="s">
        <v>2688</v>
      </c>
      <c r="C5600" s="52">
        <v>1.49</v>
      </c>
      <c r="D5600" s="52">
        <v>1.5980000000000001</v>
      </c>
      <c r="E5600" s="54">
        <v>3.3999999999999998E-3</v>
      </c>
      <c r="F5600" s="52">
        <v>1.4850000000000001</v>
      </c>
      <c r="G5600" s="52">
        <v>1.5940000000000001</v>
      </c>
    </row>
    <row r="5601" spans="1:7" x14ac:dyDescent="0.15">
      <c r="A5601" s="53">
        <v>3262</v>
      </c>
      <c r="B5601" s="10" t="s">
        <v>2689</v>
      </c>
      <c r="C5601" s="53">
        <v>1.345</v>
      </c>
      <c r="D5601" s="53">
        <v>1.345</v>
      </c>
      <c r="E5601" s="55">
        <v>3.3999999999999998E-3</v>
      </c>
      <c r="F5601" s="53">
        <v>1.3405</v>
      </c>
      <c r="G5601" s="53">
        <v>1.3405</v>
      </c>
    </row>
    <row r="5602" spans="1:7" x14ac:dyDescent="0.15">
      <c r="A5602" s="52">
        <v>4359</v>
      </c>
      <c r="B5602" s="11" t="s">
        <v>2690</v>
      </c>
      <c r="C5602" s="52">
        <v>1.1962999999999999</v>
      </c>
      <c r="D5602" s="52">
        <v>1.1962999999999999</v>
      </c>
      <c r="E5602" s="54">
        <v>3.3999999999999998E-3</v>
      </c>
      <c r="F5602" s="52">
        <v>1.1922999999999999</v>
      </c>
      <c r="G5602" s="52">
        <v>1.1922999999999999</v>
      </c>
    </row>
    <row r="5603" spans="1:7" x14ac:dyDescent="0.15">
      <c r="A5603" s="53">
        <v>159925</v>
      </c>
      <c r="B5603" s="10" t="s">
        <v>2691</v>
      </c>
      <c r="C5603" s="53">
        <v>1.7998000000000001</v>
      </c>
      <c r="D5603" s="53">
        <v>1.5779000000000001</v>
      </c>
      <c r="E5603" s="55">
        <v>3.3E-3</v>
      </c>
      <c r="F5603" s="53">
        <v>1.7938000000000001</v>
      </c>
      <c r="G5603" s="53">
        <v>1.5727</v>
      </c>
    </row>
    <row r="5604" spans="1:7" x14ac:dyDescent="0.15">
      <c r="A5604" s="52">
        <v>3261</v>
      </c>
      <c r="B5604" s="11" t="s">
        <v>2692</v>
      </c>
      <c r="C5604" s="52">
        <v>1.3501000000000001</v>
      </c>
      <c r="D5604" s="52">
        <v>1.3501000000000001</v>
      </c>
      <c r="E5604" s="54">
        <v>3.3E-3</v>
      </c>
      <c r="F5604" s="52">
        <v>1.3455999999999999</v>
      </c>
      <c r="G5604" s="52">
        <v>1.3455999999999999</v>
      </c>
    </row>
    <row r="5605" spans="1:7" x14ac:dyDescent="0.15">
      <c r="A5605" s="53">
        <v>257040</v>
      </c>
      <c r="B5605" s="10" t="s">
        <v>651</v>
      </c>
      <c r="C5605" s="53">
        <v>1.202</v>
      </c>
      <c r="D5605" s="53">
        <v>2.1549999999999998</v>
      </c>
      <c r="E5605" s="55">
        <v>3.3E-3</v>
      </c>
      <c r="F5605" s="53">
        <v>1.198</v>
      </c>
      <c r="G5605" s="53">
        <v>2.1509999999999998</v>
      </c>
    </row>
    <row r="5606" spans="1:7" x14ac:dyDescent="0.15">
      <c r="A5606" s="52">
        <v>3857</v>
      </c>
      <c r="B5606" s="11" t="s">
        <v>2693</v>
      </c>
      <c r="C5606" s="52">
        <v>1.0834999999999999</v>
      </c>
      <c r="D5606" s="52">
        <v>1.0834999999999999</v>
      </c>
      <c r="E5606" s="54">
        <v>3.3E-3</v>
      </c>
      <c r="F5606" s="52">
        <v>1.0799000000000001</v>
      </c>
      <c r="G5606" s="52">
        <v>1.0799000000000001</v>
      </c>
    </row>
    <row r="5607" spans="1:7" x14ac:dyDescent="0.15">
      <c r="A5607" s="53">
        <v>165520</v>
      </c>
      <c r="B5607" s="10" t="s">
        <v>2694</v>
      </c>
      <c r="C5607" s="53">
        <v>1.204</v>
      </c>
      <c r="D5607" s="53">
        <v>1.3169999999999999</v>
      </c>
      <c r="E5607" s="55">
        <v>3.3E-3</v>
      </c>
      <c r="F5607" s="53">
        <v>1.2</v>
      </c>
      <c r="G5607" s="53">
        <v>1.3149999999999999</v>
      </c>
    </row>
    <row r="5608" spans="1:7" x14ac:dyDescent="0.15">
      <c r="A5608" s="52">
        <v>1361</v>
      </c>
      <c r="B5608" s="11" t="s">
        <v>2695</v>
      </c>
      <c r="C5608" s="52">
        <v>0.60199999999999998</v>
      </c>
      <c r="D5608" s="52">
        <v>0.60199999999999998</v>
      </c>
      <c r="E5608" s="54">
        <v>3.3E-3</v>
      </c>
      <c r="F5608" s="52">
        <v>0.6</v>
      </c>
      <c r="G5608" s="52">
        <v>0.6</v>
      </c>
    </row>
    <row r="5609" spans="1:7" x14ac:dyDescent="0.15">
      <c r="A5609" s="53">
        <v>70011</v>
      </c>
      <c r="B5609" s="10" t="s">
        <v>652</v>
      </c>
      <c r="C5609" s="53">
        <v>1.2110000000000001</v>
      </c>
      <c r="D5609" s="53">
        <v>2.1779999999999999</v>
      </c>
      <c r="E5609" s="55">
        <v>3.3E-3</v>
      </c>
      <c r="F5609" s="53">
        <v>1.2070000000000001</v>
      </c>
      <c r="G5609" s="53">
        <v>2.1739999999999999</v>
      </c>
    </row>
    <row r="5610" spans="1:7" x14ac:dyDescent="0.15">
      <c r="A5610" s="52">
        <v>165309</v>
      </c>
      <c r="B5610" s="11" t="s">
        <v>2696</v>
      </c>
      <c r="C5610" s="52">
        <v>1.3061</v>
      </c>
      <c r="D5610" s="52">
        <v>1.3061</v>
      </c>
      <c r="E5610" s="54">
        <v>3.3E-3</v>
      </c>
      <c r="F5610" s="52">
        <v>1.3018000000000001</v>
      </c>
      <c r="G5610" s="52">
        <v>1.3018000000000001</v>
      </c>
    </row>
    <row r="5611" spans="1:7" x14ac:dyDescent="0.15">
      <c r="A5611" s="53">
        <v>4485</v>
      </c>
      <c r="B5611" s="10" t="s">
        <v>2697</v>
      </c>
      <c r="C5611" s="53">
        <v>1.0944</v>
      </c>
      <c r="D5611" s="53">
        <v>1.0944</v>
      </c>
      <c r="E5611" s="55">
        <v>3.3E-3</v>
      </c>
      <c r="F5611" s="53">
        <v>1.0908</v>
      </c>
      <c r="G5611" s="53">
        <v>1.0908</v>
      </c>
    </row>
    <row r="5612" spans="1:7" x14ac:dyDescent="0.15">
      <c r="A5612" s="52">
        <v>2372</v>
      </c>
      <c r="B5612" s="11" t="s">
        <v>2698</v>
      </c>
      <c r="C5612" s="52">
        <v>1.218</v>
      </c>
      <c r="D5612" s="52">
        <v>1.218</v>
      </c>
      <c r="E5612" s="54">
        <v>3.3E-3</v>
      </c>
      <c r="F5612" s="52">
        <v>1.214</v>
      </c>
      <c r="G5612" s="52">
        <v>1.214</v>
      </c>
    </row>
    <row r="5613" spans="1:7" x14ac:dyDescent="0.15">
      <c r="A5613" s="53">
        <v>4484</v>
      </c>
      <c r="B5613" s="10" t="s">
        <v>2699</v>
      </c>
      <c r="C5613" s="53">
        <v>1.0973999999999999</v>
      </c>
      <c r="D5613" s="53">
        <v>1.0973999999999999</v>
      </c>
      <c r="E5613" s="55">
        <v>3.3E-3</v>
      </c>
      <c r="F5613" s="53">
        <v>1.0938000000000001</v>
      </c>
      <c r="G5613" s="53">
        <v>1.0938000000000001</v>
      </c>
    </row>
    <row r="5614" spans="1:7" x14ac:dyDescent="0.15">
      <c r="A5614" s="52">
        <v>510330</v>
      </c>
      <c r="B5614" s="11" t="s">
        <v>2700</v>
      </c>
      <c r="C5614" s="52">
        <v>4.6371000000000002</v>
      </c>
      <c r="D5614" s="52">
        <v>1.9308000000000001</v>
      </c>
      <c r="E5614" s="54">
        <v>3.3E-3</v>
      </c>
      <c r="F5614" s="52">
        <v>4.6219000000000001</v>
      </c>
      <c r="G5614" s="52">
        <v>1.9246000000000001</v>
      </c>
    </row>
    <row r="5615" spans="1:7" x14ac:dyDescent="0.15">
      <c r="A5615" s="53">
        <v>208</v>
      </c>
      <c r="B5615" s="10" t="s">
        <v>2701</v>
      </c>
      <c r="C5615" s="53">
        <v>1.222</v>
      </c>
      <c r="D5615" s="53">
        <v>1.232</v>
      </c>
      <c r="E5615" s="55">
        <v>3.3E-3</v>
      </c>
      <c r="F5615" s="53">
        <v>1.218</v>
      </c>
      <c r="G5615" s="53">
        <v>1.228</v>
      </c>
    </row>
    <row r="5616" spans="1:7" ht="30" x14ac:dyDescent="0.15">
      <c r="A5616" s="52">
        <v>2214</v>
      </c>
      <c r="B5616" s="11" t="s">
        <v>653</v>
      </c>
      <c r="C5616" s="52">
        <v>1.5289999999999999</v>
      </c>
      <c r="D5616" s="52">
        <v>1.649</v>
      </c>
      <c r="E5616" s="54">
        <v>3.3E-3</v>
      </c>
      <c r="F5616" s="52">
        <v>1.524</v>
      </c>
      <c r="G5616" s="52">
        <v>1.6439999999999999</v>
      </c>
    </row>
    <row r="5617" spans="1:7" x14ac:dyDescent="0.15">
      <c r="A5617" s="53">
        <v>519008</v>
      </c>
      <c r="B5617" s="10" t="s">
        <v>654</v>
      </c>
      <c r="C5617" s="53">
        <v>3.0909</v>
      </c>
      <c r="D5617" s="53">
        <v>7.0205000000000002</v>
      </c>
      <c r="E5617" s="55">
        <v>3.3E-3</v>
      </c>
      <c r="F5617" s="53">
        <v>3.0808</v>
      </c>
      <c r="G5617" s="53">
        <v>7.0103999999999997</v>
      </c>
    </row>
    <row r="5618" spans="1:7" x14ac:dyDescent="0.15">
      <c r="A5618" s="52">
        <v>774</v>
      </c>
      <c r="B5618" s="11" t="s">
        <v>655</v>
      </c>
      <c r="C5618" s="52">
        <v>1.2250000000000001</v>
      </c>
      <c r="D5618" s="52">
        <v>1.2330000000000001</v>
      </c>
      <c r="E5618" s="54">
        <v>3.3E-3</v>
      </c>
      <c r="F5618" s="52">
        <v>1.2210000000000001</v>
      </c>
      <c r="G5618" s="52">
        <v>1.23</v>
      </c>
    </row>
    <row r="5619" spans="1:7" x14ac:dyDescent="0.15">
      <c r="A5619" s="53">
        <v>168203</v>
      </c>
      <c r="B5619" s="10" t="s">
        <v>656</v>
      </c>
      <c r="C5619" s="53">
        <v>0.92</v>
      </c>
      <c r="D5619" s="53">
        <v>0.58199999999999996</v>
      </c>
      <c r="E5619" s="55">
        <v>3.3E-3</v>
      </c>
      <c r="F5619" s="53">
        <v>0.91700000000000004</v>
      </c>
      <c r="G5619" s="53">
        <v>0.57999999999999996</v>
      </c>
    </row>
    <row r="5620" spans="1:7" x14ac:dyDescent="0.15">
      <c r="A5620" s="52">
        <v>519670</v>
      </c>
      <c r="B5620" s="11" t="s">
        <v>657</v>
      </c>
      <c r="C5620" s="52">
        <v>1.534</v>
      </c>
      <c r="D5620" s="52">
        <v>3.0590000000000002</v>
      </c>
      <c r="E5620" s="54">
        <v>3.3E-3</v>
      </c>
      <c r="F5620" s="52">
        <v>1.5289999999999999</v>
      </c>
      <c r="G5620" s="52">
        <v>3.0539999999999998</v>
      </c>
    </row>
    <row r="5621" spans="1:7" x14ac:dyDescent="0.15">
      <c r="A5621" s="53">
        <v>481009</v>
      </c>
      <c r="B5621" s="10" t="s">
        <v>2702</v>
      </c>
      <c r="C5621" s="53">
        <v>1.2294</v>
      </c>
      <c r="D5621" s="53">
        <v>1.7363999999999999</v>
      </c>
      <c r="E5621" s="55">
        <v>3.3E-3</v>
      </c>
      <c r="F5621" s="53">
        <v>1.2254</v>
      </c>
      <c r="G5621" s="53">
        <v>1.7323999999999999</v>
      </c>
    </row>
    <row r="5622" spans="1:7" ht="31" x14ac:dyDescent="0.15">
      <c r="A5622" s="52">
        <v>460220</v>
      </c>
      <c r="B5622" s="11" t="s">
        <v>2703</v>
      </c>
      <c r="C5622" s="52">
        <v>1.1396999999999999</v>
      </c>
      <c r="D5622" s="52">
        <v>1.1396999999999999</v>
      </c>
      <c r="E5622" s="54">
        <v>3.3E-3</v>
      </c>
      <c r="F5622" s="52">
        <v>1.1359999999999999</v>
      </c>
      <c r="G5622" s="52">
        <v>1.1359999999999999</v>
      </c>
    </row>
    <row r="5623" spans="1:7" x14ac:dyDescent="0.15">
      <c r="A5623" s="53">
        <v>159919</v>
      </c>
      <c r="B5623" s="10" t="s">
        <v>2704</v>
      </c>
      <c r="C5623" s="53">
        <v>4.6787999999999998</v>
      </c>
      <c r="D5623" s="53">
        <v>1.7883</v>
      </c>
      <c r="E5623" s="55">
        <v>3.2000000000000002E-3</v>
      </c>
      <c r="F5623" s="53">
        <v>4.6637000000000004</v>
      </c>
      <c r="G5623" s="53">
        <v>1.7826</v>
      </c>
    </row>
    <row r="5624" spans="1:7" x14ac:dyDescent="0.15">
      <c r="A5624" s="52">
        <v>150033</v>
      </c>
      <c r="B5624" s="11" t="s">
        <v>658</v>
      </c>
      <c r="C5624" s="52">
        <v>0.96330000000000005</v>
      </c>
      <c r="D5624" s="52">
        <v>1.2567999999999999</v>
      </c>
      <c r="E5624" s="54">
        <v>3.2000000000000002E-3</v>
      </c>
      <c r="F5624" s="52">
        <v>0.96020000000000005</v>
      </c>
      <c r="G5624" s="52">
        <v>1.2537</v>
      </c>
    </row>
    <row r="5625" spans="1:7" ht="30" x14ac:dyDescent="0.15">
      <c r="A5625" s="53">
        <v>5310</v>
      </c>
      <c r="B5625" s="10" t="s">
        <v>659</v>
      </c>
      <c r="C5625" s="53">
        <v>0.9647</v>
      </c>
      <c r="D5625" s="53">
        <v>0.9647</v>
      </c>
      <c r="E5625" s="55">
        <v>3.2000000000000002E-3</v>
      </c>
      <c r="F5625" s="53">
        <v>0.96160000000000001</v>
      </c>
      <c r="G5625" s="53">
        <v>0.96160000000000001</v>
      </c>
    </row>
    <row r="5626" spans="1:7" x14ac:dyDescent="0.15">
      <c r="A5626" s="52">
        <v>159927</v>
      </c>
      <c r="B5626" s="11" t="s">
        <v>2705</v>
      </c>
      <c r="C5626" s="52">
        <v>4.2325999999999997</v>
      </c>
      <c r="D5626" s="52">
        <v>1.873</v>
      </c>
      <c r="E5626" s="54">
        <v>3.2000000000000002E-3</v>
      </c>
      <c r="F5626" s="52">
        <v>4.2190000000000003</v>
      </c>
      <c r="G5626" s="52">
        <v>1.867</v>
      </c>
    </row>
    <row r="5627" spans="1:7" x14ac:dyDescent="0.15">
      <c r="A5627" s="53">
        <v>3750</v>
      </c>
      <c r="B5627" s="10" t="s">
        <v>2706</v>
      </c>
      <c r="C5627" s="53">
        <v>1.246</v>
      </c>
      <c r="D5627" s="53">
        <v>1.246</v>
      </c>
      <c r="E5627" s="55">
        <v>3.2000000000000002E-3</v>
      </c>
      <c r="F5627" s="53">
        <v>1.242</v>
      </c>
      <c r="G5627" s="53">
        <v>1.242</v>
      </c>
    </row>
    <row r="5628" spans="1:7" x14ac:dyDescent="0.15">
      <c r="A5628" s="52">
        <v>510300</v>
      </c>
      <c r="B5628" s="11" t="s">
        <v>2707</v>
      </c>
      <c r="C5628" s="52">
        <v>4.3345000000000002</v>
      </c>
      <c r="D5628" s="52">
        <v>1.6901999999999999</v>
      </c>
      <c r="E5628" s="54">
        <v>3.2000000000000002E-3</v>
      </c>
      <c r="F5628" s="52">
        <v>4.3205999999999998</v>
      </c>
      <c r="G5628" s="52">
        <v>1.6851</v>
      </c>
    </row>
    <row r="5629" spans="1:7" ht="32" x14ac:dyDescent="0.15">
      <c r="A5629" s="53">
        <v>501045</v>
      </c>
      <c r="B5629" s="10" t="s">
        <v>2708</v>
      </c>
      <c r="C5629" s="53">
        <v>1.0958000000000001</v>
      </c>
      <c r="D5629" s="53">
        <v>1.0958000000000001</v>
      </c>
      <c r="E5629" s="55">
        <v>3.2000000000000002E-3</v>
      </c>
      <c r="F5629" s="53">
        <v>1.0923</v>
      </c>
      <c r="G5629" s="53">
        <v>1.0923</v>
      </c>
    </row>
    <row r="5630" spans="1:7" x14ac:dyDescent="0.15">
      <c r="A5630" s="52">
        <v>150077</v>
      </c>
      <c r="B5630" s="11" t="s">
        <v>660</v>
      </c>
      <c r="C5630" s="52">
        <v>1.88</v>
      </c>
      <c r="D5630" s="52">
        <v>1.88</v>
      </c>
      <c r="E5630" s="54">
        <v>3.2000000000000002E-3</v>
      </c>
      <c r="F5630" s="52">
        <v>1.8740000000000001</v>
      </c>
      <c r="G5630" s="52">
        <v>1.8740000000000001</v>
      </c>
    </row>
    <row r="5631" spans="1:7" x14ac:dyDescent="0.15">
      <c r="A5631" s="53">
        <v>510310</v>
      </c>
      <c r="B5631" s="10" t="s">
        <v>2709</v>
      </c>
      <c r="C5631" s="53">
        <v>1.8178000000000001</v>
      </c>
      <c r="D5631" s="53">
        <v>1.8178000000000001</v>
      </c>
      <c r="E5631" s="55">
        <v>3.2000000000000002E-3</v>
      </c>
      <c r="F5631" s="53">
        <v>1.8120000000000001</v>
      </c>
      <c r="G5631" s="53">
        <v>1.8120000000000001</v>
      </c>
    </row>
    <row r="5632" spans="1:7" x14ac:dyDescent="0.15">
      <c r="A5632" s="52">
        <v>519116</v>
      </c>
      <c r="B5632" s="11" t="s">
        <v>2710</v>
      </c>
      <c r="C5632" s="52">
        <v>1.569</v>
      </c>
      <c r="D5632" s="52">
        <v>1.569</v>
      </c>
      <c r="E5632" s="54">
        <v>3.2000000000000002E-3</v>
      </c>
      <c r="F5632" s="52">
        <v>1.5640000000000001</v>
      </c>
      <c r="G5632" s="52">
        <v>1.5640000000000001</v>
      </c>
    </row>
    <row r="5633" spans="1:7" x14ac:dyDescent="0.15">
      <c r="A5633" s="53">
        <v>1549</v>
      </c>
      <c r="B5633" s="10" t="s">
        <v>2711</v>
      </c>
      <c r="C5633" s="53">
        <v>1.1926000000000001</v>
      </c>
      <c r="D5633" s="53">
        <v>1.1926000000000001</v>
      </c>
      <c r="E5633" s="55">
        <v>3.2000000000000002E-3</v>
      </c>
      <c r="F5633" s="53">
        <v>1.1888000000000001</v>
      </c>
      <c r="G5633" s="53">
        <v>1.1888000000000001</v>
      </c>
    </row>
    <row r="5634" spans="1:7" x14ac:dyDescent="0.15">
      <c r="A5634" s="52">
        <v>660008</v>
      </c>
      <c r="B5634" s="11" t="s">
        <v>2712</v>
      </c>
      <c r="C5634" s="52">
        <v>1.4149</v>
      </c>
      <c r="D5634" s="52">
        <v>1.4149</v>
      </c>
      <c r="E5634" s="54">
        <v>3.2000000000000002E-3</v>
      </c>
      <c r="F5634" s="52">
        <v>1.4104000000000001</v>
      </c>
      <c r="G5634" s="52">
        <v>1.4104000000000001</v>
      </c>
    </row>
    <row r="5635" spans="1:7" x14ac:dyDescent="0.15">
      <c r="A5635" s="53">
        <v>20011</v>
      </c>
      <c r="B5635" s="10" t="s">
        <v>2713</v>
      </c>
      <c r="C5635" s="53">
        <v>0.9143</v>
      </c>
      <c r="D5635" s="53">
        <v>1.3089</v>
      </c>
      <c r="E5635" s="55">
        <v>3.2000000000000002E-3</v>
      </c>
      <c r="F5635" s="53">
        <v>0.91139999999999999</v>
      </c>
      <c r="G5635" s="53">
        <v>1.3047</v>
      </c>
    </row>
    <row r="5636" spans="1:7" x14ac:dyDescent="0.15">
      <c r="A5636" s="52">
        <v>1548</v>
      </c>
      <c r="B5636" s="11" t="s">
        <v>2714</v>
      </c>
      <c r="C5636" s="52">
        <v>1.2011000000000001</v>
      </c>
      <c r="D5636" s="52">
        <v>1.2011000000000001</v>
      </c>
      <c r="E5636" s="54">
        <v>3.2000000000000002E-3</v>
      </c>
      <c r="F5636" s="52">
        <v>1.1973</v>
      </c>
      <c r="G5636" s="52">
        <v>1.1973</v>
      </c>
    </row>
    <row r="5637" spans="1:7" x14ac:dyDescent="0.15">
      <c r="A5637" s="53">
        <v>162202</v>
      </c>
      <c r="B5637" s="10" t="s">
        <v>661</v>
      </c>
      <c r="C5637" s="53">
        <v>1.4859</v>
      </c>
      <c r="D5637" s="53">
        <v>3.5308999999999999</v>
      </c>
      <c r="E5637" s="55">
        <v>3.2000000000000002E-3</v>
      </c>
      <c r="F5637" s="53">
        <v>1.4812000000000001</v>
      </c>
      <c r="G5637" s="53">
        <v>3.5261999999999998</v>
      </c>
    </row>
    <row r="5638" spans="1:7" ht="30" x14ac:dyDescent="0.15">
      <c r="A5638" s="52">
        <v>4536</v>
      </c>
      <c r="B5638" s="11" t="s">
        <v>662</v>
      </c>
      <c r="C5638" s="52">
        <v>0.95</v>
      </c>
      <c r="D5638" s="52">
        <v>0.95</v>
      </c>
      <c r="E5638" s="54">
        <v>3.2000000000000002E-3</v>
      </c>
      <c r="F5638" s="52">
        <v>0.94699999999999995</v>
      </c>
      <c r="G5638" s="52">
        <v>0.94699999999999995</v>
      </c>
    </row>
    <row r="5639" spans="1:7" x14ac:dyDescent="0.15">
      <c r="A5639" s="53">
        <v>3311</v>
      </c>
      <c r="B5639" s="10" t="s">
        <v>663</v>
      </c>
      <c r="C5639" s="53">
        <v>1.2048000000000001</v>
      </c>
      <c r="D5639" s="53">
        <v>1.2048000000000001</v>
      </c>
      <c r="E5639" s="55">
        <v>3.2000000000000002E-3</v>
      </c>
      <c r="F5639" s="53">
        <v>1.2010000000000001</v>
      </c>
      <c r="G5639" s="53">
        <v>1.2010000000000001</v>
      </c>
    </row>
    <row r="5640" spans="1:7" x14ac:dyDescent="0.15">
      <c r="A5640" s="52">
        <v>502040</v>
      </c>
      <c r="B5640" s="11" t="s">
        <v>2715</v>
      </c>
      <c r="C5640" s="52">
        <v>1.2689999999999999</v>
      </c>
      <c r="D5640" s="52">
        <v>0</v>
      </c>
      <c r="E5640" s="54">
        <v>3.2000000000000002E-3</v>
      </c>
      <c r="F5640" s="52">
        <v>1.2649999999999999</v>
      </c>
      <c r="G5640" s="52">
        <v>0</v>
      </c>
    </row>
    <row r="5641" spans="1:7" x14ac:dyDescent="0.15">
      <c r="A5641" s="53">
        <v>202015</v>
      </c>
      <c r="B5641" s="10" t="s">
        <v>2716</v>
      </c>
      <c r="C5641" s="53">
        <v>1.5580000000000001</v>
      </c>
      <c r="D5641" s="53">
        <v>1.718</v>
      </c>
      <c r="E5641" s="55">
        <v>3.2000000000000002E-3</v>
      </c>
      <c r="F5641" s="53">
        <v>1.5530999999999999</v>
      </c>
      <c r="G5641" s="53">
        <v>1.7131000000000001</v>
      </c>
    </row>
    <row r="5642" spans="1:7" x14ac:dyDescent="0.15">
      <c r="A5642" s="52">
        <v>630109</v>
      </c>
      <c r="B5642" s="11" t="s">
        <v>2717</v>
      </c>
      <c r="C5642" s="52">
        <v>1.2729999999999999</v>
      </c>
      <c r="D5642" s="52">
        <v>1.593</v>
      </c>
      <c r="E5642" s="54">
        <v>3.2000000000000002E-3</v>
      </c>
      <c r="F5642" s="52">
        <v>1.2689999999999999</v>
      </c>
      <c r="G5642" s="52">
        <v>1.589</v>
      </c>
    </row>
    <row r="5643" spans="1:7" x14ac:dyDescent="0.15">
      <c r="A5643" s="53">
        <v>510360</v>
      </c>
      <c r="B5643" s="10" t="s">
        <v>2718</v>
      </c>
      <c r="C5643" s="53">
        <v>1.3433999999999999</v>
      </c>
      <c r="D5643" s="53">
        <v>1.3433999999999999</v>
      </c>
      <c r="E5643" s="55">
        <v>3.0999999999999999E-3</v>
      </c>
      <c r="F5643" s="53">
        <v>1.3391999999999999</v>
      </c>
      <c r="G5643" s="53">
        <v>1.3391999999999999</v>
      </c>
    </row>
    <row r="5644" spans="1:7" x14ac:dyDescent="0.15">
      <c r="A5644" s="52">
        <v>481010</v>
      </c>
      <c r="B5644" s="11" t="s">
        <v>664</v>
      </c>
      <c r="C5644" s="52">
        <v>1.28</v>
      </c>
      <c r="D5644" s="52">
        <v>1.28</v>
      </c>
      <c r="E5644" s="54">
        <v>3.0999999999999999E-3</v>
      </c>
      <c r="F5644" s="52">
        <v>1.276</v>
      </c>
      <c r="G5644" s="52">
        <v>1.276</v>
      </c>
    </row>
    <row r="5645" spans="1:7" x14ac:dyDescent="0.15">
      <c r="A5645" s="53">
        <v>4342</v>
      </c>
      <c r="B5645" s="10" t="s">
        <v>2719</v>
      </c>
      <c r="C5645" s="53">
        <v>1.5718000000000001</v>
      </c>
      <c r="D5645" s="53">
        <v>1.7318</v>
      </c>
      <c r="E5645" s="55">
        <v>3.0999999999999999E-3</v>
      </c>
      <c r="F5645" s="53">
        <v>1.5669</v>
      </c>
      <c r="G5645" s="53">
        <v>1.7269000000000001</v>
      </c>
    </row>
    <row r="5646" spans="1:7" x14ac:dyDescent="0.15">
      <c r="A5646" s="52">
        <v>757</v>
      </c>
      <c r="B5646" s="11" t="s">
        <v>665</v>
      </c>
      <c r="C5646" s="52">
        <v>0.96299999999999997</v>
      </c>
      <c r="D5646" s="52">
        <v>1.163</v>
      </c>
      <c r="E5646" s="54">
        <v>3.0999999999999999E-3</v>
      </c>
      <c r="F5646" s="52">
        <v>0.96</v>
      </c>
      <c r="G5646" s="52">
        <v>1.1599999999999999</v>
      </c>
    </row>
    <row r="5647" spans="1:7" x14ac:dyDescent="0.15">
      <c r="A5647" s="53">
        <v>5267</v>
      </c>
      <c r="B5647" s="10" t="s">
        <v>666</v>
      </c>
      <c r="C5647" s="53">
        <v>1.0916999999999999</v>
      </c>
      <c r="D5647" s="53">
        <v>1.0916999999999999</v>
      </c>
      <c r="E5647" s="55">
        <v>3.0999999999999999E-3</v>
      </c>
      <c r="F5647" s="53">
        <v>1.0883</v>
      </c>
      <c r="G5647" s="53">
        <v>1.0883</v>
      </c>
    </row>
    <row r="5648" spans="1:7" x14ac:dyDescent="0.15">
      <c r="A5648" s="52">
        <v>160417</v>
      </c>
      <c r="B5648" s="11" t="s">
        <v>2720</v>
      </c>
      <c r="C5648" s="52">
        <v>1.4811000000000001</v>
      </c>
      <c r="D5648" s="52">
        <v>1.6451</v>
      </c>
      <c r="E5648" s="54">
        <v>3.0999999999999999E-3</v>
      </c>
      <c r="F5648" s="52">
        <v>1.4764999999999999</v>
      </c>
      <c r="G5648" s="52">
        <v>1.6405000000000001</v>
      </c>
    </row>
    <row r="5649" spans="1:7" x14ac:dyDescent="0.15">
      <c r="A5649" s="53">
        <v>519034</v>
      </c>
      <c r="B5649" s="10" t="s">
        <v>667</v>
      </c>
      <c r="C5649" s="53">
        <v>1.61</v>
      </c>
      <c r="D5649" s="53">
        <v>1.61</v>
      </c>
      <c r="E5649" s="55">
        <v>3.0999999999999999E-3</v>
      </c>
      <c r="F5649" s="53">
        <v>1.605</v>
      </c>
      <c r="G5649" s="53">
        <v>1.605</v>
      </c>
    </row>
    <row r="5650" spans="1:7" ht="32" x14ac:dyDescent="0.15">
      <c r="A5650" s="52">
        <v>501043</v>
      </c>
      <c r="B5650" s="11" t="s">
        <v>2721</v>
      </c>
      <c r="C5650" s="52">
        <v>1.0958000000000001</v>
      </c>
      <c r="D5650" s="52">
        <v>1.0958000000000001</v>
      </c>
      <c r="E5650" s="54">
        <v>3.0999999999999999E-3</v>
      </c>
      <c r="F5650" s="52">
        <v>1.0924</v>
      </c>
      <c r="G5650" s="52">
        <v>1.0924</v>
      </c>
    </row>
    <row r="5651" spans="1:7" x14ac:dyDescent="0.15">
      <c r="A5651" s="53">
        <v>4375</v>
      </c>
      <c r="B5651" s="10" t="s">
        <v>2722</v>
      </c>
      <c r="C5651" s="53">
        <v>1.131</v>
      </c>
      <c r="D5651" s="53">
        <v>1.226</v>
      </c>
      <c r="E5651" s="55">
        <v>3.0999999999999999E-3</v>
      </c>
      <c r="F5651" s="53">
        <v>1.1274999999999999</v>
      </c>
      <c r="G5651" s="53">
        <v>1.2224999999999999</v>
      </c>
    </row>
    <row r="5652" spans="1:7" ht="32" x14ac:dyDescent="0.15">
      <c r="A5652" s="52">
        <v>160706</v>
      </c>
      <c r="B5652" s="11" t="s">
        <v>2723</v>
      </c>
      <c r="C5652" s="52">
        <v>1.1973</v>
      </c>
      <c r="D5652" s="52">
        <v>3.0886</v>
      </c>
      <c r="E5652" s="54">
        <v>3.0999999999999999E-3</v>
      </c>
      <c r="F5652" s="52">
        <v>1.1936</v>
      </c>
      <c r="G5652" s="52">
        <v>3.0849000000000002</v>
      </c>
    </row>
    <row r="5653" spans="1:7" x14ac:dyDescent="0.15">
      <c r="A5653" s="53">
        <v>4374</v>
      </c>
      <c r="B5653" s="10" t="s">
        <v>2724</v>
      </c>
      <c r="C5653" s="53">
        <v>1.1329</v>
      </c>
      <c r="D5653" s="53">
        <v>1.2279</v>
      </c>
      <c r="E5653" s="55">
        <v>3.0999999999999999E-3</v>
      </c>
      <c r="F5653" s="53">
        <v>1.1294</v>
      </c>
      <c r="G5653" s="53">
        <v>1.2243999999999999</v>
      </c>
    </row>
    <row r="5654" spans="1:7" x14ac:dyDescent="0.15">
      <c r="A5654" s="52">
        <v>210004</v>
      </c>
      <c r="B5654" s="11" t="s">
        <v>668</v>
      </c>
      <c r="C5654" s="52">
        <v>1.298</v>
      </c>
      <c r="D5654" s="52">
        <v>2.028</v>
      </c>
      <c r="E5654" s="54">
        <v>3.0999999999999999E-3</v>
      </c>
      <c r="F5654" s="52">
        <v>1.294</v>
      </c>
      <c r="G5654" s="52">
        <v>2.024</v>
      </c>
    </row>
    <row r="5655" spans="1:7" x14ac:dyDescent="0.15">
      <c r="A5655" s="53">
        <v>2968</v>
      </c>
      <c r="B5655" s="10" t="s">
        <v>669</v>
      </c>
      <c r="C5655" s="53">
        <v>0.97799999999999998</v>
      </c>
      <c r="D5655" s="53">
        <v>0.97799999999999998</v>
      </c>
      <c r="E5655" s="55">
        <v>3.0999999999999999E-3</v>
      </c>
      <c r="F5655" s="53">
        <v>0.97499999999999998</v>
      </c>
      <c r="G5655" s="53">
        <v>0.97499999999999998</v>
      </c>
    </row>
    <row r="5656" spans="1:7" x14ac:dyDescent="0.15">
      <c r="A5656" s="52">
        <v>656</v>
      </c>
      <c r="B5656" s="11" t="s">
        <v>2725</v>
      </c>
      <c r="C5656" s="52">
        <v>1.3069999999999999</v>
      </c>
      <c r="D5656" s="52">
        <v>1.5569999999999999</v>
      </c>
      <c r="E5656" s="54">
        <v>3.0999999999999999E-3</v>
      </c>
      <c r="F5656" s="52">
        <v>1.3029999999999999</v>
      </c>
      <c r="G5656" s="52">
        <v>1.5529999999999999</v>
      </c>
    </row>
    <row r="5657" spans="1:7" x14ac:dyDescent="0.15">
      <c r="A5657" s="53">
        <v>388</v>
      </c>
      <c r="B5657" s="10" t="s">
        <v>2726</v>
      </c>
      <c r="C5657" s="53">
        <v>0.98099999999999998</v>
      </c>
      <c r="D5657" s="53">
        <v>1.2849999999999999</v>
      </c>
      <c r="E5657" s="55">
        <v>3.0999999999999999E-3</v>
      </c>
      <c r="F5657" s="53">
        <v>0.97799999999999998</v>
      </c>
      <c r="G5657" s="53">
        <v>1.282</v>
      </c>
    </row>
    <row r="5658" spans="1:7" ht="31" x14ac:dyDescent="0.15">
      <c r="A5658" s="52">
        <v>350009</v>
      </c>
      <c r="B5658" s="11" t="s">
        <v>2727</v>
      </c>
      <c r="C5658" s="52">
        <v>1.3089999999999999</v>
      </c>
      <c r="D5658" s="52">
        <v>1.478</v>
      </c>
      <c r="E5658" s="54">
        <v>3.0999999999999999E-3</v>
      </c>
      <c r="F5658" s="52">
        <v>1.3049999999999999</v>
      </c>
      <c r="G5658" s="52">
        <v>1.474</v>
      </c>
    </row>
    <row r="5659" spans="1:7" x14ac:dyDescent="0.15">
      <c r="A5659" s="53">
        <v>501015</v>
      </c>
      <c r="B5659" s="10" t="s">
        <v>2728</v>
      </c>
      <c r="C5659" s="53">
        <v>0.98199999999999998</v>
      </c>
      <c r="D5659" s="53">
        <v>0.98199999999999998</v>
      </c>
      <c r="E5659" s="55">
        <v>3.0999999999999999E-3</v>
      </c>
      <c r="F5659" s="53">
        <v>0.97899999999999998</v>
      </c>
      <c r="G5659" s="53">
        <v>0.97899999999999998</v>
      </c>
    </row>
    <row r="5660" spans="1:7" x14ac:dyDescent="0.15">
      <c r="A5660" s="52">
        <v>50201</v>
      </c>
      <c r="B5660" s="11" t="s">
        <v>670</v>
      </c>
      <c r="C5660" s="52">
        <v>0.65500000000000003</v>
      </c>
      <c r="D5660" s="52">
        <v>2.11</v>
      </c>
      <c r="E5660" s="54">
        <v>3.0999999999999999E-3</v>
      </c>
      <c r="F5660" s="52">
        <v>0.65300000000000002</v>
      </c>
      <c r="G5660" s="52">
        <v>2.1080000000000001</v>
      </c>
    </row>
    <row r="5661" spans="1:7" x14ac:dyDescent="0.15">
      <c r="A5661" s="53">
        <v>2374</v>
      </c>
      <c r="B5661" s="10" t="s">
        <v>2729</v>
      </c>
      <c r="C5661" s="53">
        <v>1.31</v>
      </c>
      <c r="D5661" s="53">
        <v>1.31</v>
      </c>
      <c r="E5661" s="55">
        <v>3.0999999999999999E-3</v>
      </c>
      <c r="F5661" s="53">
        <v>1.306</v>
      </c>
      <c r="G5661" s="53">
        <v>1.306</v>
      </c>
    </row>
    <row r="5662" spans="1:7" x14ac:dyDescent="0.15">
      <c r="A5662" s="52">
        <v>630009</v>
      </c>
      <c r="B5662" s="11" t="s">
        <v>2730</v>
      </c>
      <c r="C5662" s="52">
        <v>1.3109999999999999</v>
      </c>
      <c r="D5662" s="52">
        <v>1.641</v>
      </c>
      <c r="E5662" s="54">
        <v>3.0999999999999999E-3</v>
      </c>
      <c r="F5662" s="52">
        <v>1.3069999999999999</v>
      </c>
      <c r="G5662" s="52">
        <v>1.637</v>
      </c>
    </row>
    <row r="5663" spans="1:7" x14ac:dyDescent="0.15">
      <c r="A5663" s="53">
        <v>961</v>
      </c>
      <c r="B5663" s="10" t="s">
        <v>2731</v>
      </c>
      <c r="C5663" s="53">
        <v>1.2476</v>
      </c>
      <c r="D5663" s="53">
        <v>1.2476</v>
      </c>
      <c r="E5663" s="55">
        <v>3.0999999999999999E-3</v>
      </c>
      <c r="F5663" s="53">
        <v>1.2438</v>
      </c>
      <c r="G5663" s="53">
        <v>1.2438</v>
      </c>
    </row>
    <row r="5664" spans="1:7" x14ac:dyDescent="0.15">
      <c r="A5664" s="52">
        <v>3548</v>
      </c>
      <c r="B5664" s="11" t="s">
        <v>2732</v>
      </c>
      <c r="C5664" s="52">
        <v>1.6096999999999999</v>
      </c>
      <c r="D5664" s="52">
        <v>1.6096999999999999</v>
      </c>
      <c r="E5664" s="54">
        <v>3.0999999999999999E-3</v>
      </c>
      <c r="F5664" s="52">
        <v>1.6048</v>
      </c>
      <c r="G5664" s="52">
        <v>1.6048</v>
      </c>
    </row>
    <row r="5665" spans="1:7" x14ac:dyDescent="0.15">
      <c r="A5665" s="53">
        <v>100053</v>
      </c>
      <c r="B5665" s="10" t="s">
        <v>2733</v>
      </c>
      <c r="C5665" s="53">
        <v>1.3160000000000001</v>
      </c>
      <c r="D5665" s="53">
        <v>1.3160000000000001</v>
      </c>
      <c r="E5665" s="55">
        <v>3.0000000000000001E-3</v>
      </c>
      <c r="F5665" s="53">
        <v>1.3120000000000001</v>
      </c>
      <c r="G5665" s="53">
        <v>1.3120000000000001</v>
      </c>
    </row>
    <row r="5666" spans="1:7" x14ac:dyDescent="0.15">
      <c r="A5666" s="52">
        <v>460300</v>
      </c>
      <c r="B5666" s="11" t="s">
        <v>2734</v>
      </c>
      <c r="C5666" s="52">
        <v>1.885</v>
      </c>
      <c r="D5666" s="52">
        <v>1.885</v>
      </c>
      <c r="E5666" s="54">
        <v>3.0000000000000001E-3</v>
      </c>
      <c r="F5666" s="52">
        <v>1.8793</v>
      </c>
      <c r="G5666" s="52">
        <v>1.8793</v>
      </c>
    </row>
    <row r="5667" spans="1:7" x14ac:dyDescent="0.15">
      <c r="A5667" s="53">
        <v>110020</v>
      </c>
      <c r="B5667" s="10" t="s">
        <v>2735</v>
      </c>
      <c r="C5667" s="53">
        <v>1.4277</v>
      </c>
      <c r="D5667" s="53">
        <v>1.4277</v>
      </c>
      <c r="E5667" s="55">
        <v>3.0000000000000001E-3</v>
      </c>
      <c r="F5667" s="53">
        <v>1.4234</v>
      </c>
      <c r="G5667" s="53">
        <v>1.4234</v>
      </c>
    </row>
    <row r="5668" spans="1:7" x14ac:dyDescent="0.15">
      <c r="A5668" s="52">
        <v>519193</v>
      </c>
      <c r="B5668" s="11" t="s">
        <v>671</v>
      </c>
      <c r="C5668" s="52">
        <v>1.2951999999999999</v>
      </c>
      <c r="D5668" s="52">
        <v>1.2951999999999999</v>
      </c>
      <c r="E5668" s="54">
        <v>3.0000000000000001E-3</v>
      </c>
      <c r="F5668" s="52">
        <v>1.2912999999999999</v>
      </c>
      <c r="G5668" s="52">
        <v>1.2912999999999999</v>
      </c>
    </row>
    <row r="5669" spans="1:7" x14ac:dyDescent="0.15">
      <c r="A5669" s="53">
        <v>512400</v>
      </c>
      <c r="B5669" s="10" t="s">
        <v>2736</v>
      </c>
      <c r="C5669" s="53">
        <v>0.93340000000000001</v>
      </c>
      <c r="D5669" s="53">
        <v>0.93340000000000001</v>
      </c>
      <c r="E5669" s="55">
        <v>3.0000000000000001E-3</v>
      </c>
      <c r="F5669" s="53">
        <v>0.93059999999999998</v>
      </c>
      <c r="G5669" s="53">
        <v>0.93059999999999998</v>
      </c>
    </row>
    <row r="5670" spans="1:7" x14ac:dyDescent="0.15">
      <c r="A5670" s="52">
        <v>1333</v>
      </c>
      <c r="B5670" s="11" t="s">
        <v>2737</v>
      </c>
      <c r="C5670" s="52">
        <v>1.335</v>
      </c>
      <c r="D5670" s="52">
        <v>1.335</v>
      </c>
      <c r="E5670" s="54">
        <v>3.0000000000000001E-3</v>
      </c>
      <c r="F5670" s="52">
        <v>1.331</v>
      </c>
      <c r="G5670" s="52">
        <v>1.331</v>
      </c>
    </row>
    <row r="5671" spans="1:7" x14ac:dyDescent="0.15">
      <c r="A5671" s="53">
        <v>251</v>
      </c>
      <c r="B5671" s="10" t="s">
        <v>672</v>
      </c>
      <c r="C5671" s="53">
        <v>2.6779999999999999</v>
      </c>
      <c r="D5671" s="53">
        <v>3.1970000000000001</v>
      </c>
      <c r="E5671" s="55">
        <v>3.0000000000000001E-3</v>
      </c>
      <c r="F5671" s="53">
        <v>2.67</v>
      </c>
      <c r="G5671" s="53">
        <v>3.1890000000000001</v>
      </c>
    </row>
    <row r="5672" spans="1:7" x14ac:dyDescent="0.15">
      <c r="A5672" s="52">
        <v>210006</v>
      </c>
      <c r="B5672" s="11" t="s">
        <v>2738</v>
      </c>
      <c r="C5672" s="52">
        <v>1.1082000000000001</v>
      </c>
      <c r="D5672" s="52">
        <v>1.3008999999999999</v>
      </c>
      <c r="E5672" s="54">
        <v>3.0000000000000001E-3</v>
      </c>
      <c r="F5672" s="52">
        <v>1.1049</v>
      </c>
      <c r="G5672" s="52">
        <v>1.2971999999999999</v>
      </c>
    </row>
    <row r="5673" spans="1:7" ht="30" x14ac:dyDescent="0.15">
      <c r="A5673" s="53">
        <v>4332</v>
      </c>
      <c r="B5673" s="10" t="s">
        <v>673</v>
      </c>
      <c r="C5673" s="53">
        <v>1.1083000000000001</v>
      </c>
      <c r="D5673" s="53">
        <v>1.1083000000000001</v>
      </c>
      <c r="E5673" s="55">
        <v>3.0000000000000001E-3</v>
      </c>
      <c r="F5673" s="53">
        <v>1.105</v>
      </c>
      <c r="G5673" s="53">
        <v>1.105</v>
      </c>
    </row>
    <row r="5674" spans="1:7" ht="30" x14ac:dyDescent="0.15">
      <c r="A5674" s="52">
        <v>4263</v>
      </c>
      <c r="B5674" s="11" t="s">
        <v>674</v>
      </c>
      <c r="C5674" s="52">
        <v>1.3440000000000001</v>
      </c>
      <c r="D5674" s="52">
        <v>1.3440000000000001</v>
      </c>
      <c r="E5674" s="54">
        <v>3.0000000000000001E-3</v>
      </c>
      <c r="F5674" s="52">
        <v>1.34</v>
      </c>
      <c r="G5674" s="52">
        <v>1.34</v>
      </c>
    </row>
    <row r="5675" spans="1:7" x14ac:dyDescent="0.15">
      <c r="A5675" s="53">
        <v>2425</v>
      </c>
      <c r="B5675" s="10" t="s">
        <v>2739</v>
      </c>
      <c r="C5675" s="53">
        <v>1.1106</v>
      </c>
      <c r="D5675" s="53">
        <v>1.6106</v>
      </c>
      <c r="E5675" s="55">
        <v>3.0000000000000001E-3</v>
      </c>
      <c r="F5675" s="53">
        <v>1.1073</v>
      </c>
      <c r="G5675" s="53">
        <v>1.6073</v>
      </c>
    </row>
    <row r="5676" spans="1:7" x14ac:dyDescent="0.15">
      <c r="A5676" s="52">
        <v>535</v>
      </c>
      <c r="B5676" s="11" t="s">
        <v>675</v>
      </c>
      <c r="C5676" s="52">
        <v>1.0149999999999999</v>
      </c>
      <c r="D5676" s="52">
        <v>1.53</v>
      </c>
      <c r="E5676" s="54">
        <v>3.0000000000000001E-3</v>
      </c>
      <c r="F5676" s="52">
        <v>1.012</v>
      </c>
      <c r="G5676" s="52">
        <v>1.5269999999999999</v>
      </c>
    </row>
    <row r="5677" spans="1:7" x14ac:dyDescent="0.15">
      <c r="A5677" s="53">
        <v>80009</v>
      </c>
      <c r="B5677" s="10" t="s">
        <v>2740</v>
      </c>
      <c r="C5677" s="53">
        <v>1.0189999999999999</v>
      </c>
      <c r="D5677" s="53">
        <v>1.329</v>
      </c>
      <c r="E5677" s="55">
        <v>3.0000000000000001E-3</v>
      </c>
      <c r="F5677" s="53">
        <v>1.016</v>
      </c>
      <c r="G5677" s="53">
        <v>1.3260000000000001</v>
      </c>
    </row>
    <row r="5678" spans="1:7" x14ac:dyDescent="0.15">
      <c r="A5678" s="52">
        <v>2987</v>
      </c>
      <c r="B5678" s="11" t="s">
        <v>2741</v>
      </c>
      <c r="C5678" s="52">
        <v>1.9378</v>
      </c>
      <c r="D5678" s="52">
        <v>1.9378</v>
      </c>
      <c r="E5678" s="54">
        <v>3.0000000000000001E-3</v>
      </c>
      <c r="F5678" s="52">
        <v>1.9320999999999999</v>
      </c>
      <c r="G5678" s="52">
        <v>1.9320999999999999</v>
      </c>
    </row>
    <row r="5679" spans="1:7" x14ac:dyDescent="0.15">
      <c r="A5679" s="53">
        <v>2902</v>
      </c>
      <c r="B5679" s="10" t="s">
        <v>2742</v>
      </c>
      <c r="C5679" s="53">
        <v>1.02</v>
      </c>
      <c r="D5679" s="53">
        <v>1.0549999999999999</v>
      </c>
      <c r="E5679" s="55">
        <v>2.8999999999999998E-3</v>
      </c>
      <c r="F5679" s="53">
        <v>1.0169999999999999</v>
      </c>
      <c r="G5679" s="53">
        <v>1.052</v>
      </c>
    </row>
    <row r="5680" spans="1:7" x14ac:dyDescent="0.15">
      <c r="A5680" s="52">
        <v>1312</v>
      </c>
      <c r="B5680" s="11" t="s">
        <v>2743</v>
      </c>
      <c r="C5680" s="52">
        <v>1.0209999999999999</v>
      </c>
      <c r="D5680" s="52">
        <v>1.0209999999999999</v>
      </c>
      <c r="E5680" s="54">
        <v>2.8999999999999998E-3</v>
      </c>
      <c r="F5680" s="52">
        <v>1.018</v>
      </c>
      <c r="G5680" s="52">
        <v>1.018</v>
      </c>
    </row>
    <row r="5681" spans="1:7" x14ac:dyDescent="0.15">
      <c r="A5681" s="53">
        <v>580008</v>
      </c>
      <c r="B5681" s="10" t="s">
        <v>676</v>
      </c>
      <c r="C5681" s="53">
        <v>1.702</v>
      </c>
      <c r="D5681" s="53">
        <v>1.702</v>
      </c>
      <c r="E5681" s="55">
        <v>2.8999999999999998E-3</v>
      </c>
      <c r="F5681" s="53">
        <v>1.6970000000000001</v>
      </c>
      <c r="G5681" s="53">
        <v>1.6970000000000001</v>
      </c>
    </row>
    <row r="5682" spans="1:7" x14ac:dyDescent="0.15">
      <c r="A5682" s="52">
        <v>165310</v>
      </c>
      <c r="B5682" s="11" t="s">
        <v>677</v>
      </c>
      <c r="C5682" s="52">
        <v>1.702</v>
      </c>
      <c r="D5682" s="52">
        <v>1.863</v>
      </c>
      <c r="E5682" s="54">
        <v>2.8999999999999998E-3</v>
      </c>
      <c r="F5682" s="52">
        <v>1.6970000000000001</v>
      </c>
      <c r="G5682" s="52">
        <v>1.8580000000000001</v>
      </c>
    </row>
    <row r="5683" spans="1:7" x14ac:dyDescent="0.15">
      <c r="A5683" s="53">
        <v>2901</v>
      </c>
      <c r="B5683" s="10" t="s">
        <v>2744</v>
      </c>
      <c r="C5683" s="53">
        <v>1.022</v>
      </c>
      <c r="D5683" s="53">
        <v>1.0620000000000001</v>
      </c>
      <c r="E5683" s="55">
        <v>2.8999999999999998E-3</v>
      </c>
      <c r="F5683" s="53">
        <v>1.0189999999999999</v>
      </c>
      <c r="G5683" s="53">
        <v>1.0589999999999999</v>
      </c>
    </row>
    <row r="5684" spans="1:7" x14ac:dyDescent="0.15">
      <c r="A5684" s="52">
        <v>162213</v>
      </c>
      <c r="B5684" s="11" t="s">
        <v>2745</v>
      </c>
      <c r="C5684" s="52">
        <v>1.6017999999999999</v>
      </c>
      <c r="D5684" s="52">
        <v>2.0417999999999998</v>
      </c>
      <c r="E5684" s="54">
        <v>2.8999999999999998E-3</v>
      </c>
      <c r="F5684" s="52">
        <v>1.5971</v>
      </c>
      <c r="G5684" s="52">
        <v>2.0371000000000001</v>
      </c>
    </row>
    <row r="5685" spans="1:7" x14ac:dyDescent="0.15">
      <c r="A5685" s="53">
        <v>270010</v>
      </c>
      <c r="B5685" s="10" t="s">
        <v>2746</v>
      </c>
      <c r="C5685" s="53">
        <v>1.9483999999999999</v>
      </c>
      <c r="D5685" s="53">
        <v>2.2383999999999999</v>
      </c>
      <c r="E5685" s="55">
        <v>2.8999999999999998E-3</v>
      </c>
      <c r="F5685" s="53">
        <v>1.9427000000000001</v>
      </c>
      <c r="G5685" s="53">
        <v>2.2326999999999999</v>
      </c>
    </row>
    <row r="5686" spans="1:7" x14ac:dyDescent="0.15">
      <c r="A5686" s="52">
        <v>310358</v>
      </c>
      <c r="B5686" s="11" t="s">
        <v>678</v>
      </c>
      <c r="C5686" s="52">
        <v>1.0972999999999999</v>
      </c>
      <c r="D5686" s="52">
        <v>2.5194999999999999</v>
      </c>
      <c r="E5686" s="54">
        <v>2.8999999999999998E-3</v>
      </c>
      <c r="F5686" s="52">
        <v>1.0941000000000001</v>
      </c>
      <c r="G5686" s="52">
        <v>2.5163000000000002</v>
      </c>
    </row>
    <row r="5687" spans="1:7" x14ac:dyDescent="0.15">
      <c r="A5687" s="53">
        <v>1285</v>
      </c>
      <c r="B5687" s="10" t="s">
        <v>2747</v>
      </c>
      <c r="C5687" s="53">
        <v>1.0289999999999999</v>
      </c>
      <c r="D5687" s="53">
        <v>1.169</v>
      </c>
      <c r="E5687" s="55">
        <v>2.8999999999999998E-3</v>
      </c>
      <c r="F5687" s="53">
        <v>1.026</v>
      </c>
      <c r="G5687" s="53">
        <v>1.1659999999999999</v>
      </c>
    </row>
    <row r="5688" spans="1:7" x14ac:dyDescent="0.15">
      <c r="A5688" s="52">
        <v>1286</v>
      </c>
      <c r="B5688" s="11" t="s">
        <v>2748</v>
      </c>
      <c r="C5688" s="52">
        <v>1.0289999999999999</v>
      </c>
      <c r="D5688" s="52">
        <v>1.159</v>
      </c>
      <c r="E5688" s="54">
        <v>2.8999999999999998E-3</v>
      </c>
      <c r="F5688" s="52">
        <v>1.026</v>
      </c>
      <c r="G5688" s="52">
        <v>1.1559999999999999</v>
      </c>
    </row>
    <row r="5689" spans="1:7" x14ac:dyDescent="0.15">
      <c r="A5689" s="53">
        <v>4433</v>
      </c>
      <c r="B5689" s="10" t="s">
        <v>2749</v>
      </c>
      <c r="C5689" s="53">
        <v>0.92779999999999996</v>
      </c>
      <c r="D5689" s="53">
        <v>0.92779999999999996</v>
      </c>
      <c r="E5689" s="55">
        <v>2.8999999999999998E-3</v>
      </c>
      <c r="F5689" s="53">
        <v>0.92510000000000003</v>
      </c>
      <c r="G5689" s="53">
        <v>0.92510000000000003</v>
      </c>
    </row>
    <row r="5690" spans="1:7" x14ac:dyDescent="0.15">
      <c r="A5690" s="52">
        <v>51</v>
      </c>
      <c r="B5690" s="11" t="s">
        <v>2750</v>
      </c>
      <c r="C5690" s="52">
        <v>1.3779999999999999</v>
      </c>
      <c r="D5690" s="52">
        <v>1.3779999999999999</v>
      </c>
      <c r="E5690" s="54">
        <v>2.8999999999999998E-3</v>
      </c>
      <c r="F5690" s="52">
        <v>1.3740000000000001</v>
      </c>
      <c r="G5690" s="52">
        <v>1.3740000000000001</v>
      </c>
    </row>
    <row r="5691" spans="1:7" x14ac:dyDescent="0.15">
      <c r="A5691" s="53">
        <v>161010</v>
      </c>
      <c r="B5691" s="10" t="s">
        <v>2751</v>
      </c>
      <c r="C5691" s="53">
        <v>1.0349999999999999</v>
      </c>
      <c r="D5691" s="53">
        <v>1.6419999999999999</v>
      </c>
      <c r="E5691" s="55">
        <v>2.8999999999999998E-3</v>
      </c>
      <c r="F5691" s="53">
        <v>1.032</v>
      </c>
      <c r="G5691" s="53">
        <v>1.639</v>
      </c>
    </row>
    <row r="5692" spans="1:7" x14ac:dyDescent="0.15">
      <c r="A5692" s="52">
        <v>2144</v>
      </c>
      <c r="B5692" s="11" t="s">
        <v>2752</v>
      </c>
      <c r="C5692" s="52">
        <v>1.0349999999999999</v>
      </c>
      <c r="D5692" s="52">
        <v>1.0349999999999999</v>
      </c>
      <c r="E5692" s="54">
        <v>2.8999999999999998E-3</v>
      </c>
      <c r="F5692" s="52">
        <v>1.032</v>
      </c>
      <c r="G5692" s="52">
        <v>1.032</v>
      </c>
    </row>
    <row r="5693" spans="1:7" x14ac:dyDescent="0.15">
      <c r="A5693" s="53">
        <v>501035</v>
      </c>
      <c r="B5693" s="10" t="s">
        <v>679</v>
      </c>
      <c r="C5693" s="53">
        <v>1.0699000000000001</v>
      </c>
      <c r="D5693" s="53">
        <v>1.0699000000000001</v>
      </c>
      <c r="E5693" s="55">
        <v>2.8999999999999998E-3</v>
      </c>
      <c r="F5693" s="53">
        <v>1.0668</v>
      </c>
      <c r="G5693" s="53">
        <v>1.0668</v>
      </c>
    </row>
    <row r="5694" spans="1:7" x14ac:dyDescent="0.15">
      <c r="A5694" s="52">
        <v>4112</v>
      </c>
      <c r="B5694" s="11" t="s">
        <v>680</v>
      </c>
      <c r="C5694" s="52">
        <v>1.0389999999999999</v>
      </c>
      <c r="D5694" s="52">
        <v>1.0389999999999999</v>
      </c>
      <c r="E5694" s="54">
        <v>2.8999999999999998E-3</v>
      </c>
      <c r="F5694" s="52">
        <v>1.036</v>
      </c>
      <c r="G5694" s="52">
        <v>1.036</v>
      </c>
    </row>
    <row r="5695" spans="1:7" x14ac:dyDescent="0.15">
      <c r="A5695" s="53">
        <v>1782</v>
      </c>
      <c r="B5695" s="10" t="s">
        <v>2753</v>
      </c>
      <c r="C5695" s="53">
        <v>1.04</v>
      </c>
      <c r="D5695" s="53">
        <v>1.1739999999999999</v>
      </c>
      <c r="E5695" s="55">
        <v>2.8999999999999998E-3</v>
      </c>
      <c r="F5695" s="53">
        <v>1.0369999999999999</v>
      </c>
      <c r="G5695" s="53">
        <v>1.171</v>
      </c>
    </row>
    <row r="5696" spans="1:7" x14ac:dyDescent="0.15">
      <c r="A5696" s="52">
        <v>519300</v>
      </c>
      <c r="B5696" s="11" t="s">
        <v>2754</v>
      </c>
      <c r="C5696" s="52">
        <v>1.1454</v>
      </c>
      <c r="D5696" s="52">
        <v>2.7330000000000001</v>
      </c>
      <c r="E5696" s="54">
        <v>2.8999999999999998E-3</v>
      </c>
      <c r="F5696" s="52">
        <v>1.1420999999999999</v>
      </c>
      <c r="G5696" s="52">
        <v>2.7296999999999998</v>
      </c>
    </row>
    <row r="5697" spans="1:7" x14ac:dyDescent="0.15">
      <c r="A5697" s="53">
        <v>161811</v>
      </c>
      <c r="B5697" s="10" t="s">
        <v>2755</v>
      </c>
      <c r="C5697" s="53">
        <v>1.042</v>
      </c>
      <c r="D5697" s="53">
        <v>0</v>
      </c>
      <c r="E5697" s="55">
        <v>2.8999999999999998E-3</v>
      </c>
      <c r="F5697" s="53">
        <v>1.0389999999999999</v>
      </c>
      <c r="G5697" s="53">
        <v>0</v>
      </c>
    </row>
    <row r="5698" spans="1:7" x14ac:dyDescent="0.15">
      <c r="A5698" s="52">
        <v>1051</v>
      </c>
      <c r="B5698" s="11" t="s">
        <v>2756</v>
      </c>
      <c r="C5698" s="52">
        <v>1.042</v>
      </c>
      <c r="D5698" s="52">
        <v>1.042</v>
      </c>
      <c r="E5698" s="54">
        <v>2.8999999999999998E-3</v>
      </c>
      <c r="F5698" s="52">
        <v>1.0389999999999999</v>
      </c>
      <c r="G5698" s="52">
        <v>1.0389999999999999</v>
      </c>
    </row>
    <row r="5699" spans="1:7" x14ac:dyDescent="0.15">
      <c r="A5699" s="53">
        <v>2064</v>
      </c>
      <c r="B5699" s="10" t="s">
        <v>681</v>
      </c>
      <c r="C5699" s="53">
        <v>1.0429999999999999</v>
      </c>
      <c r="D5699" s="53">
        <v>1.0429999999999999</v>
      </c>
      <c r="E5699" s="55">
        <v>2.8999999999999998E-3</v>
      </c>
      <c r="F5699" s="53">
        <v>1.04</v>
      </c>
      <c r="G5699" s="53">
        <v>1.04</v>
      </c>
    </row>
    <row r="5700" spans="1:7" x14ac:dyDescent="0.15">
      <c r="A5700" s="52">
        <v>2545</v>
      </c>
      <c r="B5700" s="11" t="s">
        <v>682</v>
      </c>
      <c r="C5700" s="52">
        <v>1.1852</v>
      </c>
      <c r="D5700" s="52">
        <v>1.1852</v>
      </c>
      <c r="E5700" s="54">
        <v>2.8999999999999998E-3</v>
      </c>
      <c r="F5700" s="52">
        <v>1.1818</v>
      </c>
      <c r="G5700" s="52">
        <v>1.1818</v>
      </c>
    </row>
    <row r="5701" spans="1:7" x14ac:dyDescent="0.15">
      <c r="A5701" s="53">
        <v>160807</v>
      </c>
      <c r="B5701" s="10" t="s">
        <v>2757</v>
      </c>
      <c r="C5701" s="53">
        <v>1.395</v>
      </c>
      <c r="D5701" s="53">
        <v>1.4450000000000001</v>
      </c>
      <c r="E5701" s="55">
        <v>2.8999999999999998E-3</v>
      </c>
      <c r="F5701" s="53">
        <v>1.391</v>
      </c>
      <c r="G5701" s="53">
        <v>1.4410000000000001</v>
      </c>
    </row>
    <row r="5702" spans="1:7" ht="30" x14ac:dyDescent="0.15">
      <c r="A5702" s="52">
        <v>166301</v>
      </c>
      <c r="B5702" s="11" t="s">
        <v>683</v>
      </c>
      <c r="C5702" s="52">
        <v>2.4609999999999999</v>
      </c>
      <c r="D5702" s="52">
        <v>2.4609999999999999</v>
      </c>
      <c r="E5702" s="54">
        <v>2.8999999999999998E-3</v>
      </c>
      <c r="F5702" s="52">
        <v>2.4540000000000002</v>
      </c>
      <c r="G5702" s="52">
        <v>2.4540000000000002</v>
      </c>
    </row>
    <row r="5703" spans="1:7" x14ac:dyDescent="0.15">
      <c r="A5703" s="53">
        <v>1985</v>
      </c>
      <c r="B5703" s="10" t="s">
        <v>684</v>
      </c>
      <c r="C5703" s="53">
        <v>1.4079999999999999</v>
      </c>
      <c r="D5703" s="53">
        <v>1.4079999999999999</v>
      </c>
      <c r="E5703" s="55">
        <v>2.8E-3</v>
      </c>
      <c r="F5703" s="53">
        <v>1.4039999999999999</v>
      </c>
      <c r="G5703" s="53">
        <v>1.4039999999999999</v>
      </c>
    </row>
    <row r="5704" spans="1:7" x14ac:dyDescent="0.15">
      <c r="A5704" s="52">
        <v>519170</v>
      </c>
      <c r="B5704" s="11" t="s">
        <v>685</v>
      </c>
      <c r="C5704" s="52">
        <v>0.70499999999999996</v>
      </c>
      <c r="D5704" s="52">
        <v>0.70499999999999996</v>
      </c>
      <c r="E5704" s="54">
        <v>2.8E-3</v>
      </c>
      <c r="F5704" s="52">
        <v>0.70299999999999996</v>
      </c>
      <c r="G5704" s="52">
        <v>0.70299999999999996</v>
      </c>
    </row>
    <row r="5705" spans="1:7" x14ac:dyDescent="0.15">
      <c r="A5705" s="53">
        <v>1306</v>
      </c>
      <c r="B5705" s="10" t="s">
        <v>2758</v>
      </c>
      <c r="C5705" s="53">
        <v>1.0580000000000001</v>
      </c>
      <c r="D5705" s="53">
        <v>1.0580000000000001</v>
      </c>
      <c r="E5705" s="55">
        <v>2.8E-3</v>
      </c>
      <c r="F5705" s="53">
        <v>1.0549999999999999</v>
      </c>
      <c r="G5705" s="53">
        <v>1.0549999999999999</v>
      </c>
    </row>
    <row r="5706" spans="1:7" x14ac:dyDescent="0.15">
      <c r="A5706" s="52">
        <v>167601</v>
      </c>
      <c r="B5706" s="11" t="s">
        <v>2759</v>
      </c>
      <c r="C5706" s="52">
        <v>1.1295999999999999</v>
      </c>
      <c r="D5706" s="52">
        <v>1.1295999999999999</v>
      </c>
      <c r="E5706" s="54">
        <v>2.8E-3</v>
      </c>
      <c r="F5706" s="52">
        <v>1.1264000000000001</v>
      </c>
      <c r="G5706" s="52">
        <v>1.1264000000000001</v>
      </c>
    </row>
    <row r="5707" spans="1:7" x14ac:dyDescent="0.15">
      <c r="A5707" s="53">
        <v>613</v>
      </c>
      <c r="B5707" s="10" t="s">
        <v>2760</v>
      </c>
      <c r="C5707" s="53">
        <v>1.1319999999999999</v>
      </c>
      <c r="D5707" s="53">
        <v>1.792</v>
      </c>
      <c r="E5707" s="55">
        <v>2.8E-3</v>
      </c>
      <c r="F5707" s="53">
        <v>1.1288</v>
      </c>
      <c r="G5707" s="53">
        <v>1.7887999999999999</v>
      </c>
    </row>
    <row r="5708" spans="1:7" x14ac:dyDescent="0.15">
      <c r="A5708" s="52">
        <v>2386</v>
      </c>
      <c r="B5708" s="11" t="s">
        <v>2761</v>
      </c>
      <c r="C5708" s="52">
        <v>1.0629999999999999</v>
      </c>
      <c r="D5708" s="52">
        <v>1.0629999999999999</v>
      </c>
      <c r="E5708" s="54">
        <v>2.8E-3</v>
      </c>
      <c r="F5708" s="52">
        <v>1.06</v>
      </c>
      <c r="G5708" s="52">
        <v>1.06</v>
      </c>
    </row>
    <row r="5709" spans="1:7" x14ac:dyDescent="0.15">
      <c r="A5709" s="53">
        <v>1467</v>
      </c>
      <c r="B5709" s="10" t="s">
        <v>2762</v>
      </c>
      <c r="C5709" s="53">
        <v>1.0629999999999999</v>
      </c>
      <c r="D5709" s="53">
        <v>1.0629999999999999</v>
      </c>
      <c r="E5709" s="55">
        <v>2.8E-3</v>
      </c>
      <c r="F5709" s="53">
        <v>1.06</v>
      </c>
      <c r="G5709" s="53">
        <v>1.06</v>
      </c>
    </row>
    <row r="5710" spans="1:7" ht="30" x14ac:dyDescent="0.15">
      <c r="A5710" s="52">
        <v>4476</v>
      </c>
      <c r="B5710" s="11" t="s">
        <v>686</v>
      </c>
      <c r="C5710" s="52">
        <v>1.0640000000000001</v>
      </c>
      <c r="D5710" s="52">
        <v>1.0640000000000001</v>
      </c>
      <c r="E5710" s="54">
        <v>2.8E-3</v>
      </c>
      <c r="F5710" s="52">
        <v>1.0609999999999999</v>
      </c>
      <c r="G5710" s="52">
        <v>1.0609999999999999</v>
      </c>
    </row>
    <row r="5711" spans="1:7" x14ac:dyDescent="0.15">
      <c r="A5711" s="53">
        <v>586</v>
      </c>
      <c r="B5711" s="10" t="s">
        <v>687</v>
      </c>
      <c r="C5711" s="53">
        <v>1.4219999999999999</v>
      </c>
      <c r="D5711" s="53">
        <v>1.4219999999999999</v>
      </c>
      <c r="E5711" s="55">
        <v>2.8E-3</v>
      </c>
      <c r="F5711" s="53">
        <v>1.4179999999999999</v>
      </c>
      <c r="G5711" s="53">
        <v>1.4179999999999999</v>
      </c>
    </row>
    <row r="5712" spans="1:7" x14ac:dyDescent="0.15">
      <c r="A5712" s="52">
        <v>4233</v>
      </c>
      <c r="B5712" s="11" t="s">
        <v>2763</v>
      </c>
      <c r="C5712" s="52">
        <v>1.4621999999999999</v>
      </c>
      <c r="D5712" s="52">
        <v>1.4621999999999999</v>
      </c>
      <c r="E5712" s="54">
        <v>2.8E-3</v>
      </c>
      <c r="F5712" s="52">
        <v>1.4581</v>
      </c>
      <c r="G5712" s="52">
        <v>1.4581</v>
      </c>
    </row>
    <row r="5713" spans="1:7" x14ac:dyDescent="0.15">
      <c r="A5713" s="53">
        <v>4432</v>
      </c>
      <c r="B5713" s="10" t="s">
        <v>2764</v>
      </c>
      <c r="C5713" s="53">
        <v>0.92910000000000004</v>
      </c>
      <c r="D5713" s="53">
        <v>0.92910000000000004</v>
      </c>
      <c r="E5713" s="55">
        <v>2.8E-3</v>
      </c>
      <c r="F5713" s="53">
        <v>0.92649999999999999</v>
      </c>
      <c r="G5713" s="53">
        <v>0.92649999999999999</v>
      </c>
    </row>
    <row r="5714" spans="1:7" x14ac:dyDescent="0.15">
      <c r="A5714" s="52">
        <v>121008</v>
      </c>
      <c r="B5714" s="11" t="s">
        <v>688</v>
      </c>
      <c r="C5714" s="52">
        <v>0.57269999999999999</v>
      </c>
      <c r="D5714" s="52">
        <v>2.7683</v>
      </c>
      <c r="E5714" s="54">
        <v>2.8E-3</v>
      </c>
      <c r="F5714" s="52">
        <v>0.57110000000000005</v>
      </c>
      <c r="G5714" s="52">
        <v>2.7648000000000001</v>
      </c>
    </row>
    <row r="5715" spans="1:7" x14ac:dyDescent="0.15">
      <c r="A5715" s="53">
        <v>1313</v>
      </c>
      <c r="B5715" s="10" t="s">
        <v>689</v>
      </c>
      <c r="C5715" s="53">
        <v>0.71699999999999997</v>
      </c>
      <c r="D5715" s="53">
        <v>0.71699999999999997</v>
      </c>
      <c r="E5715" s="55">
        <v>2.8E-3</v>
      </c>
      <c r="F5715" s="53">
        <v>0.71499999999999997</v>
      </c>
      <c r="G5715" s="53">
        <v>0.71499999999999997</v>
      </c>
    </row>
    <row r="5716" spans="1:7" x14ac:dyDescent="0.15">
      <c r="A5716" s="52">
        <v>1888</v>
      </c>
      <c r="B5716" s="11" t="s">
        <v>2765</v>
      </c>
      <c r="C5716" s="52">
        <v>1.4742</v>
      </c>
      <c r="D5716" s="52">
        <v>2.7031999999999998</v>
      </c>
      <c r="E5716" s="54">
        <v>2.8E-3</v>
      </c>
      <c r="F5716" s="52">
        <v>1.4701</v>
      </c>
      <c r="G5716" s="52">
        <v>2.6991000000000001</v>
      </c>
    </row>
    <row r="5717" spans="1:7" x14ac:dyDescent="0.15">
      <c r="A5717" s="53">
        <v>3834</v>
      </c>
      <c r="B5717" s="10" t="s">
        <v>690</v>
      </c>
      <c r="C5717" s="53">
        <v>1.08</v>
      </c>
      <c r="D5717" s="53">
        <v>1.08</v>
      </c>
      <c r="E5717" s="55">
        <v>2.8E-3</v>
      </c>
      <c r="F5717" s="53">
        <v>1.077</v>
      </c>
      <c r="G5717" s="53">
        <v>1.077</v>
      </c>
    </row>
    <row r="5718" spans="1:7" x14ac:dyDescent="0.15">
      <c r="A5718" s="52">
        <v>689</v>
      </c>
      <c r="B5718" s="11" t="s">
        <v>691</v>
      </c>
      <c r="C5718" s="52">
        <v>1.0820000000000001</v>
      </c>
      <c r="D5718" s="52">
        <v>1.1919999999999999</v>
      </c>
      <c r="E5718" s="54">
        <v>2.8E-3</v>
      </c>
      <c r="F5718" s="52">
        <v>1.079</v>
      </c>
      <c r="G5718" s="52">
        <v>1.1890000000000001</v>
      </c>
    </row>
    <row r="5719" spans="1:7" x14ac:dyDescent="0.15">
      <c r="A5719" s="53">
        <v>2766</v>
      </c>
      <c r="B5719" s="10" t="s">
        <v>2766</v>
      </c>
      <c r="C5719" s="53">
        <v>1.083</v>
      </c>
      <c r="D5719" s="53">
        <v>1.083</v>
      </c>
      <c r="E5719" s="55">
        <v>2.8E-3</v>
      </c>
      <c r="F5719" s="53">
        <v>1.08</v>
      </c>
      <c r="G5719" s="53">
        <v>1.08</v>
      </c>
    </row>
    <row r="5720" spans="1:7" x14ac:dyDescent="0.15">
      <c r="A5720" s="52">
        <v>90006</v>
      </c>
      <c r="B5720" s="11" t="s">
        <v>2767</v>
      </c>
      <c r="C5720" s="52">
        <v>0.72199999999999998</v>
      </c>
      <c r="D5720" s="52">
        <v>2.544</v>
      </c>
      <c r="E5720" s="54">
        <v>2.8E-3</v>
      </c>
      <c r="F5720" s="52">
        <v>0.72</v>
      </c>
      <c r="G5720" s="52">
        <v>2.5419999999999998</v>
      </c>
    </row>
    <row r="5721" spans="1:7" x14ac:dyDescent="0.15">
      <c r="A5721" s="53">
        <v>1466</v>
      </c>
      <c r="B5721" s="10" t="s">
        <v>2768</v>
      </c>
      <c r="C5721" s="53">
        <v>1.0840000000000001</v>
      </c>
      <c r="D5721" s="53">
        <v>1.0840000000000001</v>
      </c>
      <c r="E5721" s="55">
        <v>2.8E-3</v>
      </c>
      <c r="F5721" s="53">
        <v>1.081</v>
      </c>
      <c r="G5721" s="53">
        <v>1.081</v>
      </c>
    </row>
    <row r="5722" spans="1:7" x14ac:dyDescent="0.15">
      <c r="A5722" s="52">
        <v>5076</v>
      </c>
      <c r="B5722" s="11" t="s">
        <v>692</v>
      </c>
      <c r="C5722" s="52">
        <v>1.0118</v>
      </c>
      <c r="D5722" s="52">
        <v>1.0118</v>
      </c>
      <c r="E5722" s="54">
        <v>2.8E-3</v>
      </c>
      <c r="F5722" s="52">
        <v>1.0089999999999999</v>
      </c>
      <c r="G5722" s="52">
        <v>1.0089999999999999</v>
      </c>
    </row>
    <row r="5723" spans="1:7" x14ac:dyDescent="0.15">
      <c r="A5723" s="53">
        <v>519673</v>
      </c>
      <c r="B5723" s="10" t="s">
        <v>693</v>
      </c>
      <c r="C5723" s="53">
        <v>1.446</v>
      </c>
      <c r="D5723" s="53">
        <v>1.446</v>
      </c>
      <c r="E5723" s="55">
        <v>2.8E-3</v>
      </c>
      <c r="F5723" s="53">
        <v>1.4419999999999999</v>
      </c>
      <c r="G5723" s="53">
        <v>1.4419999999999999</v>
      </c>
    </row>
    <row r="5724" spans="1:7" x14ac:dyDescent="0.15">
      <c r="A5724" s="52">
        <v>2765</v>
      </c>
      <c r="B5724" s="11" t="s">
        <v>2769</v>
      </c>
      <c r="C5724" s="52">
        <v>1.0900000000000001</v>
      </c>
      <c r="D5724" s="52">
        <v>1.0900000000000001</v>
      </c>
      <c r="E5724" s="54">
        <v>2.8E-3</v>
      </c>
      <c r="F5724" s="52">
        <v>1.087</v>
      </c>
      <c r="G5724" s="52">
        <v>1.087</v>
      </c>
    </row>
    <row r="5725" spans="1:7" x14ac:dyDescent="0.15">
      <c r="A5725" s="53">
        <v>200002</v>
      </c>
      <c r="B5725" s="10" t="s">
        <v>2770</v>
      </c>
      <c r="C5725" s="53">
        <v>1.8185</v>
      </c>
      <c r="D5725" s="53">
        <v>4.6784999999999997</v>
      </c>
      <c r="E5725" s="55">
        <v>2.8E-3</v>
      </c>
      <c r="F5725" s="53">
        <v>1.8134999999999999</v>
      </c>
      <c r="G5725" s="53">
        <v>4.6734999999999998</v>
      </c>
    </row>
    <row r="5726" spans="1:7" ht="31" x14ac:dyDescent="0.15">
      <c r="A5726" s="52">
        <v>4719</v>
      </c>
      <c r="B5726" s="11" t="s">
        <v>2771</v>
      </c>
      <c r="C5726" s="52">
        <v>1.0190999999999999</v>
      </c>
      <c r="D5726" s="52">
        <v>1.0190999999999999</v>
      </c>
      <c r="E5726" s="54">
        <v>2.8E-3</v>
      </c>
      <c r="F5726" s="52">
        <v>1.0163</v>
      </c>
      <c r="G5726" s="52">
        <v>1.0163</v>
      </c>
    </row>
    <row r="5727" spans="1:7" ht="31" x14ac:dyDescent="0.15">
      <c r="A5727" s="53">
        <v>162509</v>
      </c>
      <c r="B5727" s="10" t="s">
        <v>2772</v>
      </c>
      <c r="C5727" s="53">
        <v>1.456</v>
      </c>
      <c r="D5727" s="53">
        <v>1.401</v>
      </c>
      <c r="E5727" s="55">
        <v>2.8E-3</v>
      </c>
      <c r="F5727" s="53">
        <v>1.452</v>
      </c>
      <c r="G5727" s="53">
        <v>1.3979999999999999</v>
      </c>
    </row>
    <row r="5728" spans="1:7" x14ac:dyDescent="0.15">
      <c r="A5728" s="52">
        <v>320010</v>
      </c>
      <c r="B5728" s="11" t="s">
        <v>2773</v>
      </c>
      <c r="C5728" s="52">
        <v>1.4590000000000001</v>
      </c>
      <c r="D5728" s="52">
        <v>1.4590000000000001</v>
      </c>
      <c r="E5728" s="54">
        <v>2.7000000000000001E-3</v>
      </c>
      <c r="F5728" s="52">
        <v>1.4550000000000001</v>
      </c>
      <c r="G5728" s="52">
        <v>1.4550000000000001</v>
      </c>
    </row>
    <row r="5729" spans="1:7" x14ac:dyDescent="0.15">
      <c r="A5729" s="53">
        <v>1158</v>
      </c>
      <c r="B5729" s="10" t="s">
        <v>694</v>
      </c>
      <c r="C5729" s="53">
        <v>0.73</v>
      </c>
      <c r="D5729" s="53">
        <v>0.73</v>
      </c>
      <c r="E5729" s="55">
        <v>2.7000000000000001E-3</v>
      </c>
      <c r="F5729" s="53">
        <v>0.72799999999999998</v>
      </c>
      <c r="G5729" s="53">
        <v>0.72799999999999998</v>
      </c>
    </row>
    <row r="5730" spans="1:7" ht="30" x14ac:dyDescent="0.15">
      <c r="A5730" s="52">
        <v>1538</v>
      </c>
      <c r="B5730" s="11" t="s">
        <v>695</v>
      </c>
      <c r="C5730" s="52">
        <v>1.101</v>
      </c>
      <c r="D5730" s="52">
        <v>1.101</v>
      </c>
      <c r="E5730" s="54">
        <v>2.7000000000000001E-3</v>
      </c>
      <c r="F5730" s="52">
        <v>1.0980000000000001</v>
      </c>
      <c r="G5730" s="52">
        <v>1.0980000000000001</v>
      </c>
    </row>
    <row r="5731" spans="1:7" x14ac:dyDescent="0.15">
      <c r="A5731" s="53">
        <v>166011</v>
      </c>
      <c r="B5731" s="10" t="s">
        <v>2774</v>
      </c>
      <c r="C5731" s="53">
        <v>1.4695</v>
      </c>
      <c r="D5731" s="53">
        <v>2.6985000000000001</v>
      </c>
      <c r="E5731" s="55">
        <v>2.7000000000000001E-3</v>
      </c>
      <c r="F5731" s="53">
        <v>1.4655</v>
      </c>
      <c r="G5731" s="53">
        <v>2.6945000000000001</v>
      </c>
    </row>
    <row r="5732" spans="1:7" x14ac:dyDescent="0.15">
      <c r="A5732" s="52">
        <v>163808</v>
      </c>
      <c r="B5732" s="11" t="s">
        <v>2775</v>
      </c>
      <c r="C5732" s="52">
        <v>1.482</v>
      </c>
      <c r="D5732" s="52">
        <v>1.492</v>
      </c>
      <c r="E5732" s="54">
        <v>2.7000000000000001E-3</v>
      </c>
      <c r="F5732" s="52">
        <v>1.478</v>
      </c>
      <c r="G5732" s="52">
        <v>1.488</v>
      </c>
    </row>
    <row r="5733" spans="1:7" x14ac:dyDescent="0.15">
      <c r="A5733" s="53">
        <v>80007</v>
      </c>
      <c r="B5733" s="10" t="s">
        <v>696</v>
      </c>
      <c r="C5733" s="53">
        <v>1.1120000000000001</v>
      </c>
      <c r="D5733" s="53">
        <v>1.143</v>
      </c>
      <c r="E5733" s="55">
        <v>2.7000000000000001E-3</v>
      </c>
      <c r="F5733" s="53">
        <v>1.109</v>
      </c>
      <c r="G5733" s="53">
        <v>1.1399999999999999</v>
      </c>
    </row>
    <row r="5734" spans="1:7" ht="30" x14ac:dyDescent="0.15">
      <c r="A5734" s="52">
        <v>1754</v>
      </c>
      <c r="B5734" s="11" t="s">
        <v>697</v>
      </c>
      <c r="C5734" s="52">
        <v>1.119</v>
      </c>
      <c r="D5734" s="52">
        <v>1.119</v>
      </c>
      <c r="E5734" s="54">
        <v>2.7000000000000001E-3</v>
      </c>
      <c r="F5734" s="52">
        <v>1.1160000000000001</v>
      </c>
      <c r="G5734" s="52">
        <v>1.1160000000000001</v>
      </c>
    </row>
    <row r="5735" spans="1:7" x14ac:dyDescent="0.15">
      <c r="A5735" s="53">
        <v>164821</v>
      </c>
      <c r="B5735" s="10" t="s">
        <v>698</v>
      </c>
      <c r="C5735" s="53">
        <v>1.1194</v>
      </c>
      <c r="D5735" s="53">
        <v>0.76600000000000001</v>
      </c>
      <c r="E5735" s="55">
        <v>2.7000000000000001E-3</v>
      </c>
      <c r="F5735" s="53">
        <v>1.1164000000000001</v>
      </c>
      <c r="G5735" s="53">
        <v>0.7641</v>
      </c>
    </row>
    <row r="5736" spans="1:7" x14ac:dyDescent="0.15">
      <c r="A5736" s="52">
        <v>164508</v>
      </c>
      <c r="B5736" s="11" t="s">
        <v>2776</v>
      </c>
      <c r="C5736" s="52">
        <v>1.1220000000000001</v>
      </c>
      <c r="D5736" s="52">
        <v>1.1950000000000001</v>
      </c>
      <c r="E5736" s="54">
        <v>2.7000000000000001E-3</v>
      </c>
      <c r="F5736" s="52">
        <v>1.119</v>
      </c>
      <c r="G5736" s="52">
        <v>1.1919999999999999</v>
      </c>
    </row>
    <row r="5737" spans="1:7" ht="30" x14ac:dyDescent="0.15">
      <c r="A5737" s="53">
        <v>1662</v>
      </c>
      <c r="B5737" s="10" t="s">
        <v>699</v>
      </c>
      <c r="C5737" s="53">
        <v>1.123</v>
      </c>
      <c r="D5737" s="53">
        <v>1.123</v>
      </c>
      <c r="E5737" s="55">
        <v>2.7000000000000001E-3</v>
      </c>
      <c r="F5737" s="53">
        <v>1.1200000000000001</v>
      </c>
      <c r="G5737" s="53">
        <v>1.1200000000000001</v>
      </c>
    </row>
    <row r="5738" spans="1:7" x14ac:dyDescent="0.15">
      <c r="A5738" s="52">
        <v>485107</v>
      </c>
      <c r="B5738" s="11" t="s">
        <v>2777</v>
      </c>
      <c r="C5738" s="52">
        <v>1.1245000000000001</v>
      </c>
      <c r="D5738" s="52">
        <v>1.6815</v>
      </c>
      <c r="E5738" s="54">
        <v>2.7000000000000001E-3</v>
      </c>
      <c r="F5738" s="52">
        <v>1.1214999999999999</v>
      </c>
      <c r="G5738" s="52">
        <v>1.6785000000000001</v>
      </c>
    </row>
    <row r="5739" spans="1:7" x14ac:dyDescent="0.15">
      <c r="A5739" s="53">
        <v>4475</v>
      </c>
      <c r="B5739" s="10" t="s">
        <v>700</v>
      </c>
      <c r="C5739" s="53">
        <v>1.0497000000000001</v>
      </c>
      <c r="D5739" s="53">
        <v>1.0497000000000001</v>
      </c>
      <c r="E5739" s="55">
        <v>2.7000000000000001E-3</v>
      </c>
      <c r="F5739" s="53">
        <v>1.0468999999999999</v>
      </c>
      <c r="G5739" s="53">
        <v>1.0468999999999999</v>
      </c>
    </row>
    <row r="5740" spans="1:7" x14ac:dyDescent="0.15">
      <c r="A5740" s="52">
        <v>4157</v>
      </c>
      <c r="B5740" s="11" t="s">
        <v>2778</v>
      </c>
      <c r="C5740" s="52">
        <v>1.131</v>
      </c>
      <c r="D5740" s="52">
        <v>1.131</v>
      </c>
      <c r="E5740" s="54">
        <v>2.7000000000000001E-3</v>
      </c>
      <c r="F5740" s="52">
        <v>1.1279999999999999</v>
      </c>
      <c r="G5740" s="52">
        <v>1.1279999999999999</v>
      </c>
    </row>
    <row r="5741" spans="1:7" ht="31" x14ac:dyDescent="0.15">
      <c r="A5741" s="53">
        <v>4707</v>
      </c>
      <c r="B5741" s="10" t="s">
        <v>2779</v>
      </c>
      <c r="C5741" s="53">
        <v>1.0195000000000001</v>
      </c>
      <c r="D5741" s="53">
        <v>1.0195000000000001</v>
      </c>
      <c r="E5741" s="55">
        <v>2.7000000000000001E-3</v>
      </c>
      <c r="F5741" s="53">
        <v>1.0167999999999999</v>
      </c>
      <c r="G5741" s="53">
        <v>1.0167999999999999</v>
      </c>
    </row>
    <row r="5742" spans="1:7" x14ac:dyDescent="0.15">
      <c r="A5742" s="52">
        <v>1683</v>
      </c>
      <c r="B5742" s="11" t="s">
        <v>701</v>
      </c>
      <c r="C5742" s="52">
        <v>1.1339999999999999</v>
      </c>
      <c r="D5742" s="52">
        <v>1.1339999999999999</v>
      </c>
      <c r="E5742" s="54">
        <v>2.7000000000000001E-3</v>
      </c>
      <c r="F5742" s="52">
        <v>1.131</v>
      </c>
      <c r="G5742" s="52">
        <v>1.131</v>
      </c>
    </row>
    <row r="5743" spans="1:7" x14ac:dyDescent="0.15">
      <c r="A5743" s="53">
        <v>3804</v>
      </c>
      <c r="B5743" s="10" t="s">
        <v>2780</v>
      </c>
      <c r="C5743" s="53">
        <v>1.1728000000000001</v>
      </c>
      <c r="D5743" s="53">
        <v>1.1728000000000001</v>
      </c>
      <c r="E5743" s="55">
        <v>2.7000000000000001E-3</v>
      </c>
      <c r="F5743" s="53">
        <v>1.1697</v>
      </c>
      <c r="G5743" s="53">
        <v>1.1697</v>
      </c>
    </row>
    <row r="5744" spans="1:7" x14ac:dyDescent="0.15">
      <c r="A5744" s="52">
        <v>3475</v>
      </c>
      <c r="B5744" s="11" t="s">
        <v>2781</v>
      </c>
      <c r="C5744" s="52">
        <v>1.2485999999999999</v>
      </c>
      <c r="D5744" s="52">
        <v>1.2485999999999999</v>
      </c>
      <c r="E5744" s="54">
        <v>2.5999999999999999E-3</v>
      </c>
      <c r="F5744" s="52">
        <v>1.2453000000000001</v>
      </c>
      <c r="G5744" s="52">
        <v>1.2453000000000001</v>
      </c>
    </row>
    <row r="5745" spans="1:7" x14ac:dyDescent="0.15">
      <c r="A5745" s="53">
        <v>470009</v>
      </c>
      <c r="B5745" s="10" t="s">
        <v>702</v>
      </c>
      <c r="C5745" s="53">
        <v>3.411</v>
      </c>
      <c r="D5745" s="53">
        <v>3.661</v>
      </c>
      <c r="E5745" s="55">
        <v>2.5999999999999999E-3</v>
      </c>
      <c r="F5745" s="53">
        <v>3.4020000000000001</v>
      </c>
      <c r="G5745" s="53">
        <v>3.6520000000000001</v>
      </c>
    </row>
    <row r="5746" spans="1:7" x14ac:dyDescent="0.15">
      <c r="A5746" s="52">
        <v>4483</v>
      </c>
      <c r="B5746" s="11" t="s">
        <v>2782</v>
      </c>
      <c r="C5746" s="52">
        <v>1.2544999999999999</v>
      </c>
      <c r="D5746" s="52">
        <v>1.2544999999999999</v>
      </c>
      <c r="E5746" s="54">
        <v>2.5999999999999999E-3</v>
      </c>
      <c r="F5746" s="52">
        <v>1.2512000000000001</v>
      </c>
      <c r="G5746" s="52">
        <v>1.2512000000000001</v>
      </c>
    </row>
    <row r="5747" spans="1:7" x14ac:dyDescent="0.15">
      <c r="A5747" s="53">
        <v>519039</v>
      </c>
      <c r="B5747" s="10" t="s">
        <v>703</v>
      </c>
      <c r="C5747" s="53">
        <v>1.5993999999999999</v>
      </c>
      <c r="D5747" s="53">
        <v>4.5831</v>
      </c>
      <c r="E5747" s="55">
        <v>2.5999999999999999E-3</v>
      </c>
      <c r="F5747" s="53">
        <v>1.5952</v>
      </c>
      <c r="G5747" s="53">
        <v>4.5711000000000004</v>
      </c>
    </row>
    <row r="5748" spans="1:7" x14ac:dyDescent="0.15">
      <c r="A5748" s="52">
        <v>2119</v>
      </c>
      <c r="B5748" s="11" t="s">
        <v>2783</v>
      </c>
      <c r="C5748" s="52">
        <v>1.143</v>
      </c>
      <c r="D5748" s="52">
        <v>1.143</v>
      </c>
      <c r="E5748" s="54">
        <v>2.5999999999999999E-3</v>
      </c>
      <c r="F5748" s="52">
        <v>1.1399999999999999</v>
      </c>
      <c r="G5748" s="52">
        <v>1.1399999999999999</v>
      </c>
    </row>
    <row r="5749" spans="1:7" x14ac:dyDescent="0.15">
      <c r="A5749" s="53">
        <v>1789</v>
      </c>
      <c r="B5749" s="10" t="s">
        <v>704</v>
      </c>
      <c r="C5749" s="53">
        <v>1.143</v>
      </c>
      <c r="D5749" s="53">
        <v>1.2090000000000001</v>
      </c>
      <c r="E5749" s="55">
        <v>2.5999999999999999E-3</v>
      </c>
      <c r="F5749" s="53">
        <v>1.1399999999999999</v>
      </c>
      <c r="G5749" s="53">
        <v>1.206</v>
      </c>
    </row>
    <row r="5750" spans="1:7" x14ac:dyDescent="0.15">
      <c r="A5750" s="52">
        <v>164905</v>
      </c>
      <c r="B5750" s="11" t="s">
        <v>705</v>
      </c>
      <c r="C5750" s="52">
        <v>0.76200000000000001</v>
      </c>
      <c r="D5750" s="52">
        <v>0.82599999999999996</v>
      </c>
      <c r="E5750" s="54">
        <v>2.5999999999999999E-3</v>
      </c>
      <c r="F5750" s="52">
        <v>0.76</v>
      </c>
      <c r="G5750" s="52">
        <v>0.82399999999999995</v>
      </c>
    </row>
    <row r="5751" spans="1:7" x14ac:dyDescent="0.15">
      <c r="A5751" s="53">
        <v>50116</v>
      </c>
      <c r="B5751" s="10" t="s">
        <v>2784</v>
      </c>
      <c r="C5751" s="53">
        <v>1.1439999999999999</v>
      </c>
      <c r="D5751" s="53">
        <v>1.1870000000000001</v>
      </c>
      <c r="E5751" s="55">
        <v>2.5999999999999999E-3</v>
      </c>
      <c r="F5751" s="53">
        <v>1.141</v>
      </c>
      <c r="G5751" s="53">
        <v>1.1839999999999999</v>
      </c>
    </row>
    <row r="5752" spans="1:7" x14ac:dyDescent="0.15">
      <c r="A5752" s="52">
        <v>1345</v>
      </c>
      <c r="B5752" s="11" t="s">
        <v>2785</v>
      </c>
      <c r="C5752" s="52">
        <v>1.145</v>
      </c>
      <c r="D5752" s="52">
        <v>1.145</v>
      </c>
      <c r="E5752" s="54">
        <v>2.5999999999999999E-3</v>
      </c>
      <c r="F5752" s="52">
        <v>1.1419999999999999</v>
      </c>
      <c r="G5752" s="52">
        <v>1.1419999999999999</v>
      </c>
    </row>
    <row r="5753" spans="1:7" x14ac:dyDescent="0.15">
      <c r="A5753" s="53">
        <v>4482</v>
      </c>
      <c r="B5753" s="10" t="s">
        <v>2786</v>
      </c>
      <c r="C5753" s="53">
        <v>1.2642</v>
      </c>
      <c r="D5753" s="53">
        <v>1.2642</v>
      </c>
      <c r="E5753" s="55">
        <v>2.5999999999999999E-3</v>
      </c>
      <c r="F5753" s="53">
        <v>1.2608999999999999</v>
      </c>
      <c r="G5753" s="53">
        <v>1.2608999999999999</v>
      </c>
    </row>
    <row r="5754" spans="1:7" x14ac:dyDescent="0.15">
      <c r="A5754" s="52">
        <v>1956</v>
      </c>
      <c r="B5754" s="11" t="s">
        <v>706</v>
      </c>
      <c r="C5754" s="52">
        <v>1.1123000000000001</v>
      </c>
      <c r="D5754" s="52">
        <v>1.1123000000000001</v>
      </c>
      <c r="E5754" s="54">
        <v>2.5999999999999999E-3</v>
      </c>
      <c r="F5754" s="52">
        <v>1.1093999999999999</v>
      </c>
      <c r="G5754" s="52">
        <v>1.1093999999999999</v>
      </c>
    </row>
    <row r="5755" spans="1:7" x14ac:dyDescent="0.15">
      <c r="A5755" s="53">
        <v>485007</v>
      </c>
      <c r="B5755" s="10" t="s">
        <v>2787</v>
      </c>
      <c r="C5755" s="53">
        <v>1.1141000000000001</v>
      </c>
      <c r="D5755" s="53">
        <v>1.6351</v>
      </c>
      <c r="E5755" s="55">
        <v>2.5999999999999999E-3</v>
      </c>
      <c r="F5755" s="53">
        <v>1.1112</v>
      </c>
      <c r="G5755" s="53">
        <v>1.6322000000000001</v>
      </c>
    </row>
    <row r="5756" spans="1:7" x14ac:dyDescent="0.15">
      <c r="A5756" s="52">
        <v>550007</v>
      </c>
      <c r="B5756" s="11" t="s">
        <v>2788</v>
      </c>
      <c r="C5756" s="52">
        <v>1.155</v>
      </c>
      <c r="D5756" s="52">
        <v>1.3340000000000001</v>
      </c>
      <c r="E5756" s="54">
        <v>2.5999999999999999E-3</v>
      </c>
      <c r="F5756" s="52">
        <v>1.1519999999999999</v>
      </c>
      <c r="G5756" s="52">
        <v>1.331</v>
      </c>
    </row>
    <row r="5757" spans="1:7" ht="32" x14ac:dyDescent="0.15">
      <c r="A5757" s="53">
        <v>166007</v>
      </c>
      <c r="B5757" s="10" t="s">
        <v>2789</v>
      </c>
      <c r="C5757" s="53">
        <v>1.5085</v>
      </c>
      <c r="D5757" s="53">
        <v>1.5535000000000001</v>
      </c>
      <c r="E5757" s="55">
        <v>2.5999999999999999E-3</v>
      </c>
      <c r="F5757" s="53">
        <v>1.5045999999999999</v>
      </c>
      <c r="G5757" s="53">
        <v>1.5496000000000001</v>
      </c>
    </row>
    <row r="5758" spans="1:7" x14ac:dyDescent="0.15">
      <c r="A5758" s="52">
        <v>2314</v>
      </c>
      <c r="B5758" s="11" t="s">
        <v>2790</v>
      </c>
      <c r="C5758" s="52">
        <v>1.161</v>
      </c>
      <c r="D5758" s="52">
        <v>1.2010000000000001</v>
      </c>
      <c r="E5758" s="54">
        <v>2.5999999999999999E-3</v>
      </c>
      <c r="F5758" s="52">
        <v>1.1579999999999999</v>
      </c>
      <c r="G5758" s="52">
        <v>1.198</v>
      </c>
    </row>
    <row r="5759" spans="1:7" x14ac:dyDescent="0.15">
      <c r="A5759" s="53">
        <v>1419</v>
      </c>
      <c r="B5759" s="10" t="s">
        <v>2791</v>
      </c>
      <c r="C5759" s="53">
        <v>1.161</v>
      </c>
      <c r="D5759" s="53">
        <v>1.2010000000000001</v>
      </c>
      <c r="E5759" s="55">
        <v>2.5999999999999999E-3</v>
      </c>
      <c r="F5759" s="53">
        <v>1.1579999999999999</v>
      </c>
      <c r="G5759" s="53">
        <v>1.198</v>
      </c>
    </row>
    <row r="5760" spans="1:7" x14ac:dyDescent="0.15">
      <c r="A5760" s="52">
        <v>3803</v>
      </c>
      <c r="B5760" s="11" t="s">
        <v>2792</v>
      </c>
      <c r="C5760" s="52">
        <v>3.3307000000000002</v>
      </c>
      <c r="D5760" s="52">
        <v>3.3307000000000002</v>
      </c>
      <c r="E5760" s="54">
        <v>2.5999999999999999E-3</v>
      </c>
      <c r="F5760" s="52">
        <v>3.3220999999999998</v>
      </c>
      <c r="G5760" s="52">
        <v>3.3220999999999998</v>
      </c>
    </row>
    <row r="5761" spans="1:7" x14ac:dyDescent="0.15">
      <c r="A5761" s="53">
        <v>150067</v>
      </c>
      <c r="B5761" s="10" t="s">
        <v>2793</v>
      </c>
      <c r="C5761" s="53">
        <v>1.1639999999999999</v>
      </c>
      <c r="D5761" s="53">
        <v>1.7849999999999999</v>
      </c>
      <c r="E5761" s="55">
        <v>2.5999999999999999E-3</v>
      </c>
      <c r="F5761" s="53">
        <v>1.161</v>
      </c>
      <c r="G5761" s="53">
        <v>1.782</v>
      </c>
    </row>
    <row r="5762" spans="1:7" x14ac:dyDescent="0.15">
      <c r="A5762" s="52">
        <v>1513</v>
      </c>
      <c r="B5762" s="11" t="s">
        <v>707</v>
      </c>
      <c r="C5762" s="52">
        <v>1.165</v>
      </c>
      <c r="D5762" s="52">
        <v>1.165</v>
      </c>
      <c r="E5762" s="54">
        <v>2.5999999999999999E-3</v>
      </c>
      <c r="F5762" s="52">
        <v>1.1619999999999999</v>
      </c>
      <c r="G5762" s="52">
        <v>1.1619999999999999</v>
      </c>
    </row>
    <row r="5763" spans="1:7" x14ac:dyDescent="0.15">
      <c r="A5763" s="53">
        <v>1884</v>
      </c>
      <c r="B5763" s="10" t="s">
        <v>2794</v>
      </c>
      <c r="C5763" s="53">
        <v>1.5150999999999999</v>
      </c>
      <c r="D5763" s="53">
        <v>1.5601</v>
      </c>
      <c r="E5763" s="55">
        <v>2.5999999999999999E-3</v>
      </c>
      <c r="F5763" s="53">
        <v>1.5112000000000001</v>
      </c>
      <c r="G5763" s="53">
        <v>1.5562</v>
      </c>
    </row>
    <row r="5764" spans="1:7" x14ac:dyDescent="0.15">
      <c r="A5764" s="52">
        <v>172</v>
      </c>
      <c r="B5764" s="11" t="s">
        <v>708</v>
      </c>
      <c r="C5764" s="52">
        <v>1.554</v>
      </c>
      <c r="D5764" s="52">
        <v>2.5030000000000001</v>
      </c>
      <c r="E5764" s="54">
        <v>2.5999999999999999E-3</v>
      </c>
      <c r="F5764" s="52">
        <v>1.55</v>
      </c>
      <c r="G5764" s="52">
        <v>2.4990000000000001</v>
      </c>
    </row>
    <row r="5765" spans="1:7" x14ac:dyDescent="0.15">
      <c r="A5765" s="53">
        <v>1701</v>
      </c>
      <c r="B5765" s="10" t="s">
        <v>709</v>
      </c>
      <c r="C5765" s="53">
        <v>1.167</v>
      </c>
      <c r="D5765" s="53">
        <v>1.167</v>
      </c>
      <c r="E5765" s="55">
        <v>2.5999999999999999E-3</v>
      </c>
      <c r="F5765" s="53">
        <v>1.1639999999999999</v>
      </c>
      <c r="G5765" s="53">
        <v>1.1639999999999999</v>
      </c>
    </row>
    <row r="5766" spans="1:7" x14ac:dyDescent="0.15">
      <c r="A5766" s="52">
        <v>320014</v>
      </c>
      <c r="B5766" s="11" t="s">
        <v>2795</v>
      </c>
      <c r="C5766" s="52">
        <v>1.1679999999999999</v>
      </c>
      <c r="D5766" s="52">
        <v>1.1679999999999999</v>
      </c>
      <c r="E5766" s="54">
        <v>2.5999999999999999E-3</v>
      </c>
      <c r="F5766" s="52">
        <v>1.165</v>
      </c>
      <c r="G5766" s="52">
        <v>1.165</v>
      </c>
    </row>
    <row r="5767" spans="1:7" x14ac:dyDescent="0.15">
      <c r="A5767" s="53">
        <v>925</v>
      </c>
      <c r="B5767" s="10" t="s">
        <v>710</v>
      </c>
      <c r="C5767" s="53">
        <v>1.169</v>
      </c>
      <c r="D5767" s="53">
        <v>1.169</v>
      </c>
      <c r="E5767" s="55">
        <v>2.5999999999999999E-3</v>
      </c>
      <c r="F5767" s="53">
        <v>1.1659999999999999</v>
      </c>
      <c r="G5767" s="53">
        <v>1.1659999999999999</v>
      </c>
    </row>
    <row r="5768" spans="1:7" ht="30" x14ac:dyDescent="0.15">
      <c r="A5768" s="52">
        <v>1694</v>
      </c>
      <c r="B5768" s="11" t="s">
        <v>711</v>
      </c>
      <c r="C5768" s="52">
        <v>1.5620000000000001</v>
      </c>
      <c r="D5768" s="52">
        <v>1.5620000000000001</v>
      </c>
      <c r="E5768" s="54">
        <v>2.5999999999999999E-3</v>
      </c>
      <c r="F5768" s="52">
        <v>1.5580000000000001</v>
      </c>
      <c r="G5768" s="52">
        <v>1.5580000000000001</v>
      </c>
    </row>
    <row r="5769" spans="1:7" x14ac:dyDescent="0.15">
      <c r="A5769" s="53">
        <v>213010</v>
      </c>
      <c r="B5769" s="10" t="s">
        <v>2796</v>
      </c>
      <c r="C5769" s="53">
        <v>1.5669999999999999</v>
      </c>
      <c r="D5769" s="53">
        <v>1.5669999999999999</v>
      </c>
      <c r="E5769" s="55">
        <v>2.5999999999999999E-3</v>
      </c>
      <c r="F5769" s="53">
        <v>1.5629999999999999</v>
      </c>
      <c r="G5769" s="53">
        <v>1.5629999999999999</v>
      </c>
    </row>
    <row r="5770" spans="1:7" x14ac:dyDescent="0.15">
      <c r="A5770" s="52">
        <v>165</v>
      </c>
      <c r="B5770" s="11" t="s">
        <v>712</v>
      </c>
      <c r="C5770" s="52">
        <v>1.5680000000000001</v>
      </c>
      <c r="D5770" s="52">
        <v>2.1960000000000002</v>
      </c>
      <c r="E5770" s="54">
        <v>2.5999999999999999E-3</v>
      </c>
      <c r="F5770" s="52">
        <v>1.5640000000000001</v>
      </c>
      <c r="G5770" s="52">
        <v>2.1920000000000002</v>
      </c>
    </row>
    <row r="5771" spans="1:7" x14ac:dyDescent="0.15">
      <c r="A5771" s="53">
        <v>4158</v>
      </c>
      <c r="B5771" s="10" t="s">
        <v>2797</v>
      </c>
      <c r="C5771" s="53">
        <v>1.1779999999999999</v>
      </c>
      <c r="D5771" s="53">
        <v>1.1779999999999999</v>
      </c>
      <c r="E5771" s="55">
        <v>2.5999999999999999E-3</v>
      </c>
      <c r="F5771" s="53">
        <v>1.175</v>
      </c>
      <c r="G5771" s="53">
        <v>1.175</v>
      </c>
    </row>
    <row r="5772" spans="1:7" x14ac:dyDescent="0.15">
      <c r="A5772" s="52">
        <v>550002</v>
      </c>
      <c r="B5772" s="11" t="s">
        <v>713</v>
      </c>
      <c r="C5772" s="52">
        <v>0.78549999999999998</v>
      </c>
      <c r="D5772" s="52">
        <v>3.1114999999999999</v>
      </c>
      <c r="E5772" s="54">
        <v>2.5999999999999999E-3</v>
      </c>
      <c r="F5772" s="52">
        <v>0.78349999999999997</v>
      </c>
      <c r="G5772" s="52">
        <v>3.1071</v>
      </c>
    </row>
    <row r="5773" spans="1:7" x14ac:dyDescent="0.15">
      <c r="A5773" s="53">
        <v>161724</v>
      </c>
      <c r="B5773" s="10" t="s">
        <v>714</v>
      </c>
      <c r="C5773" s="53">
        <v>1.179</v>
      </c>
      <c r="D5773" s="53">
        <v>0.82199999999999995</v>
      </c>
      <c r="E5773" s="55">
        <v>2.5999999999999999E-3</v>
      </c>
      <c r="F5773" s="53">
        <v>1.1759999999999999</v>
      </c>
      <c r="G5773" s="53">
        <v>0.82</v>
      </c>
    </row>
    <row r="5774" spans="1:7" x14ac:dyDescent="0.15">
      <c r="A5774" s="52">
        <v>1433</v>
      </c>
      <c r="B5774" s="11" t="s">
        <v>715</v>
      </c>
      <c r="C5774" s="52">
        <v>1.18</v>
      </c>
      <c r="D5774" s="52">
        <v>1.18</v>
      </c>
      <c r="E5774" s="54">
        <v>2.5000000000000001E-3</v>
      </c>
      <c r="F5774" s="52">
        <v>1.177</v>
      </c>
      <c r="G5774" s="52">
        <v>1.177</v>
      </c>
    </row>
    <row r="5775" spans="1:7" x14ac:dyDescent="0.15">
      <c r="A5775" s="53">
        <v>50001</v>
      </c>
      <c r="B5775" s="10" t="s">
        <v>716</v>
      </c>
      <c r="C5775" s="53">
        <v>0.78800000000000003</v>
      </c>
      <c r="D5775" s="53">
        <v>3.29</v>
      </c>
      <c r="E5775" s="55">
        <v>2.5000000000000001E-3</v>
      </c>
      <c r="F5775" s="53">
        <v>0.78600000000000003</v>
      </c>
      <c r="G5775" s="53">
        <v>3.2879999999999998</v>
      </c>
    </row>
    <row r="5776" spans="1:7" x14ac:dyDescent="0.15">
      <c r="A5776" s="52">
        <v>410008</v>
      </c>
      <c r="B5776" s="11" t="s">
        <v>2798</v>
      </c>
      <c r="C5776" s="52">
        <v>1.4584999999999999</v>
      </c>
      <c r="D5776" s="52">
        <v>1.4584999999999999</v>
      </c>
      <c r="E5776" s="54">
        <v>2.5000000000000001E-3</v>
      </c>
      <c r="F5776" s="52">
        <v>1.4548000000000001</v>
      </c>
      <c r="G5776" s="52">
        <v>1.4548000000000001</v>
      </c>
    </row>
    <row r="5777" spans="1:7" x14ac:dyDescent="0.15">
      <c r="A5777" s="53">
        <v>164510</v>
      </c>
      <c r="B5777" s="10" t="s">
        <v>2799</v>
      </c>
      <c r="C5777" s="53">
        <v>1.0266</v>
      </c>
      <c r="D5777" s="53">
        <v>1.1425000000000001</v>
      </c>
      <c r="E5777" s="55">
        <v>2.5000000000000001E-3</v>
      </c>
      <c r="F5777" s="53">
        <v>1.024</v>
      </c>
      <c r="G5777" s="53">
        <v>1.1398999999999999</v>
      </c>
    </row>
    <row r="5778" spans="1:7" x14ac:dyDescent="0.15">
      <c r="A5778" s="52">
        <v>450008</v>
      </c>
      <c r="B5778" s="11" t="s">
        <v>2800</v>
      </c>
      <c r="C5778" s="52">
        <v>1.1850000000000001</v>
      </c>
      <c r="D5778" s="52">
        <v>1.528</v>
      </c>
      <c r="E5778" s="54">
        <v>2.5000000000000001E-3</v>
      </c>
      <c r="F5778" s="52">
        <v>1.1819999999999999</v>
      </c>
      <c r="G5778" s="52">
        <v>1.5249999999999999</v>
      </c>
    </row>
    <row r="5779" spans="1:7" x14ac:dyDescent="0.15">
      <c r="A5779" s="53">
        <v>1587</v>
      </c>
      <c r="B5779" s="10" t="s">
        <v>2801</v>
      </c>
      <c r="C5779" s="53">
        <v>1.1879999999999999</v>
      </c>
      <c r="D5779" s="53">
        <v>1.1879999999999999</v>
      </c>
      <c r="E5779" s="55">
        <v>2.5000000000000001E-3</v>
      </c>
      <c r="F5779" s="53">
        <v>1.1850000000000001</v>
      </c>
      <c r="G5779" s="53">
        <v>1.1850000000000001</v>
      </c>
    </row>
    <row r="5780" spans="1:7" x14ac:dyDescent="0.15">
      <c r="A5780" s="52">
        <v>164509</v>
      </c>
      <c r="B5780" s="11" t="s">
        <v>2802</v>
      </c>
      <c r="C5780" s="52">
        <v>1.0298</v>
      </c>
      <c r="D5780" s="52">
        <v>1.5108999999999999</v>
      </c>
      <c r="E5780" s="54">
        <v>2.5000000000000001E-3</v>
      </c>
      <c r="F5780" s="52">
        <v>1.0271999999999999</v>
      </c>
      <c r="G5780" s="52">
        <v>1.5083</v>
      </c>
    </row>
    <row r="5781" spans="1:7" x14ac:dyDescent="0.15">
      <c r="A5781" s="53">
        <v>2030</v>
      </c>
      <c r="B5781" s="10" t="s">
        <v>2803</v>
      </c>
      <c r="C5781" s="53">
        <v>1.1890000000000001</v>
      </c>
      <c r="D5781" s="53">
        <v>1.1890000000000001</v>
      </c>
      <c r="E5781" s="55">
        <v>2.5000000000000001E-3</v>
      </c>
      <c r="F5781" s="53">
        <v>1.1859999999999999</v>
      </c>
      <c r="G5781" s="53">
        <v>1.1859999999999999</v>
      </c>
    </row>
    <row r="5782" spans="1:7" x14ac:dyDescent="0.15">
      <c r="A5782" s="52">
        <v>1554</v>
      </c>
      <c r="B5782" s="11" t="s">
        <v>2804</v>
      </c>
      <c r="C5782" s="52">
        <v>0.67549999999999999</v>
      </c>
      <c r="D5782" s="52">
        <v>0.67549999999999999</v>
      </c>
      <c r="E5782" s="54">
        <v>2.5000000000000001E-3</v>
      </c>
      <c r="F5782" s="52">
        <v>0.67379999999999995</v>
      </c>
      <c r="G5782" s="52">
        <v>0.67379999999999995</v>
      </c>
    </row>
    <row r="5783" spans="1:7" x14ac:dyDescent="0.15">
      <c r="A5783" s="53">
        <v>240014</v>
      </c>
      <c r="B5783" s="10" t="s">
        <v>2805</v>
      </c>
      <c r="C5783" s="53">
        <v>1.4719</v>
      </c>
      <c r="D5783" s="53">
        <v>1.4719</v>
      </c>
      <c r="E5783" s="55">
        <v>2.5000000000000001E-3</v>
      </c>
      <c r="F5783" s="53">
        <v>1.4681999999999999</v>
      </c>
      <c r="G5783" s="53">
        <v>1.4681999999999999</v>
      </c>
    </row>
    <row r="5784" spans="1:7" x14ac:dyDescent="0.15">
      <c r="A5784" s="52">
        <v>2514</v>
      </c>
      <c r="B5784" s="11" t="s">
        <v>2806</v>
      </c>
      <c r="C5784" s="52">
        <v>1.194</v>
      </c>
      <c r="D5784" s="52">
        <v>1.194</v>
      </c>
      <c r="E5784" s="54">
        <v>2.5000000000000001E-3</v>
      </c>
      <c r="F5784" s="52">
        <v>1.1910000000000001</v>
      </c>
      <c r="G5784" s="52">
        <v>1.1910000000000001</v>
      </c>
    </row>
    <row r="5785" spans="1:7" ht="31" x14ac:dyDescent="0.15">
      <c r="A5785" s="53">
        <v>161831</v>
      </c>
      <c r="B5785" s="10" t="s">
        <v>2807</v>
      </c>
      <c r="C5785" s="53">
        <v>1.1147</v>
      </c>
      <c r="D5785" s="53">
        <v>1.2168000000000001</v>
      </c>
      <c r="E5785" s="55">
        <v>2.5000000000000001E-3</v>
      </c>
      <c r="F5785" s="53">
        <v>1.1119000000000001</v>
      </c>
      <c r="G5785" s="53">
        <v>1.214</v>
      </c>
    </row>
    <row r="5786" spans="1:7" x14ac:dyDescent="0.15">
      <c r="A5786" s="52">
        <v>510260</v>
      </c>
      <c r="B5786" s="11" t="s">
        <v>2808</v>
      </c>
      <c r="C5786" s="52">
        <v>1.196</v>
      </c>
      <c r="D5786" s="52">
        <v>1.196</v>
      </c>
      <c r="E5786" s="54">
        <v>2.5000000000000001E-3</v>
      </c>
      <c r="F5786" s="52">
        <v>1.1930000000000001</v>
      </c>
      <c r="G5786" s="52">
        <v>1.1930000000000001</v>
      </c>
    </row>
    <row r="5787" spans="1:7" x14ac:dyDescent="0.15">
      <c r="A5787" s="53">
        <v>1586</v>
      </c>
      <c r="B5787" s="10" t="s">
        <v>2809</v>
      </c>
      <c r="C5787" s="53">
        <v>1.1960999999999999</v>
      </c>
      <c r="D5787" s="53">
        <v>1.1960999999999999</v>
      </c>
      <c r="E5787" s="55">
        <v>2.5000000000000001E-3</v>
      </c>
      <c r="F5787" s="53">
        <v>1.1931</v>
      </c>
      <c r="G5787" s="53">
        <v>1.1931</v>
      </c>
    </row>
    <row r="5788" spans="1:7" ht="31" x14ac:dyDescent="0.15">
      <c r="A5788" s="52">
        <v>2043</v>
      </c>
      <c r="B5788" s="11" t="s">
        <v>2810</v>
      </c>
      <c r="C5788" s="52">
        <v>1.1990000000000001</v>
      </c>
      <c r="D5788" s="52">
        <v>1.1990000000000001</v>
      </c>
      <c r="E5788" s="54">
        <v>2.5000000000000001E-3</v>
      </c>
      <c r="F5788" s="52">
        <v>1.196</v>
      </c>
      <c r="G5788" s="52">
        <v>1.196</v>
      </c>
    </row>
    <row r="5789" spans="1:7" x14ac:dyDescent="0.15">
      <c r="A5789" s="53">
        <v>2853</v>
      </c>
      <c r="B5789" s="10" t="s">
        <v>2811</v>
      </c>
      <c r="C5789" s="53">
        <v>1.9990000000000001</v>
      </c>
      <c r="D5789" s="53">
        <v>1.9990000000000001</v>
      </c>
      <c r="E5789" s="55">
        <v>2.5000000000000001E-3</v>
      </c>
      <c r="F5789" s="53">
        <v>1.994</v>
      </c>
      <c r="G5789" s="53">
        <v>1.994</v>
      </c>
    </row>
    <row r="5790" spans="1:7" x14ac:dyDescent="0.15">
      <c r="A5790" s="52">
        <v>1402</v>
      </c>
      <c r="B5790" s="11" t="s">
        <v>2812</v>
      </c>
      <c r="C5790" s="52">
        <v>1.204</v>
      </c>
      <c r="D5790" s="52">
        <v>1.204</v>
      </c>
      <c r="E5790" s="54">
        <v>2.5000000000000001E-3</v>
      </c>
      <c r="F5790" s="52">
        <v>1.2010000000000001</v>
      </c>
      <c r="G5790" s="52">
        <v>1.2010000000000001</v>
      </c>
    </row>
    <row r="5791" spans="1:7" x14ac:dyDescent="0.15">
      <c r="A5791" s="53">
        <v>845</v>
      </c>
      <c r="B5791" s="10" t="s">
        <v>717</v>
      </c>
      <c r="C5791" s="53">
        <v>1.204</v>
      </c>
      <c r="D5791" s="53">
        <v>1.792</v>
      </c>
      <c r="E5791" s="55">
        <v>2.5000000000000001E-3</v>
      </c>
      <c r="F5791" s="53">
        <v>1.2010000000000001</v>
      </c>
      <c r="G5791" s="53">
        <v>1.7889999999999999</v>
      </c>
    </row>
    <row r="5792" spans="1:7" x14ac:dyDescent="0.15">
      <c r="A5792" s="52">
        <v>1347</v>
      </c>
      <c r="B5792" s="11" t="s">
        <v>2813</v>
      </c>
      <c r="C5792" s="52">
        <v>1.208</v>
      </c>
      <c r="D5792" s="52">
        <v>1.208</v>
      </c>
      <c r="E5792" s="54">
        <v>2.5000000000000001E-3</v>
      </c>
      <c r="F5792" s="52">
        <v>1.2050000000000001</v>
      </c>
      <c r="G5792" s="52">
        <v>1.2050000000000001</v>
      </c>
    </row>
    <row r="5793" spans="1:7" x14ac:dyDescent="0.15">
      <c r="A5793" s="53">
        <v>320004</v>
      </c>
      <c r="B5793" s="10" t="s">
        <v>718</v>
      </c>
      <c r="C5793" s="53">
        <v>1.0471999999999999</v>
      </c>
      <c r="D5793" s="53">
        <v>1.7807999999999999</v>
      </c>
      <c r="E5793" s="55">
        <v>2.5000000000000001E-3</v>
      </c>
      <c r="F5793" s="53">
        <v>1.0446</v>
      </c>
      <c r="G5793" s="53">
        <v>1.7782</v>
      </c>
    </row>
    <row r="5794" spans="1:7" x14ac:dyDescent="0.15">
      <c r="A5794" s="52">
        <v>3353</v>
      </c>
      <c r="B5794" s="11" t="s">
        <v>2814</v>
      </c>
      <c r="C5794" s="52">
        <v>1.1685000000000001</v>
      </c>
      <c r="D5794" s="52">
        <v>1.1685000000000001</v>
      </c>
      <c r="E5794" s="54">
        <v>2.5000000000000001E-3</v>
      </c>
      <c r="F5794" s="52">
        <v>1.1656</v>
      </c>
      <c r="G5794" s="52">
        <v>1.1656</v>
      </c>
    </row>
    <row r="5795" spans="1:7" x14ac:dyDescent="0.15">
      <c r="A5795" s="53">
        <v>4292</v>
      </c>
      <c r="B5795" s="10" t="s">
        <v>719</v>
      </c>
      <c r="C5795" s="53">
        <v>1.2575000000000001</v>
      </c>
      <c r="D5795" s="53">
        <v>1.2575000000000001</v>
      </c>
      <c r="E5795" s="55">
        <v>2.5000000000000001E-3</v>
      </c>
      <c r="F5795" s="53">
        <v>1.2544</v>
      </c>
      <c r="G5795" s="53">
        <v>1.2544</v>
      </c>
    </row>
    <row r="5796" spans="1:7" x14ac:dyDescent="0.15">
      <c r="A5796" s="52">
        <v>150101</v>
      </c>
      <c r="B5796" s="11" t="s">
        <v>2815</v>
      </c>
      <c r="C5796" s="52">
        <v>1.6259999999999999</v>
      </c>
      <c r="D5796" s="52">
        <v>0.4</v>
      </c>
      <c r="E5796" s="54">
        <v>2.5000000000000001E-3</v>
      </c>
      <c r="F5796" s="52">
        <v>1.6220000000000001</v>
      </c>
      <c r="G5796" s="52">
        <v>0.39900000000000002</v>
      </c>
    </row>
    <row r="5797" spans="1:7" x14ac:dyDescent="0.15">
      <c r="A5797" s="53">
        <v>1263</v>
      </c>
      <c r="B5797" s="10" t="s">
        <v>2816</v>
      </c>
      <c r="C5797" s="53">
        <v>1.22</v>
      </c>
      <c r="D5797" s="53">
        <v>1.22</v>
      </c>
      <c r="E5797" s="55">
        <v>2.5000000000000001E-3</v>
      </c>
      <c r="F5797" s="53">
        <v>1.2170000000000001</v>
      </c>
      <c r="G5797" s="53">
        <v>1.2170000000000001</v>
      </c>
    </row>
    <row r="5798" spans="1:7" ht="30" x14ac:dyDescent="0.15">
      <c r="A5798" s="52">
        <v>3993</v>
      </c>
      <c r="B5798" s="11" t="s">
        <v>720</v>
      </c>
      <c r="C5798" s="52">
        <v>1.2238</v>
      </c>
      <c r="D5798" s="52">
        <v>1.2238</v>
      </c>
      <c r="E5798" s="54">
        <v>2.5000000000000001E-3</v>
      </c>
      <c r="F5798" s="52">
        <v>1.2208000000000001</v>
      </c>
      <c r="G5798" s="52">
        <v>1.2208000000000001</v>
      </c>
    </row>
    <row r="5799" spans="1:7" x14ac:dyDescent="0.15">
      <c r="A5799" s="53">
        <v>609</v>
      </c>
      <c r="B5799" s="10" t="s">
        <v>721</v>
      </c>
      <c r="C5799" s="53">
        <v>1.2290000000000001</v>
      </c>
      <c r="D5799" s="53">
        <v>1.7789999999999999</v>
      </c>
      <c r="E5799" s="55">
        <v>2.3999999999999998E-3</v>
      </c>
      <c r="F5799" s="53">
        <v>1.226</v>
      </c>
      <c r="G5799" s="53">
        <v>1.776</v>
      </c>
    </row>
    <row r="5800" spans="1:7" x14ac:dyDescent="0.15">
      <c r="A5800" s="52">
        <v>4725</v>
      </c>
      <c r="B5800" s="11" t="s">
        <v>2817</v>
      </c>
      <c r="C5800" s="52">
        <v>1.0250999999999999</v>
      </c>
      <c r="D5800" s="52">
        <v>1.0250999999999999</v>
      </c>
      <c r="E5800" s="54">
        <v>2.3999999999999998E-3</v>
      </c>
      <c r="F5800" s="52">
        <v>1.0226</v>
      </c>
      <c r="G5800" s="52">
        <v>1.0226</v>
      </c>
    </row>
    <row r="5801" spans="1:7" x14ac:dyDescent="0.15">
      <c r="A5801" s="53">
        <v>4724</v>
      </c>
      <c r="B5801" s="10" t="s">
        <v>2818</v>
      </c>
      <c r="C5801" s="53">
        <v>1.0262</v>
      </c>
      <c r="D5801" s="53">
        <v>1.0262</v>
      </c>
      <c r="E5801" s="55">
        <v>2.3999999999999998E-3</v>
      </c>
      <c r="F5801" s="53">
        <v>1.0237000000000001</v>
      </c>
      <c r="G5801" s="53">
        <v>1.0237000000000001</v>
      </c>
    </row>
    <row r="5802" spans="1:7" x14ac:dyDescent="0.15">
      <c r="A5802" s="52">
        <v>519654</v>
      </c>
      <c r="B5802" s="11" t="s">
        <v>722</v>
      </c>
      <c r="C5802" s="52">
        <v>1.0271999999999999</v>
      </c>
      <c r="D5802" s="52">
        <v>1.0271999999999999</v>
      </c>
      <c r="E5802" s="54">
        <v>2.3999999999999998E-3</v>
      </c>
      <c r="F5802" s="52">
        <v>1.0246999999999999</v>
      </c>
      <c r="G5802" s="52">
        <v>1.0246999999999999</v>
      </c>
    </row>
    <row r="5803" spans="1:7" x14ac:dyDescent="0.15">
      <c r="A5803" s="53">
        <v>519929</v>
      </c>
      <c r="B5803" s="10" t="s">
        <v>723</v>
      </c>
      <c r="C5803" s="53">
        <v>0.82199999999999995</v>
      </c>
      <c r="D5803" s="53">
        <v>0.82199999999999995</v>
      </c>
      <c r="E5803" s="55">
        <v>2.3999999999999998E-3</v>
      </c>
      <c r="F5803" s="53">
        <v>0.82</v>
      </c>
      <c r="G5803" s="53">
        <v>0.82</v>
      </c>
    </row>
    <row r="5804" spans="1:7" x14ac:dyDescent="0.15">
      <c r="A5804" s="52">
        <v>160627</v>
      </c>
      <c r="B5804" s="11" t="s">
        <v>724</v>
      </c>
      <c r="C5804" s="52">
        <v>1.659</v>
      </c>
      <c r="D5804" s="52">
        <v>1.3480000000000001</v>
      </c>
      <c r="E5804" s="54">
        <v>2.3999999999999998E-3</v>
      </c>
      <c r="F5804" s="52">
        <v>1.655</v>
      </c>
      <c r="G5804" s="52">
        <v>1.345</v>
      </c>
    </row>
    <row r="5805" spans="1:7" x14ac:dyDescent="0.15">
      <c r="A5805" s="53">
        <v>585001</v>
      </c>
      <c r="B5805" s="10" t="s">
        <v>725</v>
      </c>
      <c r="C5805" s="53">
        <v>1.2470000000000001</v>
      </c>
      <c r="D5805" s="53">
        <v>1.2470000000000001</v>
      </c>
      <c r="E5805" s="55">
        <v>2.3999999999999998E-3</v>
      </c>
      <c r="F5805" s="53">
        <v>1.244</v>
      </c>
      <c r="G5805" s="53">
        <v>1.244</v>
      </c>
    </row>
    <row r="5806" spans="1:7" x14ac:dyDescent="0.15">
      <c r="A5806" s="52">
        <v>3354</v>
      </c>
      <c r="B5806" s="11" t="s">
        <v>2819</v>
      </c>
      <c r="C5806" s="52">
        <v>1.1647000000000001</v>
      </c>
      <c r="D5806" s="52">
        <v>1.1647000000000001</v>
      </c>
      <c r="E5806" s="54">
        <v>2.3999999999999998E-3</v>
      </c>
      <c r="F5806" s="52">
        <v>1.1618999999999999</v>
      </c>
      <c r="G5806" s="52">
        <v>1.1618999999999999</v>
      </c>
    </row>
    <row r="5807" spans="1:7" x14ac:dyDescent="0.15">
      <c r="A5807" s="53">
        <v>2332</v>
      </c>
      <c r="B5807" s="10" t="s">
        <v>2820</v>
      </c>
      <c r="C5807" s="53">
        <v>1.3384</v>
      </c>
      <c r="D5807" s="53">
        <v>1.3384</v>
      </c>
      <c r="E5807" s="55">
        <v>2.3999999999999998E-3</v>
      </c>
      <c r="F5807" s="53">
        <v>1.3351999999999999</v>
      </c>
      <c r="G5807" s="53">
        <v>1.3351999999999999</v>
      </c>
    </row>
    <row r="5808" spans="1:7" x14ac:dyDescent="0.15">
      <c r="A5808" s="52">
        <v>90009</v>
      </c>
      <c r="B5808" s="11" t="s">
        <v>726</v>
      </c>
      <c r="C5808" s="52">
        <v>1.677</v>
      </c>
      <c r="D5808" s="52">
        <v>1.677</v>
      </c>
      <c r="E5808" s="54">
        <v>2.3999999999999998E-3</v>
      </c>
      <c r="F5808" s="52">
        <v>1.673</v>
      </c>
      <c r="G5808" s="52">
        <v>1.673</v>
      </c>
    </row>
    <row r="5809" spans="1:7" x14ac:dyDescent="0.15">
      <c r="A5809" s="53">
        <v>1555</v>
      </c>
      <c r="B5809" s="10" t="s">
        <v>2821</v>
      </c>
      <c r="C5809" s="53">
        <v>0.67100000000000004</v>
      </c>
      <c r="D5809" s="53">
        <v>0.67100000000000004</v>
      </c>
      <c r="E5809" s="55">
        <v>2.3999999999999998E-3</v>
      </c>
      <c r="F5809" s="53">
        <v>0.6694</v>
      </c>
      <c r="G5809" s="53">
        <v>0.6694</v>
      </c>
    </row>
    <row r="5810" spans="1:7" x14ac:dyDescent="0.15">
      <c r="A5810" s="52">
        <v>176</v>
      </c>
      <c r="B5810" s="11" t="s">
        <v>2822</v>
      </c>
      <c r="C5810" s="52">
        <v>1.4266000000000001</v>
      </c>
      <c r="D5810" s="52">
        <v>1.4266000000000001</v>
      </c>
      <c r="E5810" s="54">
        <v>2.3999999999999998E-3</v>
      </c>
      <c r="F5810" s="52">
        <v>1.4232</v>
      </c>
      <c r="G5810" s="52">
        <v>1.4232</v>
      </c>
    </row>
    <row r="5811" spans="1:7" x14ac:dyDescent="0.15">
      <c r="A5811" s="53">
        <v>5233</v>
      </c>
      <c r="B5811" s="10" t="s">
        <v>727</v>
      </c>
      <c r="C5811" s="53">
        <v>1.0095000000000001</v>
      </c>
      <c r="D5811" s="53">
        <v>1.0095000000000001</v>
      </c>
      <c r="E5811" s="55">
        <v>2.3999999999999998E-3</v>
      </c>
      <c r="F5811" s="53">
        <v>1.0071000000000001</v>
      </c>
      <c r="G5811" s="53">
        <v>1.0071000000000001</v>
      </c>
    </row>
    <row r="5812" spans="1:7" ht="30" x14ac:dyDescent="0.15">
      <c r="A5812" s="52">
        <v>589</v>
      </c>
      <c r="B5812" s="11" t="s">
        <v>728</v>
      </c>
      <c r="C5812" s="52">
        <v>1.6930000000000001</v>
      </c>
      <c r="D5812" s="52">
        <v>1.9430000000000001</v>
      </c>
      <c r="E5812" s="54">
        <v>2.3999999999999998E-3</v>
      </c>
      <c r="F5812" s="52">
        <v>1.6890000000000001</v>
      </c>
      <c r="G5812" s="52">
        <v>1.9390000000000001</v>
      </c>
    </row>
    <row r="5813" spans="1:7" x14ac:dyDescent="0.15">
      <c r="A5813" s="53">
        <v>2333</v>
      </c>
      <c r="B5813" s="10" t="s">
        <v>2823</v>
      </c>
      <c r="C5813" s="53">
        <v>1.3267</v>
      </c>
      <c r="D5813" s="53">
        <v>1.3267</v>
      </c>
      <c r="E5813" s="55">
        <v>2.3E-3</v>
      </c>
      <c r="F5813" s="53">
        <v>1.3236000000000001</v>
      </c>
      <c r="G5813" s="53">
        <v>1.3236000000000001</v>
      </c>
    </row>
    <row r="5814" spans="1:7" x14ac:dyDescent="0.15">
      <c r="A5814" s="52">
        <v>110027</v>
      </c>
      <c r="B5814" s="11" t="s">
        <v>2824</v>
      </c>
      <c r="C5814" s="52">
        <v>1.7130000000000001</v>
      </c>
      <c r="D5814" s="52">
        <v>2.528</v>
      </c>
      <c r="E5814" s="54">
        <v>2.3E-3</v>
      </c>
      <c r="F5814" s="52">
        <v>1.7090000000000001</v>
      </c>
      <c r="G5814" s="52">
        <v>2.524</v>
      </c>
    </row>
    <row r="5815" spans="1:7" ht="32" x14ac:dyDescent="0.15">
      <c r="A5815" s="53">
        <v>510900</v>
      </c>
      <c r="B5815" s="10" t="s">
        <v>2825</v>
      </c>
      <c r="C5815" s="53">
        <v>1.3736999999999999</v>
      </c>
      <c r="D5815" s="53">
        <v>1.3736999999999999</v>
      </c>
      <c r="E5815" s="55">
        <v>2.3E-3</v>
      </c>
      <c r="F5815" s="53">
        <v>1.3705000000000001</v>
      </c>
      <c r="G5815" s="53">
        <v>1.3705000000000001</v>
      </c>
    </row>
    <row r="5816" spans="1:7" x14ac:dyDescent="0.15">
      <c r="A5816" s="52">
        <v>160137</v>
      </c>
      <c r="B5816" s="11" t="s">
        <v>729</v>
      </c>
      <c r="C5816" s="52">
        <v>0.81679999999999997</v>
      </c>
      <c r="D5816" s="52">
        <v>0.89100000000000001</v>
      </c>
      <c r="E5816" s="54">
        <v>2.3E-3</v>
      </c>
      <c r="F5816" s="52">
        <v>0.81489999999999996</v>
      </c>
      <c r="G5816" s="52">
        <v>0.88890000000000002</v>
      </c>
    </row>
    <row r="5817" spans="1:7" x14ac:dyDescent="0.15">
      <c r="A5817" s="53">
        <v>150107</v>
      </c>
      <c r="B5817" s="10" t="s">
        <v>2826</v>
      </c>
      <c r="C5817" s="53">
        <v>1.2055</v>
      </c>
      <c r="D5817" s="53">
        <v>0</v>
      </c>
      <c r="E5817" s="55">
        <v>2.3E-3</v>
      </c>
      <c r="F5817" s="53">
        <v>1.2027000000000001</v>
      </c>
      <c r="G5817" s="53">
        <v>0</v>
      </c>
    </row>
    <row r="5818" spans="1:7" x14ac:dyDescent="0.15">
      <c r="A5818" s="52">
        <v>160615</v>
      </c>
      <c r="B5818" s="11" t="s">
        <v>2827</v>
      </c>
      <c r="C5818" s="52">
        <v>1.724</v>
      </c>
      <c r="D5818" s="52">
        <v>1.784</v>
      </c>
      <c r="E5818" s="54">
        <v>2.3E-3</v>
      </c>
      <c r="F5818" s="52">
        <v>1.72</v>
      </c>
      <c r="G5818" s="52">
        <v>1.78</v>
      </c>
    </row>
    <row r="5819" spans="1:7" x14ac:dyDescent="0.15">
      <c r="A5819" s="53">
        <v>40002</v>
      </c>
      <c r="B5819" s="10" t="s">
        <v>2828</v>
      </c>
      <c r="C5819" s="53">
        <v>0.86299999999999999</v>
      </c>
      <c r="D5819" s="53">
        <v>4.032</v>
      </c>
      <c r="E5819" s="55">
        <v>2.3E-3</v>
      </c>
      <c r="F5819" s="53">
        <v>0.86099999999999999</v>
      </c>
      <c r="G5819" s="53">
        <v>4.0259999999999998</v>
      </c>
    </row>
    <row r="5820" spans="1:7" x14ac:dyDescent="0.15">
      <c r="A5820" s="52">
        <v>510160</v>
      </c>
      <c r="B5820" s="11" t="s">
        <v>2829</v>
      </c>
      <c r="C5820" s="52">
        <v>0.64910000000000001</v>
      </c>
      <c r="D5820" s="52">
        <v>1.6149</v>
      </c>
      <c r="E5820" s="54">
        <v>2.3E-3</v>
      </c>
      <c r="F5820" s="52">
        <v>0.64759999999999995</v>
      </c>
      <c r="G5820" s="52">
        <v>1.6112</v>
      </c>
    </row>
    <row r="5821" spans="1:7" x14ac:dyDescent="0.15">
      <c r="A5821" s="53">
        <v>160640</v>
      </c>
      <c r="B5821" s="10" t="s">
        <v>730</v>
      </c>
      <c r="C5821" s="53">
        <v>0.87</v>
      </c>
      <c r="D5821" s="53">
        <v>0.53700000000000003</v>
      </c>
      <c r="E5821" s="55">
        <v>2.3E-3</v>
      </c>
      <c r="F5821" s="53">
        <v>0.86799999999999999</v>
      </c>
      <c r="G5821" s="53">
        <v>0.53600000000000003</v>
      </c>
    </row>
    <row r="5822" spans="1:7" x14ac:dyDescent="0.15">
      <c r="A5822" s="52">
        <v>73</v>
      </c>
      <c r="B5822" s="11" t="s">
        <v>731</v>
      </c>
      <c r="C5822" s="52">
        <v>1.3129999999999999</v>
      </c>
      <c r="D5822" s="52">
        <v>1.3129999999999999</v>
      </c>
      <c r="E5822" s="54">
        <v>2.3E-3</v>
      </c>
      <c r="F5822" s="52">
        <v>1.31</v>
      </c>
      <c r="G5822" s="52">
        <v>1.31</v>
      </c>
    </row>
    <row r="5823" spans="1:7" x14ac:dyDescent="0.15">
      <c r="A5823" s="53">
        <v>160717</v>
      </c>
      <c r="B5823" s="10" t="s">
        <v>2830</v>
      </c>
      <c r="C5823" s="53">
        <v>0.92020000000000002</v>
      </c>
      <c r="D5823" s="53">
        <v>0.92020000000000002</v>
      </c>
      <c r="E5823" s="55">
        <v>2.3E-3</v>
      </c>
      <c r="F5823" s="53">
        <v>0.91810000000000003</v>
      </c>
      <c r="G5823" s="53">
        <v>0.91810000000000003</v>
      </c>
    </row>
    <row r="5824" spans="1:7" x14ac:dyDescent="0.15">
      <c r="A5824" s="52">
        <v>161903</v>
      </c>
      <c r="B5824" s="11" t="s">
        <v>2831</v>
      </c>
      <c r="C5824" s="52">
        <v>0.87639999999999996</v>
      </c>
      <c r="D5824" s="52">
        <v>2.6821999999999999</v>
      </c>
      <c r="E5824" s="54">
        <v>2.3E-3</v>
      </c>
      <c r="F5824" s="52">
        <v>0.87439999999999996</v>
      </c>
      <c r="G5824" s="52">
        <v>2.6787000000000001</v>
      </c>
    </row>
    <row r="5825" spans="1:7" x14ac:dyDescent="0.15">
      <c r="A5825" s="53">
        <v>4987</v>
      </c>
      <c r="B5825" s="10" t="s">
        <v>732</v>
      </c>
      <c r="C5825" s="53">
        <v>1.1449</v>
      </c>
      <c r="D5825" s="53">
        <v>1.1449</v>
      </c>
      <c r="E5825" s="55">
        <v>2.3E-3</v>
      </c>
      <c r="F5825" s="53">
        <v>1.1423000000000001</v>
      </c>
      <c r="G5825" s="53">
        <v>1.1423000000000001</v>
      </c>
    </row>
    <row r="5826" spans="1:7" x14ac:dyDescent="0.15">
      <c r="A5826" s="52">
        <v>320003</v>
      </c>
      <c r="B5826" s="11" t="s">
        <v>733</v>
      </c>
      <c r="C5826" s="52">
        <v>1.4166000000000001</v>
      </c>
      <c r="D5826" s="52">
        <v>3.3001</v>
      </c>
      <c r="E5826" s="54">
        <v>2.3E-3</v>
      </c>
      <c r="F5826" s="52">
        <v>1.4134</v>
      </c>
      <c r="G5826" s="52">
        <v>3.2968999999999999</v>
      </c>
    </row>
    <row r="5827" spans="1:7" x14ac:dyDescent="0.15">
      <c r="A5827" s="53">
        <v>5085</v>
      </c>
      <c r="B5827" s="10" t="s">
        <v>2832</v>
      </c>
      <c r="C5827" s="53">
        <v>1.0657000000000001</v>
      </c>
      <c r="D5827" s="53">
        <v>1.0657000000000001</v>
      </c>
      <c r="E5827" s="55">
        <v>2.3E-3</v>
      </c>
      <c r="F5827" s="53">
        <v>1.0632999999999999</v>
      </c>
      <c r="G5827" s="53">
        <v>1.0632999999999999</v>
      </c>
    </row>
    <row r="5828" spans="1:7" x14ac:dyDescent="0.15">
      <c r="A5828" s="52">
        <v>5084</v>
      </c>
      <c r="B5828" s="11" t="s">
        <v>2833</v>
      </c>
      <c r="C5828" s="52">
        <v>1.0682</v>
      </c>
      <c r="D5828" s="52">
        <v>1.0682</v>
      </c>
      <c r="E5828" s="54">
        <v>2.3E-3</v>
      </c>
      <c r="F5828" s="52">
        <v>1.0658000000000001</v>
      </c>
      <c r="G5828" s="52">
        <v>1.0658000000000001</v>
      </c>
    </row>
    <row r="5829" spans="1:7" x14ac:dyDescent="0.15">
      <c r="A5829" s="53">
        <v>150260</v>
      </c>
      <c r="B5829" s="10" t="s">
        <v>2834</v>
      </c>
      <c r="C5829" s="53">
        <v>0.57930000000000004</v>
      </c>
      <c r="D5829" s="53">
        <v>0</v>
      </c>
      <c r="E5829" s="55">
        <v>2.2000000000000001E-3</v>
      </c>
      <c r="F5829" s="53">
        <v>0.57799999999999996</v>
      </c>
      <c r="G5829" s="53">
        <v>0</v>
      </c>
    </row>
    <row r="5830" spans="1:7" x14ac:dyDescent="0.15">
      <c r="A5830" s="52">
        <v>519989</v>
      </c>
      <c r="B5830" s="11" t="s">
        <v>2835</v>
      </c>
      <c r="C5830" s="52">
        <v>1.345</v>
      </c>
      <c r="D5830" s="52">
        <v>1.903</v>
      </c>
      <c r="E5830" s="54">
        <v>2.2000000000000001E-3</v>
      </c>
      <c r="F5830" s="52">
        <v>1.3420000000000001</v>
      </c>
      <c r="G5830" s="52">
        <v>1.9</v>
      </c>
    </row>
    <row r="5831" spans="1:7" ht="30" x14ac:dyDescent="0.15">
      <c r="A5831" s="53">
        <v>772</v>
      </c>
      <c r="B5831" s="10" t="s">
        <v>734</v>
      </c>
      <c r="C5831" s="53">
        <v>1.3560000000000001</v>
      </c>
      <c r="D5831" s="53">
        <v>1.3560000000000001</v>
      </c>
      <c r="E5831" s="55">
        <v>2.2000000000000001E-3</v>
      </c>
      <c r="F5831" s="53">
        <v>1.353</v>
      </c>
      <c r="G5831" s="53">
        <v>1.353</v>
      </c>
    </row>
    <row r="5832" spans="1:7" x14ac:dyDescent="0.15">
      <c r="A5832" s="52">
        <v>671010</v>
      </c>
      <c r="B5832" s="11" t="s">
        <v>735</v>
      </c>
      <c r="C5832" s="52">
        <v>0.90400000000000003</v>
      </c>
      <c r="D5832" s="52">
        <v>0.90400000000000003</v>
      </c>
      <c r="E5832" s="54">
        <v>2.2000000000000001E-3</v>
      </c>
      <c r="F5832" s="52">
        <v>0.90200000000000002</v>
      </c>
      <c r="G5832" s="52">
        <v>0.90200000000000002</v>
      </c>
    </row>
    <row r="5833" spans="1:7" x14ac:dyDescent="0.15">
      <c r="A5833" s="53">
        <v>4312</v>
      </c>
      <c r="B5833" s="10" t="s">
        <v>2836</v>
      </c>
      <c r="C5833" s="53">
        <v>1.0406</v>
      </c>
      <c r="D5833" s="53">
        <v>1.0916999999999999</v>
      </c>
      <c r="E5833" s="55">
        <v>2.2000000000000001E-3</v>
      </c>
      <c r="F5833" s="53">
        <v>1.0383</v>
      </c>
      <c r="G5833" s="53">
        <v>1.0893999999999999</v>
      </c>
    </row>
    <row r="5834" spans="1:7" x14ac:dyDescent="0.15">
      <c r="A5834" s="52">
        <v>4313</v>
      </c>
      <c r="B5834" s="11" t="s">
        <v>2837</v>
      </c>
      <c r="C5834" s="52">
        <v>1.0412999999999999</v>
      </c>
      <c r="D5834" s="52">
        <v>1.0908</v>
      </c>
      <c r="E5834" s="54">
        <v>2.2000000000000001E-3</v>
      </c>
      <c r="F5834" s="52">
        <v>1.0389999999999999</v>
      </c>
      <c r="G5834" s="52">
        <v>1.0885</v>
      </c>
    </row>
    <row r="5835" spans="1:7" x14ac:dyDescent="0.15">
      <c r="A5835" s="53">
        <v>4299</v>
      </c>
      <c r="B5835" s="10" t="s">
        <v>2838</v>
      </c>
      <c r="C5835" s="53">
        <v>1.0415000000000001</v>
      </c>
      <c r="D5835" s="53">
        <v>1.0934999999999999</v>
      </c>
      <c r="E5835" s="55">
        <v>2.2000000000000001E-3</v>
      </c>
      <c r="F5835" s="53">
        <v>1.0391999999999999</v>
      </c>
      <c r="G5835" s="53">
        <v>1.0911999999999999</v>
      </c>
    </row>
    <row r="5836" spans="1:7" x14ac:dyDescent="0.15">
      <c r="A5836" s="52">
        <v>4300</v>
      </c>
      <c r="B5836" s="11" t="s">
        <v>2839</v>
      </c>
      <c r="C5836" s="52">
        <v>1.0424</v>
      </c>
      <c r="D5836" s="52">
        <v>1.0924</v>
      </c>
      <c r="E5836" s="54">
        <v>2.2000000000000001E-3</v>
      </c>
      <c r="F5836" s="52">
        <v>1.0401</v>
      </c>
      <c r="G5836" s="52">
        <v>1.0901000000000001</v>
      </c>
    </row>
    <row r="5837" spans="1:7" x14ac:dyDescent="0.15">
      <c r="A5837" s="53">
        <v>159923</v>
      </c>
      <c r="B5837" s="10" t="s">
        <v>2840</v>
      </c>
      <c r="C5837" s="53">
        <v>1.8129999999999999</v>
      </c>
      <c r="D5837" s="53">
        <v>1.8129999999999999</v>
      </c>
      <c r="E5837" s="55">
        <v>2.2000000000000001E-3</v>
      </c>
      <c r="F5837" s="53">
        <v>1.8089999999999999</v>
      </c>
      <c r="G5837" s="53">
        <v>1.8089999999999999</v>
      </c>
    </row>
    <row r="5838" spans="1:7" x14ac:dyDescent="0.15">
      <c r="A5838" s="52">
        <v>2862</v>
      </c>
      <c r="B5838" s="11" t="s">
        <v>736</v>
      </c>
      <c r="C5838" s="52">
        <v>0.91</v>
      </c>
      <c r="D5838" s="52">
        <v>0.91</v>
      </c>
      <c r="E5838" s="54">
        <v>2.2000000000000001E-3</v>
      </c>
      <c r="F5838" s="52">
        <v>0.90800000000000003</v>
      </c>
      <c r="G5838" s="52">
        <v>0.90800000000000003</v>
      </c>
    </row>
    <row r="5839" spans="1:7" x14ac:dyDescent="0.15">
      <c r="A5839" s="53">
        <v>202021</v>
      </c>
      <c r="B5839" s="10" t="s">
        <v>2841</v>
      </c>
      <c r="C5839" s="53">
        <v>1.4117999999999999</v>
      </c>
      <c r="D5839" s="53">
        <v>1.4318</v>
      </c>
      <c r="E5839" s="55">
        <v>2.2000000000000001E-3</v>
      </c>
      <c r="F5839" s="53">
        <v>1.4087000000000001</v>
      </c>
      <c r="G5839" s="53">
        <v>1.4287000000000001</v>
      </c>
    </row>
    <row r="5840" spans="1:7" x14ac:dyDescent="0.15">
      <c r="A5840" s="52">
        <v>1488</v>
      </c>
      <c r="B5840" s="11" t="s">
        <v>2842</v>
      </c>
      <c r="C5840" s="52">
        <v>1.1852</v>
      </c>
      <c r="D5840" s="52">
        <v>1.1852</v>
      </c>
      <c r="E5840" s="54">
        <v>2.2000000000000001E-3</v>
      </c>
      <c r="F5840" s="52">
        <v>1.1826000000000001</v>
      </c>
      <c r="G5840" s="52">
        <v>1.1826000000000001</v>
      </c>
    </row>
    <row r="5841" spans="1:7" x14ac:dyDescent="0.15">
      <c r="A5841" s="53">
        <v>4716</v>
      </c>
      <c r="B5841" s="10" t="s">
        <v>737</v>
      </c>
      <c r="C5841" s="53">
        <v>1.1457999999999999</v>
      </c>
      <c r="D5841" s="53">
        <v>1.1457999999999999</v>
      </c>
      <c r="E5841" s="55">
        <v>2.2000000000000001E-3</v>
      </c>
      <c r="F5841" s="53">
        <v>1.1433</v>
      </c>
      <c r="G5841" s="53">
        <v>1.1433</v>
      </c>
    </row>
    <row r="5842" spans="1:7" x14ac:dyDescent="0.15">
      <c r="A5842" s="52">
        <v>3015</v>
      </c>
      <c r="B5842" s="11" t="s">
        <v>2843</v>
      </c>
      <c r="C5842" s="52">
        <v>1.2833000000000001</v>
      </c>
      <c r="D5842" s="52">
        <v>1.2833000000000001</v>
      </c>
      <c r="E5842" s="54">
        <v>2.2000000000000001E-3</v>
      </c>
      <c r="F5842" s="52">
        <v>1.2805</v>
      </c>
      <c r="G5842" s="52">
        <v>1.2805</v>
      </c>
    </row>
    <row r="5843" spans="1:7" x14ac:dyDescent="0.15">
      <c r="A5843" s="53">
        <v>1489</v>
      </c>
      <c r="B5843" s="10" t="s">
        <v>2844</v>
      </c>
      <c r="C5843" s="53">
        <v>1.1478999999999999</v>
      </c>
      <c r="D5843" s="53">
        <v>1.1478999999999999</v>
      </c>
      <c r="E5843" s="55">
        <v>2.2000000000000001E-3</v>
      </c>
      <c r="F5843" s="53">
        <v>1.1454</v>
      </c>
      <c r="G5843" s="53">
        <v>1.1454</v>
      </c>
    </row>
    <row r="5844" spans="1:7" x14ac:dyDescent="0.15">
      <c r="A5844" s="52">
        <v>660003</v>
      </c>
      <c r="B5844" s="11" t="s">
        <v>738</v>
      </c>
      <c r="C5844" s="52">
        <v>1.5649</v>
      </c>
      <c r="D5844" s="52">
        <v>2.1796000000000002</v>
      </c>
      <c r="E5844" s="54">
        <v>2.2000000000000001E-3</v>
      </c>
      <c r="F5844" s="52">
        <v>1.5615000000000001</v>
      </c>
      <c r="G5844" s="52">
        <v>2.1762000000000001</v>
      </c>
    </row>
    <row r="5845" spans="1:7" ht="32" x14ac:dyDescent="0.15">
      <c r="A5845" s="53">
        <v>42</v>
      </c>
      <c r="B5845" s="10" t="s">
        <v>2845</v>
      </c>
      <c r="C5845" s="53">
        <v>1.8469</v>
      </c>
      <c r="D5845" s="53">
        <v>1.8469</v>
      </c>
      <c r="E5845" s="55">
        <v>2.2000000000000001E-3</v>
      </c>
      <c r="F5845" s="53">
        <v>1.8429</v>
      </c>
      <c r="G5845" s="53">
        <v>1.8429</v>
      </c>
    </row>
    <row r="5846" spans="1:7" x14ac:dyDescent="0.15">
      <c r="A5846" s="52">
        <v>3806</v>
      </c>
      <c r="B5846" s="11" t="s">
        <v>2846</v>
      </c>
      <c r="C5846" s="52">
        <v>1.1085</v>
      </c>
      <c r="D5846" s="52">
        <v>1.1085</v>
      </c>
      <c r="E5846" s="54">
        <v>2.2000000000000001E-3</v>
      </c>
      <c r="F5846" s="52">
        <v>1.1061000000000001</v>
      </c>
      <c r="G5846" s="52">
        <v>1.1061000000000001</v>
      </c>
    </row>
    <row r="5847" spans="1:7" x14ac:dyDescent="0.15">
      <c r="A5847" s="53">
        <v>3579</v>
      </c>
      <c r="B5847" s="10" t="s">
        <v>2847</v>
      </c>
      <c r="C5847" s="53">
        <v>1.2932999999999999</v>
      </c>
      <c r="D5847" s="53">
        <v>1.2932999999999999</v>
      </c>
      <c r="E5847" s="55">
        <v>2.2000000000000001E-3</v>
      </c>
      <c r="F5847" s="53">
        <v>1.2905</v>
      </c>
      <c r="G5847" s="53">
        <v>1.2905</v>
      </c>
    </row>
    <row r="5848" spans="1:7" x14ac:dyDescent="0.15">
      <c r="A5848" s="52">
        <v>519183</v>
      </c>
      <c r="B5848" s="11" t="s">
        <v>739</v>
      </c>
      <c r="C5848" s="52">
        <v>1.5243</v>
      </c>
      <c r="D5848" s="52">
        <v>2.2143000000000002</v>
      </c>
      <c r="E5848" s="54">
        <v>2.2000000000000001E-3</v>
      </c>
      <c r="F5848" s="52">
        <v>1.5209999999999999</v>
      </c>
      <c r="G5848" s="52">
        <v>2.2109999999999999</v>
      </c>
    </row>
    <row r="5849" spans="1:7" x14ac:dyDescent="0.15">
      <c r="A5849" s="53">
        <v>3805</v>
      </c>
      <c r="B5849" s="10" t="s">
        <v>2848</v>
      </c>
      <c r="C5849" s="53">
        <v>1.1092</v>
      </c>
      <c r="D5849" s="53">
        <v>1.1092</v>
      </c>
      <c r="E5849" s="55">
        <v>2.2000000000000001E-3</v>
      </c>
      <c r="F5849" s="53">
        <v>1.1068</v>
      </c>
      <c r="G5849" s="53">
        <v>1.1068</v>
      </c>
    </row>
    <row r="5850" spans="1:7" x14ac:dyDescent="0.15">
      <c r="A5850" s="52">
        <v>4871</v>
      </c>
      <c r="B5850" s="11" t="s">
        <v>740</v>
      </c>
      <c r="C5850" s="52">
        <v>1.1119000000000001</v>
      </c>
      <c r="D5850" s="52">
        <v>1.1119000000000001</v>
      </c>
      <c r="E5850" s="54">
        <v>2.2000000000000001E-3</v>
      </c>
      <c r="F5850" s="52">
        <v>1.1094999999999999</v>
      </c>
      <c r="G5850" s="52">
        <v>1.1094999999999999</v>
      </c>
    </row>
    <row r="5851" spans="1:7" x14ac:dyDescent="0.15">
      <c r="A5851" s="53">
        <v>4659</v>
      </c>
      <c r="B5851" s="10" t="s">
        <v>2849</v>
      </c>
      <c r="C5851" s="53">
        <v>1.1153999999999999</v>
      </c>
      <c r="D5851" s="53">
        <v>1.1153999999999999</v>
      </c>
      <c r="E5851" s="55">
        <v>2.2000000000000001E-3</v>
      </c>
      <c r="F5851" s="53">
        <v>1.113</v>
      </c>
      <c r="G5851" s="53">
        <v>1.113</v>
      </c>
    </row>
    <row r="5852" spans="1:7" x14ac:dyDescent="0.15">
      <c r="A5852" s="52">
        <v>4549</v>
      </c>
      <c r="B5852" s="11" t="s">
        <v>741</v>
      </c>
      <c r="C5852" s="52">
        <v>1.1160000000000001</v>
      </c>
      <c r="D5852" s="52">
        <v>1.1160000000000001</v>
      </c>
      <c r="E5852" s="54">
        <v>2.2000000000000001E-3</v>
      </c>
      <c r="F5852" s="52">
        <v>1.1135999999999999</v>
      </c>
      <c r="G5852" s="52">
        <v>1.1135999999999999</v>
      </c>
    </row>
    <row r="5853" spans="1:7" x14ac:dyDescent="0.15">
      <c r="A5853" s="53">
        <v>4660</v>
      </c>
      <c r="B5853" s="10" t="s">
        <v>2850</v>
      </c>
      <c r="C5853" s="53">
        <v>1.1181000000000001</v>
      </c>
      <c r="D5853" s="53">
        <v>1.1181000000000001</v>
      </c>
      <c r="E5853" s="55">
        <v>2.2000000000000001E-3</v>
      </c>
      <c r="F5853" s="53">
        <v>1.1156999999999999</v>
      </c>
      <c r="G5853" s="53">
        <v>1.1156999999999999</v>
      </c>
    </row>
    <row r="5854" spans="1:7" x14ac:dyDescent="0.15">
      <c r="A5854" s="52">
        <v>519100</v>
      </c>
      <c r="B5854" s="11" t="s">
        <v>2851</v>
      </c>
      <c r="C5854" s="52">
        <v>1.3526</v>
      </c>
      <c r="D5854" s="52">
        <v>2.0436000000000001</v>
      </c>
      <c r="E5854" s="54">
        <v>2.0999999999999999E-3</v>
      </c>
      <c r="F5854" s="52">
        <v>1.3496999999999999</v>
      </c>
      <c r="G5854" s="52">
        <v>2.0407000000000002</v>
      </c>
    </row>
    <row r="5855" spans="1:7" x14ac:dyDescent="0.15">
      <c r="A5855" s="53">
        <v>1279</v>
      </c>
      <c r="B5855" s="10" t="s">
        <v>742</v>
      </c>
      <c r="C5855" s="53">
        <v>0.93400000000000005</v>
      </c>
      <c r="D5855" s="53">
        <v>0.93400000000000005</v>
      </c>
      <c r="E5855" s="55">
        <v>2.0999999999999999E-3</v>
      </c>
      <c r="F5855" s="53">
        <v>0.93200000000000005</v>
      </c>
      <c r="G5855" s="53">
        <v>0.93200000000000005</v>
      </c>
    </row>
    <row r="5856" spans="1:7" x14ac:dyDescent="0.15">
      <c r="A5856" s="52">
        <v>4346</v>
      </c>
      <c r="B5856" s="11" t="s">
        <v>2852</v>
      </c>
      <c r="C5856" s="52">
        <v>1.4078999999999999</v>
      </c>
      <c r="D5856" s="52">
        <v>1.4278999999999999</v>
      </c>
      <c r="E5856" s="54">
        <v>2.0999999999999999E-3</v>
      </c>
      <c r="F5856" s="52">
        <v>1.4049</v>
      </c>
      <c r="G5856" s="52">
        <v>1.4249000000000001</v>
      </c>
    </row>
    <row r="5857" spans="1:7" x14ac:dyDescent="0.15">
      <c r="A5857" s="53">
        <v>162307</v>
      </c>
      <c r="B5857" s="10" t="s">
        <v>2853</v>
      </c>
      <c r="C5857" s="53">
        <v>1.4079999999999999</v>
      </c>
      <c r="D5857" s="53">
        <v>1.4079999999999999</v>
      </c>
      <c r="E5857" s="55">
        <v>2.0999999999999999E-3</v>
      </c>
      <c r="F5857" s="53">
        <v>1.405</v>
      </c>
      <c r="G5857" s="53">
        <v>1.405</v>
      </c>
    </row>
    <row r="5858" spans="1:7" x14ac:dyDescent="0.15">
      <c r="A5858" s="52">
        <v>4175</v>
      </c>
      <c r="B5858" s="11" t="s">
        <v>2854</v>
      </c>
      <c r="C5858" s="52">
        <v>1.2233000000000001</v>
      </c>
      <c r="D5858" s="52">
        <v>1.2233000000000001</v>
      </c>
      <c r="E5858" s="54">
        <v>2.0999999999999999E-3</v>
      </c>
      <c r="F5858" s="52">
        <v>1.2206999999999999</v>
      </c>
      <c r="G5858" s="52">
        <v>1.2206999999999999</v>
      </c>
    </row>
    <row r="5859" spans="1:7" x14ac:dyDescent="0.15">
      <c r="A5859" s="53">
        <v>5210</v>
      </c>
      <c r="B5859" s="10" t="s">
        <v>2855</v>
      </c>
      <c r="C5859" s="53">
        <v>0.99129999999999996</v>
      </c>
      <c r="D5859" s="53">
        <v>0.99129999999999996</v>
      </c>
      <c r="E5859" s="55">
        <v>2.0999999999999999E-3</v>
      </c>
      <c r="F5859" s="53">
        <v>0.98919999999999997</v>
      </c>
      <c r="G5859" s="53">
        <v>0.98919999999999997</v>
      </c>
    </row>
    <row r="5860" spans="1:7" x14ac:dyDescent="0.15">
      <c r="A5860" s="52">
        <v>4298</v>
      </c>
      <c r="B5860" s="11" t="s">
        <v>2856</v>
      </c>
      <c r="C5860" s="52">
        <v>1.0435000000000001</v>
      </c>
      <c r="D5860" s="52">
        <v>1.0925</v>
      </c>
      <c r="E5860" s="54">
        <v>2.0999999999999999E-3</v>
      </c>
      <c r="F5860" s="52">
        <v>1.0412999999999999</v>
      </c>
      <c r="G5860" s="52">
        <v>1.0903</v>
      </c>
    </row>
    <row r="5861" spans="1:7" x14ac:dyDescent="0.15">
      <c r="A5861" s="53">
        <v>540001</v>
      </c>
      <c r="B5861" s="10" t="s">
        <v>2857</v>
      </c>
      <c r="C5861" s="53">
        <v>1.1385000000000001</v>
      </c>
      <c r="D5861" s="53">
        <v>2.4584999999999999</v>
      </c>
      <c r="E5861" s="55">
        <v>2.0999999999999999E-3</v>
      </c>
      <c r="F5861" s="53">
        <v>1.1361000000000001</v>
      </c>
      <c r="G5861" s="53">
        <v>2.4561000000000002</v>
      </c>
    </row>
    <row r="5862" spans="1:7" x14ac:dyDescent="0.15">
      <c r="A5862" s="52">
        <v>110015</v>
      </c>
      <c r="B5862" s="11" t="s">
        <v>743</v>
      </c>
      <c r="C5862" s="52">
        <v>2.3759999999999999</v>
      </c>
      <c r="D5862" s="52">
        <v>2.6920000000000002</v>
      </c>
      <c r="E5862" s="54">
        <v>2.0999999999999999E-3</v>
      </c>
      <c r="F5862" s="52">
        <v>2.371</v>
      </c>
      <c r="G5862" s="52">
        <v>2.6869999999999998</v>
      </c>
    </row>
    <row r="5863" spans="1:7" x14ac:dyDescent="0.15">
      <c r="A5863" s="53">
        <v>519011</v>
      </c>
      <c r="B5863" s="10" t="s">
        <v>744</v>
      </c>
      <c r="C5863" s="53">
        <v>0.47570000000000001</v>
      </c>
      <c r="D5863" s="53">
        <v>4.3630000000000004</v>
      </c>
      <c r="E5863" s="55">
        <v>2.0999999999999999E-3</v>
      </c>
      <c r="F5863" s="53">
        <v>0.47470000000000001</v>
      </c>
      <c r="G5863" s="53">
        <v>4.3597000000000001</v>
      </c>
    </row>
    <row r="5864" spans="1:7" x14ac:dyDescent="0.15">
      <c r="A5864" s="52">
        <v>340001</v>
      </c>
      <c r="B5864" s="11" t="s">
        <v>745</v>
      </c>
      <c r="C5864" s="52">
        <v>1.1443000000000001</v>
      </c>
      <c r="D5864" s="52">
        <v>3.7002999999999999</v>
      </c>
      <c r="E5864" s="54">
        <v>2.0999999999999999E-3</v>
      </c>
      <c r="F5864" s="52">
        <v>1.1418999999999999</v>
      </c>
      <c r="G5864" s="52">
        <v>3.6979000000000002</v>
      </c>
    </row>
    <row r="5865" spans="1:7" x14ac:dyDescent="0.15">
      <c r="A5865" s="53">
        <v>3919</v>
      </c>
      <c r="B5865" s="10" t="s">
        <v>2858</v>
      </c>
      <c r="C5865" s="53">
        <v>1.1956</v>
      </c>
      <c r="D5865" s="53">
        <v>1.2096</v>
      </c>
      <c r="E5865" s="55">
        <v>2.0999999999999999E-3</v>
      </c>
      <c r="F5865" s="53">
        <v>1.1931</v>
      </c>
      <c r="G5865" s="53">
        <v>1.2071000000000001</v>
      </c>
    </row>
    <row r="5866" spans="1:7" x14ac:dyDescent="0.15">
      <c r="A5866" s="52">
        <v>2833</v>
      </c>
      <c r="B5866" s="11" t="s">
        <v>2859</v>
      </c>
      <c r="C5866" s="52">
        <v>1.1014999999999999</v>
      </c>
      <c r="D5866" s="52">
        <v>1.1014999999999999</v>
      </c>
      <c r="E5866" s="54">
        <v>2.0999999999999999E-3</v>
      </c>
      <c r="F5866" s="52">
        <v>1.0992</v>
      </c>
      <c r="G5866" s="52">
        <v>1.0992</v>
      </c>
    </row>
    <row r="5867" spans="1:7" x14ac:dyDescent="0.15">
      <c r="A5867" s="53">
        <v>587</v>
      </c>
      <c r="B5867" s="10" t="s">
        <v>746</v>
      </c>
      <c r="C5867" s="53">
        <v>1.92</v>
      </c>
      <c r="D5867" s="53">
        <v>2.3199999999999998</v>
      </c>
      <c r="E5867" s="55">
        <v>2.0999999999999999E-3</v>
      </c>
      <c r="F5867" s="53">
        <v>1.9159999999999999</v>
      </c>
      <c r="G5867" s="53">
        <v>2.3159999999999998</v>
      </c>
    </row>
    <row r="5868" spans="1:7" x14ac:dyDescent="0.15">
      <c r="A5868" s="52">
        <v>166802</v>
      </c>
      <c r="B5868" s="11" t="s">
        <v>2860</v>
      </c>
      <c r="C5868" s="52">
        <v>1.4410000000000001</v>
      </c>
      <c r="D5868" s="52">
        <v>1.5960000000000001</v>
      </c>
      <c r="E5868" s="54">
        <v>2.0999999999999999E-3</v>
      </c>
      <c r="F5868" s="52">
        <v>1.4379999999999999</v>
      </c>
      <c r="G5868" s="52">
        <v>1.593</v>
      </c>
    </row>
    <row r="5869" spans="1:7" x14ac:dyDescent="0.15">
      <c r="A5869" s="53">
        <v>570005</v>
      </c>
      <c r="B5869" s="10" t="s">
        <v>747</v>
      </c>
      <c r="C5869" s="53">
        <v>1.929</v>
      </c>
      <c r="D5869" s="53">
        <v>2.8490000000000002</v>
      </c>
      <c r="E5869" s="55">
        <v>2.0999999999999999E-3</v>
      </c>
      <c r="F5869" s="53">
        <v>1.925</v>
      </c>
      <c r="G5869" s="53">
        <v>2.8450000000000002</v>
      </c>
    </row>
    <row r="5870" spans="1:7" x14ac:dyDescent="0.15">
      <c r="A5870" s="52">
        <v>1707</v>
      </c>
      <c r="B5870" s="11" t="s">
        <v>748</v>
      </c>
      <c r="C5870" s="52">
        <v>0.96599999999999997</v>
      </c>
      <c r="D5870" s="52">
        <v>0.96599999999999997</v>
      </c>
      <c r="E5870" s="54">
        <v>2.0999999999999999E-3</v>
      </c>
      <c r="F5870" s="52">
        <v>0.96399999999999997</v>
      </c>
      <c r="G5870" s="52">
        <v>0.96399999999999997</v>
      </c>
    </row>
    <row r="5871" spans="1:7" x14ac:dyDescent="0.15">
      <c r="A5871" s="53">
        <v>4737</v>
      </c>
      <c r="B5871" s="10" t="s">
        <v>2861</v>
      </c>
      <c r="C5871" s="53">
        <v>1.0648</v>
      </c>
      <c r="D5871" s="53">
        <v>1.0648</v>
      </c>
      <c r="E5871" s="55">
        <v>2.0999999999999999E-3</v>
      </c>
      <c r="F5871" s="53">
        <v>1.0626</v>
      </c>
      <c r="G5871" s="53">
        <v>1.0626</v>
      </c>
    </row>
    <row r="5872" spans="1:7" x14ac:dyDescent="0.15">
      <c r="A5872" s="52">
        <v>4176</v>
      </c>
      <c r="B5872" s="11" t="s">
        <v>2862</v>
      </c>
      <c r="C5872" s="52">
        <v>1.1171</v>
      </c>
      <c r="D5872" s="52">
        <v>1.1171</v>
      </c>
      <c r="E5872" s="54">
        <v>2.0999999999999999E-3</v>
      </c>
      <c r="F5872" s="52">
        <v>1.1148</v>
      </c>
      <c r="G5872" s="52">
        <v>1.1148</v>
      </c>
    </row>
    <row r="5873" spans="1:7" x14ac:dyDescent="0.15">
      <c r="A5873" s="53">
        <v>450011</v>
      </c>
      <c r="B5873" s="10" t="s">
        <v>749</v>
      </c>
      <c r="C5873" s="53">
        <v>1.462</v>
      </c>
      <c r="D5873" s="53">
        <v>1.462</v>
      </c>
      <c r="E5873" s="55">
        <v>2.0999999999999999E-3</v>
      </c>
      <c r="F5873" s="53">
        <v>1.4590000000000001</v>
      </c>
      <c r="G5873" s="53">
        <v>1.4590000000000001</v>
      </c>
    </row>
    <row r="5874" spans="1:7" x14ac:dyDescent="0.15">
      <c r="A5874" s="52">
        <v>2059</v>
      </c>
      <c r="B5874" s="11" t="s">
        <v>2863</v>
      </c>
      <c r="C5874" s="52">
        <v>2.9260000000000002</v>
      </c>
      <c r="D5874" s="52">
        <v>2.9260000000000002</v>
      </c>
      <c r="E5874" s="54">
        <v>2.0999999999999999E-3</v>
      </c>
      <c r="F5874" s="52">
        <v>2.92</v>
      </c>
      <c r="G5874" s="52">
        <v>2.92</v>
      </c>
    </row>
    <row r="5875" spans="1:7" x14ac:dyDescent="0.15">
      <c r="A5875" s="53">
        <v>519163</v>
      </c>
      <c r="B5875" s="10" t="s">
        <v>2864</v>
      </c>
      <c r="C5875" s="53">
        <v>1.2219</v>
      </c>
      <c r="D5875" s="53">
        <v>1.4549000000000001</v>
      </c>
      <c r="E5875" s="55">
        <v>2.0999999999999999E-3</v>
      </c>
      <c r="F5875" s="53">
        <v>1.2194</v>
      </c>
      <c r="G5875" s="53">
        <v>1.4523999999999999</v>
      </c>
    </row>
    <row r="5876" spans="1:7" ht="30" x14ac:dyDescent="0.15">
      <c r="A5876" s="52">
        <v>1239</v>
      </c>
      <c r="B5876" s="11" t="s">
        <v>750</v>
      </c>
      <c r="C5876" s="52">
        <v>0.48899999999999999</v>
      </c>
      <c r="D5876" s="52">
        <v>0.48899999999999999</v>
      </c>
      <c r="E5876" s="54">
        <v>2E-3</v>
      </c>
      <c r="F5876" s="52">
        <v>0.48799999999999999</v>
      </c>
      <c r="G5876" s="52">
        <v>0.48799999999999999</v>
      </c>
    </row>
    <row r="5877" spans="1:7" x14ac:dyDescent="0.15">
      <c r="A5877" s="53">
        <v>3592</v>
      </c>
      <c r="B5877" s="10" t="s">
        <v>2865</v>
      </c>
      <c r="C5877" s="53">
        <v>1.1247</v>
      </c>
      <c r="D5877" s="53">
        <v>1.1247</v>
      </c>
      <c r="E5877" s="55">
        <v>2E-3</v>
      </c>
      <c r="F5877" s="53">
        <v>1.1224000000000001</v>
      </c>
      <c r="G5877" s="53">
        <v>1.1224000000000001</v>
      </c>
    </row>
    <row r="5878" spans="1:7" x14ac:dyDescent="0.15">
      <c r="A5878" s="52">
        <v>160132</v>
      </c>
      <c r="B5878" s="11" t="s">
        <v>2866</v>
      </c>
      <c r="C5878" s="52">
        <v>0.97799999999999998</v>
      </c>
      <c r="D5878" s="52">
        <v>1.4370000000000001</v>
      </c>
      <c r="E5878" s="54">
        <v>2E-3</v>
      </c>
      <c r="F5878" s="52">
        <v>0.97599999999999998</v>
      </c>
      <c r="G5878" s="52">
        <v>1.4350000000000001</v>
      </c>
    </row>
    <row r="5879" spans="1:7" x14ac:dyDescent="0.15">
      <c r="A5879" s="53">
        <v>3591</v>
      </c>
      <c r="B5879" s="10" t="s">
        <v>2867</v>
      </c>
      <c r="C5879" s="53">
        <v>1.1298999999999999</v>
      </c>
      <c r="D5879" s="53">
        <v>1.1298999999999999</v>
      </c>
      <c r="E5879" s="55">
        <v>2E-3</v>
      </c>
      <c r="F5879" s="53">
        <v>1.1275999999999999</v>
      </c>
      <c r="G5879" s="53">
        <v>1.1275999999999999</v>
      </c>
    </row>
    <row r="5880" spans="1:7" x14ac:dyDescent="0.15">
      <c r="A5880" s="52">
        <v>150095</v>
      </c>
      <c r="B5880" s="11" t="s">
        <v>2868</v>
      </c>
      <c r="C5880" s="52">
        <v>0.49299999999999999</v>
      </c>
      <c r="D5880" s="52">
        <v>1.494</v>
      </c>
      <c r="E5880" s="54">
        <v>2E-3</v>
      </c>
      <c r="F5880" s="52">
        <v>0.49199999999999999</v>
      </c>
      <c r="G5880" s="52">
        <v>1.4910000000000001</v>
      </c>
    </row>
    <row r="5881" spans="1:7" x14ac:dyDescent="0.15">
      <c r="A5881" s="53">
        <v>660006</v>
      </c>
      <c r="B5881" s="10" t="s">
        <v>751</v>
      </c>
      <c r="C5881" s="53">
        <v>1.1833</v>
      </c>
      <c r="D5881" s="53">
        <v>1.1833</v>
      </c>
      <c r="E5881" s="55">
        <v>2E-3</v>
      </c>
      <c r="F5881" s="53">
        <v>1.1809000000000001</v>
      </c>
      <c r="G5881" s="53">
        <v>1.1809000000000001</v>
      </c>
    </row>
    <row r="5882" spans="1:7" x14ac:dyDescent="0.15">
      <c r="A5882" s="52">
        <v>160130</v>
      </c>
      <c r="B5882" s="11" t="s">
        <v>2869</v>
      </c>
      <c r="C5882" s="52">
        <v>0.98799999999999999</v>
      </c>
      <c r="D5882" s="52">
        <v>1.454</v>
      </c>
      <c r="E5882" s="54">
        <v>2E-3</v>
      </c>
      <c r="F5882" s="52">
        <v>0.98599999999999999</v>
      </c>
      <c r="G5882" s="52">
        <v>1.452</v>
      </c>
    </row>
    <row r="5883" spans="1:7" x14ac:dyDescent="0.15">
      <c r="A5883" s="53">
        <v>519162</v>
      </c>
      <c r="B5883" s="10" t="s">
        <v>2870</v>
      </c>
      <c r="C5883" s="53">
        <v>1.1860999999999999</v>
      </c>
      <c r="D5883" s="53">
        <v>1.4131</v>
      </c>
      <c r="E5883" s="55">
        <v>2E-3</v>
      </c>
      <c r="F5883" s="53">
        <v>1.1837</v>
      </c>
      <c r="G5883" s="53">
        <v>1.4107000000000001</v>
      </c>
    </row>
    <row r="5884" spans="1:7" x14ac:dyDescent="0.15">
      <c r="A5884" s="52">
        <v>4304</v>
      </c>
      <c r="B5884" s="11" t="s">
        <v>2871</v>
      </c>
      <c r="C5884" s="52">
        <v>1.0394000000000001</v>
      </c>
      <c r="D5884" s="52">
        <v>1.0851</v>
      </c>
      <c r="E5884" s="54">
        <v>2E-3</v>
      </c>
      <c r="F5884" s="52">
        <v>1.0373000000000001</v>
      </c>
      <c r="G5884" s="52">
        <v>1.083</v>
      </c>
    </row>
    <row r="5885" spans="1:7" x14ac:dyDescent="0.15">
      <c r="A5885" s="53">
        <v>2693</v>
      </c>
      <c r="B5885" s="10" t="s">
        <v>752</v>
      </c>
      <c r="C5885" s="53">
        <v>0.99</v>
      </c>
      <c r="D5885" s="53">
        <v>0.99</v>
      </c>
      <c r="E5885" s="55">
        <v>2E-3</v>
      </c>
      <c r="F5885" s="53">
        <v>0.98799999999999999</v>
      </c>
      <c r="G5885" s="53">
        <v>0.98799999999999999</v>
      </c>
    </row>
    <row r="5886" spans="1:7" x14ac:dyDescent="0.15">
      <c r="A5886" s="52">
        <v>4303</v>
      </c>
      <c r="B5886" s="11" t="s">
        <v>2872</v>
      </c>
      <c r="C5886" s="52">
        <v>1.0396000000000001</v>
      </c>
      <c r="D5886" s="52">
        <v>1.0858000000000001</v>
      </c>
      <c r="E5886" s="54">
        <v>2E-3</v>
      </c>
      <c r="F5886" s="52">
        <v>1.0375000000000001</v>
      </c>
      <c r="G5886" s="52">
        <v>1.0837000000000001</v>
      </c>
    </row>
    <row r="5887" spans="1:7" x14ac:dyDescent="0.15">
      <c r="A5887" s="53">
        <v>519015</v>
      </c>
      <c r="B5887" s="10" t="s">
        <v>753</v>
      </c>
      <c r="C5887" s="53">
        <v>0.99199999999999999</v>
      </c>
      <c r="D5887" s="53">
        <v>1.3120000000000001</v>
      </c>
      <c r="E5887" s="55">
        <v>2E-3</v>
      </c>
      <c r="F5887" s="53">
        <v>0.99</v>
      </c>
      <c r="G5887" s="53">
        <v>1.31</v>
      </c>
    </row>
    <row r="5888" spans="1:7" x14ac:dyDescent="0.15">
      <c r="A5888" s="52">
        <v>5209</v>
      </c>
      <c r="B5888" s="11" t="s">
        <v>2873</v>
      </c>
      <c r="C5888" s="52">
        <v>0.99299999999999999</v>
      </c>
      <c r="D5888" s="52">
        <v>0.99299999999999999</v>
      </c>
      <c r="E5888" s="54">
        <v>2E-3</v>
      </c>
      <c r="F5888" s="52">
        <v>0.99099999999999999</v>
      </c>
      <c r="G5888" s="52">
        <v>0.99099999999999999</v>
      </c>
    </row>
    <row r="5889" spans="1:7" x14ac:dyDescent="0.15">
      <c r="A5889" s="53">
        <v>4297</v>
      </c>
      <c r="B5889" s="10" t="s">
        <v>2874</v>
      </c>
      <c r="C5889" s="53">
        <v>1.0435000000000001</v>
      </c>
      <c r="D5889" s="53">
        <v>1.0934999999999999</v>
      </c>
      <c r="E5889" s="55">
        <v>2E-3</v>
      </c>
      <c r="F5889" s="53">
        <v>1.0414000000000001</v>
      </c>
      <c r="G5889" s="53">
        <v>1.0913999999999999</v>
      </c>
    </row>
    <row r="5890" spans="1:7" x14ac:dyDescent="0.15">
      <c r="A5890" s="52">
        <v>4337</v>
      </c>
      <c r="B5890" s="11" t="s">
        <v>2875</v>
      </c>
      <c r="C5890" s="52">
        <v>1.0438000000000001</v>
      </c>
      <c r="D5890" s="52">
        <v>1.0783</v>
      </c>
      <c r="E5890" s="54">
        <v>2E-3</v>
      </c>
      <c r="F5890" s="52">
        <v>1.0417000000000001</v>
      </c>
      <c r="G5890" s="52">
        <v>1.0762</v>
      </c>
    </row>
    <row r="5891" spans="1:7" x14ac:dyDescent="0.15">
      <c r="A5891" s="53">
        <v>4336</v>
      </c>
      <c r="B5891" s="10" t="s">
        <v>2876</v>
      </c>
      <c r="C5891" s="53">
        <v>1.044</v>
      </c>
      <c r="D5891" s="53">
        <v>1.0792999999999999</v>
      </c>
      <c r="E5891" s="55">
        <v>2E-3</v>
      </c>
      <c r="F5891" s="53">
        <v>1.0419</v>
      </c>
      <c r="G5891" s="53">
        <v>1.0771999999999999</v>
      </c>
    </row>
    <row r="5892" spans="1:7" x14ac:dyDescent="0.15">
      <c r="A5892" s="52">
        <v>110031</v>
      </c>
      <c r="B5892" s="11" t="s">
        <v>2877</v>
      </c>
      <c r="C5892" s="52">
        <v>1.2927</v>
      </c>
      <c r="D5892" s="52">
        <v>1.2927</v>
      </c>
      <c r="E5892" s="54">
        <v>2E-3</v>
      </c>
      <c r="F5892" s="52">
        <v>1.2901</v>
      </c>
      <c r="G5892" s="52">
        <v>1.2901</v>
      </c>
    </row>
    <row r="5893" spans="1:7" x14ac:dyDescent="0.15">
      <c r="A5893" s="53">
        <v>70021</v>
      </c>
      <c r="B5893" s="10" t="s">
        <v>754</v>
      </c>
      <c r="C5893" s="53">
        <v>1.492</v>
      </c>
      <c r="D5893" s="53">
        <v>1.492</v>
      </c>
      <c r="E5893" s="55">
        <v>2E-3</v>
      </c>
      <c r="F5893" s="53">
        <v>1.4890000000000001</v>
      </c>
      <c r="G5893" s="53">
        <v>1.4890000000000001</v>
      </c>
    </row>
    <row r="5894" spans="1:7" x14ac:dyDescent="0.15">
      <c r="A5894" s="52">
        <v>4191</v>
      </c>
      <c r="B5894" s="11" t="s">
        <v>2878</v>
      </c>
      <c r="C5894" s="52">
        <v>1.2454000000000001</v>
      </c>
      <c r="D5894" s="52">
        <v>1.2454000000000001</v>
      </c>
      <c r="E5894" s="54">
        <v>2E-3</v>
      </c>
      <c r="F5894" s="52">
        <v>1.2428999999999999</v>
      </c>
      <c r="G5894" s="52">
        <v>1.2428999999999999</v>
      </c>
    </row>
    <row r="5895" spans="1:7" x14ac:dyDescent="0.15">
      <c r="A5895" s="53">
        <v>3918</v>
      </c>
      <c r="B5895" s="10" t="s">
        <v>2879</v>
      </c>
      <c r="C5895" s="53">
        <v>1.1968000000000001</v>
      </c>
      <c r="D5895" s="53">
        <v>1.2128000000000001</v>
      </c>
      <c r="E5895" s="55">
        <v>2E-3</v>
      </c>
      <c r="F5895" s="53">
        <v>1.1943999999999999</v>
      </c>
      <c r="G5895" s="53">
        <v>1.2103999999999999</v>
      </c>
    </row>
    <row r="5896" spans="1:7" x14ac:dyDescent="0.15">
      <c r="A5896" s="52">
        <v>4190</v>
      </c>
      <c r="B5896" s="11" t="s">
        <v>2880</v>
      </c>
      <c r="C5896" s="52">
        <v>1.2468999999999999</v>
      </c>
      <c r="D5896" s="52">
        <v>1.2468999999999999</v>
      </c>
      <c r="E5896" s="54">
        <v>2E-3</v>
      </c>
      <c r="F5896" s="52">
        <v>1.2444</v>
      </c>
      <c r="G5896" s="52">
        <v>1.2444</v>
      </c>
    </row>
    <row r="5897" spans="1:7" x14ac:dyDescent="0.15">
      <c r="A5897" s="53">
        <v>2834</v>
      </c>
      <c r="B5897" s="10" t="s">
        <v>2881</v>
      </c>
      <c r="C5897" s="53">
        <v>1.0995999999999999</v>
      </c>
      <c r="D5897" s="53">
        <v>1.0995999999999999</v>
      </c>
      <c r="E5897" s="55">
        <v>2E-3</v>
      </c>
      <c r="F5897" s="53">
        <v>1.0973999999999999</v>
      </c>
      <c r="G5897" s="53">
        <v>1.0973999999999999</v>
      </c>
    </row>
    <row r="5898" spans="1:7" x14ac:dyDescent="0.15">
      <c r="A5898" s="52">
        <v>4747</v>
      </c>
      <c r="B5898" s="11" t="s">
        <v>2882</v>
      </c>
      <c r="C5898" s="52">
        <v>1.0573999999999999</v>
      </c>
      <c r="D5898" s="52">
        <v>1.0573999999999999</v>
      </c>
      <c r="E5898" s="54">
        <v>2E-3</v>
      </c>
      <c r="F5898" s="52">
        <v>1.0552999999999999</v>
      </c>
      <c r="G5898" s="52">
        <v>1.0552999999999999</v>
      </c>
    </row>
    <row r="5899" spans="1:7" x14ac:dyDescent="0.15">
      <c r="A5899" s="53">
        <v>20022</v>
      </c>
      <c r="B5899" s="10" t="s">
        <v>755</v>
      </c>
      <c r="C5899" s="53">
        <v>1.5109999999999999</v>
      </c>
      <c r="D5899" s="53">
        <v>1.5109999999999999</v>
      </c>
      <c r="E5899" s="55">
        <v>2E-3</v>
      </c>
      <c r="F5899" s="53">
        <v>1.508</v>
      </c>
      <c r="G5899" s="53">
        <v>1.508</v>
      </c>
    </row>
    <row r="5900" spans="1:7" x14ac:dyDescent="0.15">
      <c r="A5900" s="52">
        <v>4320</v>
      </c>
      <c r="B5900" s="11" t="s">
        <v>756</v>
      </c>
      <c r="C5900" s="52">
        <v>1.1608000000000001</v>
      </c>
      <c r="D5900" s="52">
        <v>1.1608000000000001</v>
      </c>
      <c r="E5900" s="54">
        <v>2E-3</v>
      </c>
      <c r="F5900" s="52">
        <v>1.1585000000000001</v>
      </c>
      <c r="G5900" s="52">
        <v>1.1585000000000001</v>
      </c>
    </row>
    <row r="5901" spans="1:7" x14ac:dyDescent="0.15">
      <c r="A5901" s="53">
        <v>161616</v>
      </c>
      <c r="B5901" s="10" t="s">
        <v>2883</v>
      </c>
      <c r="C5901" s="53">
        <v>1.01</v>
      </c>
      <c r="D5901" s="53">
        <v>1.3740000000000001</v>
      </c>
      <c r="E5901" s="55">
        <v>2E-3</v>
      </c>
      <c r="F5901" s="53">
        <v>1.008</v>
      </c>
      <c r="G5901" s="53">
        <v>1.3720000000000001</v>
      </c>
    </row>
    <row r="5902" spans="1:7" x14ac:dyDescent="0.15">
      <c r="A5902" s="52">
        <v>2522</v>
      </c>
      <c r="B5902" s="11" t="s">
        <v>2884</v>
      </c>
      <c r="C5902" s="52">
        <v>1.0109999999999999</v>
      </c>
      <c r="D5902" s="52">
        <v>1.0209999999999999</v>
      </c>
      <c r="E5902" s="54">
        <v>2E-3</v>
      </c>
      <c r="F5902" s="52">
        <v>1.0089999999999999</v>
      </c>
      <c r="G5902" s="52">
        <v>1.0189999999999999</v>
      </c>
    </row>
    <row r="5903" spans="1:7" x14ac:dyDescent="0.15">
      <c r="A5903" s="53">
        <v>26</v>
      </c>
      <c r="B5903" s="10" t="s">
        <v>2885</v>
      </c>
      <c r="C5903" s="53">
        <v>1.0109999999999999</v>
      </c>
      <c r="D5903" s="53">
        <v>1.337</v>
      </c>
      <c r="E5903" s="55">
        <v>2E-3</v>
      </c>
      <c r="F5903" s="53">
        <v>1.0089999999999999</v>
      </c>
      <c r="G5903" s="53">
        <v>1.335</v>
      </c>
    </row>
    <row r="5904" spans="1:7" x14ac:dyDescent="0.15">
      <c r="A5904" s="52">
        <v>395001</v>
      </c>
      <c r="B5904" s="11" t="s">
        <v>757</v>
      </c>
      <c r="C5904" s="52">
        <v>1.012</v>
      </c>
      <c r="D5904" s="52">
        <v>1.6020000000000001</v>
      </c>
      <c r="E5904" s="54">
        <v>2E-3</v>
      </c>
      <c r="F5904" s="52">
        <v>1.01</v>
      </c>
      <c r="G5904" s="52">
        <v>1.6</v>
      </c>
    </row>
    <row r="5905" spans="1:7" x14ac:dyDescent="0.15">
      <c r="A5905" s="53">
        <v>2180</v>
      </c>
      <c r="B5905" s="10" t="s">
        <v>758</v>
      </c>
      <c r="C5905" s="53">
        <v>1.018</v>
      </c>
      <c r="D5905" s="53">
        <v>1.018</v>
      </c>
      <c r="E5905" s="55">
        <v>2E-3</v>
      </c>
      <c r="F5905" s="53">
        <v>1.016</v>
      </c>
      <c r="G5905" s="53">
        <v>1.016</v>
      </c>
    </row>
    <row r="5906" spans="1:7" x14ac:dyDescent="0.15">
      <c r="A5906" s="52">
        <v>550019</v>
      </c>
      <c r="B5906" s="11" t="s">
        <v>2886</v>
      </c>
      <c r="C5906" s="52">
        <v>1.02</v>
      </c>
      <c r="D5906" s="52">
        <v>1.339</v>
      </c>
      <c r="E5906" s="54">
        <v>2E-3</v>
      </c>
      <c r="F5906" s="52">
        <v>1.018</v>
      </c>
      <c r="G5906" s="52">
        <v>1.337</v>
      </c>
    </row>
    <row r="5907" spans="1:7" x14ac:dyDescent="0.15">
      <c r="A5907" s="53">
        <v>168102</v>
      </c>
      <c r="B5907" s="10" t="s">
        <v>759</v>
      </c>
      <c r="C5907" s="53">
        <v>1.02</v>
      </c>
      <c r="D5907" s="53">
        <v>1.026</v>
      </c>
      <c r="E5907" s="55">
        <v>2E-3</v>
      </c>
      <c r="F5907" s="53">
        <v>1.018</v>
      </c>
      <c r="G5907" s="53">
        <v>1.024</v>
      </c>
    </row>
    <row r="5908" spans="1:7" x14ac:dyDescent="0.15">
      <c r="A5908" s="52">
        <v>526</v>
      </c>
      <c r="B5908" s="11" t="s">
        <v>2887</v>
      </c>
      <c r="C5908" s="52">
        <v>1.534</v>
      </c>
      <c r="D5908" s="52">
        <v>1.534</v>
      </c>
      <c r="E5908" s="54">
        <v>2E-3</v>
      </c>
      <c r="F5908" s="52">
        <v>1.5309999999999999</v>
      </c>
      <c r="G5908" s="52">
        <v>1.5309999999999999</v>
      </c>
    </row>
    <row r="5909" spans="1:7" x14ac:dyDescent="0.15">
      <c r="A5909" s="53">
        <v>2602</v>
      </c>
      <c r="B5909" s="10" t="s">
        <v>760</v>
      </c>
      <c r="C5909" s="53">
        <v>1.0249999999999999</v>
      </c>
      <c r="D5909" s="53">
        <v>1.0249999999999999</v>
      </c>
      <c r="E5909" s="55">
        <v>2E-3</v>
      </c>
      <c r="F5909" s="53">
        <v>1.0229999999999999</v>
      </c>
      <c r="G5909" s="53">
        <v>1.0229999999999999</v>
      </c>
    </row>
    <row r="5910" spans="1:7" x14ac:dyDescent="0.15">
      <c r="A5910" s="52">
        <v>997</v>
      </c>
      <c r="B5910" s="11" t="s">
        <v>2888</v>
      </c>
      <c r="C5910" s="52">
        <v>1.0249999999999999</v>
      </c>
      <c r="D5910" s="52">
        <v>1.0509999999999999</v>
      </c>
      <c r="E5910" s="54">
        <v>2E-3</v>
      </c>
      <c r="F5910" s="52">
        <v>1.0229999999999999</v>
      </c>
      <c r="G5910" s="52">
        <v>1.0489999999999999</v>
      </c>
    </row>
    <row r="5911" spans="1:7" ht="30" x14ac:dyDescent="0.15">
      <c r="A5911" s="53">
        <v>1979</v>
      </c>
      <c r="B5911" s="10" t="s">
        <v>761</v>
      </c>
      <c r="C5911" s="53">
        <v>1.0249999999999999</v>
      </c>
      <c r="D5911" s="53">
        <v>1.0249999999999999</v>
      </c>
      <c r="E5911" s="55">
        <v>2E-3</v>
      </c>
      <c r="F5911" s="53">
        <v>1.0229999999999999</v>
      </c>
      <c r="G5911" s="53">
        <v>1.0229999999999999</v>
      </c>
    </row>
    <row r="5912" spans="1:7" x14ac:dyDescent="0.15">
      <c r="A5912" s="52">
        <v>2154</v>
      </c>
      <c r="B5912" s="11" t="s">
        <v>2889</v>
      </c>
      <c r="C5912" s="52">
        <v>1.028</v>
      </c>
      <c r="D5912" s="52">
        <v>1.028</v>
      </c>
      <c r="E5912" s="54">
        <v>1.9E-3</v>
      </c>
      <c r="F5912" s="52">
        <v>1.026</v>
      </c>
      <c r="G5912" s="52">
        <v>1.026</v>
      </c>
    </row>
    <row r="5913" spans="1:7" x14ac:dyDescent="0.15">
      <c r="A5913" s="53">
        <v>2244</v>
      </c>
      <c r="B5913" s="10" t="s">
        <v>762</v>
      </c>
      <c r="C5913" s="53">
        <v>1.028</v>
      </c>
      <c r="D5913" s="53">
        <v>1.0780000000000001</v>
      </c>
      <c r="E5913" s="55">
        <v>1.9E-3</v>
      </c>
      <c r="F5913" s="53">
        <v>1.026</v>
      </c>
      <c r="G5913" s="53">
        <v>1.0760000000000001</v>
      </c>
    </row>
    <row r="5914" spans="1:7" x14ac:dyDescent="0.15">
      <c r="A5914" s="52">
        <v>2153</v>
      </c>
      <c r="B5914" s="11" t="s">
        <v>2890</v>
      </c>
      <c r="C5914" s="52">
        <v>1.0289999999999999</v>
      </c>
      <c r="D5914" s="52">
        <v>1.0289999999999999</v>
      </c>
      <c r="E5914" s="54">
        <v>1.9E-3</v>
      </c>
      <c r="F5914" s="52">
        <v>1.0269999999999999</v>
      </c>
      <c r="G5914" s="52">
        <v>1.0269999999999999</v>
      </c>
    </row>
    <row r="5915" spans="1:7" ht="31" x14ac:dyDescent="0.15">
      <c r="A5915" s="53">
        <v>160139</v>
      </c>
      <c r="B5915" s="10" t="s">
        <v>2891</v>
      </c>
      <c r="C5915" s="53">
        <v>1.1866000000000001</v>
      </c>
      <c r="D5915" s="53">
        <v>1.1866000000000001</v>
      </c>
      <c r="E5915" s="55">
        <v>1.9E-3</v>
      </c>
      <c r="F5915" s="53">
        <v>1.1842999999999999</v>
      </c>
      <c r="G5915" s="53">
        <v>1.1842999999999999</v>
      </c>
    </row>
    <row r="5916" spans="1:7" x14ac:dyDescent="0.15">
      <c r="A5916" s="52">
        <v>2711</v>
      </c>
      <c r="B5916" s="11" t="s">
        <v>2892</v>
      </c>
      <c r="C5916" s="52">
        <v>1.032</v>
      </c>
      <c r="D5916" s="52">
        <v>1.0660000000000001</v>
      </c>
      <c r="E5916" s="54">
        <v>1.9E-3</v>
      </c>
      <c r="F5916" s="52">
        <v>1.03</v>
      </c>
      <c r="G5916" s="52">
        <v>1.0640000000000001</v>
      </c>
    </row>
    <row r="5917" spans="1:7" x14ac:dyDescent="0.15">
      <c r="A5917" s="53">
        <v>2471</v>
      </c>
      <c r="B5917" s="10" t="s">
        <v>2893</v>
      </c>
      <c r="C5917" s="53">
        <v>1.032</v>
      </c>
      <c r="D5917" s="53">
        <v>1.032</v>
      </c>
      <c r="E5917" s="55">
        <v>1.9E-3</v>
      </c>
      <c r="F5917" s="53">
        <v>1.03</v>
      </c>
      <c r="G5917" s="53">
        <v>1.03</v>
      </c>
    </row>
    <row r="5918" spans="1:7" ht="31" x14ac:dyDescent="0.15">
      <c r="A5918" s="52">
        <v>160138</v>
      </c>
      <c r="B5918" s="11" t="s">
        <v>2894</v>
      </c>
      <c r="C5918" s="52">
        <v>1.1899</v>
      </c>
      <c r="D5918" s="52">
        <v>1.1899</v>
      </c>
      <c r="E5918" s="54">
        <v>1.9E-3</v>
      </c>
      <c r="F5918" s="52">
        <v>1.1876</v>
      </c>
      <c r="G5918" s="52">
        <v>1.1876</v>
      </c>
    </row>
    <row r="5919" spans="1:7" x14ac:dyDescent="0.15">
      <c r="A5919" s="53">
        <v>3054</v>
      </c>
      <c r="B5919" s="10" t="s">
        <v>2895</v>
      </c>
      <c r="C5919" s="53">
        <v>1.0349999999999999</v>
      </c>
      <c r="D5919" s="53">
        <v>1.0349999999999999</v>
      </c>
      <c r="E5919" s="55">
        <v>1.9E-3</v>
      </c>
      <c r="F5919" s="53">
        <v>1.0329999999999999</v>
      </c>
      <c r="G5919" s="53">
        <v>1.0329999999999999</v>
      </c>
    </row>
    <row r="5920" spans="1:7" x14ac:dyDescent="0.15">
      <c r="A5920" s="52">
        <v>1307</v>
      </c>
      <c r="B5920" s="11" t="s">
        <v>2896</v>
      </c>
      <c r="C5920" s="52">
        <v>1.0349999999999999</v>
      </c>
      <c r="D5920" s="52">
        <v>1.0349999999999999</v>
      </c>
      <c r="E5920" s="54">
        <v>1.9E-3</v>
      </c>
      <c r="F5920" s="52">
        <v>1.0329999999999999</v>
      </c>
      <c r="G5920" s="52">
        <v>1.0329999999999999</v>
      </c>
    </row>
    <row r="5921" spans="1:7" x14ac:dyDescent="0.15">
      <c r="A5921" s="53">
        <v>1844</v>
      </c>
      <c r="B5921" s="10" t="s">
        <v>2897</v>
      </c>
      <c r="C5921" s="53">
        <v>1.036</v>
      </c>
      <c r="D5921" s="53">
        <v>1.17</v>
      </c>
      <c r="E5921" s="55">
        <v>1.9E-3</v>
      </c>
      <c r="F5921" s="53">
        <v>1.034</v>
      </c>
      <c r="G5921" s="53">
        <v>1.1679999999999999</v>
      </c>
    </row>
    <row r="5922" spans="1:7" x14ac:dyDescent="0.15">
      <c r="A5922" s="52">
        <v>620009</v>
      </c>
      <c r="B5922" s="11" t="s">
        <v>763</v>
      </c>
      <c r="C5922" s="52">
        <v>1.0369999999999999</v>
      </c>
      <c r="D5922" s="52">
        <v>1.2370000000000001</v>
      </c>
      <c r="E5922" s="54">
        <v>1.9E-3</v>
      </c>
      <c r="F5922" s="52">
        <v>1.0349999999999999</v>
      </c>
      <c r="G5922" s="52">
        <v>1.2350000000000001</v>
      </c>
    </row>
    <row r="5923" spans="1:7" ht="31" x14ac:dyDescent="0.15">
      <c r="A5923" s="53">
        <v>4319</v>
      </c>
      <c r="B5923" s="10" t="s">
        <v>2898</v>
      </c>
      <c r="C5923" s="53">
        <v>1.04</v>
      </c>
      <c r="D5923" s="53">
        <v>1.04</v>
      </c>
      <c r="E5923" s="55">
        <v>1.9E-3</v>
      </c>
      <c r="F5923" s="53">
        <v>1.038</v>
      </c>
      <c r="G5923" s="53">
        <v>1.038</v>
      </c>
    </row>
    <row r="5924" spans="1:7" x14ac:dyDescent="0.15">
      <c r="A5924" s="52">
        <v>3915</v>
      </c>
      <c r="B5924" s="11" t="s">
        <v>2899</v>
      </c>
      <c r="C5924" s="52">
        <v>1.1969000000000001</v>
      </c>
      <c r="D5924" s="52">
        <v>1.2109000000000001</v>
      </c>
      <c r="E5924" s="54">
        <v>1.9E-3</v>
      </c>
      <c r="F5924" s="52">
        <v>1.1946000000000001</v>
      </c>
      <c r="G5924" s="52">
        <v>1.2085999999999999</v>
      </c>
    </row>
    <row r="5925" spans="1:7" x14ac:dyDescent="0.15">
      <c r="A5925" s="53">
        <v>450019</v>
      </c>
      <c r="B5925" s="10" t="s">
        <v>2900</v>
      </c>
      <c r="C5925" s="53">
        <v>1.3013999999999999</v>
      </c>
      <c r="D5925" s="53">
        <v>1.3013999999999999</v>
      </c>
      <c r="E5925" s="55">
        <v>1.9E-3</v>
      </c>
      <c r="F5925" s="53">
        <v>1.2988999999999999</v>
      </c>
      <c r="G5925" s="53">
        <v>1.2988999999999999</v>
      </c>
    </row>
    <row r="5926" spans="1:7" x14ac:dyDescent="0.15">
      <c r="A5926" s="52">
        <v>3053</v>
      </c>
      <c r="B5926" s="11" t="s">
        <v>2901</v>
      </c>
      <c r="C5926" s="52">
        <v>1.042</v>
      </c>
      <c r="D5926" s="52">
        <v>1.042</v>
      </c>
      <c r="E5926" s="54">
        <v>1.9E-3</v>
      </c>
      <c r="F5926" s="52">
        <v>1.04</v>
      </c>
      <c r="G5926" s="52">
        <v>1.04</v>
      </c>
    </row>
    <row r="5927" spans="1:7" x14ac:dyDescent="0.15">
      <c r="A5927" s="53">
        <v>4339</v>
      </c>
      <c r="B5927" s="10" t="s">
        <v>2902</v>
      </c>
      <c r="C5927" s="53">
        <v>1.0427999999999999</v>
      </c>
      <c r="D5927" s="53">
        <v>1.0777000000000001</v>
      </c>
      <c r="E5927" s="55">
        <v>1.9E-3</v>
      </c>
      <c r="F5927" s="53">
        <v>1.0407999999999999</v>
      </c>
      <c r="G5927" s="53">
        <v>1.0757000000000001</v>
      </c>
    </row>
    <row r="5928" spans="1:7" x14ac:dyDescent="0.15">
      <c r="A5928" s="52">
        <v>3914</v>
      </c>
      <c r="B5928" s="11" t="s">
        <v>2903</v>
      </c>
      <c r="C5928" s="52">
        <v>1.1993</v>
      </c>
      <c r="D5928" s="52">
        <v>1.2142999999999999</v>
      </c>
      <c r="E5928" s="54">
        <v>1.9E-3</v>
      </c>
      <c r="F5928" s="52">
        <v>1.1970000000000001</v>
      </c>
      <c r="G5928" s="52">
        <v>1.212</v>
      </c>
    </row>
    <row r="5929" spans="1:7" x14ac:dyDescent="0.15">
      <c r="A5929" s="53">
        <v>4338</v>
      </c>
      <c r="B5929" s="10" t="s">
        <v>2904</v>
      </c>
      <c r="C5929" s="53">
        <v>1.0428999999999999</v>
      </c>
      <c r="D5929" s="53">
        <v>1.0785</v>
      </c>
      <c r="E5929" s="55">
        <v>1.9E-3</v>
      </c>
      <c r="F5929" s="53">
        <v>1.0408999999999999</v>
      </c>
      <c r="G5929" s="53">
        <v>1.0765</v>
      </c>
    </row>
    <row r="5930" spans="1:7" ht="31" x14ac:dyDescent="0.15">
      <c r="A5930" s="52">
        <v>4318</v>
      </c>
      <c r="B5930" s="11" t="s">
        <v>2905</v>
      </c>
      <c r="C5930" s="52">
        <v>1.044</v>
      </c>
      <c r="D5930" s="52">
        <v>1.044</v>
      </c>
      <c r="E5930" s="54">
        <v>1.9E-3</v>
      </c>
      <c r="F5930" s="52">
        <v>1.042</v>
      </c>
      <c r="G5930" s="52">
        <v>1.042</v>
      </c>
    </row>
    <row r="5931" spans="1:7" x14ac:dyDescent="0.15">
      <c r="A5931" s="53">
        <v>531009</v>
      </c>
      <c r="B5931" s="10" t="s">
        <v>2906</v>
      </c>
      <c r="C5931" s="53">
        <v>1.5669999999999999</v>
      </c>
      <c r="D5931" s="53">
        <v>1.6819999999999999</v>
      </c>
      <c r="E5931" s="55">
        <v>1.9E-3</v>
      </c>
      <c r="F5931" s="53">
        <v>1.5640000000000001</v>
      </c>
      <c r="G5931" s="53">
        <v>1.679</v>
      </c>
    </row>
    <row r="5932" spans="1:7" x14ac:dyDescent="0.15">
      <c r="A5932" s="52">
        <v>3925</v>
      </c>
      <c r="B5932" s="11" t="s">
        <v>2907</v>
      </c>
      <c r="C5932" s="52">
        <v>1.0449999999999999</v>
      </c>
      <c r="D5932" s="52">
        <v>1.0803</v>
      </c>
      <c r="E5932" s="54">
        <v>1.9E-3</v>
      </c>
      <c r="F5932" s="52">
        <v>1.0429999999999999</v>
      </c>
      <c r="G5932" s="52">
        <v>1.0783</v>
      </c>
    </row>
    <row r="5933" spans="1:7" x14ac:dyDescent="0.15">
      <c r="A5933" s="53">
        <v>3924</v>
      </c>
      <c r="B5933" s="10" t="s">
        <v>2908</v>
      </c>
      <c r="C5933" s="53">
        <v>1.0452999999999999</v>
      </c>
      <c r="D5933" s="53">
        <v>1.0812999999999999</v>
      </c>
      <c r="E5933" s="55">
        <v>1.9E-3</v>
      </c>
      <c r="F5933" s="53">
        <v>1.0432999999999999</v>
      </c>
      <c r="G5933" s="53">
        <v>1.0792999999999999</v>
      </c>
    </row>
    <row r="5934" spans="1:7" x14ac:dyDescent="0.15">
      <c r="A5934" s="52">
        <v>2384</v>
      </c>
      <c r="B5934" s="11" t="s">
        <v>764</v>
      </c>
      <c r="C5934" s="52">
        <v>1.0469999999999999</v>
      </c>
      <c r="D5934" s="52">
        <v>1.0469999999999999</v>
      </c>
      <c r="E5934" s="54">
        <v>1.9E-3</v>
      </c>
      <c r="F5934" s="52">
        <v>1.0449999999999999</v>
      </c>
      <c r="G5934" s="52">
        <v>1.0449999999999999</v>
      </c>
    </row>
    <row r="5935" spans="1:7" x14ac:dyDescent="0.15">
      <c r="A5935" s="53">
        <v>210014</v>
      </c>
      <c r="B5935" s="10" t="s">
        <v>765</v>
      </c>
      <c r="C5935" s="53">
        <v>1.0475000000000001</v>
      </c>
      <c r="D5935" s="53">
        <v>1.2822</v>
      </c>
      <c r="E5935" s="55">
        <v>1.9E-3</v>
      </c>
      <c r="F5935" s="53">
        <v>1.0455000000000001</v>
      </c>
      <c r="G5935" s="53">
        <v>1.2798</v>
      </c>
    </row>
    <row r="5936" spans="1:7" x14ac:dyDescent="0.15">
      <c r="A5936" s="52">
        <v>1760</v>
      </c>
      <c r="B5936" s="11" t="s">
        <v>766</v>
      </c>
      <c r="C5936" s="52">
        <v>1.0489999999999999</v>
      </c>
      <c r="D5936" s="52">
        <v>1.0489999999999999</v>
      </c>
      <c r="E5936" s="54">
        <v>1.9E-3</v>
      </c>
      <c r="F5936" s="52">
        <v>1.0469999999999999</v>
      </c>
      <c r="G5936" s="52">
        <v>1.0469999999999999</v>
      </c>
    </row>
    <row r="5937" spans="1:7" x14ac:dyDescent="0.15">
      <c r="A5937" s="53">
        <v>519185</v>
      </c>
      <c r="B5937" s="10" t="s">
        <v>767</v>
      </c>
      <c r="C5937" s="53">
        <v>1.4216</v>
      </c>
      <c r="D5937" s="53">
        <v>2.5095999999999998</v>
      </c>
      <c r="E5937" s="55">
        <v>1.9E-3</v>
      </c>
      <c r="F5937" s="53">
        <v>1.4189000000000001</v>
      </c>
      <c r="G5937" s="53">
        <v>2.5068999999999999</v>
      </c>
    </row>
    <row r="5938" spans="1:7" x14ac:dyDescent="0.15">
      <c r="A5938" s="52">
        <v>450018</v>
      </c>
      <c r="B5938" s="11" t="s">
        <v>2909</v>
      </c>
      <c r="C5938" s="52">
        <v>1.3179000000000001</v>
      </c>
      <c r="D5938" s="52">
        <v>1.3179000000000001</v>
      </c>
      <c r="E5938" s="54">
        <v>1.9E-3</v>
      </c>
      <c r="F5938" s="52">
        <v>1.3153999999999999</v>
      </c>
      <c r="G5938" s="52">
        <v>1.3153999999999999</v>
      </c>
    </row>
    <row r="5939" spans="1:7" x14ac:dyDescent="0.15">
      <c r="A5939" s="53">
        <v>4522</v>
      </c>
      <c r="B5939" s="10" t="s">
        <v>2910</v>
      </c>
      <c r="C5939" s="53">
        <v>1.0571999999999999</v>
      </c>
      <c r="D5939" s="53">
        <v>1.0571999999999999</v>
      </c>
      <c r="E5939" s="55">
        <v>1.9E-3</v>
      </c>
      <c r="F5939" s="53">
        <v>1.0551999999999999</v>
      </c>
      <c r="G5939" s="53">
        <v>1.0551999999999999</v>
      </c>
    </row>
    <row r="5940" spans="1:7" x14ac:dyDescent="0.15">
      <c r="A5940" s="52">
        <v>4521</v>
      </c>
      <c r="B5940" s="11" t="s">
        <v>2911</v>
      </c>
      <c r="C5940" s="52">
        <v>1.0577000000000001</v>
      </c>
      <c r="D5940" s="52">
        <v>1.0577000000000001</v>
      </c>
      <c r="E5940" s="54">
        <v>1.9E-3</v>
      </c>
      <c r="F5940" s="52">
        <v>1.0557000000000001</v>
      </c>
      <c r="G5940" s="52">
        <v>1.0557000000000001</v>
      </c>
    </row>
    <row r="5941" spans="1:7" x14ac:dyDescent="0.15">
      <c r="A5941" s="53">
        <v>2566</v>
      </c>
      <c r="B5941" s="10" t="s">
        <v>2912</v>
      </c>
      <c r="C5941" s="53">
        <v>1.0580000000000001</v>
      </c>
      <c r="D5941" s="53">
        <v>1.0580000000000001</v>
      </c>
      <c r="E5941" s="55">
        <v>1.9E-3</v>
      </c>
      <c r="F5941" s="53">
        <v>1.056</v>
      </c>
      <c r="G5941" s="53">
        <v>1.056</v>
      </c>
    </row>
    <row r="5942" spans="1:7" ht="31" x14ac:dyDescent="0.15">
      <c r="A5942" s="52">
        <v>161618</v>
      </c>
      <c r="B5942" s="11" t="s">
        <v>2913</v>
      </c>
      <c r="C5942" s="52">
        <v>1.0580000000000001</v>
      </c>
      <c r="D5942" s="52">
        <v>1.331</v>
      </c>
      <c r="E5942" s="54">
        <v>1.9E-3</v>
      </c>
      <c r="F5942" s="52">
        <v>1.056</v>
      </c>
      <c r="G5942" s="52">
        <v>1.329</v>
      </c>
    </row>
    <row r="5943" spans="1:7" x14ac:dyDescent="0.15">
      <c r="A5943" s="53">
        <v>1087</v>
      </c>
      <c r="B5943" s="10" t="s">
        <v>2914</v>
      </c>
      <c r="C5943" s="53">
        <v>1.0589999999999999</v>
      </c>
      <c r="D5943" s="53">
        <v>1.0589999999999999</v>
      </c>
      <c r="E5943" s="55">
        <v>1.9E-3</v>
      </c>
      <c r="F5943" s="53">
        <v>1.0569999999999999</v>
      </c>
      <c r="G5943" s="53">
        <v>1.0569999999999999</v>
      </c>
    </row>
    <row r="5944" spans="1:7" ht="32" x14ac:dyDescent="0.15">
      <c r="A5944" s="52">
        <v>501301</v>
      </c>
      <c r="B5944" s="11" t="s">
        <v>2915</v>
      </c>
      <c r="C5944" s="52">
        <v>1.2710999999999999</v>
      </c>
      <c r="D5944" s="52">
        <v>1.2710999999999999</v>
      </c>
      <c r="E5944" s="54">
        <v>1.9E-3</v>
      </c>
      <c r="F5944" s="52">
        <v>1.2686999999999999</v>
      </c>
      <c r="G5944" s="52">
        <v>1.2686999999999999</v>
      </c>
    </row>
    <row r="5945" spans="1:7" x14ac:dyDescent="0.15">
      <c r="A5945" s="53">
        <v>1634</v>
      </c>
      <c r="B5945" s="10" t="s">
        <v>2916</v>
      </c>
      <c r="C5945" s="53">
        <v>1.0106999999999999</v>
      </c>
      <c r="D5945" s="53">
        <v>1.0946</v>
      </c>
      <c r="E5945" s="55">
        <v>1.9E-3</v>
      </c>
      <c r="F5945" s="53">
        <v>1.0087999999999999</v>
      </c>
      <c r="G5945" s="53">
        <v>1.0927</v>
      </c>
    </row>
    <row r="5946" spans="1:7" x14ac:dyDescent="0.15">
      <c r="A5946" s="52">
        <v>1498</v>
      </c>
      <c r="B5946" s="11" t="s">
        <v>768</v>
      </c>
      <c r="C5946" s="52">
        <v>1.2238</v>
      </c>
      <c r="D5946" s="52">
        <v>1.2238</v>
      </c>
      <c r="E5946" s="54">
        <v>1.9E-3</v>
      </c>
      <c r="F5946" s="52">
        <v>1.2215</v>
      </c>
      <c r="G5946" s="52">
        <v>1.2215</v>
      </c>
    </row>
    <row r="5947" spans="1:7" x14ac:dyDescent="0.15">
      <c r="A5947" s="53">
        <v>4547</v>
      </c>
      <c r="B5947" s="10" t="s">
        <v>2917</v>
      </c>
      <c r="C5947" s="53">
        <v>1.0123</v>
      </c>
      <c r="D5947" s="53">
        <v>1.069</v>
      </c>
      <c r="E5947" s="55">
        <v>1.9E-3</v>
      </c>
      <c r="F5947" s="53">
        <v>1.0104</v>
      </c>
      <c r="G5947" s="53">
        <v>1.0670999999999999</v>
      </c>
    </row>
    <row r="5948" spans="1:7" x14ac:dyDescent="0.15">
      <c r="A5948" s="52">
        <v>121</v>
      </c>
      <c r="B5948" s="11" t="s">
        <v>2918</v>
      </c>
      <c r="C5948" s="52">
        <v>1.6020000000000001</v>
      </c>
      <c r="D5948" s="52">
        <v>1.6020000000000001</v>
      </c>
      <c r="E5948" s="54">
        <v>1.9E-3</v>
      </c>
      <c r="F5948" s="52">
        <v>1.599</v>
      </c>
      <c r="G5948" s="52">
        <v>1.599</v>
      </c>
    </row>
    <row r="5949" spans="1:7" x14ac:dyDescent="0.15">
      <c r="A5949" s="53">
        <v>1633</v>
      </c>
      <c r="B5949" s="10" t="s">
        <v>2919</v>
      </c>
      <c r="C5949" s="53">
        <v>1.0150999999999999</v>
      </c>
      <c r="D5949" s="53">
        <v>1.0971</v>
      </c>
      <c r="E5949" s="55">
        <v>1.9E-3</v>
      </c>
      <c r="F5949" s="53">
        <v>1.0132000000000001</v>
      </c>
      <c r="G5949" s="53">
        <v>1.0952</v>
      </c>
    </row>
    <row r="5950" spans="1:7" x14ac:dyDescent="0.15">
      <c r="A5950" s="52">
        <v>1149</v>
      </c>
      <c r="B5950" s="11" t="s">
        <v>2920</v>
      </c>
      <c r="C5950" s="52">
        <v>1.7123999999999999</v>
      </c>
      <c r="D5950" s="52">
        <v>2.0823999999999998</v>
      </c>
      <c r="E5950" s="54">
        <v>1.9E-3</v>
      </c>
      <c r="F5950" s="52">
        <v>1.7092000000000001</v>
      </c>
      <c r="G5950" s="52">
        <v>2.0792000000000002</v>
      </c>
    </row>
    <row r="5951" spans="1:7" x14ac:dyDescent="0.15">
      <c r="A5951" s="53">
        <v>40036</v>
      </c>
      <c r="B5951" s="10" t="s">
        <v>2921</v>
      </c>
      <c r="C5951" s="53">
        <v>1.0720000000000001</v>
      </c>
      <c r="D5951" s="53">
        <v>1.506</v>
      </c>
      <c r="E5951" s="55">
        <v>1.9E-3</v>
      </c>
      <c r="F5951" s="53">
        <v>1.07</v>
      </c>
      <c r="G5951" s="53">
        <v>1.504</v>
      </c>
    </row>
    <row r="5952" spans="1:7" x14ac:dyDescent="0.15">
      <c r="A5952" s="52">
        <v>40037</v>
      </c>
      <c r="B5952" s="11" t="s">
        <v>2922</v>
      </c>
      <c r="C5952" s="52">
        <v>1.075</v>
      </c>
      <c r="D5952" s="52">
        <v>1.524</v>
      </c>
      <c r="E5952" s="54">
        <v>1.9E-3</v>
      </c>
      <c r="F5952" s="52">
        <v>1.073</v>
      </c>
      <c r="G5952" s="52">
        <v>1.522</v>
      </c>
    </row>
    <row r="5953" spans="1:7" x14ac:dyDescent="0.15">
      <c r="A5953" s="53">
        <v>540012</v>
      </c>
      <c r="B5953" s="10" t="s">
        <v>2923</v>
      </c>
      <c r="C5953" s="53">
        <v>1.7230000000000001</v>
      </c>
      <c r="D5953" s="53">
        <v>2.093</v>
      </c>
      <c r="E5953" s="55">
        <v>1.9E-3</v>
      </c>
      <c r="F5953" s="53">
        <v>1.7198</v>
      </c>
      <c r="G5953" s="53">
        <v>2.0897999999999999</v>
      </c>
    </row>
    <row r="5954" spans="1:7" ht="31" x14ac:dyDescent="0.15">
      <c r="A5954" s="52">
        <v>1431</v>
      </c>
      <c r="B5954" s="11" t="s">
        <v>2924</v>
      </c>
      <c r="C5954" s="52">
        <v>1.077</v>
      </c>
      <c r="D5954" s="52">
        <v>1.077</v>
      </c>
      <c r="E5954" s="54">
        <v>1.9E-3</v>
      </c>
      <c r="F5954" s="52">
        <v>1.075</v>
      </c>
      <c r="G5954" s="52">
        <v>1.075</v>
      </c>
    </row>
    <row r="5955" spans="1:7" x14ac:dyDescent="0.15">
      <c r="A5955" s="53">
        <v>202005</v>
      </c>
      <c r="B5955" s="10" t="s">
        <v>769</v>
      </c>
      <c r="C5955" s="53">
        <v>1.0235000000000001</v>
      </c>
      <c r="D5955" s="53">
        <v>1.9092</v>
      </c>
      <c r="E5955" s="55">
        <v>1.9E-3</v>
      </c>
      <c r="F5955" s="53">
        <v>1.0216000000000001</v>
      </c>
      <c r="G5955" s="53">
        <v>1.9073</v>
      </c>
    </row>
    <row r="5956" spans="1:7" x14ac:dyDescent="0.15">
      <c r="A5956" s="52">
        <v>530009</v>
      </c>
      <c r="B5956" s="11" t="s">
        <v>2925</v>
      </c>
      <c r="C5956" s="52">
        <v>1.6220000000000001</v>
      </c>
      <c r="D5956" s="52">
        <v>1.7370000000000001</v>
      </c>
      <c r="E5956" s="54">
        <v>1.9E-3</v>
      </c>
      <c r="F5956" s="52">
        <v>1.619</v>
      </c>
      <c r="G5956" s="52">
        <v>1.734</v>
      </c>
    </row>
    <row r="5957" spans="1:7" x14ac:dyDescent="0.15">
      <c r="A5957" s="53">
        <v>4518</v>
      </c>
      <c r="B5957" s="10" t="s">
        <v>2926</v>
      </c>
      <c r="C5957" s="53">
        <v>1.0820000000000001</v>
      </c>
      <c r="D5957" s="53">
        <v>1.0820000000000001</v>
      </c>
      <c r="E5957" s="55">
        <v>1.9E-3</v>
      </c>
      <c r="F5957" s="53">
        <v>1.08</v>
      </c>
      <c r="G5957" s="53">
        <v>1.08</v>
      </c>
    </row>
    <row r="5958" spans="1:7" x14ac:dyDescent="0.15">
      <c r="A5958" s="52">
        <v>660004</v>
      </c>
      <c r="B5958" s="11" t="s">
        <v>770</v>
      </c>
      <c r="C5958" s="52">
        <v>2.113</v>
      </c>
      <c r="D5958" s="52">
        <v>2.113</v>
      </c>
      <c r="E5958" s="54">
        <v>1.8E-3</v>
      </c>
      <c r="F5958" s="52">
        <v>2.1091000000000002</v>
      </c>
      <c r="G5958" s="52">
        <v>2.1091000000000002</v>
      </c>
    </row>
    <row r="5959" spans="1:7" x14ac:dyDescent="0.15">
      <c r="A5959" s="53">
        <v>4519</v>
      </c>
      <c r="B5959" s="10" t="s">
        <v>2927</v>
      </c>
      <c r="C5959" s="53">
        <v>1.087</v>
      </c>
      <c r="D5959" s="53">
        <v>1.087</v>
      </c>
      <c r="E5959" s="55">
        <v>1.8E-3</v>
      </c>
      <c r="F5959" s="53">
        <v>1.085</v>
      </c>
      <c r="G5959" s="53">
        <v>1.085</v>
      </c>
    </row>
    <row r="5960" spans="1:7" x14ac:dyDescent="0.15">
      <c r="A5960" s="52">
        <v>3582</v>
      </c>
      <c r="B5960" s="11" t="s">
        <v>771</v>
      </c>
      <c r="C5960" s="52">
        <v>1.0880000000000001</v>
      </c>
      <c r="D5960" s="52">
        <v>1.0880000000000001</v>
      </c>
      <c r="E5960" s="54">
        <v>1.8E-3</v>
      </c>
      <c r="F5960" s="52">
        <v>1.0860000000000001</v>
      </c>
      <c r="G5960" s="52">
        <v>1.0860000000000001</v>
      </c>
    </row>
    <row r="5961" spans="1:7" x14ac:dyDescent="0.15">
      <c r="A5961" s="53">
        <v>159951</v>
      </c>
      <c r="B5961" s="10" t="s">
        <v>2928</v>
      </c>
      <c r="C5961" s="53">
        <v>0.98029999999999995</v>
      </c>
      <c r="D5961" s="53">
        <v>0.98029999999999995</v>
      </c>
      <c r="E5961" s="55">
        <v>1.8E-3</v>
      </c>
      <c r="F5961" s="53">
        <v>0.97850000000000004</v>
      </c>
      <c r="G5961" s="53">
        <v>0.97850000000000004</v>
      </c>
    </row>
    <row r="5962" spans="1:7" x14ac:dyDescent="0.15">
      <c r="A5962" s="52">
        <v>4309</v>
      </c>
      <c r="B5962" s="11" t="s">
        <v>2929</v>
      </c>
      <c r="C5962" s="52">
        <v>1.0390999999999999</v>
      </c>
      <c r="D5962" s="52">
        <v>1.0887</v>
      </c>
      <c r="E5962" s="54">
        <v>1.8E-3</v>
      </c>
      <c r="F5962" s="52">
        <v>1.0371999999999999</v>
      </c>
      <c r="G5962" s="52">
        <v>1.0868</v>
      </c>
    </row>
    <row r="5963" spans="1:7" x14ac:dyDescent="0.15">
      <c r="A5963" s="53">
        <v>4308</v>
      </c>
      <c r="B5963" s="10" t="s">
        <v>2930</v>
      </c>
      <c r="C5963" s="53">
        <v>1.0391999999999999</v>
      </c>
      <c r="D5963" s="53">
        <v>1.0892999999999999</v>
      </c>
      <c r="E5963" s="55">
        <v>1.8E-3</v>
      </c>
      <c r="F5963" s="53">
        <v>1.0373000000000001</v>
      </c>
      <c r="G5963" s="53">
        <v>1.0873999999999999</v>
      </c>
    </row>
    <row r="5964" spans="1:7" x14ac:dyDescent="0.15">
      <c r="A5964" s="52">
        <v>163819</v>
      </c>
      <c r="B5964" s="11" t="s">
        <v>2931</v>
      </c>
      <c r="C5964" s="52">
        <v>1.0940000000000001</v>
      </c>
      <c r="D5964" s="52">
        <v>1.4379999999999999</v>
      </c>
      <c r="E5964" s="54">
        <v>1.8E-3</v>
      </c>
      <c r="F5964" s="52">
        <v>1.0920000000000001</v>
      </c>
      <c r="G5964" s="52">
        <v>1.4359999999999999</v>
      </c>
    </row>
    <row r="5965" spans="1:7" x14ac:dyDescent="0.15">
      <c r="A5965" s="53">
        <v>2731</v>
      </c>
      <c r="B5965" s="10" t="s">
        <v>2932</v>
      </c>
      <c r="C5965" s="53">
        <v>1.0960000000000001</v>
      </c>
      <c r="D5965" s="53">
        <v>1.1160000000000001</v>
      </c>
      <c r="E5965" s="55">
        <v>1.8E-3</v>
      </c>
      <c r="F5965" s="53">
        <v>1.0940000000000001</v>
      </c>
      <c r="G5965" s="53">
        <v>1.1140000000000001</v>
      </c>
    </row>
    <row r="5966" spans="1:7" x14ac:dyDescent="0.15">
      <c r="A5966" s="52">
        <v>519017</v>
      </c>
      <c r="B5966" s="11" t="s">
        <v>772</v>
      </c>
      <c r="C5966" s="52">
        <v>1.097</v>
      </c>
      <c r="D5966" s="52">
        <v>2.9039999999999999</v>
      </c>
      <c r="E5966" s="54">
        <v>1.8E-3</v>
      </c>
      <c r="F5966" s="52">
        <v>1.095</v>
      </c>
      <c r="G5966" s="52">
        <v>2.9020000000000001</v>
      </c>
    </row>
    <row r="5967" spans="1:7" x14ac:dyDescent="0.15">
      <c r="A5967" s="53">
        <v>20009</v>
      </c>
      <c r="B5967" s="10" t="s">
        <v>773</v>
      </c>
      <c r="C5967" s="53">
        <v>1.097</v>
      </c>
      <c r="D5967" s="53">
        <v>2.7240000000000002</v>
      </c>
      <c r="E5967" s="55">
        <v>1.8E-3</v>
      </c>
      <c r="F5967" s="53">
        <v>1.095</v>
      </c>
      <c r="G5967" s="53">
        <v>2.722</v>
      </c>
    </row>
    <row r="5968" spans="1:7" x14ac:dyDescent="0.15">
      <c r="A5968" s="52">
        <v>2730</v>
      </c>
      <c r="B5968" s="11" t="s">
        <v>2933</v>
      </c>
      <c r="C5968" s="52">
        <v>1.099</v>
      </c>
      <c r="D5968" s="52">
        <v>1.119</v>
      </c>
      <c r="E5968" s="54">
        <v>1.8E-3</v>
      </c>
      <c r="F5968" s="52">
        <v>1.097</v>
      </c>
      <c r="G5968" s="52">
        <v>1.117</v>
      </c>
    </row>
    <row r="5969" spans="1:7" x14ac:dyDescent="0.15">
      <c r="A5969" s="53">
        <v>70025</v>
      </c>
      <c r="B5969" s="10" t="s">
        <v>2934</v>
      </c>
      <c r="C5969" s="53">
        <v>1.101</v>
      </c>
      <c r="D5969" s="53">
        <v>1.3660000000000001</v>
      </c>
      <c r="E5969" s="55">
        <v>1.8E-3</v>
      </c>
      <c r="F5969" s="53">
        <v>1.099</v>
      </c>
      <c r="G5969" s="53">
        <v>1.3640000000000001</v>
      </c>
    </row>
    <row r="5970" spans="1:7" x14ac:dyDescent="0.15">
      <c r="A5970" s="52">
        <v>2515</v>
      </c>
      <c r="B5970" s="11" t="s">
        <v>2935</v>
      </c>
      <c r="C5970" s="52">
        <v>1.1020000000000001</v>
      </c>
      <c r="D5970" s="52">
        <v>1.1020000000000001</v>
      </c>
      <c r="E5970" s="54">
        <v>1.8E-3</v>
      </c>
      <c r="F5970" s="52">
        <v>1.1000000000000001</v>
      </c>
      <c r="G5970" s="52">
        <v>1.1000000000000001</v>
      </c>
    </row>
    <row r="5971" spans="1:7" x14ac:dyDescent="0.15">
      <c r="A5971" s="53">
        <v>1370</v>
      </c>
      <c r="B5971" s="10" t="s">
        <v>774</v>
      </c>
      <c r="C5971" s="53">
        <v>1.1060000000000001</v>
      </c>
      <c r="D5971" s="53">
        <v>1.1060000000000001</v>
      </c>
      <c r="E5971" s="55">
        <v>1.8E-3</v>
      </c>
      <c r="F5971" s="53">
        <v>1.1040000000000001</v>
      </c>
      <c r="G5971" s="53">
        <v>1.1040000000000001</v>
      </c>
    </row>
    <row r="5972" spans="1:7" x14ac:dyDescent="0.15">
      <c r="A5972" s="52">
        <v>510020</v>
      </c>
      <c r="B5972" s="11" t="s">
        <v>2936</v>
      </c>
      <c r="C5972" s="52">
        <v>3.0468000000000002</v>
      </c>
      <c r="D5972" s="52">
        <v>1.1236999999999999</v>
      </c>
      <c r="E5972" s="54">
        <v>1.8E-3</v>
      </c>
      <c r="F5972" s="52">
        <v>3.0413000000000001</v>
      </c>
      <c r="G5972" s="52">
        <v>1.1216999999999999</v>
      </c>
    </row>
    <row r="5973" spans="1:7" x14ac:dyDescent="0.15">
      <c r="A5973" s="53">
        <v>1801</v>
      </c>
      <c r="B5973" s="10" t="s">
        <v>2937</v>
      </c>
      <c r="C5973" s="53">
        <v>1.111</v>
      </c>
      <c r="D5973" s="53">
        <v>1.111</v>
      </c>
      <c r="E5973" s="55">
        <v>1.8E-3</v>
      </c>
      <c r="F5973" s="53">
        <v>1.109</v>
      </c>
      <c r="G5973" s="53">
        <v>1.109</v>
      </c>
    </row>
    <row r="5974" spans="1:7" x14ac:dyDescent="0.15">
      <c r="A5974" s="52">
        <v>1770</v>
      </c>
      <c r="B5974" s="11" t="s">
        <v>2938</v>
      </c>
      <c r="C5974" s="52">
        <v>1.111</v>
      </c>
      <c r="D5974" s="52">
        <v>1.111</v>
      </c>
      <c r="E5974" s="54">
        <v>1.8E-3</v>
      </c>
      <c r="F5974" s="52">
        <v>1.109</v>
      </c>
      <c r="G5974" s="52">
        <v>1.109</v>
      </c>
    </row>
    <row r="5975" spans="1:7" x14ac:dyDescent="0.15">
      <c r="A5975" s="53">
        <v>288102</v>
      </c>
      <c r="B5975" s="10" t="s">
        <v>2939</v>
      </c>
      <c r="C5975" s="53">
        <v>1.0572999999999999</v>
      </c>
      <c r="D5975" s="53">
        <v>1.8636999999999999</v>
      </c>
      <c r="E5975" s="55">
        <v>1.8E-3</v>
      </c>
      <c r="F5975" s="53">
        <v>1.0553999999999999</v>
      </c>
      <c r="G5975" s="53">
        <v>1.8617999999999999</v>
      </c>
    </row>
    <row r="5976" spans="1:7" x14ac:dyDescent="0.15">
      <c r="A5976" s="52">
        <v>2854</v>
      </c>
      <c r="B5976" s="11" t="s">
        <v>2940</v>
      </c>
      <c r="C5976" s="52">
        <v>1.1140000000000001</v>
      </c>
      <c r="D5976" s="52">
        <v>1.1140000000000001</v>
      </c>
      <c r="E5976" s="54">
        <v>1.8E-3</v>
      </c>
      <c r="F5976" s="52">
        <v>1.1120000000000001</v>
      </c>
      <c r="G5976" s="52">
        <v>1.1120000000000001</v>
      </c>
    </row>
    <row r="5977" spans="1:7" x14ac:dyDescent="0.15">
      <c r="A5977" s="53">
        <v>1765</v>
      </c>
      <c r="B5977" s="10" t="s">
        <v>2941</v>
      </c>
      <c r="C5977" s="53">
        <v>1.115</v>
      </c>
      <c r="D5977" s="53">
        <v>1.115</v>
      </c>
      <c r="E5977" s="55">
        <v>1.8E-3</v>
      </c>
      <c r="F5977" s="53">
        <v>1.113</v>
      </c>
      <c r="G5977" s="53">
        <v>1.113</v>
      </c>
    </row>
    <row r="5978" spans="1:7" ht="30" x14ac:dyDescent="0.15">
      <c r="A5978" s="52">
        <v>877</v>
      </c>
      <c r="B5978" s="11" t="s">
        <v>775</v>
      </c>
      <c r="C5978" s="52">
        <v>1.8464</v>
      </c>
      <c r="D5978" s="52">
        <v>1.8464</v>
      </c>
      <c r="E5978" s="54">
        <v>1.8E-3</v>
      </c>
      <c r="F5978" s="52">
        <v>1.8431</v>
      </c>
      <c r="G5978" s="52">
        <v>1.8431</v>
      </c>
    </row>
    <row r="5979" spans="1:7" x14ac:dyDescent="0.15">
      <c r="A5979" s="53">
        <v>150195</v>
      </c>
      <c r="B5979" s="10" t="s">
        <v>2942</v>
      </c>
      <c r="C5979" s="53">
        <v>1.1200000000000001</v>
      </c>
      <c r="D5979" s="53">
        <v>2.069</v>
      </c>
      <c r="E5979" s="55">
        <v>1.8E-3</v>
      </c>
      <c r="F5979" s="53">
        <v>1.1180000000000001</v>
      </c>
      <c r="G5979" s="53">
        <v>2.069</v>
      </c>
    </row>
    <row r="5980" spans="1:7" x14ac:dyDescent="0.15">
      <c r="A5980" s="52">
        <v>2060</v>
      </c>
      <c r="B5980" s="11" t="s">
        <v>2943</v>
      </c>
      <c r="C5980" s="52">
        <v>1.0689</v>
      </c>
      <c r="D5980" s="52">
        <v>1.0689</v>
      </c>
      <c r="E5980" s="54">
        <v>1.8E-3</v>
      </c>
      <c r="F5980" s="52">
        <v>1.0669999999999999</v>
      </c>
      <c r="G5980" s="52">
        <v>1.0669999999999999</v>
      </c>
    </row>
    <row r="5981" spans="1:7" x14ac:dyDescent="0.15">
      <c r="A5981" s="53">
        <v>1318</v>
      </c>
      <c r="B5981" s="10" t="s">
        <v>2944</v>
      </c>
      <c r="C5981" s="53">
        <v>1.0691999999999999</v>
      </c>
      <c r="D5981" s="53">
        <v>1.0691999999999999</v>
      </c>
      <c r="E5981" s="55">
        <v>1.8E-3</v>
      </c>
      <c r="F5981" s="53">
        <v>1.0672999999999999</v>
      </c>
      <c r="G5981" s="53">
        <v>1.0672999999999999</v>
      </c>
    </row>
    <row r="5982" spans="1:7" x14ac:dyDescent="0.15">
      <c r="A5982" s="52">
        <v>110028</v>
      </c>
      <c r="B5982" s="11" t="s">
        <v>2945</v>
      </c>
      <c r="C5982" s="52">
        <v>1.69</v>
      </c>
      <c r="D5982" s="52">
        <v>2.4849999999999999</v>
      </c>
      <c r="E5982" s="54">
        <v>1.8E-3</v>
      </c>
      <c r="F5982" s="52">
        <v>1.6870000000000001</v>
      </c>
      <c r="G5982" s="52">
        <v>2.4820000000000002</v>
      </c>
    </row>
    <row r="5983" spans="1:7" x14ac:dyDescent="0.15">
      <c r="A5983" s="53">
        <v>2517</v>
      </c>
      <c r="B5983" s="10" t="s">
        <v>2946</v>
      </c>
      <c r="C5983" s="53">
        <v>1.1299999999999999</v>
      </c>
      <c r="D5983" s="53">
        <v>1.1299999999999999</v>
      </c>
      <c r="E5983" s="55">
        <v>1.8E-3</v>
      </c>
      <c r="F5983" s="53">
        <v>1.1279999999999999</v>
      </c>
      <c r="G5983" s="53">
        <v>1.1279999999999999</v>
      </c>
    </row>
    <row r="5984" spans="1:7" x14ac:dyDescent="0.15">
      <c r="A5984" s="52">
        <v>4004</v>
      </c>
      <c r="B5984" s="11" t="s">
        <v>2947</v>
      </c>
      <c r="C5984" s="52">
        <v>1.1934</v>
      </c>
      <c r="D5984" s="52">
        <v>1.2083999999999999</v>
      </c>
      <c r="E5984" s="54">
        <v>1.8E-3</v>
      </c>
      <c r="F5984" s="52">
        <v>1.1913</v>
      </c>
      <c r="G5984" s="52">
        <v>1.2062999999999999</v>
      </c>
    </row>
    <row r="5985" spans="1:7" x14ac:dyDescent="0.15">
      <c r="A5985" s="53">
        <v>2576</v>
      </c>
      <c r="B5985" s="10" t="s">
        <v>2948</v>
      </c>
      <c r="C5985" s="53">
        <v>1.1399999999999999</v>
      </c>
      <c r="D5985" s="53">
        <v>1.1399999999999999</v>
      </c>
      <c r="E5985" s="55">
        <v>1.8E-3</v>
      </c>
      <c r="F5985" s="53">
        <v>1.1379999999999999</v>
      </c>
      <c r="G5985" s="53">
        <v>1.1379999999999999</v>
      </c>
    </row>
    <row r="5986" spans="1:7" x14ac:dyDescent="0.15">
      <c r="A5986" s="52">
        <v>1268</v>
      </c>
      <c r="B5986" s="11" t="s">
        <v>776</v>
      </c>
      <c r="C5986" s="52">
        <v>0.56999999999999995</v>
      </c>
      <c r="D5986" s="52">
        <v>0.56999999999999995</v>
      </c>
      <c r="E5986" s="54">
        <v>1.8E-3</v>
      </c>
      <c r="F5986" s="52">
        <v>0.56899999999999995</v>
      </c>
      <c r="G5986" s="52">
        <v>0.56899999999999995</v>
      </c>
    </row>
    <row r="5987" spans="1:7" x14ac:dyDescent="0.15">
      <c r="A5987" s="53">
        <v>2516</v>
      </c>
      <c r="B5987" s="10" t="s">
        <v>2949</v>
      </c>
      <c r="C5987" s="53">
        <v>1.141</v>
      </c>
      <c r="D5987" s="53">
        <v>1.141</v>
      </c>
      <c r="E5987" s="55">
        <v>1.8E-3</v>
      </c>
      <c r="F5987" s="53">
        <v>1.139</v>
      </c>
      <c r="G5987" s="53">
        <v>1.139</v>
      </c>
    </row>
    <row r="5988" spans="1:7" x14ac:dyDescent="0.15">
      <c r="A5988" s="52">
        <v>2575</v>
      </c>
      <c r="B5988" s="11" t="s">
        <v>2950</v>
      </c>
      <c r="C5988" s="52">
        <v>1.143</v>
      </c>
      <c r="D5988" s="52">
        <v>1.143</v>
      </c>
      <c r="E5988" s="54">
        <v>1.8E-3</v>
      </c>
      <c r="F5988" s="52">
        <v>1.141</v>
      </c>
      <c r="G5988" s="52">
        <v>1.141</v>
      </c>
    </row>
    <row r="5989" spans="1:7" x14ac:dyDescent="0.15">
      <c r="A5989" s="53">
        <v>519963</v>
      </c>
      <c r="B5989" s="10" t="s">
        <v>2951</v>
      </c>
      <c r="C5989" s="53">
        <v>1.1439999999999999</v>
      </c>
      <c r="D5989" s="53">
        <v>1.1439999999999999</v>
      </c>
      <c r="E5989" s="55">
        <v>1.8E-3</v>
      </c>
      <c r="F5989" s="53">
        <v>1.1419999999999999</v>
      </c>
      <c r="G5989" s="53">
        <v>1.1419999999999999</v>
      </c>
    </row>
    <row r="5990" spans="1:7" x14ac:dyDescent="0.15">
      <c r="A5990" s="52">
        <v>150122</v>
      </c>
      <c r="B5990" s="11" t="s">
        <v>2952</v>
      </c>
      <c r="C5990" s="52">
        <v>1.7170000000000001</v>
      </c>
      <c r="D5990" s="52">
        <v>1.7170000000000001</v>
      </c>
      <c r="E5990" s="54">
        <v>1.8E-3</v>
      </c>
      <c r="F5990" s="52">
        <v>1.714</v>
      </c>
      <c r="G5990" s="52">
        <v>1.714</v>
      </c>
    </row>
    <row r="5991" spans="1:7" x14ac:dyDescent="0.15">
      <c r="A5991" s="53">
        <v>90011</v>
      </c>
      <c r="B5991" s="10" t="s">
        <v>777</v>
      </c>
      <c r="C5991" s="53">
        <v>1.1479999999999999</v>
      </c>
      <c r="D5991" s="53">
        <v>1.698</v>
      </c>
      <c r="E5991" s="55">
        <v>1.6999999999999999E-3</v>
      </c>
      <c r="F5991" s="53">
        <v>1.1459999999999999</v>
      </c>
      <c r="G5991" s="53">
        <v>1.696</v>
      </c>
    </row>
    <row r="5992" spans="1:7" x14ac:dyDescent="0.15">
      <c r="A5992" s="52">
        <v>3623</v>
      </c>
      <c r="B5992" s="11" t="s">
        <v>2953</v>
      </c>
      <c r="C5992" s="52">
        <v>1.1508</v>
      </c>
      <c r="D5992" s="52">
        <v>1.1508</v>
      </c>
      <c r="E5992" s="54">
        <v>1.6999999999999999E-3</v>
      </c>
      <c r="F5992" s="52">
        <v>1.1488</v>
      </c>
      <c r="G5992" s="52">
        <v>1.1488</v>
      </c>
    </row>
    <row r="5993" spans="1:7" x14ac:dyDescent="0.15">
      <c r="A5993" s="53">
        <v>2110</v>
      </c>
      <c r="B5993" s="10" t="s">
        <v>778</v>
      </c>
      <c r="C5993" s="53">
        <v>1.1519999999999999</v>
      </c>
      <c r="D5993" s="53">
        <v>1.1519999999999999</v>
      </c>
      <c r="E5993" s="55">
        <v>1.6999999999999999E-3</v>
      </c>
      <c r="F5993" s="53">
        <v>1.1499999999999999</v>
      </c>
      <c r="G5993" s="53">
        <v>1.1499999999999999</v>
      </c>
    </row>
    <row r="5994" spans="1:7" x14ac:dyDescent="0.15">
      <c r="A5994" s="52">
        <v>50016</v>
      </c>
      <c r="B5994" s="11" t="s">
        <v>2954</v>
      </c>
      <c r="C5994" s="52">
        <v>1.1519999999999999</v>
      </c>
      <c r="D5994" s="52">
        <v>1.2030000000000001</v>
      </c>
      <c r="E5994" s="54">
        <v>1.6999999999999999E-3</v>
      </c>
      <c r="F5994" s="52">
        <v>1.1499999999999999</v>
      </c>
      <c r="G5994" s="52">
        <v>1.2010000000000001</v>
      </c>
    </row>
    <row r="5995" spans="1:7" x14ac:dyDescent="0.15">
      <c r="A5995" s="53">
        <v>3622</v>
      </c>
      <c r="B5995" s="10" t="s">
        <v>2955</v>
      </c>
      <c r="C5995" s="53">
        <v>1.153</v>
      </c>
      <c r="D5995" s="53">
        <v>1.153</v>
      </c>
      <c r="E5995" s="55">
        <v>1.6999999999999999E-3</v>
      </c>
      <c r="F5995" s="53">
        <v>1.151</v>
      </c>
      <c r="G5995" s="53">
        <v>1.151</v>
      </c>
    </row>
    <row r="5996" spans="1:7" x14ac:dyDescent="0.15">
      <c r="A5996" s="52">
        <v>50123</v>
      </c>
      <c r="B5996" s="11" t="s">
        <v>2956</v>
      </c>
      <c r="C5996" s="52">
        <v>1.153</v>
      </c>
      <c r="D5996" s="52">
        <v>1.3959999999999999</v>
      </c>
      <c r="E5996" s="54">
        <v>1.6999999999999999E-3</v>
      </c>
      <c r="F5996" s="52">
        <v>1.151</v>
      </c>
      <c r="G5996" s="52">
        <v>1.3939999999999999</v>
      </c>
    </row>
    <row r="5997" spans="1:7" ht="31" x14ac:dyDescent="0.15">
      <c r="A5997" s="53">
        <v>150296</v>
      </c>
      <c r="B5997" s="10" t="s">
        <v>2957</v>
      </c>
      <c r="C5997" s="53">
        <v>1.0961000000000001</v>
      </c>
      <c r="D5997" s="53">
        <v>0</v>
      </c>
      <c r="E5997" s="55">
        <v>1.6999999999999999E-3</v>
      </c>
      <c r="F5997" s="53">
        <v>1.0942000000000001</v>
      </c>
      <c r="G5997" s="53">
        <v>0</v>
      </c>
    </row>
    <row r="5998" spans="1:7" ht="30" x14ac:dyDescent="0.15">
      <c r="A5998" s="52">
        <v>1866</v>
      </c>
      <c r="B5998" s="11" t="s">
        <v>779</v>
      </c>
      <c r="C5998" s="52">
        <v>1.155</v>
      </c>
      <c r="D5998" s="52">
        <v>1.155</v>
      </c>
      <c r="E5998" s="54">
        <v>1.6999999999999999E-3</v>
      </c>
      <c r="F5998" s="52">
        <v>1.153</v>
      </c>
      <c r="G5998" s="52">
        <v>1.153</v>
      </c>
    </row>
    <row r="5999" spans="1:7" x14ac:dyDescent="0.15">
      <c r="A5999" s="53">
        <v>1375</v>
      </c>
      <c r="B5999" s="10" t="s">
        <v>2958</v>
      </c>
      <c r="C5999" s="53">
        <v>1.1599999999999999</v>
      </c>
      <c r="D5999" s="53">
        <v>1.1599999999999999</v>
      </c>
      <c r="E5999" s="55">
        <v>1.6999999999999999E-3</v>
      </c>
      <c r="F5999" s="53">
        <v>1.1579999999999999</v>
      </c>
      <c r="G5999" s="53">
        <v>1.1579999999999999</v>
      </c>
    </row>
    <row r="6000" spans="1:7" x14ac:dyDescent="0.15">
      <c r="A6000" s="52">
        <v>3912</v>
      </c>
      <c r="B6000" s="11" t="s">
        <v>2959</v>
      </c>
      <c r="C6000" s="52">
        <v>1.1046</v>
      </c>
      <c r="D6000" s="52">
        <v>1.1046</v>
      </c>
      <c r="E6000" s="54">
        <v>1.6999999999999999E-3</v>
      </c>
      <c r="F6000" s="52">
        <v>1.1027</v>
      </c>
      <c r="G6000" s="52">
        <v>1.1027</v>
      </c>
    </row>
    <row r="6001" spans="1:7" x14ac:dyDescent="0.15">
      <c r="A6001" s="53">
        <v>48</v>
      </c>
      <c r="B6001" s="10" t="s">
        <v>2960</v>
      </c>
      <c r="C6001" s="53">
        <v>1.163</v>
      </c>
      <c r="D6001" s="53">
        <v>1.3779999999999999</v>
      </c>
      <c r="E6001" s="55">
        <v>1.6999999999999999E-3</v>
      </c>
      <c r="F6001" s="53">
        <v>1.161</v>
      </c>
      <c r="G6001" s="53">
        <v>1.3759999999999999</v>
      </c>
    </row>
    <row r="6002" spans="1:7" x14ac:dyDescent="0.15">
      <c r="A6002" s="52">
        <v>975</v>
      </c>
      <c r="B6002" s="11" t="s">
        <v>2961</v>
      </c>
      <c r="C6002" s="52">
        <v>1.165</v>
      </c>
      <c r="D6002" s="52">
        <v>1.165</v>
      </c>
      <c r="E6002" s="54">
        <v>1.6999999999999999E-3</v>
      </c>
      <c r="F6002" s="52">
        <v>1.163</v>
      </c>
      <c r="G6002" s="52">
        <v>1.163</v>
      </c>
    </row>
    <row r="6003" spans="1:7" ht="31" x14ac:dyDescent="0.15">
      <c r="A6003" s="53">
        <v>3305</v>
      </c>
      <c r="B6003" s="10" t="s">
        <v>2962</v>
      </c>
      <c r="C6003" s="53">
        <v>1.1659999999999999</v>
      </c>
      <c r="D6003" s="53">
        <v>1.1659999999999999</v>
      </c>
      <c r="E6003" s="55">
        <v>1.6999999999999999E-3</v>
      </c>
      <c r="F6003" s="53">
        <v>1.1639999999999999</v>
      </c>
      <c r="G6003" s="53">
        <v>1.1639999999999999</v>
      </c>
    </row>
    <row r="6004" spans="1:7" x14ac:dyDescent="0.15">
      <c r="A6004" s="52">
        <v>1499</v>
      </c>
      <c r="B6004" s="11" t="s">
        <v>780</v>
      </c>
      <c r="C6004" s="52">
        <v>1.17</v>
      </c>
      <c r="D6004" s="52">
        <v>1.2070000000000001</v>
      </c>
      <c r="E6004" s="54">
        <v>1.6999999999999999E-3</v>
      </c>
      <c r="F6004" s="52">
        <v>1.1679999999999999</v>
      </c>
      <c r="G6004" s="52">
        <v>1.2050000000000001</v>
      </c>
    </row>
    <row r="6005" spans="1:7" x14ac:dyDescent="0.15">
      <c r="A6005" s="53">
        <v>502008</v>
      </c>
      <c r="B6005" s="10" t="s">
        <v>2963</v>
      </c>
      <c r="C6005" s="53">
        <v>1.2323999999999999</v>
      </c>
      <c r="D6005" s="53">
        <v>0</v>
      </c>
      <c r="E6005" s="55">
        <v>1.6999999999999999E-3</v>
      </c>
      <c r="F6005" s="53">
        <v>1.2302999999999999</v>
      </c>
      <c r="G6005" s="53">
        <v>0</v>
      </c>
    </row>
    <row r="6006" spans="1:7" x14ac:dyDescent="0.15">
      <c r="A6006" s="52">
        <v>47</v>
      </c>
      <c r="B6006" s="11" t="s">
        <v>2964</v>
      </c>
      <c r="C6006" s="52">
        <v>1.1739999999999999</v>
      </c>
      <c r="D6006" s="52">
        <v>1.3939999999999999</v>
      </c>
      <c r="E6006" s="54">
        <v>1.6999999999999999E-3</v>
      </c>
      <c r="F6006" s="52">
        <v>1.1719999999999999</v>
      </c>
      <c r="G6006" s="52">
        <v>1.3919999999999999</v>
      </c>
    </row>
    <row r="6007" spans="1:7" x14ac:dyDescent="0.15">
      <c r="A6007" s="53">
        <v>164302</v>
      </c>
      <c r="B6007" s="10" t="s">
        <v>2965</v>
      </c>
      <c r="C6007" s="53">
        <v>1.0570999999999999</v>
      </c>
      <c r="D6007" s="53">
        <v>1.0570999999999999</v>
      </c>
      <c r="E6007" s="55">
        <v>1.6999999999999999E-3</v>
      </c>
      <c r="F6007" s="53">
        <v>1.0552999999999999</v>
      </c>
      <c r="G6007" s="53">
        <v>1.0552999999999999</v>
      </c>
    </row>
    <row r="6008" spans="1:7" x14ac:dyDescent="0.15">
      <c r="A6008" s="52">
        <v>50013</v>
      </c>
      <c r="B6008" s="11" t="s">
        <v>2966</v>
      </c>
      <c r="C6008" s="52">
        <v>1.1162000000000001</v>
      </c>
      <c r="D6008" s="52">
        <v>1.1162000000000001</v>
      </c>
      <c r="E6008" s="54">
        <v>1.6999999999999999E-3</v>
      </c>
      <c r="F6008" s="52">
        <v>1.1143000000000001</v>
      </c>
      <c r="G6008" s="52">
        <v>1.1143000000000001</v>
      </c>
    </row>
    <row r="6009" spans="1:7" x14ac:dyDescent="0.15">
      <c r="A6009" s="53">
        <v>110</v>
      </c>
      <c r="B6009" s="10" t="s">
        <v>2967</v>
      </c>
      <c r="C6009" s="53">
        <v>1.0609999999999999</v>
      </c>
      <c r="D6009" s="53">
        <v>1.3333999999999999</v>
      </c>
      <c r="E6009" s="55">
        <v>1.6999999999999999E-3</v>
      </c>
      <c r="F6009" s="53">
        <v>1.0591999999999999</v>
      </c>
      <c r="G6009" s="53">
        <v>1.3310999999999999</v>
      </c>
    </row>
    <row r="6010" spans="1:7" ht="31" x14ac:dyDescent="0.15">
      <c r="A6010" s="52">
        <v>3304</v>
      </c>
      <c r="B6010" s="11" t="s">
        <v>2968</v>
      </c>
      <c r="C6010" s="52">
        <v>1.18</v>
      </c>
      <c r="D6010" s="52">
        <v>1.18</v>
      </c>
      <c r="E6010" s="54">
        <v>1.6999999999999999E-3</v>
      </c>
      <c r="F6010" s="52">
        <v>1.1779999999999999</v>
      </c>
      <c r="G6010" s="52">
        <v>1.1779999999999999</v>
      </c>
    </row>
    <row r="6011" spans="1:7" x14ac:dyDescent="0.15">
      <c r="A6011" s="53">
        <v>50023</v>
      </c>
      <c r="B6011" s="10" t="s">
        <v>2969</v>
      </c>
      <c r="C6011" s="53">
        <v>1.1830000000000001</v>
      </c>
      <c r="D6011" s="53">
        <v>1.4359999999999999</v>
      </c>
      <c r="E6011" s="55">
        <v>1.6999999999999999E-3</v>
      </c>
      <c r="F6011" s="53">
        <v>1.181</v>
      </c>
      <c r="G6011" s="53">
        <v>1.4339999999999999</v>
      </c>
    </row>
    <row r="6012" spans="1:7" x14ac:dyDescent="0.15">
      <c r="A6012" s="52">
        <v>4587</v>
      </c>
      <c r="B6012" s="11" t="s">
        <v>2970</v>
      </c>
      <c r="C6012" s="52">
        <v>1.0069999999999999</v>
      </c>
      <c r="D6012" s="52">
        <v>1.0069999999999999</v>
      </c>
      <c r="E6012" s="54">
        <v>1.6999999999999999E-3</v>
      </c>
      <c r="F6012" s="52">
        <v>1.0053000000000001</v>
      </c>
      <c r="G6012" s="52">
        <v>1.0053000000000001</v>
      </c>
    </row>
    <row r="6013" spans="1:7" x14ac:dyDescent="0.15">
      <c r="A6013" s="53">
        <v>2513</v>
      </c>
      <c r="B6013" s="10" t="s">
        <v>2971</v>
      </c>
      <c r="C6013" s="53">
        <v>1.0078</v>
      </c>
      <c r="D6013" s="53">
        <v>1.0078</v>
      </c>
      <c r="E6013" s="55">
        <v>1.6999999999999999E-3</v>
      </c>
      <c r="F6013" s="53">
        <v>1.0061</v>
      </c>
      <c r="G6013" s="53">
        <v>1.0061</v>
      </c>
    </row>
    <row r="6014" spans="1:7" x14ac:dyDescent="0.15">
      <c r="A6014" s="52">
        <v>4003</v>
      </c>
      <c r="B6014" s="11" t="s">
        <v>2972</v>
      </c>
      <c r="C6014" s="52">
        <v>1.1957</v>
      </c>
      <c r="D6014" s="52">
        <v>1.2117</v>
      </c>
      <c r="E6014" s="54">
        <v>1.6999999999999999E-3</v>
      </c>
      <c r="F6014" s="52">
        <v>1.1937</v>
      </c>
      <c r="G6014" s="52">
        <v>1.2097</v>
      </c>
    </row>
    <row r="6015" spans="1:7" ht="30" x14ac:dyDescent="0.15">
      <c r="A6015" s="53">
        <v>63</v>
      </c>
      <c r="B6015" s="10" t="s">
        <v>781</v>
      </c>
      <c r="C6015" s="53">
        <v>1.7969999999999999</v>
      </c>
      <c r="D6015" s="53">
        <v>1.7969999999999999</v>
      </c>
      <c r="E6015" s="55">
        <v>1.6999999999999999E-3</v>
      </c>
      <c r="F6015" s="53">
        <v>1.794</v>
      </c>
      <c r="G6015" s="53">
        <v>1.794</v>
      </c>
    </row>
    <row r="6016" spans="1:7" x14ac:dyDescent="0.15">
      <c r="A6016" s="52">
        <v>1672</v>
      </c>
      <c r="B6016" s="11" t="s">
        <v>782</v>
      </c>
      <c r="C6016" s="52">
        <v>1.1990000000000001</v>
      </c>
      <c r="D6016" s="52">
        <v>1.349</v>
      </c>
      <c r="E6016" s="54">
        <v>1.6999999999999999E-3</v>
      </c>
      <c r="F6016" s="52">
        <v>1.1970000000000001</v>
      </c>
      <c r="G6016" s="52">
        <v>1.347</v>
      </c>
    </row>
    <row r="6017" spans="1:7" x14ac:dyDescent="0.15">
      <c r="A6017" s="53">
        <v>3992</v>
      </c>
      <c r="B6017" s="10" t="s">
        <v>2973</v>
      </c>
      <c r="C6017" s="53">
        <v>1.0210999999999999</v>
      </c>
      <c r="D6017" s="53">
        <v>1.0210999999999999</v>
      </c>
      <c r="E6017" s="55">
        <v>1.6999999999999999E-3</v>
      </c>
      <c r="F6017" s="53">
        <v>1.0194000000000001</v>
      </c>
      <c r="G6017" s="53">
        <v>1.0194000000000001</v>
      </c>
    </row>
    <row r="6018" spans="1:7" x14ac:dyDescent="0.15">
      <c r="A6018" s="52">
        <v>3991</v>
      </c>
      <c r="B6018" s="11" t="s">
        <v>2974</v>
      </c>
      <c r="C6018" s="52">
        <v>1.0216000000000001</v>
      </c>
      <c r="D6018" s="52">
        <v>1.0216000000000001</v>
      </c>
      <c r="E6018" s="54">
        <v>1.6999999999999999E-3</v>
      </c>
      <c r="F6018" s="52">
        <v>1.0199</v>
      </c>
      <c r="G6018" s="52">
        <v>1.0199</v>
      </c>
    </row>
    <row r="6019" spans="1:7" x14ac:dyDescent="0.15">
      <c r="A6019" s="53">
        <v>233015</v>
      </c>
      <c r="B6019" s="10" t="s">
        <v>783</v>
      </c>
      <c r="C6019" s="53">
        <v>1.8029999999999999</v>
      </c>
      <c r="D6019" s="53">
        <v>2.2029999999999998</v>
      </c>
      <c r="E6019" s="55">
        <v>1.6999999999999999E-3</v>
      </c>
      <c r="F6019" s="53">
        <v>1.8</v>
      </c>
      <c r="G6019" s="53">
        <v>2.2000000000000002</v>
      </c>
    </row>
    <row r="6020" spans="1:7" x14ac:dyDescent="0.15">
      <c r="A6020" s="52">
        <v>1259</v>
      </c>
      <c r="B6020" s="11" t="s">
        <v>784</v>
      </c>
      <c r="C6020" s="52">
        <v>1.0833999999999999</v>
      </c>
      <c r="D6020" s="52">
        <v>1.0833999999999999</v>
      </c>
      <c r="E6020" s="54">
        <v>1.6999999999999999E-3</v>
      </c>
      <c r="F6020" s="52">
        <v>1.0815999999999999</v>
      </c>
      <c r="G6020" s="52">
        <v>1.0815999999999999</v>
      </c>
    </row>
    <row r="6021" spans="1:7" x14ac:dyDescent="0.15">
      <c r="A6021" s="53">
        <v>2729</v>
      </c>
      <c r="B6021" s="10" t="s">
        <v>2975</v>
      </c>
      <c r="C6021" s="53">
        <v>1.208</v>
      </c>
      <c r="D6021" s="53">
        <v>1.208</v>
      </c>
      <c r="E6021" s="55">
        <v>1.6999999999999999E-3</v>
      </c>
      <c r="F6021" s="53">
        <v>1.206</v>
      </c>
      <c r="G6021" s="53">
        <v>1.206</v>
      </c>
    </row>
    <row r="6022" spans="1:7" ht="31" x14ac:dyDescent="0.15">
      <c r="A6022" s="52">
        <v>221</v>
      </c>
      <c r="B6022" s="11" t="s">
        <v>2976</v>
      </c>
      <c r="C6022" s="52">
        <v>1.2090000000000001</v>
      </c>
      <c r="D6022" s="52">
        <v>1.2589999999999999</v>
      </c>
      <c r="E6022" s="54">
        <v>1.6999999999999999E-3</v>
      </c>
      <c r="F6022" s="52">
        <v>1.2070000000000001</v>
      </c>
      <c r="G6022" s="52">
        <v>1.2569999999999999</v>
      </c>
    </row>
    <row r="6023" spans="1:7" x14ac:dyDescent="0.15">
      <c r="A6023" s="53">
        <v>4686</v>
      </c>
      <c r="B6023" s="10" t="s">
        <v>785</v>
      </c>
      <c r="C6023" s="53">
        <v>1.0277000000000001</v>
      </c>
      <c r="D6023" s="53">
        <v>1.0277000000000001</v>
      </c>
      <c r="E6023" s="55">
        <v>1.6999999999999999E-3</v>
      </c>
      <c r="F6023" s="53">
        <v>1.026</v>
      </c>
      <c r="G6023" s="53">
        <v>1.026</v>
      </c>
    </row>
    <row r="6024" spans="1:7" x14ac:dyDescent="0.15">
      <c r="A6024" s="52">
        <v>1878</v>
      </c>
      <c r="B6024" s="11" t="s">
        <v>786</v>
      </c>
      <c r="C6024" s="52">
        <v>1.821</v>
      </c>
      <c r="D6024" s="52">
        <v>1.821</v>
      </c>
      <c r="E6024" s="54">
        <v>1.6999999999999999E-3</v>
      </c>
      <c r="F6024" s="52">
        <v>1.8180000000000001</v>
      </c>
      <c r="G6024" s="52">
        <v>1.8180000000000001</v>
      </c>
    </row>
    <row r="6025" spans="1:7" x14ac:dyDescent="0.15">
      <c r="A6025" s="53">
        <v>1589</v>
      </c>
      <c r="B6025" s="10" t="s">
        <v>2977</v>
      </c>
      <c r="C6025" s="53">
        <v>0.97240000000000004</v>
      </c>
      <c r="D6025" s="53">
        <v>0.97240000000000004</v>
      </c>
      <c r="E6025" s="55">
        <v>1.6000000000000001E-3</v>
      </c>
      <c r="F6025" s="53">
        <v>0.9708</v>
      </c>
      <c r="G6025" s="53">
        <v>0.9708</v>
      </c>
    </row>
    <row r="6026" spans="1:7" x14ac:dyDescent="0.15">
      <c r="A6026" s="52">
        <v>960016</v>
      </c>
      <c r="B6026" s="11" t="s">
        <v>2978</v>
      </c>
      <c r="C6026" s="52">
        <v>3.9525000000000001</v>
      </c>
      <c r="D6026" s="52">
        <v>3.9525000000000001</v>
      </c>
      <c r="E6026" s="54">
        <v>1.6000000000000001E-3</v>
      </c>
      <c r="F6026" s="52">
        <v>3.9460000000000002</v>
      </c>
      <c r="G6026" s="52">
        <v>3.9460000000000002</v>
      </c>
    </row>
    <row r="6027" spans="1:7" x14ac:dyDescent="0.15">
      <c r="A6027" s="53">
        <v>2728</v>
      </c>
      <c r="B6027" s="10" t="s">
        <v>2979</v>
      </c>
      <c r="C6027" s="53">
        <v>1.218</v>
      </c>
      <c r="D6027" s="53">
        <v>1.218</v>
      </c>
      <c r="E6027" s="55">
        <v>1.6000000000000001E-3</v>
      </c>
      <c r="F6027" s="53">
        <v>1.216</v>
      </c>
      <c r="G6027" s="53">
        <v>1.216</v>
      </c>
    </row>
    <row r="6028" spans="1:7" x14ac:dyDescent="0.15">
      <c r="A6028" s="52">
        <v>4306</v>
      </c>
      <c r="B6028" s="11" t="s">
        <v>2980</v>
      </c>
      <c r="C6028" s="52">
        <v>1.0378000000000001</v>
      </c>
      <c r="D6028" s="52">
        <v>1.0839000000000001</v>
      </c>
      <c r="E6028" s="54">
        <v>1.6000000000000001E-3</v>
      </c>
      <c r="F6028" s="52">
        <v>1.0361</v>
      </c>
      <c r="G6028" s="52">
        <v>1.0822000000000001</v>
      </c>
    </row>
    <row r="6029" spans="1:7" x14ac:dyDescent="0.15">
      <c r="A6029" s="53">
        <v>4305</v>
      </c>
      <c r="B6029" s="10" t="s">
        <v>2981</v>
      </c>
      <c r="C6029" s="53">
        <v>1.038</v>
      </c>
      <c r="D6029" s="53">
        <v>1.0847</v>
      </c>
      <c r="E6029" s="55">
        <v>1.6000000000000001E-3</v>
      </c>
      <c r="F6029" s="53">
        <v>1.0363</v>
      </c>
      <c r="G6029" s="53">
        <v>1.083</v>
      </c>
    </row>
    <row r="6030" spans="1:7" x14ac:dyDescent="0.15">
      <c r="A6030" s="52">
        <v>1321</v>
      </c>
      <c r="B6030" s="11" t="s">
        <v>787</v>
      </c>
      <c r="C6030" s="52">
        <v>1.2230000000000001</v>
      </c>
      <c r="D6030" s="52">
        <v>1.2230000000000001</v>
      </c>
      <c r="E6030" s="54">
        <v>1.6000000000000001E-3</v>
      </c>
      <c r="F6030" s="52">
        <v>1.2210000000000001</v>
      </c>
      <c r="G6030" s="52">
        <v>1.2210000000000001</v>
      </c>
    </row>
    <row r="6031" spans="1:7" x14ac:dyDescent="0.15">
      <c r="A6031" s="53">
        <v>1588</v>
      </c>
      <c r="B6031" s="10" t="s">
        <v>2982</v>
      </c>
      <c r="C6031" s="53">
        <v>0.97850000000000004</v>
      </c>
      <c r="D6031" s="53">
        <v>0.97850000000000004</v>
      </c>
      <c r="E6031" s="55">
        <v>1.6000000000000001E-3</v>
      </c>
      <c r="F6031" s="53">
        <v>0.97689999999999999</v>
      </c>
      <c r="G6031" s="53">
        <v>0.97689999999999999</v>
      </c>
    </row>
    <row r="6032" spans="1:7" x14ac:dyDescent="0.15">
      <c r="A6032" s="52">
        <v>3913</v>
      </c>
      <c r="B6032" s="11" t="s">
        <v>2983</v>
      </c>
      <c r="C6032" s="52">
        <v>1.1011</v>
      </c>
      <c r="D6032" s="52">
        <v>1.1011</v>
      </c>
      <c r="E6032" s="54">
        <v>1.6000000000000001E-3</v>
      </c>
      <c r="F6032" s="52">
        <v>1.0992999999999999</v>
      </c>
      <c r="G6032" s="52">
        <v>1.0992999999999999</v>
      </c>
    </row>
    <row r="6033" spans="1:7" x14ac:dyDescent="0.15">
      <c r="A6033" s="53">
        <v>4311</v>
      </c>
      <c r="B6033" s="10" t="s">
        <v>2984</v>
      </c>
      <c r="C6033" s="53">
        <v>1.0404</v>
      </c>
      <c r="D6033" s="53">
        <v>1.0878000000000001</v>
      </c>
      <c r="E6033" s="55">
        <v>1.6000000000000001E-3</v>
      </c>
      <c r="F6033" s="53">
        <v>1.0387</v>
      </c>
      <c r="G6033" s="53">
        <v>1.0861000000000001</v>
      </c>
    </row>
    <row r="6034" spans="1:7" x14ac:dyDescent="0.15">
      <c r="A6034" s="52">
        <v>4310</v>
      </c>
      <c r="B6034" s="11" t="s">
        <v>2985</v>
      </c>
      <c r="C6034" s="52">
        <v>1.0407</v>
      </c>
      <c r="D6034" s="52">
        <v>1.0895999999999999</v>
      </c>
      <c r="E6034" s="54">
        <v>1.6000000000000001E-3</v>
      </c>
      <c r="F6034" s="52">
        <v>1.0389999999999999</v>
      </c>
      <c r="G6034" s="52">
        <v>1.0879000000000001</v>
      </c>
    </row>
    <row r="6035" spans="1:7" x14ac:dyDescent="0.15">
      <c r="A6035" s="53">
        <v>3954</v>
      </c>
      <c r="B6035" s="10" t="s">
        <v>2986</v>
      </c>
      <c r="C6035" s="53">
        <v>1.2870999999999999</v>
      </c>
      <c r="D6035" s="53">
        <v>1.2870999999999999</v>
      </c>
      <c r="E6035" s="55">
        <v>1.6000000000000001E-3</v>
      </c>
      <c r="F6035" s="53">
        <v>1.2849999999999999</v>
      </c>
      <c r="G6035" s="53">
        <v>1.2849999999999999</v>
      </c>
    </row>
    <row r="6036" spans="1:7" x14ac:dyDescent="0.15">
      <c r="A6036" s="52">
        <v>4084</v>
      </c>
      <c r="B6036" s="11" t="s">
        <v>2987</v>
      </c>
      <c r="C6036" s="52">
        <v>1.0432999999999999</v>
      </c>
      <c r="D6036" s="52">
        <v>1.0672999999999999</v>
      </c>
      <c r="E6036" s="54">
        <v>1.6000000000000001E-3</v>
      </c>
      <c r="F6036" s="52">
        <v>1.0416000000000001</v>
      </c>
      <c r="G6036" s="52">
        <v>1.0656000000000001</v>
      </c>
    </row>
    <row r="6037" spans="1:7" x14ac:dyDescent="0.15">
      <c r="A6037" s="53">
        <v>519692</v>
      </c>
      <c r="B6037" s="10" t="s">
        <v>2988</v>
      </c>
      <c r="C6037" s="53">
        <v>3.9287000000000001</v>
      </c>
      <c r="D6037" s="53">
        <v>4.7347000000000001</v>
      </c>
      <c r="E6037" s="55">
        <v>1.6000000000000001E-3</v>
      </c>
      <c r="F6037" s="53">
        <v>3.9222999999999999</v>
      </c>
      <c r="G6037" s="53">
        <v>4.7282999999999999</v>
      </c>
    </row>
    <row r="6038" spans="1:7" x14ac:dyDescent="0.15">
      <c r="A6038" s="52">
        <v>4083</v>
      </c>
      <c r="B6038" s="11" t="s">
        <v>2989</v>
      </c>
      <c r="C6038" s="52">
        <v>1.0455000000000001</v>
      </c>
      <c r="D6038" s="52">
        <v>1.0705</v>
      </c>
      <c r="E6038" s="54">
        <v>1.6000000000000001E-3</v>
      </c>
      <c r="F6038" s="52">
        <v>1.0438000000000001</v>
      </c>
      <c r="G6038" s="52">
        <v>1.0688</v>
      </c>
    </row>
    <row r="6039" spans="1:7" x14ac:dyDescent="0.15">
      <c r="A6039" s="53">
        <v>3416</v>
      </c>
      <c r="B6039" s="10" t="s">
        <v>788</v>
      </c>
      <c r="C6039" s="53">
        <v>0.92610000000000003</v>
      </c>
      <c r="D6039" s="53">
        <v>0.92610000000000003</v>
      </c>
      <c r="E6039" s="55">
        <v>1.6000000000000001E-3</v>
      </c>
      <c r="F6039" s="53">
        <v>0.92459999999999998</v>
      </c>
      <c r="G6039" s="53">
        <v>0.92459999999999998</v>
      </c>
    </row>
    <row r="6040" spans="1:7" x14ac:dyDescent="0.15">
      <c r="A6040" s="52">
        <v>4000</v>
      </c>
      <c r="B6040" s="11" t="s">
        <v>789</v>
      </c>
      <c r="C6040" s="52">
        <v>1.0593999999999999</v>
      </c>
      <c r="D6040" s="52">
        <v>1.0593999999999999</v>
      </c>
      <c r="E6040" s="54">
        <v>1.6000000000000001E-3</v>
      </c>
      <c r="F6040" s="52">
        <v>1.0577000000000001</v>
      </c>
      <c r="G6040" s="52">
        <v>1.0577000000000001</v>
      </c>
    </row>
    <row r="6041" spans="1:7" x14ac:dyDescent="0.15">
      <c r="A6041" s="53">
        <v>217008</v>
      </c>
      <c r="B6041" s="10" t="s">
        <v>790</v>
      </c>
      <c r="C6041" s="53">
        <v>1.3736999999999999</v>
      </c>
      <c r="D6041" s="53">
        <v>1.9937</v>
      </c>
      <c r="E6041" s="55">
        <v>1.6000000000000001E-3</v>
      </c>
      <c r="F6041" s="53">
        <v>1.3714999999999999</v>
      </c>
      <c r="G6041" s="53">
        <v>1.9915</v>
      </c>
    </row>
    <row r="6042" spans="1:7" x14ac:dyDescent="0.15">
      <c r="A6042" s="52">
        <v>259</v>
      </c>
      <c r="B6042" s="11" t="s">
        <v>791</v>
      </c>
      <c r="C6042" s="52">
        <v>2.3820999999999999</v>
      </c>
      <c r="D6042" s="52">
        <v>2.3820999999999999</v>
      </c>
      <c r="E6042" s="54">
        <v>1.6000000000000001E-3</v>
      </c>
      <c r="F6042" s="52">
        <v>2.3782999999999999</v>
      </c>
      <c r="G6042" s="52">
        <v>2.3782999999999999</v>
      </c>
    </row>
    <row r="6043" spans="1:7" x14ac:dyDescent="0.15">
      <c r="A6043" s="53">
        <v>4588</v>
      </c>
      <c r="B6043" s="10" t="s">
        <v>2990</v>
      </c>
      <c r="C6043" s="53">
        <v>1.0031000000000001</v>
      </c>
      <c r="D6043" s="53">
        <v>1.0031000000000001</v>
      </c>
      <c r="E6043" s="55">
        <v>1.6000000000000001E-3</v>
      </c>
      <c r="F6043" s="53">
        <v>1.0015000000000001</v>
      </c>
      <c r="G6043" s="53">
        <v>1.0015000000000001</v>
      </c>
    </row>
    <row r="6044" spans="1:7" x14ac:dyDescent="0.15">
      <c r="A6044" s="52">
        <v>164105</v>
      </c>
      <c r="B6044" s="11" t="s">
        <v>2991</v>
      </c>
      <c r="C6044" s="52">
        <v>1.2549999999999999</v>
      </c>
      <c r="D6044" s="52">
        <v>1.706</v>
      </c>
      <c r="E6044" s="54">
        <v>1.6000000000000001E-3</v>
      </c>
      <c r="F6044" s="52">
        <v>1.2529999999999999</v>
      </c>
      <c r="G6044" s="52">
        <v>1.704</v>
      </c>
    </row>
    <row r="6045" spans="1:7" ht="30" x14ac:dyDescent="0.15">
      <c r="A6045" s="53">
        <v>3175</v>
      </c>
      <c r="B6045" s="10" t="s">
        <v>792</v>
      </c>
      <c r="C6045" s="53">
        <v>1.3823000000000001</v>
      </c>
      <c r="D6045" s="53">
        <v>1.3823000000000001</v>
      </c>
      <c r="E6045" s="55">
        <v>1.6000000000000001E-3</v>
      </c>
      <c r="F6045" s="53">
        <v>1.3801000000000001</v>
      </c>
      <c r="G6045" s="53">
        <v>1.3801000000000001</v>
      </c>
    </row>
    <row r="6046" spans="1:7" x14ac:dyDescent="0.15">
      <c r="A6046" s="52">
        <v>240019</v>
      </c>
      <c r="B6046" s="11" t="s">
        <v>2992</v>
      </c>
      <c r="C6046" s="52">
        <v>1.8859999999999999</v>
      </c>
      <c r="D6046" s="52">
        <v>1.8859999999999999</v>
      </c>
      <c r="E6046" s="54">
        <v>1.6000000000000001E-3</v>
      </c>
      <c r="F6046" s="52">
        <v>1.883</v>
      </c>
      <c r="G6046" s="52">
        <v>1.883</v>
      </c>
    </row>
    <row r="6047" spans="1:7" x14ac:dyDescent="0.15">
      <c r="A6047" s="53">
        <v>4560</v>
      </c>
      <c r="B6047" s="10" t="s">
        <v>2993</v>
      </c>
      <c r="C6047" s="53">
        <v>1.069</v>
      </c>
      <c r="D6047" s="53">
        <v>1.069</v>
      </c>
      <c r="E6047" s="55">
        <v>1.6000000000000001E-3</v>
      </c>
      <c r="F6047" s="53">
        <v>1.0672999999999999</v>
      </c>
      <c r="G6047" s="53">
        <v>1.0672999999999999</v>
      </c>
    </row>
    <row r="6048" spans="1:7" x14ac:dyDescent="0.15">
      <c r="A6048" s="52">
        <v>4561</v>
      </c>
      <c r="B6048" s="11" t="s">
        <v>2994</v>
      </c>
      <c r="C6048" s="52">
        <v>1.0098</v>
      </c>
      <c r="D6048" s="52">
        <v>1.0098</v>
      </c>
      <c r="E6048" s="54">
        <v>1.6000000000000001E-3</v>
      </c>
      <c r="F6048" s="52">
        <v>1.0082</v>
      </c>
      <c r="G6048" s="52">
        <v>1.0082</v>
      </c>
    </row>
    <row r="6049" spans="1:7" x14ac:dyDescent="0.15">
      <c r="A6049" s="53">
        <v>1700</v>
      </c>
      <c r="B6049" s="10" t="s">
        <v>793</v>
      </c>
      <c r="C6049" s="53">
        <v>1.2004999999999999</v>
      </c>
      <c r="D6049" s="53">
        <v>1.2004999999999999</v>
      </c>
      <c r="E6049" s="55">
        <v>1.6000000000000001E-3</v>
      </c>
      <c r="F6049" s="53">
        <v>1.1986000000000001</v>
      </c>
      <c r="G6049" s="53">
        <v>1.1986000000000001</v>
      </c>
    </row>
    <row r="6050" spans="1:7" x14ac:dyDescent="0.15">
      <c r="A6050" s="52">
        <v>510010</v>
      </c>
      <c r="B6050" s="11" t="s">
        <v>2995</v>
      </c>
      <c r="C6050" s="52">
        <v>1.27</v>
      </c>
      <c r="D6050" s="52">
        <v>1.4139999999999999</v>
      </c>
      <c r="E6050" s="54">
        <v>1.6000000000000001E-3</v>
      </c>
      <c r="F6050" s="52">
        <v>1.268</v>
      </c>
      <c r="G6050" s="52">
        <v>1.4119999999999999</v>
      </c>
    </row>
    <row r="6051" spans="1:7" x14ac:dyDescent="0.15">
      <c r="A6051" s="53">
        <v>510280</v>
      </c>
      <c r="B6051" s="10" t="s">
        <v>2996</v>
      </c>
      <c r="C6051" s="53">
        <v>1.909</v>
      </c>
      <c r="D6051" s="53">
        <v>1.909</v>
      </c>
      <c r="E6051" s="55">
        <v>1.6000000000000001E-3</v>
      </c>
      <c r="F6051" s="53">
        <v>1.9059999999999999</v>
      </c>
      <c r="G6051" s="53">
        <v>1.9059999999999999</v>
      </c>
    </row>
    <row r="6052" spans="1:7" x14ac:dyDescent="0.15">
      <c r="A6052" s="52">
        <v>2174</v>
      </c>
      <c r="B6052" s="11" t="s">
        <v>794</v>
      </c>
      <c r="C6052" s="52">
        <v>0.76800000000000002</v>
      </c>
      <c r="D6052" s="52">
        <v>0.76800000000000002</v>
      </c>
      <c r="E6052" s="54">
        <v>1.6000000000000001E-3</v>
      </c>
      <c r="F6052" s="52">
        <v>0.76680000000000004</v>
      </c>
      <c r="G6052" s="52">
        <v>0.76680000000000004</v>
      </c>
    </row>
    <row r="6053" spans="1:7" x14ac:dyDescent="0.15">
      <c r="A6053" s="53">
        <v>210010</v>
      </c>
      <c r="B6053" s="10" t="s">
        <v>2997</v>
      </c>
      <c r="C6053" s="53">
        <v>1.1536999999999999</v>
      </c>
      <c r="D6053" s="53">
        <v>1.3641000000000001</v>
      </c>
      <c r="E6053" s="55">
        <v>1.6000000000000001E-3</v>
      </c>
      <c r="F6053" s="53">
        <v>1.1518999999999999</v>
      </c>
      <c r="G6053" s="53">
        <v>1.3623000000000001</v>
      </c>
    </row>
    <row r="6054" spans="1:7" x14ac:dyDescent="0.15">
      <c r="A6054" s="52">
        <v>20003</v>
      </c>
      <c r="B6054" s="11" t="s">
        <v>795</v>
      </c>
      <c r="C6054" s="52">
        <v>0.64100000000000001</v>
      </c>
      <c r="D6054" s="52">
        <v>5.3330000000000002</v>
      </c>
      <c r="E6054" s="54">
        <v>1.6000000000000001E-3</v>
      </c>
      <c r="F6054" s="52">
        <v>0.64</v>
      </c>
      <c r="G6054" s="52">
        <v>5.33</v>
      </c>
    </row>
    <row r="6055" spans="1:7" x14ac:dyDescent="0.15">
      <c r="A6055" s="53">
        <v>370027</v>
      </c>
      <c r="B6055" s="10" t="s">
        <v>2998</v>
      </c>
      <c r="C6055" s="53">
        <v>1.927</v>
      </c>
      <c r="D6055" s="53">
        <v>1.927</v>
      </c>
      <c r="E6055" s="55">
        <v>1.6000000000000001E-3</v>
      </c>
      <c r="F6055" s="53">
        <v>1.9239999999999999</v>
      </c>
      <c r="G6055" s="53">
        <v>1.9239999999999999</v>
      </c>
    </row>
    <row r="6056" spans="1:7" x14ac:dyDescent="0.15">
      <c r="A6056" s="52">
        <v>4011</v>
      </c>
      <c r="B6056" s="11" t="s">
        <v>2999</v>
      </c>
      <c r="C6056" s="52">
        <v>1.0285</v>
      </c>
      <c r="D6056" s="52">
        <v>1.0905</v>
      </c>
      <c r="E6056" s="54">
        <v>1.6000000000000001E-3</v>
      </c>
      <c r="F6056" s="52">
        <v>1.0268999999999999</v>
      </c>
      <c r="G6056" s="52">
        <v>1.0889</v>
      </c>
    </row>
    <row r="6057" spans="1:7" x14ac:dyDescent="0.15">
      <c r="A6057" s="53">
        <v>4010</v>
      </c>
      <c r="B6057" s="10" t="s">
        <v>3000</v>
      </c>
      <c r="C6057" s="53">
        <v>1.0286999999999999</v>
      </c>
      <c r="D6057" s="53">
        <v>1.0907</v>
      </c>
      <c r="E6057" s="55">
        <v>1.6000000000000001E-3</v>
      </c>
      <c r="F6057" s="53">
        <v>1.0270999999999999</v>
      </c>
      <c r="G6057" s="53">
        <v>1.0891</v>
      </c>
    </row>
    <row r="6058" spans="1:7" x14ac:dyDescent="0.15">
      <c r="A6058" s="52">
        <v>501000</v>
      </c>
      <c r="B6058" s="11" t="s">
        <v>3001</v>
      </c>
      <c r="C6058" s="52">
        <v>1.2889999999999999</v>
      </c>
      <c r="D6058" s="52">
        <v>1.2889999999999999</v>
      </c>
      <c r="E6058" s="54">
        <v>1.6000000000000001E-3</v>
      </c>
      <c r="F6058" s="52">
        <v>1.2869999999999999</v>
      </c>
      <c r="G6058" s="52">
        <v>1.2869999999999999</v>
      </c>
    </row>
    <row r="6059" spans="1:7" x14ac:dyDescent="0.15">
      <c r="A6059" s="53">
        <v>160225</v>
      </c>
      <c r="B6059" s="10" t="s">
        <v>3002</v>
      </c>
      <c r="C6059" s="53">
        <v>1.0394000000000001</v>
      </c>
      <c r="D6059" s="53">
        <v>1.0394000000000001</v>
      </c>
      <c r="E6059" s="55">
        <v>1.5E-3</v>
      </c>
      <c r="F6059" s="53">
        <v>1.0378000000000001</v>
      </c>
      <c r="G6059" s="53">
        <v>1.0378000000000001</v>
      </c>
    </row>
    <row r="6060" spans="1:7" x14ac:dyDescent="0.15">
      <c r="A6060" s="52">
        <v>160620</v>
      </c>
      <c r="B6060" s="11" t="s">
        <v>796</v>
      </c>
      <c r="C6060" s="52">
        <v>1.3140000000000001</v>
      </c>
      <c r="D6060" s="52">
        <v>0.93400000000000005</v>
      </c>
      <c r="E6060" s="54">
        <v>1.5E-3</v>
      </c>
      <c r="F6060" s="52">
        <v>1.3120000000000001</v>
      </c>
      <c r="G6060" s="52">
        <v>0.93200000000000005</v>
      </c>
    </row>
    <row r="6061" spans="1:7" x14ac:dyDescent="0.15">
      <c r="A6061" s="53">
        <v>694</v>
      </c>
      <c r="B6061" s="10" t="s">
        <v>797</v>
      </c>
      <c r="C6061" s="53">
        <v>1.1837</v>
      </c>
      <c r="D6061" s="53">
        <v>1.1837</v>
      </c>
      <c r="E6061" s="55">
        <v>1.5E-3</v>
      </c>
      <c r="F6061" s="53">
        <v>1.1819</v>
      </c>
      <c r="G6061" s="53">
        <v>1.1819</v>
      </c>
    </row>
    <row r="6062" spans="1:7" x14ac:dyDescent="0.15">
      <c r="A6062" s="52">
        <v>557</v>
      </c>
      <c r="B6062" s="11" t="s">
        <v>3003</v>
      </c>
      <c r="C6062" s="52">
        <v>1.32</v>
      </c>
      <c r="D6062" s="52">
        <v>1.498</v>
      </c>
      <c r="E6062" s="54">
        <v>1.5E-3</v>
      </c>
      <c r="F6062" s="52">
        <v>1.3180000000000001</v>
      </c>
      <c r="G6062" s="52">
        <v>1.496</v>
      </c>
    </row>
    <row r="6063" spans="1:7" x14ac:dyDescent="0.15">
      <c r="A6063" s="53">
        <v>610002</v>
      </c>
      <c r="B6063" s="10" t="s">
        <v>798</v>
      </c>
      <c r="C6063" s="53">
        <v>1.329</v>
      </c>
      <c r="D6063" s="53">
        <v>2.2090000000000001</v>
      </c>
      <c r="E6063" s="55">
        <v>1.5E-3</v>
      </c>
      <c r="F6063" s="53">
        <v>1.327</v>
      </c>
      <c r="G6063" s="53">
        <v>2.2069999999999999</v>
      </c>
    </row>
    <row r="6064" spans="1:7" x14ac:dyDescent="0.15">
      <c r="A6064" s="52">
        <v>519779</v>
      </c>
      <c r="B6064" s="11" t="s">
        <v>799</v>
      </c>
      <c r="C6064" s="52">
        <v>1.33</v>
      </c>
      <c r="D6064" s="52">
        <v>1.39</v>
      </c>
      <c r="E6064" s="54">
        <v>1.5E-3</v>
      </c>
      <c r="F6064" s="52">
        <v>1.3280000000000001</v>
      </c>
      <c r="G6064" s="52">
        <v>1.3879999999999999</v>
      </c>
    </row>
    <row r="6065" spans="1:7" ht="31" x14ac:dyDescent="0.15">
      <c r="A6065" s="53">
        <v>2297</v>
      </c>
      <c r="B6065" s="10" t="s">
        <v>3004</v>
      </c>
      <c r="C6065" s="53">
        <v>1.3360000000000001</v>
      </c>
      <c r="D6065" s="53">
        <v>1.3360000000000001</v>
      </c>
      <c r="E6065" s="55">
        <v>1.5E-3</v>
      </c>
      <c r="F6065" s="53">
        <v>1.3340000000000001</v>
      </c>
      <c r="G6065" s="53">
        <v>1.3340000000000001</v>
      </c>
    </row>
    <row r="6066" spans="1:7" x14ac:dyDescent="0.15">
      <c r="A6066" s="52">
        <v>5270</v>
      </c>
      <c r="B6066" s="11" t="s">
        <v>800</v>
      </c>
      <c r="C6066" s="52">
        <v>1.0052000000000001</v>
      </c>
      <c r="D6066" s="52">
        <v>1.0052000000000001</v>
      </c>
      <c r="E6066" s="54">
        <v>1.5E-3</v>
      </c>
      <c r="F6066" s="52">
        <v>1.0037</v>
      </c>
      <c r="G6066" s="52">
        <v>1.0037</v>
      </c>
    </row>
    <row r="6067" spans="1:7" x14ac:dyDescent="0.15">
      <c r="A6067" s="53">
        <v>163111</v>
      </c>
      <c r="B6067" s="10" t="s">
        <v>3005</v>
      </c>
      <c r="C6067" s="53">
        <v>1.1393</v>
      </c>
      <c r="D6067" s="53">
        <v>1.9381999999999999</v>
      </c>
      <c r="E6067" s="55">
        <v>1.5E-3</v>
      </c>
      <c r="F6067" s="53">
        <v>1.1375999999999999</v>
      </c>
      <c r="G6067" s="53">
        <v>1.9365000000000001</v>
      </c>
    </row>
    <row r="6068" spans="1:7" x14ac:dyDescent="0.15">
      <c r="A6068" s="52">
        <v>4651</v>
      </c>
      <c r="B6068" s="11" t="s">
        <v>3006</v>
      </c>
      <c r="C6068" s="52">
        <v>1.3460000000000001</v>
      </c>
      <c r="D6068" s="52">
        <v>1.411</v>
      </c>
      <c r="E6068" s="54">
        <v>1.5E-3</v>
      </c>
      <c r="F6068" s="52">
        <v>1.3440000000000001</v>
      </c>
      <c r="G6068" s="52">
        <v>1.409</v>
      </c>
    </row>
    <row r="6069" spans="1:7" x14ac:dyDescent="0.15">
      <c r="A6069" s="53">
        <v>485014</v>
      </c>
      <c r="B6069" s="10" t="s">
        <v>3007</v>
      </c>
      <c r="C6069" s="53">
        <v>2.0190000000000001</v>
      </c>
      <c r="D6069" s="53">
        <v>2.0190000000000001</v>
      </c>
      <c r="E6069" s="55">
        <v>1.5E-3</v>
      </c>
      <c r="F6069" s="53">
        <v>2.016</v>
      </c>
      <c r="G6069" s="53">
        <v>2.016</v>
      </c>
    </row>
    <row r="6070" spans="1:7" x14ac:dyDescent="0.15">
      <c r="A6070" s="52">
        <v>556</v>
      </c>
      <c r="B6070" s="11" t="s">
        <v>3008</v>
      </c>
      <c r="C6070" s="52">
        <v>1.347</v>
      </c>
      <c r="D6070" s="52">
        <v>1.528</v>
      </c>
      <c r="E6070" s="54">
        <v>1.5E-3</v>
      </c>
      <c r="F6070" s="52">
        <v>1.345</v>
      </c>
      <c r="G6070" s="52">
        <v>1.526</v>
      </c>
    </row>
    <row r="6071" spans="1:7" x14ac:dyDescent="0.15">
      <c r="A6071" s="53">
        <v>210011</v>
      </c>
      <c r="B6071" s="10" t="s">
        <v>3009</v>
      </c>
      <c r="C6071" s="53">
        <v>1.0813999999999999</v>
      </c>
      <c r="D6071" s="53">
        <v>1.2821</v>
      </c>
      <c r="E6071" s="55">
        <v>1.5E-3</v>
      </c>
      <c r="F6071" s="53">
        <v>1.0798000000000001</v>
      </c>
      <c r="G6071" s="53">
        <v>1.2805</v>
      </c>
    </row>
    <row r="6072" spans="1:7" ht="30" x14ac:dyDescent="0.15">
      <c r="A6072" s="52">
        <v>3279</v>
      </c>
      <c r="B6072" s="11" t="s">
        <v>801</v>
      </c>
      <c r="C6072" s="52">
        <v>1.1498999999999999</v>
      </c>
      <c r="D6072" s="52">
        <v>1.1498999999999999</v>
      </c>
      <c r="E6072" s="54">
        <v>1.5E-3</v>
      </c>
      <c r="F6072" s="52">
        <v>1.1482000000000001</v>
      </c>
      <c r="G6072" s="52">
        <v>1.1482000000000001</v>
      </c>
    </row>
    <row r="6073" spans="1:7" x14ac:dyDescent="0.15">
      <c r="A6073" s="53">
        <v>512550</v>
      </c>
      <c r="B6073" s="10" t="s">
        <v>3010</v>
      </c>
      <c r="C6073" s="53">
        <v>1.218</v>
      </c>
      <c r="D6073" s="53">
        <v>1.218</v>
      </c>
      <c r="E6073" s="55">
        <v>1.5E-3</v>
      </c>
      <c r="F6073" s="53">
        <v>1.2161999999999999</v>
      </c>
      <c r="G6073" s="53">
        <v>1.2161999999999999</v>
      </c>
    </row>
    <row r="6074" spans="1:7" x14ac:dyDescent="0.15">
      <c r="A6074" s="52">
        <v>3957</v>
      </c>
      <c r="B6074" s="11" t="s">
        <v>3011</v>
      </c>
      <c r="C6074" s="52">
        <v>1.1506000000000001</v>
      </c>
      <c r="D6074" s="52">
        <v>1.1506000000000001</v>
      </c>
      <c r="E6074" s="54">
        <v>1.5E-3</v>
      </c>
      <c r="F6074" s="52">
        <v>1.1489</v>
      </c>
      <c r="G6074" s="52">
        <v>1.1489</v>
      </c>
    </row>
    <row r="6075" spans="1:7" x14ac:dyDescent="0.15">
      <c r="A6075" s="53">
        <v>40011</v>
      </c>
      <c r="B6075" s="10" t="s">
        <v>802</v>
      </c>
      <c r="C6075" s="53">
        <v>2.2391999999999999</v>
      </c>
      <c r="D6075" s="53">
        <v>2.7391999999999999</v>
      </c>
      <c r="E6075" s="55">
        <v>1.5E-3</v>
      </c>
      <c r="F6075" s="53">
        <v>2.2359</v>
      </c>
      <c r="G6075" s="53">
        <v>2.7359</v>
      </c>
    </row>
    <row r="6076" spans="1:7" x14ac:dyDescent="0.15">
      <c r="A6076" s="52">
        <v>161507</v>
      </c>
      <c r="B6076" s="11" t="s">
        <v>3012</v>
      </c>
      <c r="C6076" s="52">
        <v>1.36</v>
      </c>
      <c r="D6076" s="52">
        <v>1.4990000000000001</v>
      </c>
      <c r="E6076" s="54">
        <v>1.5E-3</v>
      </c>
      <c r="F6076" s="52">
        <v>1.3580000000000001</v>
      </c>
      <c r="G6076" s="52">
        <v>1.4970000000000001</v>
      </c>
    </row>
    <row r="6077" spans="1:7" x14ac:dyDescent="0.15">
      <c r="A6077" s="53">
        <v>1636</v>
      </c>
      <c r="B6077" s="10" t="s">
        <v>3013</v>
      </c>
      <c r="C6077" s="53">
        <v>1.2245999999999999</v>
      </c>
      <c r="D6077" s="53">
        <v>1.2245999999999999</v>
      </c>
      <c r="E6077" s="55">
        <v>1.5E-3</v>
      </c>
      <c r="F6077" s="53">
        <v>1.2228000000000001</v>
      </c>
      <c r="G6077" s="53">
        <v>1.2228000000000001</v>
      </c>
    </row>
    <row r="6078" spans="1:7" x14ac:dyDescent="0.15">
      <c r="A6078" s="52">
        <v>3181</v>
      </c>
      <c r="B6078" s="11" t="s">
        <v>3014</v>
      </c>
      <c r="C6078" s="52">
        <v>1.0265</v>
      </c>
      <c r="D6078" s="52">
        <v>1.0265</v>
      </c>
      <c r="E6078" s="54">
        <v>1.5E-3</v>
      </c>
      <c r="F6078" s="52">
        <v>1.0249999999999999</v>
      </c>
      <c r="G6078" s="52">
        <v>1.0249999999999999</v>
      </c>
    </row>
    <row r="6079" spans="1:7" x14ac:dyDescent="0.15">
      <c r="A6079" s="53">
        <v>3628</v>
      </c>
      <c r="B6079" s="10" t="s">
        <v>803</v>
      </c>
      <c r="C6079" s="53">
        <v>1.0266</v>
      </c>
      <c r="D6079" s="53">
        <v>1.0266</v>
      </c>
      <c r="E6079" s="55">
        <v>1.5E-3</v>
      </c>
      <c r="F6079" s="53">
        <v>1.0250999999999999</v>
      </c>
      <c r="G6079" s="53">
        <v>1.0250999999999999</v>
      </c>
    </row>
    <row r="6080" spans="1:7" x14ac:dyDescent="0.15">
      <c r="A6080" s="52">
        <v>450002</v>
      </c>
      <c r="B6080" s="11" t="s">
        <v>804</v>
      </c>
      <c r="C6080" s="52">
        <v>1.3004</v>
      </c>
      <c r="D6080" s="52">
        <v>3.5975999999999999</v>
      </c>
      <c r="E6080" s="54">
        <v>1.5E-3</v>
      </c>
      <c r="F6080" s="52">
        <v>1.2985</v>
      </c>
      <c r="G6080" s="52">
        <v>3.5956999999999999</v>
      </c>
    </row>
    <row r="6081" spans="1:7" x14ac:dyDescent="0.15">
      <c r="A6081" s="53">
        <v>3180</v>
      </c>
      <c r="B6081" s="10" t="s">
        <v>3015</v>
      </c>
      <c r="C6081" s="53">
        <v>1.0317000000000001</v>
      </c>
      <c r="D6081" s="53">
        <v>1.0317000000000001</v>
      </c>
      <c r="E6081" s="55">
        <v>1.5E-3</v>
      </c>
      <c r="F6081" s="53">
        <v>1.0302</v>
      </c>
      <c r="G6081" s="53">
        <v>1.0302</v>
      </c>
    </row>
    <row r="6082" spans="1:7" x14ac:dyDescent="0.15">
      <c r="A6082" s="52">
        <v>160505</v>
      </c>
      <c r="B6082" s="11" t="s">
        <v>3016</v>
      </c>
      <c r="C6082" s="52">
        <v>2.0750000000000002</v>
      </c>
      <c r="D6082" s="52">
        <v>5.6079999999999997</v>
      </c>
      <c r="E6082" s="54">
        <v>1.4E-3</v>
      </c>
      <c r="F6082" s="52">
        <v>2.0720000000000001</v>
      </c>
      <c r="G6082" s="52">
        <v>5.6050000000000004</v>
      </c>
    </row>
    <row r="6083" spans="1:7" x14ac:dyDescent="0.15">
      <c r="A6083" s="53">
        <v>4327</v>
      </c>
      <c r="B6083" s="10" t="s">
        <v>3017</v>
      </c>
      <c r="C6083" s="53">
        <v>1.0375000000000001</v>
      </c>
      <c r="D6083" s="53">
        <v>1.0605</v>
      </c>
      <c r="E6083" s="55">
        <v>1.4E-3</v>
      </c>
      <c r="F6083" s="53">
        <v>1.036</v>
      </c>
      <c r="G6083" s="53">
        <v>1.0589999999999999</v>
      </c>
    </row>
    <row r="6084" spans="1:7" x14ac:dyDescent="0.15">
      <c r="A6084" s="52">
        <v>1635</v>
      </c>
      <c r="B6084" s="11" t="s">
        <v>3018</v>
      </c>
      <c r="C6084" s="52">
        <v>1.2464</v>
      </c>
      <c r="D6084" s="52">
        <v>1.2464</v>
      </c>
      <c r="E6084" s="54">
        <v>1.4E-3</v>
      </c>
      <c r="F6084" s="52">
        <v>1.2445999999999999</v>
      </c>
      <c r="G6084" s="52">
        <v>1.2445999999999999</v>
      </c>
    </row>
    <row r="6085" spans="1:7" x14ac:dyDescent="0.15">
      <c r="A6085" s="53">
        <v>4326</v>
      </c>
      <c r="B6085" s="10" t="s">
        <v>3019</v>
      </c>
      <c r="C6085" s="53">
        <v>1.0389999999999999</v>
      </c>
      <c r="D6085" s="53">
        <v>1.0649999999999999</v>
      </c>
      <c r="E6085" s="55">
        <v>1.4E-3</v>
      </c>
      <c r="F6085" s="53">
        <v>1.0375000000000001</v>
      </c>
      <c r="G6085" s="53">
        <v>1.0634999999999999</v>
      </c>
    </row>
    <row r="6086" spans="1:7" x14ac:dyDescent="0.15">
      <c r="A6086" s="52">
        <v>410007</v>
      </c>
      <c r="B6086" s="11" t="s">
        <v>805</v>
      </c>
      <c r="C6086" s="52">
        <v>1.1793</v>
      </c>
      <c r="D6086" s="52">
        <v>1.9793000000000001</v>
      </c>
      <c r="E6086" s="54">
        <v>1.4E-3</v>
      </c>
      <c r="F6086" s="52">
        <v>1.1776</v>
      </c>
      <c r="G6086" s="52">
        <v>1.9776</v>
      </c>
    </row>
    <row r="6087" spans="1:7" x14ac:dyDescent="0.15">
      <c r="A6087" s="53">
        <v>164902</v>
      </c>
      <c r="B6087" s="10" t="s">
        <v>3020</v>
      </c>
      <c r="C6087" s="53">
        <v>1.39</v>
      </c>
      <c r="D6087" s="53">
        <v>1.5009999999999999</v>
      </c>
      <c r="E6087" s="55">
        <v>1.4E-3</v>
      </c>
      <c r="F6087" s="53">
        <v>1.3879999999999999</v>
      </c>
      <c r="G6087" s="53">
        <v>1.4990000000000001</v>
      </c>
    </row>
    <row r="6088" spans="1:7" x14ac:dyDescent="0.15">
      <c r="A6088" s="52">
        <v>1702</v>
      </c>
      <c r="B6088" s="11" t="s">
        <v>806</v>
      </c>
      <c r="C6088" s="52">
        <v>0.90510000000000002</v>
      </c>
      <c r="D6088" s="52">
        <v>0.90510000000000002</v>
      </c>
      <c r="E6088" s="54">
        <v>1.4E-3</v>
      </c>
      <c r="F6088" s="52">
        <v>0.90380000000000005</v>
      </c>
      <c r="G6088" s="52">
        <v>0.90380000000000005</v>
      </c>
    </row>
    <row r="6089" spans="1:7" x14ac:dyDescent="0.15">
      <c r="A6089" s="53">
        <v>163807</v>
      </c>
      <c r="B6089" s="10" t="s">
        <v>807</v>
      </c>
      <c r="C6089" s="53">
        <v>1.1837</v>
      </c>
      <c r="D6089" s="53">
        <v>2.1857000000000002</v>
      </c>
      <c r="E6089" s="55">
        <v>1.4E-3</v>
      </c>
      <c r="F6089" s="53">
        <v>1.1819999999999999</v>
      </c>
      <c r="G6089" s="53">
        <v>2.1840000000000002</v>
      </c>
    </row>
    <row r="6090" spans="1:7" x14ac:dyDescent="0.15">
      <c r="A6090" s="52">
        <v>1530</v>
      </c>
      <c r="B6090" s="11" t="s">
        <v>808</v>
      </c>
      <c r="C6090" s="52">
        <v>1.0462</v>
      </c>
      <c r="D6090" s="52">
        <v>1.0462</v>
      </c>
      <c r="E6090" s="54">
        <v>1.4E-3</v>
      </c>
      <c r="F6090" s="52">
        <v>1.0447</v>
      </c>
      <c r="G6090" s="52">
        <v>1.0447</v>
      </c>
    </row>
    <row r="6091" spans="1:7" x14ac:dyDescent="0.15">
      <c r="A6091" s="53">
        <v>4916</v>
      </c>
      <c r="B6091" s="10" t="s">
        <v>809</v>
      </c>
      <c r="C6091" s="53">
        <v>1.0462</v>
      </c>
      <c r="D6091" s="53">
        <v>0</v>
      </c>
      <c r="E6091" s="55">
        <v>1.4E-3</v>
      </c>
      <c r="F6091" s="53">
        <v>1.0447</v>
      </c>
      <c r="G6091" s="53">
        <v>1.0447</v>
      </c>
    </row>
    <row r="6092" spans="1:7" x14ac:dyDescent="0.15">
      <c r="A6092" s="52">
        <v>3414</v>
      </c>
      <c r="B6092" s="11" t="s">
        <v>3021</v>
      </c>
      <c r="C6092" s="52">
        <v>1.0469999999999999</v>
      </c>
      <c r="D6092" s="52">
        <v>1.095</v>
      </c>
      <c r="E6092" s="54">
        <v>1.4E-3</v>
      </c>
      <c r="F6092" s="52">
        <v>1.0455000000000001</v>
      </c>
      <c r="G6092" s="52">
        <v>1.0934999999999999</v>
      </c>
    </row>
    <row r="6093" spans="1:7" x14ac:dyDescent="0.15">
      <c r="A6093" s="53">
        <v>174</v>
      </c>
      <c r="B6093" s="10" t="s">
        <v>3022</v>
      </c>
      <c r="C6093" s="53">
        <v>1.4039999999999999</v>
      </c>
      <c r="D6093" s="53">
        <v>1.4390000000000001</v>
      </c>
      <c r="E6093" s="55">
        <v>1.4E-3</v>
      </c>
      <c r="F6093" s="53">
        <v>1.4019999999999999</v>
      </c>
      <c r="G6093" s="53">
        <v>1.4370000000000001</v>
      </c>
    </row>
    <row r="6094" spans="1:7" x14ac:dyDescent="0.15">
      <c r="A6094" s="52">
        <v>485114</v>
      </c>
      <c r="B6094" s="11" t="s">
        <v>3023</v>
      </c>
      <c r="C6094" s="52">
        <v>2.1120000000000001</v>
      </c>
      <c r="D6094" s="52">
        <v>2.1120000000000001</v>
      </c>
      <c r="E6094" s="54">
        <v>1.4E-3</v>
      </c>
      <c r="F6094" s="52">
        <v>2.109</v>
      </c>
      <c r="G6094" s="52">
        <v>2.109</v>
      </c>
    </row>
    <row r="6095" spans="1:7" ht="31" x14ac:dyDescent="0.15">
      <c r="A6095" s="53">
        <v>519686</v>
      </c>
      <c r="B6095" s="10" t="s">
        <v>3024</v>
      </c>
      <c r="C6095" s="53">
        <v>1.4119999999999999</v>
      </c>
      <c r="D6095" s="53">
        <v>1.4119999999999999</v>
      </c>
      <c r="E6095" s="55">
        <v>1.4E-3</v>
      </c>
      <c r="F6095" s="53">
        <v>1.41</v>
      </c>
      <c r="G6095" s="53">
        <v>1.41</v>
      </c>
    </row>
    <row r="6096" spans="1:7" x14ac:dyDescent="0.15">
      <c r="A6096" s="52">
        <v>519704</v>
      </c>
      <c r="B6096" s="11" t="s">
        <v>810</v>
      </c>
      <c r="C6096" s="52">
        <v>2.1179999999999999</v>
      </c>
      <c r="D6096" s="52">
        <v>2.9790000000000001</v>
      </c>
      <c r="E6096" s="54">
        <v>1.4E-3</v>
      </c>
      <c r="F6096" s="52">
        <v>2.1150000000000002</v>
      </c>
      <c r="G6096" s="52">
        <v>2.976</v>
      </c>
    </row>
    <row r="6097" spans="1:7" x14ac:dyDescent="0.15">
      <c r="A6097" s="53">
        <v>1717</v>
      </c>
      <c r="B6097" s="10" t="s">
        <v>811</v>
      </c>
      <c r="C6097" s="53">
        <v>1.429</v>
      </c>
      <c r="D6097" s="53">
        <v>1.429</v>
      </c>
      <c r="E6097" s="55">
        <v>1.4E-3</v>
      </c>
      <c r="F6097" s="53">
        <v>1.427</v>
      </c>
      <c r="G6097" s="53">
        <v>1.427</v>
      </c>
    </row>
    <row r="6098" spans="1:7" x14ac:dyDescent="0.15">
      <c r="A6098" s="52">
        <v>3958</v>
      </c>
      <c r="B6098" s="11" t="s">
        <v>3025</v>
      </c>
      <c r="C6098" s="52">
        <v>1.1443000000000001</v>
      </c>
      <c r="D6098" s="52">
        <v>1.1443000000000001</v>
      </c>
      <c r="E6098" s="54">
        <v>1.4E-3</v>
      </c>
      <c r="F6098" s="52">
        <v>1.1427</v>
      </c>
      <c r="G6098" s="52">
        <v>1.1427</v>
      </c>
    </row>
    <row r="6099" spans="1:7" x14ac:dyDescent="0.15">
      <c r="A6099" s="53">
        <v>1221</v>
      </c>
      <c r="B6099" s="10" t="s">
        <v>3026</v>
      </c>
      <c r="C6099" s="53">
        <v>1.0024</v>
      </c>
      <c r="D6099" s="53">
        <v>1.0024</v>
      </c>
      <c r="E6099" s="55">
        <v>1.4E-3</v>
      </c>
      <c r="F6099" s="53">
        <v>1.0009999999999999</v>
      </c>
      <c r="G6099" s="53">
        <v>1.0009999999999999</v>
      </c>
    </row>
    <row r="6100" spans="1:7" x14ac:dyDescent="0.15">
      <c r="A6100" s="52">
        <v>620004</v>
      </c>
      <c r="B6100" s="11" t="s">
        <v>812</v>
      </c>
      <c r="C6100" s="52">
        <v>0.71699999999999997</v>
      </c>
      <c r="D6100" s="52">
        <v>0.71699999999999997</v>
      </c>
      <c r="E6100" s="54">
        <v>1.4E-3</v>
      </c>
      <c r="F6100" s="52">
        <v>0.71599999999999997</v>
      </c>
      <c r="G6100" s="52">
        <v>0.71599999999999997</v>
      </c>
    </row>
    <row r="6101" spans="1:7" x14ac:dyDescent="0.15">
      <c r="A6101" s="53">
        <v>3556</v>
      </c>
      <c r="B6101" s="10" t="s">
        <v>3027</v>
      </c>
      <c r="C6101" s="53">
        <v>1.0761000000000001</v>
      </c>
      <c r="D6101" s="53">
        <v>1.0761000000000001</v>
      </c>
      <c r="E6101" s="55">
        <v>1.4E-3</v>
      </c>
      <c r="F6101" s="53">
        <v>1.0746</v>
      </c>
      <c r="G6101" s="53">
        <v>1.0746</v>
      </c>
    </row>
    <row r="6102" spans="1:7" x14ac:dyDescent="0.15">
      <c r="A6102" s="52">
        <v>4673</v>
      </c>
      <c r="B6102" s="11" t="s">
        <v>3028</v>
      </c>
      <c r="C6102" s="52">
        <v>1.0049999999999999</v>
      </c>
      <c r="D6102" s="52">
        <v>1.0049999999999999</v>
      </c>
      <c r="E6102" s="54">
        <v>1.4E-3</v>
      </c>
      <c r="F6102" s="52">
        <v>1.0036</v>
      </c>
      <c r="G6102" s="52">
        <v>1.0036</v>
      </c>
    </row>
    <row r="6103" spans="1:7" x14ac:dyDescent="0.15">
      <c r="A6103" s="53">
        <v>4672</v>
      </c>
      <c r="B6103" s="10" t="s">
        <v>3029</v>
      </c>
      <c r="C6103" s="53">
        <v>1.0051000000000001</v>
      </c>
      <c r="D6103" s="53">
        <v>1.0051000000000001</v>
      </c>
      <c r="E6103" s="55">
        <v>1.4E-3</v>
      </c>
      <c r="F6103" s="53">
        <v>1.0037</v>
      </c>
      <c r="G6103" s="53">
        <v>1.0037</v>
      </c>
    </row>
    <row r="6104" spans="1:7" x14ac:dyDescent="0.15">
      <c r="A6104" s="52">
        <v>375010</v>
      </c>
      <c r="B6104" s="11" t="s">
        <v>813</v>
      </c>
      <c r="C6104" s="52">
        <v>1.2221</v>
      </c>
      <c r="D6104" s="52">
        <v>5.2740999999999998</v>
      </c>
      <c r="E6104" s="54">
        <v>1.4E-3</v>
      </c>
      <c r="F6104" s="52">
        <v>1.2203999999999999</v>
      </c>
      <c r="G6104" s="52">
        <v>5.2724000000000002</v>
      </c>
    </row>
    <row r="6105" spans="1:7" x14ac:dyDescent="0.15">
      <c r="A6105" s="53">
        <v>3555</v>
      </c>
      <c r="B6105" s="10" t="s">
        <v>3030</v>
      </c>
      <c r="C6105" s="53">
        <v>1.0799000000000001</v>
      </c>
      <c r="D6105" s="53">
        <v>1.0799000000000001</v>
      </c>
      <c r="E6105" s="55">
        <v>1.4E-3</v>
      </c>
      <c r="F6105" s="53">
        <v>1.0784</v>
      </c>
      <c r="G6105" s="53">
        <v>1.0784</v>
      </c>
    </row>
    <row r="6106" spans="1:7" x14ac:dyDescent="0.15">
      <c r="A6106" s="52">
        <v>40009</v>
      </c>
      <c r="B6106" s="11" t="s">
        <v>3031</v>
      </c>
      <c r="C6106" s="52">
        <v>1.0805</v>
      </c>
      <c r="D6106" s="52">
        <v>1.6407</v>
      </c>
      <c r="E6106" s="54">
        <v>1.4E-3</v>
      </c>
      <c r="F6106" s="52">
        <v>1.079</v>
      </c>
      <c r="G6106" s="52">
        <v>1.6392</v>
      </c>
    </row>
    <row r="6107" spans="1:7" x14ac:dyDescent="0.15">
      <c r="A6107" s="53">
        <v>40010</v>
      </c>
      <c r="B6107" s="10" t="s">
        <v>3032</v>
      </c>
      <c r="C6107" s="53">
        <v>1.083</v>
      </c>
      <c r="D6107" s="53">
        <v>1.5960000000000001</v>
      </c>
      <c r="E6107" s="55">
        <v>1.4E-3</v>
      </c>
      <c r="F6107" s="53">
        <v>1.0814999999999999</v>
      </c>
      <c r="G6107" s="53">
        <v>1.5945</v>
      </c>
    </row>
    <row r="6108" spans="1:7" ht="31" x14ac:dyDescent="0.15">
      <c r="A6108" s="52">
        <v>5036</v>
      </c>
      <c r="B6108" s="11" t="s">
        <v>3033</v>
      </c>
      <c r="C6108" s="52">
        <v>0.86850000000000005</v>
      </c>
      <c r="D6108" s="52">
        <v>0.86850000000000005</v>
      </c>
      <c r="E6108" s="54">
        <v>1.4E-3</v>
      </c>
      <c r="F6108" s="52">
        <v>0.86729999999999996</v>
      </c>
      <c r="G6108" s="52">
        <v>0.86729999999999996</v>
      </c>
    </row>
    <row r="6109" spans="1:7" ht="30" x14ac:dyDescent="0.15">
      <c r="A6109" s="53">
        <v>2189</v>
      </c>
      <c r="B6109" s="10" t="s">
        <v>814</v>
      </c>
      <c r="C6109" s="53">
        <v>1.4477</v>
      </c>
      <c r="D6109" s="53">
        <v>1.4477</v>
      </c>
      <c r="E6109" s="55">
        <v>1.4E-3</v>
      </c>
      <c r="F6109" s="53">
        <v>1.4457</v>
      </c>
      <c r="G6109" s="53">
        <v>1.4457</v>
      </c>
    </row>
    <row r="6110" spans="1:7" ht="31" x14ac:dyDescent="0.15">
      <c r="A6110" s="52">
        <v>5035</v>
      </c>
      <c r="B6110" s="11" t="s">
        <v>3034</v>
      </c>
      <c r="C6110" s="52">
        <v>0.86960000000000004</v>
      </c>
      <c r="D6110" s="52">
        <v>0.86960000000000004</v>
      </c>
      <c r="E6110" s="54">
        <v>1.4E-3</v>
      </c>
      <c r="F6110" s="52">
        <v>0.86839999999999995</v>
      </c>
      <c r="G6110" s="52">
        <v>0.86839999999999995</v>
      </c>
    </row>
    <row r="6111" spans="1:7" x14ac:dyDescent="0.15">
      <c r="A6111" s="53">
        <v>540003</v>
      </c>
      <c r="B6111" s="10" t="s">
        <v>3035</v>
      </c>
      <c r="C6111" s="53">
        <v>1.9589000000000001</v>
      </c>
      <c r="D6111" s="53">
        <v>2.5989</v>
      </c>
      <c r="E6111" s="55">
        <v>1.4E-3</v>
      </c>
      <c r="F6111" s="53">
        <v>1.9561999999999999</v>
      </c>
      <c r="G6111" s="53">
        <v>2.5962000000000001</v>
      </c>
    </row>
    <row r="6112" spans="1:7" x14ac:dyDescent="0.15">
      <c r="A6112" s="52">
        <v>519191</v>
      </c>
      <c r="B6112" s="11" t="s">
        <v>815</v>
      </c>
      <c r="C6112" s="52">
        <v>1.2352000000000001</v>
      </c>
      <c r="D6112" s="52">
        <v>1.5167999999999999</v>
      </c>
      <c r="E6112" s="54">
        <v>1.4E-3</v>
      </c>
      <c r="F6112" s="52">
        <v>1.2335</v>
      </c>
      <c r="G6112" s="52">
        <v>1.5150999999999999</v>
      </c>
    </row>
    <row r="6113" spans="1:7" x14ac:dyDescent="0.15">
      <c r="A6113" s="53">
        <v>1074</v>
      </c>
      <c r="B6113" s="10" t="s">
        <v>816</v>
      </c>
      <c r="C6113" s="53">
        <v>1.1629</v>
      </c>
      <c r="D6113" s="53">
        <v>1.1629</v>
      </c>
      <c r="E6113" s="55">
        <v>1.4E-3</v>
      </c>
      <c r="F6113" s="53">
        <v>1.1613</v>
      </c>
      <c r="G6113" s="53">
        <v>1.1613</v>
      </c>
    </row>
    <row r="6114" spans="1:7" x14ac:dyDescent="0.15">
      <c r="A6114" s="52">
        <v>660009</v>
      </c>
      <c r="B6114" s="11" t="s">
        <v>3036</v>
      </c>
      <c r="C6114" s="52">
        <v>1.4590000000000001</v>
      </c>
      <c r="D6114" s="52">
        <v>1.53</v>
      </c>
      <c r="E6114" s="54">
        <v>1.4E-3</v>
      </c>
      <c r="F6114" s="52">
        <v>1.4570000000000001</v>
      </c>
      <c r="G6114" s="52">
        <v>1.528</v>
      </c>
    </row>
    <row r="6115" spans="1:7" x14ac:dyDescent="0.15">
      <c r="A6115" s="53">
        <v>159902</v>
      </c>
      <c r="B6115" s="10" t="s">
        <v>3037</v>
      </c>
      <c r="C6115" s="53">
        <v>3.6480000000000001</v>
      </c>
      <c r="D6115" s="53">
        <v>3.7679999999999998</v>
      </c>
      <c r="E6115" s="55">
        <v>1.4E-3</v>
      </c>
      <c r="F6115" s="53">
        <v>3.6429999999999998</v>
      </c>
      <c r="G6115" s="53">
        <v>3.7629999999999999</v>
      </c>
    </row>
    <row r="6116" spans="1:7" ht="31" x14ac:dyDescent="0.15">
      <c r="A6116" s="52">
        <v>165522</v>
      </c>
      <c r="B6116" s="11" t="s">
        <v>3038</v>
      </c>
      <c r="C6116" s="52">
        <v>0.73099999999999998</v>
      </c>
      <c r="D6116" s="52">
        <v>1.484</v>
      </c>
      <c r="E6116" s="54">
        <v>1.4E-3</v>
      </c>
      <c r="F6116" s="52">
        <v>0.73</v>
      </c>
      <c r="G6116" s="52">
        <v>1.484</v>
      </c>
    </row>
    <row r="6117" spans="1:7" x14ac:dyDescent="0.15">
      <c r="A6117" s="53">
        <v>960003</v>
      </c>
      <c r="B6117" s="10" t="s">
        <v>3039</v>
      </c>
      <c r="C6117" s="53">
        <v>1.2431000000000001</v>
      </c>
      <c r="D6117" s="53">
        <v>1.2431000000000001</v>
      </c>
      <c r="E6117" s="55">
        <v>1.4E-3</v>
      </c>
      <c r="F6117" s="53">
        <v>1.2414000000000001</v>
      </c>
      <c r="G6117" s="53">
        <v>1.2414000000000001</v>
      </c>
    </row>
    <row r="6118" spans="1:7" x14ac:dyDescent="0.15">
      <c r="A6118" s="52">
        <v>2223</v>
      </c>
      <c r="B6118" s="11" t="s">
        <v>817</v>
      </c>
      <c r="C6118" s="52">
        <v>0.73199999999999998</v>
      </c>
      <c r="D6118" s="52">
        <v>0.73199999999999998</v>
      </c>
      <c r="E6118" s="54">
        <v>1.4E-3</v>
      </c>
      <c r="F6118" s="52">
        <v>0.73099999999999998</v>
      </c>
      <c r="G6118" s="52">
        <v>0.73099999999999998</v>
      </c>
    </row>
    <row r="6119" spans="1:7" x14ac:dyDescent="0.15">
      <c r="A6119" s="53">
        <v>540006</v>
      </c>
      <c r="B6119" s="10" t="s">
        <v>3040</v>
      </c>
      <c r="C6119" s="53">
        <v>3.4514</v>
      </c>
      <c r="D6119" s="53">
        <v>3.5114000000000001</v>
      </c>
      <c r="E6119" s="55">
        <v>1.4E-3</v>
      </c>
      <c r="F6119" s="53">
        <v>3.4466999999999999</v>
      </c>
      <c r="G6119" s="53">
        <v>3.5066999999999999</v>
      </c>
    </row>
    <row r="6120" spans="1:7" x14ac:dyDescent="0.15">
      <c r="A6120" s="52">
        <v>1198</v>
      </c>
      <c r="B6120" s="11" t="s">
        <v>3041</v>
      </c>
      <c r="C6120" s="52">
        <v>1.1761999999999999</v>
      </c>
      <c r="D6120" s="52">
        <v>1.1761999999999999</v>
      </c>
      <c r="E6120" s="54">
        <v>1.4E-3</v>
      </c>
      <c r="F6120" s="52">
        <v>1.1746000000000001</v>
      </c>
      <c r="G6120" s="52">
        <v>1.1746000000000001</v>
      </c>
    </row>
    <row r="6121" spans="1:7" x14ac:dyDescent="0.15">
      <c r="A6121" s="53">
        <v>4768</v>
      </c>
      <c r="B6121" s="10" t="s">
        <v>818</v>
      </c>
      <c r="C6121" s="53">
        <v>1.1792</v>
      </c>
      <c r="D6121" s="53">
        <v>1.1792</v>
      </c>
      <c r="E6121" s="55">
        <v>1.4E-3</v>
      </c>
      <c r="F6121" s="53">
        <v>1.1776</v>
      </c>
      <c r="G6121" s="53">
        <v>1.1776</v>
      </c>
    </row>
    <row r="6122" spans="1:7" x14ac:dyDescent="0.15">
      <c r="A6122" s="52">
        <v>2163</v>
      </c>
      <c r="B6122" s="11" t="s">
        <v>3042</v>
      </c>
      <c r="C6122" s="52">
        <v>2.2877999999999998</v>
      </c>
      <c r="D6122" s="52">
        <v>2.2877999999999998</v>
      </c>
      <c r="E6122" s="54">
        <v>1.4E-3</v>
      </c>
      <c r="F6122" s="52">
        <v>2.2847</v>
      </c>
      <c r="G6122" s="52">
        <v>2.2847</v>
      </c>
    </row>
    <row r="6123" spans="1:7" x14ac:dyDescent="0.15">
      <c r="A6123" s="53">
        <v>5183</v>
      </c>
      <c r="B6123" s="10" t="s">
        <v>3043</v>
      </c>
      <c r="C6123" s="53">
        <v>1.034</v>
      </c>
      <c r="D6123" s="53">
        <v>1.034</v>
      </c>
      <c r="E6123" s="55">
        <v>1.4E-3</v>
      </c>
      <c r="F6123" s="53">
        <v>1.0326</v>
      </c>
      <c r="G6123" s="53">
        <v>1.0326</v>
      </c>
    </row>
    <row r="6124" spans="1:7" x14ac:dyDescent="0.15">
      <c r="A6124" s="52">
        <v>960000</v>
      </c>
      <c r="B6124" s="11" t="s">
        <v>3044</v>
      </c>
      <c r="C6124" s="52">
        <v>1.4065000000000001</v>
      </c>
      <c r="D6124" s="52">
        <v>1.4065000000000001</v>
      </c>
      <c r="E6124" s="54">
        <v>1.4E-3</v>
      </c>
      <c r="F6124" s="52">
        <v>1.4046000000000001</v>
      </c>
      <c r="G6124" s="52">
        <v>1.4046000000000001</v>
      </c>
    </row>
    <row r="6125" spans="1:7" x14ac:dyDescent="0.15">
      <c r="A6125" s="53">
        <v>209</v>
      </c>
      <c r="B6125" s="10" t="s">
        <v>819</v>
      </c>
      <c r="C6125" s="53">
        <v>1.484</v>
      </c>
      <c r="D6125" s="53">
        <v>1.484</v>
      </c>
      <c r="E6125" s="55">
        <v>1.2999999999999999E-3</v>
      </c>
      <c r="F6125" s="53">
        <v>1.482</v>
      </c>
      <c r="G6125" s="53">
        <v>1.482</v>
      </c>
    </row>
    <row r="6126" spans="1:7" x14ac:dyDescent="0.15">
      <c r="A6126" s="52">
        <v>161118</v>
      </c>
      <c r="B6126" s="11" t="s">
        <v>820</v>
      </c>
      <c r="C6126" s="52">
        <v>1.1142000000000001</v>
      </c>
      <c r="D6126" s="52">
        <v>0</v>
      </c>
      <c r="E6126" s="54">
        <v>1.2999999999999999E-3</v>
      </c>
      <c r="F6126" s="52">
        <v>1.1127</v>
      </c>
      <c r="G6126" s="52">
        <v>0</v>
      </c>
    </row>
    <row r="6127" spans="1:7" x14ac:dyDescent="0.15">
      <c r="A6127" s="53">
        <v>1016</v>
      </c>
      <c r="B6127" s="10" t="s">
        <v>3045</v>
      </c>
      <c r="C6127" s="53">
        <v>1.486</v>
      </c>
      <c r="D6127" s="53">
        <v>1.486</v>
      </c>
      <c r="E6127" s="55">
        <v>1.2999999999999999E-3</v>
      </c>
      <c r="F6127" s="53">
        <v>1.484</v>
      </c>
      <c r="G6127" s="53">
        <v>1.484</v>
      </c>
    </row>
    <row r="6128" spans="1:7" x14ac:dyDescent="0.15">
      <c r="A6128" s="52">
        <v>311</v>
      </c>
      <c r="B6128" s="11" t="s">
        <v>3046</v>
      </c>
      <c r="C6128" s="52">
        <v>2.2290000000000001</v>
      </c>
      <c r="D6128" s="52">
        <v>2.569</v>
      </c>
      <c r="E6128" s="54">
        <v>1.2999999999999999E-3</v>
      </c>
      <c r="F6128" s="52">
        <v>2.226</v>
      </c>
      <c r="G6128" s="52">
        <v>2.5659999999999998</v>
      </c>
    </row>
    <row r="6129" spans="1:7" x14ac:dyDescent="0.15">
      <c r="A6129" s="53">
        <v>4132</v>
      </c>
      <c r="B6129" s="10" t="s">
        <v>3047</v>
      </c>
      <c r="C6129" s="53">
        <v>1.0458000000000001</v>
      </c>
      <c r="D6129" s="53">
        <v>1.0668</v>
      </c>
      <c r="E6129" s="55">
        <v>1.2999999999999999E-3</v>
      </c>
      <c r="F6129" s="53">
        <v>1.0444</v>
      </c>
      <c r="G6129" s="53">
        <v>1.0653999999999999</v>
      </c>
    </row>
    <row r="6130" spans="1:7" x14ac:dyDescent="0.15">
      <c r="A6130" s="52">
        <v>3415</v>
      </c>
      <c r="B6130" s="11" t="s">
        <v>3048</v>
      </c>
      <c r="C6130" s="52">
        <v>1.046</v>
      </c>
      <c r="D6130" s="52">
        <v>1.091</v>
      </c>
      <c r="E6130" s="54">
        <v>1.2999999999999999E-3</v>
      </c>
      <c r="F6130" s="52">
        <v>1.0446</v>
      </c>
      <c r="G6130" s="52">
        <v>1.0895999999999999</v>
      </c>
    </row>
    <row r="6131" spans="1:7" x14ac:dyDescent="0.15">
      <c r="A6131" s="53">
        <v>162907</v>
      </c>
      <c r="B6131" s="10" t="s">
        <v>3049</v>
      </c>
      <c r="C6131" s="53">
        <v>0.748</v>
      </c>
      <c r="D6131" s="53">
        <v>1.7370000000000001</v>
      </c>
      <c r="E6131" s="55">
        <v>1.2999999999999999E-3</v>
      </c>
      <c r="F6131" s="53">
        <v>0.747</v>
      </c>
      <c r="G6131" s="53">
        <v>1.7350000000000001</v>
      </c>
    </row>
    <row r="6132" spans="1:7" x14ac:dyDescent="0.15">
      <c r="A6132" s="52">
        <v>660109</v>
      </c>
      <c r="B6132" s="11" t="s">
        <v>3050</v>
      </c>
      <c r="C6132" s="52">
        <v>1.4242999999999999</v>
      </c>
      <c r="D6132" s="52">
        <v>1.4953000000000001</v>
      </c>
      <c r="E6132" s="54">
        <v>1.2999999999999999E-3</v>
      </c>
      <c r="F6132" s="52">
        <v>1.4224000000000001</v>
      </c>
      <c r="G6132" s="52">
        <v>1.4934000000000001</v>
      </c>
    </row>
    <row r="6133" spans="1:7" x14ac:dyDescent="0.15">
      <c r="A6133" s="53">
        <v>410009</v>
      </c>
      <c r="B6133" s="10" t="s">
        <v>821</v>
      </c>
      <c r="C6133" s="53">
        <v>1.1308</v>
      </c>
      <c r="D6133" s="53">
        <v>1.1308</v>
      </c>
      <c r="E6133" s="55">
        <v>1.2999999999999999E-3</v>
      </c>
      <c r="F6133" s="53">
        <v>1.1293</v>
      </c>
      <c r="G6133" s="53">
        <v>1.1293</v>
      </c>
    </row>
    <row r="6134" spans="1:7" x14ac:dyDescent="0.15">
      <c r="A6134" s="52">
        <v>1558</v>
      </c>
      <c r="B6134" s="11" t="s">
        <v>3051</v>
      </c>
      <c r="C6134" s="52">
        <v>0.82940000000000003</v>
      </c>
      <c r="D6134" s="52">
        <v>0.82940000000000003</v>
      </c>
      <c r="E6134" s="54">
        <v>1.2999999999999999E-3</v>
      </c>
      <c r="F6134" s="52">
        <v>0.82830000000000004</v>
      </c>
      <c r="G6134" s="52">
        <v>0.82830000000000004</v>
      </c>
    </row>
    <row r="6135" spans="1:7" ht="31" x14ac:dyDescent="0.15">
      <c r="A6135" s="53">
        <v>5198</v>
      </c>
      <c r="B6135" s="10" t="s">
        <v>3052</v>
      </c>
      <c r="C6135" s="53">
        <v>1.0556000000000001</v>
      </c>
      <c r="D6135" s="53">
        <v>1.0556000000000001</v>
      </c>
      <c r="E6135" s="55">
        <v>1.2999999999999999E-3</v>
      </c>
      <c r="F6135" s="53">
        <v>1.0542</v>
      </c>
      <c r="G6135" s="53">
        <v>1.0542</v>
      </c>
    </row>
    <row r="6136" spans="1:7" ht="31" x14ac:dyDescent="0.15">
      <c r="A6136" s="52">
        <v>5197</v>
      </c>
      <c r="B6136" s="11" t="s">
        <v>3053</v>
      </c>
      <c r="C6136" s="52">
        <v>1.0571999999999999</v>
      </c>
      <c r="D6136" s="52">
        <v>1.0571999999999999</v>
      </c>
      <c r="E6136" s="54">
        <v>1.2999999999999999E-3</v>
      </c>
      <c r="F6136" s="52">
        <v>1.0558000000000001</v>
      </c>
      <c r="G6136" s="52">
        <v>1.0558000000000001</v>
      </c>
    </row>
    <row r="6137" spans="1:7" x14ac:dyDescent="0.15">
      <c r="A6137" s="53">
        <v>1496</v>
      </c>
      <c r="B6137" s="10" t="s">
        <v>3054</v>
      </c>
      <c r="C6137" s="53">
        <v>0.75600000000000001</v>
      </c>
      <c r="D6137" s="53">
        <v>0.75600000000000001</v>
      </c>
      <c r="E6137" s="55">
        <v>1.2999999999999999E-3</v>
      </c>
      <c r="F6137" s="53">
        <v>0.755</v>
      </c>
      <c r="G6137" s="53">
        <v>0.755</v>
      </c>
    </row>
    <row r="6138" spans="1:7" x14ac:dyDescent="0.15">
      <c r="A6138" s="52">
        <v>2187</v>
      </c>
      <c r="B6138" s="11" t="s">
        <v>3055</v>
      </c>
      <c r="C6138" s="52">
        <v>0.9899</v>
      </c>
      <c r="D6138" s="52">
        <v>0.9899</v>
      </c>
      <c r="E6138" s="54">
        <v>1.2999999999999999E-3</v>
      </c>
      <c r="F6138" s="52">
        <v>0.98860000000000003</v>
      </c>
      <c r="G6138" s="52">
        <v>0.98860000000000003</v>
      </c>
    </row>
    <row r="6139" spans="1:7" x14ac:dyDescent="0.15">
      <c r="A6139" s="53">
        <v>519097</v>
      </c>
      <c r="B6139" s="10" t="s">
        <v>822</v>
      </c>
      <c r="C6139" s="53">
        <v>1.5289999999999999</v>
      </c>
      <c r="D6139" s="53">
        <v>2.2909999999999999</v>
      </c>
      <c r="E6139" s="55">
        <v>1.2999999999999999E-3</v>
      </c>
      <c r="F6139" s="53">
        <v>1.5269999999999999</v>
      </c>
      <c r="G6139" s="53">
        <v>2.2890000000000001</v>
      </c>
    </row>
    <row r="6140" spans="1:7" x14ac:dyDescent="0.15">
      <c r="A6140" s="52">
        <v>2630</v>
      </c>
      <c r="B6140" s="11" t="s">
        <v>3056</v>
      </c>
      <c r="C6140" s="52">
        <v>1.0737000000000001</v>
      </c>
      <c r="D6140" s="52">
        <v>1.0737000000000001</v>
      </c>
      <c r="E6140" s="54">
        <v>1.2999999999999999E-3</v>
      </c>
      <c r="F6140" s="52">
        <v>1.0723</v>
      </c>
      <c r="G6140" s="52">
        <v>1.0723</v>
      </c>
    </row>
    <row r="6141" spans="1:7" x14ac:dyDescent="0.15">
      <c r="A6141" s="53">
        <v>450005</v>
      </c>
      <c r="B6141" s="10" t="s">
        <v>3057</v>
      </c>
      <c r="C6141" s="53">
        <v>1.2364999999999999</v>
      </c>
      <c r="D6141" s="53">
        <v>1.6205000000000001</v>
      </c>
      <c r="E6141" s="55">
        <v>1.2999999999999999E-3</v>
      </c>
      <c r="F6141" s="53">
        <v>1.2349000000000001</v>
      </c>
      <c r="G6141" s="53">
        <v>1.6189</v>
      </c>
    </row>
    <row r="6142" spans="1:7" x14ac:dyDescent="0.15">
      <c r="A6142" s="52">
        <v>690006</v>
      </c>
      <c r="B6142" s="11" t="s">
        <v>3058</v>
      </c>
      <c r="C6142" s="52">
        <v>1.5529999999999999</v>
      </c>
      <c r="D6142" s="52">
        <v>1.583</v>
      </c>
      <c r="E6142" s="54">
        <v>1.2999999999999999E-3</v>
      </c>
      <c r="F6142" s="52">
        <v>1.5509999999999999</v>
      </c>
      <c r="G6142" s="52">
        <v>1.581</v>
      </c>
    </row>
    <row r="6143" spans="1:7" x14ac:dyDescent="0.15">
      <c r="A6143" s="53">
        <v>1654</v>
      </c>
      <c r="B6143" s="10" t="s">
        <v>3059</v>
      </c>
      <c r="C6143" s="53">
        <v>1.1734</v>
      </c>
      <c r="D6143" s="53">
        <v>1.2234</v>
      </c>
      <c r="E6143" s="55">
        <v>1.2999999999999999E-3</v>
      </c>
      <c r="F6143" s="53">
        <v>1.1718999999999999</v>
      </c>
      <c r="G6143" s="53">
        <v>1.2219</v>
      </c>
    </row>
    <row r="6144" spans="1:7" x14ac:dyDescent="0.15">
      <c r="A6144" s="52">
        <v>1121</v>
      </c>
      <c r="B6144" s="11" t="s">
        <v>3060</v>
      </c>
      <c r="C6144" s="52">
        <v>0.70760000000000001</v>
      </c>
      <c r="D6144" s="52">
        <v>0.70760000000000001</v>
      </c>
      <c r="E6144" s="54">
        <v>1.2999999999999999E-3</v>
      </c>
      <c r="F6144" s="52">
        <v>0.70669999999999999</v>
      </c>
      <c r="G6144" s="52">
        <v>0.70669999999999999</v>
      </c>
    </row>
    <row r="6145" spans="1:7" ht="30" x14ac:dyDescent="0.15">
      <c r="A6145" s="53">
        <v>161028</v>
      </c>
      <c r="B6145" s="10" t="s">
        <v>823</v>
      </c>
      <c r="C6145" s="53">
        <v>0.78900000000000003</v>
      </c>
      <c r="D6145" s="53">
        <v>0.86</v>
      </c>
      <c r="E6145" s="55">
        <v>1.2999999999999999E-3</v>
      </c>
      <c r="F6145" s="53">
        <v>0.78800000000000003</v>
      </c>
      <c r="G6145" s="53">
        <v>0.85899999999999999</v>
      </c>
    </row>
    <row r="6146" spans="1:7" ht="30" x14ac:dyDescent="0.15">
      <c r="A6146" s="52">
        <v>1125</v>
      </c>
      <c r="B6146" s="11" t="s">
        <v>824</v>
      </c>
      <c r="C6146" s="52">
        <v>0.79</v>
      </c>
      <c r="D6146" s="52">
        <v>0.79</v>
      </c>
      <c r="E6146" s="54">
        <v>1.2999999999999999E-3</v>
      </c>
      <c r="F6146" s="52">
        <v>0.78900000000000003</v>
      </c>
      <c r="G6146" s="52">
        <v>0.78900000000000003</v>
      </c>
    </row>
    <row r="6147" spans="1:7" x14ac:dyDescent="0.15">
      <c r="A6147" s="53">
        <v>522</v>
      </c>
      <c r="B6147" s="10" t="s">
        <v>825</v>
      </c>
      <c r="C6147" s="53">
        <v>1.581</v>
      </c>
      <c r="D6147" s="53">
        <v>1.581</v>
      </c>
      <c r="E6147" s="55">
        <v>1.2999999999999999E-3</v>
      </c>
      <c r="F6147" s="53">
        <v>1.579</v>
      </c>
      <c r="G6147" s="53">
        <v>1.579</v>
      </c>
    </row>
    <row r="6148" spans="1:7" x14ac:dyDescent="0.15">
      <c r="A6148" s="52">
        <v>1429</v>
      </c>
      <c r="B6148" s="11" t="s">
        <v>3061</v>
      </c>
      <c r="C6148" s="52">
        <v>1.1116999999999999</v>
      </c>
      <c r="D6148" s="52">
        <v>1.1116999999999999</v>
      </c>
      <c r="E6148" s="54">
        <v>1.2999999999999999E-3</v>
      </c>
      <c r="F6148" s="52">
        <v>1.1103000000000001</v>
      </c>
      <c r="G6148" s="52">
        <v>1.1103000000000001</v>
      </c>
    </row>
    <row r="6149" spans="1:7" x14ac:dyDescent="0.15">
      <c r="A6149" s="53">
        <v>214</v>
      </c>
      <c r="B6149" s="10" t="s">
        <v>826</v>
      </c>
      <c r="C6149" s="53">
        <v>1.5920000000000001</v>
      </c>
      <c r="D6149" s="53">
        <v>1.5920000000000001</v>
      </c>
      <c r="E6149" s="55">
        <v>1.2999999999999999E-3</v>
      </c>
      <c r="F6149" s="53">
        <v>1.59</v>
      </c>
      <c r="G6149" s="53">
        <v>1.59</v>
      </c>
    </row>
    <row r="6150" spans="1:7" x14ac:dyDescent="0.15">
      <c r="A6150" s="52">
        <v>450006</v>
      </c>
      <c r="B6150" s="11" t="s">
        <v>3062</v>
      </c>
      <c r="C6150" s="52">
        <v>1.1157999999999999</v>
      </c>
      <c r="D6150" s="52">
        <v>1.5719000000000001</v>
      </c>
      <c r="E6150" s="54">
        <v>1.2999999999999999E-3</v>
      </c>
      <c r="F6150" s="52">
        <v>1.1144000000000001</v>
      </c>
      <c r="G6150" s="52">
        <v>1.5705</v>
      </c>
    </row>
    <row r="6151" spans="1:7" x14ac:dyDescent="0.15">
      <c r="A6151" s="53">
        <v>4289</v>
      </c>
      <c r="B6151" s="10" t="s">
        <v>3063</v>
      </c>
      <c r="C6151" s="53">
        <v>1.1166</v>
      </c>
      <c r="D6151" s="53">
        <v>1.1166</v>
      </c>
      <c r="E6151" s="55">
        <v>1.2999999999999999E-3</v>
      </c>
      <c r="F6151" s="53">
        <v>1.1152</v>
      </c>
      <c r="G6151" s="53">
        <v>1.1152</v>
      </c>
    </row>
    <row r="6152" spans="1:7" x14ac:dyDescent="0.15">
      <c r="A6152" s="52">
        <v>80015</v>
      </c>
      <c r="B6152" s="11" t="s">
        <v>827</v>
      </c>
      <c r="C6152" s="52">
        <v>0.8</v>
      </c>
      <c r="D6152" s="52">
        <v>0.8</v>
      </c>
      <c r="E6152" s="54">
        <v>1.2999999999999999E-3</v>
      </c>
      <c r="F6152" s="52">
        <v>0.79900000000000004</v>
      </c>
      <c r="G6152" s="52">
        <v>0.79900000000000004</v>
      </c>
    </row>
    <row r="6153" spans="1:7" x14ac:dyDescent="0.15">
      <c r="A6153" s="53">
        <v>1359</v>
      </c>
      <c r="B6153" s="10" t="s">
        <v>3064</v>
      </c>
      <c r="C6153" s="53">
        <v>1.2050000000000001</v>
      </c>
      <c r="D6153" s="53">
        <v>1.2350000000000001</v>
      </c>
      <c r="E6153" s="55">
        <v>1.1999999999999999E-3</v>
      </c>
      <c r="F6153" s="53">
        <v>1.2035</v>
      </c>
      <c r="G6153" s="53">
        <v>1.2335</v>
      </c>
    </row>
    <row r="6154" spans="1:7" x14ac:dyDescent="0.15">
      <c r="A6154" s="52">
        <v>233013</v>
      </c>
      <c r="B6154" s="11" t="s">
        <v>3065</v>
      </c>
      <c r="C6154" s="52">
        <v>1.6080000000000001</v>
      </c>
      <c r="D6154" s="52">
        <v>1.6080000000000001</v>
      </c>
      <c r="E6154" s="54">
        <v>1.1999999999999999E-3</v>
      </c>
      <c r="F6154" s="52">
        <v>1.6060000000000001</v>
      </c>
      <c r="G6154" s="52">
        <v>1.6060000000000001</v>
      </c>
    </row>
    <row r="6155" spans="1:7" x14ac:dyDescent="0.15">
      <c r="A6155" s="53">
        <v>4131</v>
      </c>
      <c r="B6155" s="10" t="s">
        <v>3066</v>
      </c>
      <c r="C6155" s="53">
        <v>1.0469999999999999</v>
      </c>
      <c r="D6155" s="53">
        <v>1.07</v>
      </c>
      <c r="E6155" s="55">
        <v>1.1999999999999999E-3</v>
      </c>
      <c r="F6155" s="53">
        <v>1.0457000000000001</v>
      </c>
      <c r="G6155" s="53">
        <v>1.0687</v>
      </c>
    </row>
    <row r="6156" spans="1:7" x14ac:dyDescent="0.15">
      <c r="A6156" s="52">
        <v>2702</v>
      </c>
      <c r="B6156" s="11" t="s">
        <v>3067</v>
      </c>
      <c r="C6156" s="52">
        <v>1.0475000000000001</v>
      </c>
      <c r="D6156" s="52">
        <v>1.0774999999999999</v>
      </c>
      <c r="E6156" s="54">
        <v>1.1999999999999999E-3</v>
      </c>
      <c r="F6156" s="52">
        <v>1.0462</v>
      </c>
      <c r="G6156" s="52">
        <v>1.0762</v>
      </c>
    </row>
    <row r="6157" spans="1:7" x14ac:dyDescent="0.15">
      <c r="A6157" s="53">
        <v>1120</v>
      </c>
      <c r="B6157" s="10" t="s">
        <v>3068</v>
      </c>
      <c r="C6157" s="53">
        <v>0.72819999999999996</v>
      </c>
      <c r="D6157" s="53">
        <v>0.72819999999999996</v>
      </c>
      <c r="E6157" s="55">
        <v>1.1999999999999999E-3</v>
      </c>
      <c r="F6157" s="53">
        <v>0.72729999999999995</v>
      </c>
      <c r="G6157" s="53">
        <v>0.72729999999999995</v>
      </c>
    </row>
    <row r="6158" spans="1:7" x14ac:dyDescent="0.15">
      <c r="A6158" s="52">
        <v>180003</v>
      </c>
      <c r="B6158" s="11" t="s">
        <v>3069</v>
      </c>
      <c r="C6158" s="52">
        <v>1.2967</v>
      </c>
      <c r="D6158" s="52">
        <v>3.1116999999999999</v>
      </c>
      <c r="E6158" s="54">
        <v>1.1999999999999999E-3</v>
      </c>
      <c r="F6158" s="52">
        <v>1.2950999999999999</v>
      </c>
      <c r="G6158" s="52">
        <v>3.1101000000000001</v>
      </c>
    </row>
    <row r="6159" spans="1:7" x14ac:dyDescent="0.15">
      <c r="A6159" s="53">
        <v>2701</v>
      </c>
      <c r="B6159" s="10" t="s">
        <v>3070</v>
      </c>
      <c r="C6159" s="53">
        <v>1.0548</v>
      </c>
      <c r="D6159" s="53">
        <v>1.0848</v>
      </c>
      <c r="E6159" s="55">
        <v>1.1999999999999999E-3</v>
      </c>
      <c r="F6159" s="53">
        <v>1.0535000000000001</v>
      </c>
      <c r="G6159" s="53">
        <v>1.0834999999999999</v>
      </c>
    </row>
    <row r="6160" spans="1:7" x14ac:dyDescent="0.15">
      <c r="A6160" s="52">
        <v>5008</v>
      </c>
      <c r="B6160" s="11" t="s">
        <v>3071</v>
      </c>
      <c r="C6160" s="52">
        <v>1.0552999999999999</v>
      </c>
      <c r="D6160" s="52">
        <v>1.0652999999999999</v>
      </c>
      <c r="E6160" s="54">
        <v>1.1999999999999999E-3</v>
      </c>
      <c r="F6160" s="52">
        <v>1.054</v>
      </c>
      <c r="G6160" s="52">
        <v>1.0640000000000001</v>
      </c>
    </row>
    <row r="6161" spans="1:7" x14ac:dyDescent="0.15">
      <c r="A6161" s="53">
        <v>400011</v>
      </c>
      <c r="B6161" s="10" t="s">
        <v>828</v>
      </c>
      <c r="C6161" s="53">
        <v>1.5467</v>
      </c>
      <c r="D6161" s="53">
        <v>1.5467</v>
      </c>
      <c r="E6161" s="55">
        <v>1.1999999999999999E-3</v>
      </c>
      <c r="F6161" s="53">
        <v>1.5448</v>
      </c>
      <c r="G6161" s="53">
        <v>1.5448</v>
      </c>
    </row>
    <row r="6162" spans="1:7" x14ac:dyDescent="0.15">
      <c r="A6162" s="52">
        <v>519662</v>
      </c>
      <c r="B6162" s="11" t="s">
        <v>3072</v>
      </c>
      <c r="C6162" s="52">
        <v>1.6359999999999999</v>
      </c>
      <c r="D6162" s="52">
        <v>1.6359999999999999</v>
      </c>
      <c r="E6162" s="54">
        <v>1.1999999999999999E-3</v>
      </c>
      <c r="F6162" s="52">
        <v>1.6339999999999999</v>
      </c>
      <c r="G6162" s="52">
        <v>1.6339999999999999</v>
      </c>
    </row>
    <row r="6163" spans="1:7" x14ac:dyDescent="0.15">
      <c r="A6163" s="53">
        <v>3818</v>
      </c>
      <c r="B6163" s="10" t="s">
        <v>3073</v>
      </c>
      <c r="C6163" s="53">
        <v>0.98340000000000005</v>
      </c>
      <c r="D6163" s="53">
        <v>0.98340000000000005</v>
      </c>
      <c r="E6163" s="55">
        <v>1.1999999999999999E-3</v>
      </c>
      <c r="F6163" s="53">
        <v>0.98219999999999996</v>
      </c>
      <c r="G6163" s="53">
        <v>0.98219999999999996</v>
      </c>
    </row>
    <row r="6164" spans="1:7" x14ac:dyDescent="0.15">
      <c r="A6164" s="52">
        <v>512990</v>
      </c>
      <c r="B6164" s="11" t="s">
        <v>3074</v>
      </c>
      <c r="C6164" s="52">
        <v>1.2295</v>
      </c>
      <c r="D6164" s="52">
        <v>1.2295</v>
      </c>
      <c r="E6164" s="54">
        <v>1.1999999999999999E-3</v>
      </c>
      <c r="F6164" s="52">
        <v>1.228</v>
      </c>
      <c r="G6164" s="52">
        <v>1.228</v>
      </c>
    </row>
    <row r="6165" spans="1:7" x14ac:dyDescent="0.15">
      <c r="A6165" s="53">
        <v>4391</v>
      </c>
      <c r="B6165" s="10" t="s">
        <v>3075</v>
      </c>
      <c r="C6165" s="53">
        <v>1.0669999999999999</v>
      </c>
      <c r="D6165" s="53">
        <v>1.1519999999999999</v>
      </c>
      <c r="E6165" s="55">
        <v>1.1999999999999999E-3</v>
      </c>
      <c r="F6165" s="53">
        <v>1.0657000000000001</v>
      </c>
      <c r="G6165" s="53">
        <v>1.1507000000000001</v>
      </c>
    </row>
    <row r="6166" spans="1:7" x14ac:dyDescent="0.15">
      <c r="A6166" s="52">
        <v>3817</v>
      </c>
      <c r="B6166" s="11" t="s">
        <v>3076</v>
      </c>
      <c r="C6166" s="52">
        <v>0.98740000000000006</v>
      </c>
      <c r="D6166" s="52">
        <v>0.98740000000000006</v>
      </c>
      <c r="E6166" s="54">
        <v>1.1999999999999999E-3</v>
      </c>
      <c r="F6166" s="52">
        <v>0.98619999999999997</v>
      </c>
      <c r="G6166" s="52">
        <v>0.98619999999999997</v>
      </c>
    </row>
    <row r="6167" spans="1:7" x14ac:dyDescent="0.15">
      <c r="A6167" s="53">
        <v>1559</v>
      </c>
      <c r="B6167" s="10" t="s">
        <v>3077</v>
      </c>
      <c r="C6167" s="53">
        <v>0.82379999999999998</v>
      </c>
      <c r="D6167" s="53">
        <v>0.82379999999999998</v>
      </c>
      <c r="E6167" s="55">
        <v>1.1999999999999999E-3</v>
      </c>
      <c r="F6167" s="53">
        <v>0.82279999999999998</v>
      </c>
      <c r="G6167" s="53">
        <v>0.82279999999999998</v>
      </c>
    </row>
    <row r="6168" spans="1:7" x14ac:dyDescent="0.15">
      <c r="A6168" s="52">
        <v>4390</v>
      </c>
      <c r="B6168" s="11" t="s">
        <v>3078</v>
      </c>
      <c r="C6168" s="52">
        <v>1.071</v>
      </c>
      <c r="D6168" s="52">
        <v>1.161</v>
      </c>
      <c r="E6168" s="54">
        <v>1.1999999999999999E-3</v>
      </c>
      <c r="F6168" s="52">
        <v>1.0697000000000001</v>
      </c>
      <c r="G6168" s="52">
        <v>1.1597</v>
      </c>
    </row>
    <row r="6169" spans="1:7" x14ac:dyDescent="0.15">
      <c r="A6169" s="53">
        <v>233012</v>
      </c>
      <c r="B6169" s="10" t="s">
        <v>3079</v>
      </c>
      <c r="C6169" s="53">
        <v>1.6479999999999999</v>
      </c>
      <c r="D6169" s="53">
        <v>1.6479999999999999</v>
      </c>
      <c r="E6169" s="55">
        <v>1.1999999999999999E-3</v>
      </c>
      <c r="F6169" s="53">
        <v>1.6459999999999999</v>
      </c>
      <c r="G6169" s="53">
        <v>1.6459999999999999</v>
      </c>
    </row>
    <row r="6170" spans="1:7" x14ac:dyDescent="0.15">
      <c r="A6170" s="52">
        <v>270007</v>
      </c>
      <c r="B6170" s="11" t="s">
        <v>829</v>
      </c>
      <c r="C6170" s="52">
        <v>1.2395</v>
      </c>
      <c r="D6170" s="52">
        <v>1.2395</v>
      </c>
      <c r="E6170" s="54">
        <v>1.1999999999999999E-3</v>
      </c>
      <c r="F6170" s="52">
        <v>1.238</v>
      </c>
      <c r="G6170" s="52">
        <v>1.238</v>
      </c>
    </row>
    <row r="6171" spans="1:7" x14ac:dyDescent="0.15">
      <c r="A6171" s="53">
        <v>164703</v>
      </c>
      <c r="B6171" s="10" t="s">
        <v>3080</v>
      </c>
      <c r="C6171" s="53">
        <v>0.82799999999999996</v>
      </c>
      <c r="D6171" s="53">
        <v>1.5860000000000001</v>
      </c>
      <c r="E6171" s="55">
        <v>1.1999999999999999E-3</v>
      </c>
      <c r="F6171" s="53">
        <v>0.82699999999999996</v>
      </c>
      <c r="G6171" s="53">
        <v>1.585</v>
      </c>
    </row>
    <row r="6172" spans="1:7" x14ac:dyDescent="0.15">
      <c r="A6172" s="52">
        <v>4713</v>
      </c>
      <c r="B6172" s="11" t="s">
        <v>3081</v>
      </c>
      <c r="C6172" s="52">
        <v>1.0773999999999999</v>
      </c>
      <c r="D6172" s="52">
        <v>1.0773999999999999</v>
      </c>
      <c r="E6172" s="54">
        <v>1.1999999999999999E-3</v>
      </c>
      <c r="F6172" s="52">
        <v>1.0761000000000001</v>
      </c>
      <c r="G6172" s="52">
        <v>1.0761000000000001</v>
      </c>
    </row>
    <row r="6173" spans="1:7" x14ac:dyDescent="0.15">
      <c r="A6173" s="53">
        <v>485011</v>
      </c>
      <c r="B6173" s="10" t="s">
        <v>3082</v>
      </c>
      <c r="C6173" s="53">
        <v>1.6579999999999999</v>
      </c>
      <c r="D6173" s="53">
        <v>1.6579999999999999</v>
      </c>
      <c r="E6173" s="55">
        <v>1.1999999999999999E-3</v>
      </c>
      <c r="F6173" s="53">
        <v>1.6559999999999999</v>
      </c>
      <c r="G6173" s="53">
        <v>1.6559999999999999</v>
      </c>
    </row>
    <row r="6174" spans="1:7" x14ac:dyDescent="0.15">
      <c r="A6174" s="52">
        <v>240004</v>
      </c>
      <c r="B6174" s="11" t="s">
        <v>830</v>
      </c>
      <c r="C6174" s="52">
        <v>1.4923</v>
      </c>
      <c r="D6174" s="52">
        <v>4.0023</v>
      </c>
      <c r="E6174" s="54">
        <v>1.1999999999999999E-3</v>
      </c>
      <c r="F6174" s="52">
        <v>1.4904999999999999</v>
      </c>
      <c r="G6174" s="52">
        <v>4.0004999999999997</v>
      </c>
    </row>
    <row r="6175" spans="1:7" x14ac:dyDescent="0.15">
      <c r="A6175" s="53">
        <v>4715</v>
      </c>
      <c r="B6175" s="10" t="s">
        <v>3083</v>
      </c>
      <c r="C6175" s="53">
        <v>1.0783</v>
      </c>
      <c r="D6175" s="53">
        <v>1.0783</v>
      </c>
      <c r="E6175" s="55">
        <v>1.1999999999999999E-3</v>
      </c>
      <c r="F6175" s="53">
        <v>1.077</v>
      </c>
      <c r="G6175" s="53">
        <v>1.077</v>
      </c>
    </row>
    <row r="6176" spans="1:7" x14ac:dyDescent="0.15">
      <c r="A6176" s="52">
        <v>519117</v>
      </c>
      <c r="B6176" s="11" t="s">
        <v>3084</v>
      </c>
      <c r="C6176" s="52">
        <v>1.659</v>
      </c>
      <c r="D6176" s="52">
        <v>1.659</v>
      </c>
      <c r="E6176" s="54">
        <v>1.1999999999999999E-3</v>
      </c>
      <c r="F6176" s="52">
        <v>1.657</v>
      </c>
      <c r="G6176" s="52">
        <v>1.657</v>
      </c>
    </row>
    <row r="6177" spans="1:7" x14ac:dyDescent="0.15">
      <c r="A6177" s="53">
        <v>4714</v>
      </c>
      <c r="B6177" s="10" t="s">
        <v>3085</v>
      </c>
      <c r="C6177" s="53">
        <v>1.0797000000000001</v>
      </c>
      <c r="D6177" s="53">
        <v>1.0797000000000001</v>
      </c>
      <c r="E6177" s="55">
        <v>1.1999999999999999E-3</v>
      </c>
      <c r="F6177" s="53">
        <v>1.0784</v>
      </c>
      <c r="G6177" s="53">
        <v>1.0784</v>
      </c>
    </row>
    <row r="6178" spans="1:7" x14ac:dyDescent="0.15">
      <c r="A6178" s="52">
        <v>4712</v>
      </c>
      <c r="B6178" s="11" t="s">
        <v>3086</v>
      </c>
      <c r="C6178" s="52">
        <v>1.0810999999999999</v>
      </c>
      <c r="D6178" s="52">
        <v>1.0810999999999999</v>
      </c>
      <c r="E6178" s="54">
        <v>1.1999999999999999E-3</v>
      </c>
      <c r="F6178" s="52">
        <v>1.0798000000000001</v>
      </c>
      <c r="G6178" s="52">
        <v>1.0798000000000001</v>
      </c>
    </row>
    <row r="6179" spans="1:7" x14ac:dyDescent="0.15">
      <c r="A6179" s="53">
        <v>328</v>
      </c>
      <c r="B6179" s="10" t="s">
        <v>831</v>
      </c>
      <c r="C6179" s="53">
        <v>1.6719999999999999</v>
      </c>
      <c r="D6179" s="53">
        <v>1.6719999999999999</v>
      </c>
      <c r="E6179" s="55">
        <v>1.1999999999999999E-3</v>
      </c>
      <c r="F6179" s="53">
        <v>1.67</v>
      </c>
      <c r="G6179" s="53">
        <v>1.67</v>
      </c>
    </row>
    <row r="6180" spans="1:7" x14ac:dyDescent="0.15">
      <c r="A6180" s="52">
        <v>1143</v>
      </c>
      <c r="B6180" s="11" t="s">
        <v>832</v>
      </c>
      <c r="C6180" s="52">
        <v>0.84</v>
      </c>
      <c r="D6180" s="52">
        <v>0.84</v>
      </c>
      <c r="E6180" s="54">
        <v>1.1999999999999999E-3</v>
      </c>
      <c r="F6180" s="52">
        <v>0.83899999999999997</v>
      </c>
      <c r="G6180" s="52">
        <v>0.83899999999999997</v>
      </c>
    </row>
    <row r="6181" spans="1:7" x14ac:dyDescent="0.15">
      <c r="A6181" s="53">
        <v>913</v>
      </c>
      <c r="B6181" s="10" t="s">
        <v>833</v>
      </c>
      <c r="C6181" s="53">
        <v>1.0133000000000001</v>
      </c>
      <c r="D6181" s="53">
        <v>1.0133000000000001</v>
      </c>
      <c r="E6181" s="55">
        <v>1.1999999999999999E-3</v>
      </c>
      <c r="F6181" s="53">
        <v>1.0121</v>
      </c>
      <c r="G6181" s="53">
        <v>1.0121</v>
      </c>
    </row>
    <row r="6182" spans="1:7" x14ac:dyDescent="0.15">
      <c r="A6182" s="52">
        <v>50010</v>
      </c>
      <c r="B6182" s="11" t="s">
        <v>3087</v>
      </c>
      <c r="C6182" s="52">
        <v>1.694</v>
      </c>
      <c r="D6182" s="52">
        <v>2.1339999999999999</v>
      </c>
      <c r="E6182" s="54">
        <v>1.1999999999999999E-3</v>
      </c>
      <c r="F6182" s="52">
        <v>1.6919999999999999</v>
      </c>
      <c r="G6182" s="52">
        <v>2.1320000000000001</v>
      </c>
    </row>
    <row r="6183" spans="1:7" x14ac:dyDescent="0.15">
      <c r="A6183" s="53">
        <v>4586</v>
      </c>
      <c r="B6183" s="10" t="s">
        <v>3088</v>
      </c>
      <c r="C6183" s="53">
        <v>1.0224</v>
      </c>
      <c r="D6183" s="53">
        <v>1.0224</v>
      </c>
      <c r="E6183" s="55">
        <v>1.1999999999999999E-3</v>
      </c>
      <c r="F6183" s="53">
        <v>1.0212000000000001</v>
      </c>
      <c r="G6183" s="53">
        <v>1.0212000000000001</v>
      </c>
    </row>
    <row r="6184" spans="1:7" x14ac:dyDescent="0.15">
      <c r="A6184" s="52">
        <v>4585</v>
      </c>
      <c r="B6184" s="11" t="s">
        <v>3089</v>
      </c>
      <c r="C6184" s="52">
        <v>1.0247999999999999</v>
      </c>
      <c r="D6184" s="52">
        <v>1.0247999999999999</v>
      </c>
      <c r="E6184" s="54">
        <v>1.1999999999999999E-3</v>
      </c>
      <c r="F6184" s="52">
        <v>1.0236000000000001</v>
      </c>
      <c r="G6184" s="52">
        <v>1.0236000000000001</v>
      </c>
    </row>
    <row r="6185" spans="1:7" x14ac:dyDescent="0.15">
      <c r="A6185" s="53">
        <v>485111</v>
      </c>
      <c r="B6185" s="10" t="s">
        <v>3090</v>
      </c>
      <c r="C6185" s="53">
        <v>1.71</v>
      </c>
      <c r="D6185" s="53">
        <v>1.71</v>
      </c>
      <c r="E6185" s="55">
        <v>1.1999999999999999E-3</v>
      </c>
      <c r="F6185" s="53">
        <v>1.708</v>
      </c>
      <c r="G6185" s="53">
        <v>1.708</v>
      </c>
    </row>
    <row r="6186" spans="1:7" x14ac:dyDescent="0.15">
      <c r="A6186" s="52">
        <v>2029</v>
      </c>
      <c r="B6186" s="11" t="s">
        <v>3091</v>
      </c>
      <c r="C6186" s="52">
        <v>1.2998000000000001</v>
      </c>
      <c r="D6186" s="52">
        <v>1.2998000000000001</v>
      </c>
      <c r="E6186" s="54">
        <v>1.1999999999999999E-3</v>
      </c>
      <c r="F6186" s="52">
        <v>1.2983</v>
      </c>
      <c r="G6186" s="52">
        <v>1.2983</v>
      </c>
    </row>
    <row r="6187" spans="1:7" x14ac:dyDescent="0.15">
      <c r="A6187" s="53">
        <v>2652</v>
      </c>
      <c r="B6187" s="10" t="s">
        <v>3092</v>
      </c>
      <c r="C6187" s="53">
        <v>1.0426</v>
      </c>
      <c r="D6187" s="53">
        <v>1.0726</v>
      </c>
      <c r="E6187" s="55">
        <v>1.1999999999999999E-3</v>
      </c>
      <c r="F6187" s="53">
        <v>1.0414000000000001</v>
      </c>
      <c r="G6187" s="53">
        <v>1.0713999999999999</v>
      </c>
    </row>
    <row r="6188" spans="1:7" x14ac:dyDescent="0.15">
      <c r="A6188" s="52">
        <v>1277</v>
      </c>
      <c r="B6188" s="11" t="s">
        <v>834</v>
      </c>
      <c r="C6188" s="52">
        <v>0.87</v>
      </c>
      <c r="D6188" s="52">
        <v>0.87</v>
      </c>
      <c r="E6188" s="54">
        <v>1.1999999999999999E-3</v>
      </c>
      <c r="F6188" s="52">
        <v>0.86899999999999999</v>
      </c>
      <c r="G6188" s="52">
        <v>0.86899999999999999</v>
      </c>
    </row>
    <row r="6189" spans="1:7" x14ac:dyDescent="0.15">
      <c r="A6189" s="53">
        <v>1185</v>
      </c>
      <c r="B6189" s="10" t="s">
        <v>3093</v>
      </c>
      <c r="C6189" s="53">
        <v>1.3067</v>
      </c>
      <c r="D6189" s="53">
        <v>1.3067</v>
      </c>
      <c r="E6189" s="55">
        <v>1.1000000000000001E-3</v>
      </c>
      <c r="F6189" s="53">
        <v>1.3051999999999999</v>
      </c>
      <c r="G6189" s="53">
        <v>1.3051999999999999</v>
      </c>
    </row>
    <row r="6190" spans="1:7" x14ac:dyDescent="0.15">
      <c r="A6190" s="52">
        <v>2631</v>
      </c>
      <c r="B6190" s="11" t="s">
        <v>3094</v>
      </c>
      <c r="C6190" s="52">
        <v>1.0455000000000001</v>
      </c>
      <c r="D6190" s="52">
        <v>1.0455000000000001</v>
      </c>
      <c r="E6190" s="54">
        <v>1.1000000000000001E-3</v>
      </c>
      <c r="F6190" s="52">
        <v>1.0443</v>
      </c>
      <c r="G6190" s="52">
        <v>1.0443</v>
      </c>
    </row>
    <row r="6191" spans="1:7" x14ac:dyDescent="0.15">
      <c r="A6191" s="53">
        <v>229002</v>
      </c>
      <c r="B6191" s="10" t="s">
        <v>835</v>
      </c>
      <c r="C6191" s="53">
        <v>1.744</v>
      </c>
      <c r="D6191" s="53">
        <v>2.6040000000000001</v>
      </c>
      <c r="E6191" s="55">
        <v>1.1000000000000001E-3</v>
      </c>
      <c r="F6191" s="53">
        <v>1.742</v>
      </c>
      <c r="G6191" s="53">
        <v>2.6019999999999999</v>
      </c>
    </row>
    <row r="6192" spans="1:7" x14ac:dyDescent="0.15">
      <c r="A6192" s="52">
        <v>2651</v>
      </c>
      <c r="B6192" s="11" t="s">
        <v>3095</v>
      </c>
      <c r="C6192" s="52">
        <v>1.0501</v>
      </c>
      <c r="D6192" s="52">
        <v>1.0801000000000001</v>
      </c>
      <c r="E6192" s="54">
        <v>1.1000000000000001E-3</v>
      </c>
      <c r="F6192" s="52">
        <v>1.0488999999999999</v>
      </c>
      <c r="G6192" s="52">
        <v>1.0789</v>
      </c>
    </row>
    <row r="6193" spans="1:7" x14ac:dyDescent="0.15">
      <c r="A6193" s="53">
        <v>162208</v>
      </c>
      <c r="B6193" s="10" t="s">
        <v>836</v>
      </c>
      <c r="C6193" s="53">
        <v>1.3192999999999999</v>
      </c>
      <c r="D6193" s="53">
        <v>2.0392999999999999</v>
      </c>
      <c r="E6193" s="55">
        <v>1.1000000000000001E-3</v>
      </c>
      <c r="F6193" s="53">
        <v>1.3178000000000001</v>
      </c>
      <c r="G6193" s="53">
        <v>2.0377999999999998</v>
      </c>
    </row>
    <row r="6194" spans="1:7" x14ac:dyDescent="0.15">
      <c r="A6194" s="52">
        <v>217018</v>
      </c>
      <c r="B6194" s="11" t="s">
        <v>837</v>
      </c>
      <c r="C6194" s="52">
        <v>1.7749999999999999</v>
      </c>
      <c r="D6194" s="52">
        <v>1.7749999999999999</v>
      </c>
      <c r="E6194" s="54">
        <v>1.1000000000000001E-3</v>
      </c>
      <c r="F6194" s="52">
        <v>1.7729999999999999</v>
      </c>
      <c r="G6194" s="52">
        <v>1.7729999999999999</v>
      </c>
    </row>
    <row r="6195" spans="1:7" x14ac:dyDescent="0.15">
      <c r="A6195" s="53">
        <v>519677</v>
      </c>
      <c r="B6195" s="10" t="s">
        <v>838</v>
      </c>
      <c r="C6195" s="53">
        <v>1.7749999999999999</v>
      </c>
      <c r="D6195" s="53">
        <v>1.7749999999999999</v>
      </c>
      <c r="E6195" s="55">
        <v>1.1000000000000001E-3</v>
      </c>
      <c r="F6195" s="53">
        <v>1.7729999999999999</v>
      </c>
      <c r="G6195" s="53">
        <v>1.7729999999999999</v>
      </c>
    </row>
    <row r="6196" spans="1:7" x14ac:dyDescent="0.15">
      <c r="A6196" s="52">
        <v>4403</v>
      </c>
      <c r="B6196" s="11" t="s">
        <v>3096</v>
      </c>
      <c r="C6196" s="52">
        <v>1.1556</v>
      </c>
      <c r="D6196" s="52">
        <v>1.1556</v>
      </c>
      <c r="E6196" s="54">
        <v>1.1000000000000001E-3</v>
      </c>
      <c r="F6196" s="52">
        <v>1.1543000000000001</v>
      </c>
      <c r="G6196" s="52">
        <v>1.1543000000000001</v>
      </c>
    </row>
    <row r="6197" spans="1:7" x14ac:dyDescent="0.15">
      <c r="A6197" s="53">
        <v>1659</v>
      </c>
      <c r="B6197" s="10" t="s">
        <v>839</v>
      </c>
      <c r="C6197" s="53">
        <v>1.4319999999999999</v>
      </c>
      <c r="D6197" s="53">
        <v>1.4319999999999999</v>
      </c>
      <c r="E6197" s="55">
        <v>1.1000000000000001E-3</v>
      </c>
      <c r="F6197" s="53">
        <v>1.4303999999999999</v>
      </c>
      <c r="G6197" s="53">
        <v>1.4303999999999999</v>
      </c>
    </row>
    <row r="6198" spans="1:7" x14ac:dyDescent="0.15">
      <c r="A6198" s="52">
        <v>4641</v>
      </c>
      <c r="B6198" s="11" t="s">
        <v>840</v>
      </c>
      <c r="C6198" s="52">
        <v>1.0762</v>
      </c>
      <c r="D6198" s="52">
        <v>1.0762</v>
      </c>
      <c r="E6198" s="54">
        <v>1.1000000000000001E-3</v>
      </c>
      <c r="F6198" s="52">
        <v>1.075</v>
      </c>
      <c r="G6198" s="52">
        <v>1.075</v>
      </c>
    </row>
    <row r="6199" spans="1:7" x14ac:dyDescent="0.15">
      <c r="A6199" s="53">
        <v>3642</v>
      </c>
      <c r="B6199" s="10" t="s">
        <v>3097</v>
      </c>
      <c r="C6199" s="53">
        <v>1.0873999999999999</v>
      </c>
      <c r="D6199" s="53">
        <v>1.0873999999999999</v>
      </c>
      <c r="E6199" s="55">
        <v>1.1000000000000001E-3</v>
      </c>
      <c r="F6199" s="53">
        <v>1.0862000000000001</v>
      </c>
      <c r="G6199" s="53">
        <v>1.0862000000000001</v>
      </c>
    </row>
    <row r="6200" spans="1:7" x14ac:dyDescent="0.15">
      <c r="A6200" s="52">
        <v>1164</v>
      </c>
      <c r="B6200" s="11" t="s">
        <v>3098</v>
      </c>
      <c r="C6200" s="52">
        <v>1.1848000000000001</v>
      </c>
      <c r="D6200" s="52">
        <v>1.1848000000000001</v>
      </c>
      <c r="E6200" s="54">
        <v>1.1000000000000001E-3</v>
      </c>
      <c r="F6200" s="52">
        <v>1.1835</v>
      </c>
      <c r="G6200" s="52">
        <v>1.1835</v>
      </c>
    </row>
    <row r="6201" spans="1:7" x14ac:dyDescent="0.15">
      <c r="A6201" s="53">
        <v>161719</v>
      </c>
      <c r="B6201" s="10" t="s">
        <v>841</v>
      </c>
      <c r="C6201" s="53">
        <v>0.91200000000000003</v>
      </c>
      <c r="D6201" s="53">
        <v>1.363</v>
      </c>
      <c r="E6201" s="55">
        <v>1.1000000000000001E-3</v>
      </c>
      <c r="F6201" s="53">
        <v>0.91100000000000003</v>
      </c>
      <c r="G6201" s="53">
        <v>1.3620000000000001</v>
      </c>
    </row>
    <row r="6202" spans="1:7" x14ac:dyDescent="0.15">
      <c r="A6202" s="52">
        <v>3917</v>
      </c>
      <c r="B6202" s="11" t="s">
        <v>3099</v>
      </c>
      <c r="C6202" s="52">
        <v>1.1892</v>
      </c>
      <c r="D6202" s="52">
        <v>1.2041999999999999</v>
      </c>
      <c r="E6202" s="54">
        <v>1.1000000000000001E-3</v>
      </c>
      <c r="F6202" s="52">
        <v>1.1879</v>
      </c>
      <c r="G6202" s="52">
        <v>1.2029000000000001</v>
      </c>
    </row>
    <row r="6203" spans="1:7" x14ac:dyDescent="0.15">
      <c r="A6203" s="53">
        <v>1779</v>
      </c>
      <c r="B6203" s="10" t="s">
        <v>842</v>
      </c>
      <c r="C6203" s="53">
        <v>0.91500000000000004</v>
      </c>
      <c r="D6203" s="53">
        <v>0.91500000000000004</v>
      </c>
      <c r="E6203" s="55">
        <v>1.1000000000000001E-3</v>
      </c>
      <c r="F6203" s="53">
        <v>0.91400000000000003</v>
      </c>
      <c r="G6203" s="53">
        <v>0.91400000000000003</v>
      </c>
    </row>
    <row r="6204" spans="1:7" x14ac:dyDescent="0.15">
      <c r="A6204" s="52">
        <v>3916</v>
      </c>
      <c r="B6204" s="11" t="s">
        <v>3100</v>
      </c>
      <c r="C6204" s="52">
        <v>1.1904999999999999</v>
      </c>
      <c r="D6204" s="52">
        <v>1.2064999999999999</v>
      </c>
      <c r="E6204" s="54">
        <v>1.1000000000000001E-3</v>
      </c>
      <c r="F6204" s="52">
        <v>1.1892</v>
      </c>
      <c r="G6204" s="52">
        <v>1.2052</v>
      </c>
    </row>
    <row r="6205" spans="1:7" x14ac:dyDescent="0.15">
      <c r="A6205" s="53">
        <v>3851</v>
      </c>
      <c r="B6205" s="10" t="s">
        <v>3101</v>
      </c>
      <c r="C6205" s="53">
        <v>1.0125</v>
      </c>
      <c r="D6205" s="53">
        <v>1.0834999999999999</v>
      </c>
      <c r="E6205" s="55">
        <v>1.1000000000000001E-3</v>
      </c>
      <c r="F6205" s="53">
        <v>1.0114000000000001</v>
      </c>
      <c r="G6205" s="53">
        <v>1.0824</v>
      </c>
    </row>
    <row r="6206" spans="1:7" x14ac:dyDescent="0.15">
      <c r="A6206" s="52">
        <v>3850</v>
      </c>
      <c r="B6206" s="11" t="s">
        <v>3102</v>
      </c>
      <c r="C6206" s="52">
        <v>1.0136000000000001</v>
      </c>
      <c r="D6206" s="52">
        <v>1.0846</v>
      </c>
      <c r="E6206" s="54">
        <v>1.1000000000000001E-3</v>
      </c>
      <c r="F6206" s="52">
        <v>1.0125</v>
      </c>
      <c r="G6206" s="52">
        <v>1.0834999999999999</v>
      </c>
    </row>
    <row r="6207" spans="1:7" x14ac:dyDescent="0.15">
      <c r="A6207" s="53">
        <v>4488</v>
      </c>
      <c r="B6207" s="10" t="s">
        <v>3103</v>
      </c>
      <c r="C6207" s="53">
        <v>1.1980999999999999</v>
      </c>
      <c r="D6207" s="53">
        <v>1.1980999999999999</v>
      </c>
      <c r="E6207" s="55">
        <v>1.1000000000000001E-3</v>
      </c>
      <c r="F6207" s="53">
        <v>1.1968000000000001</v>
      </c>
      <c r="G6207" s="53">
        <v>1.1968000000000001</v>
      </c>
    </row>
    <row r="6208" spans="1:7" x14ac:dyDescent="0.15">
      <c r="A6208" s="52">
        <v>504</v>
      </c>
      <c r="B6208" s="11" t="s">
        <v>3104</v>
      </c>
      <c r="C6208" s="52">
        <v>1.014</v>
      </c>
      <c r="D6208" s="52">
        <v>1.173</v>
      </c>
      <c r="E6208" s="54">
        <v>1.1000000000000001E-3</v>
      </c>
      <c r="F6208" s="52">
        <v>1.0128999999999999</v>
      </c>
      <c r="G6208" s="52">
        <v>1.1718999999999999</v>
      </c>
    </row>
    <row r="6209" spans="1:7" ht="31" x14ac:dyDescent="0.15">
      <c r="A6209" s="53">
        <v>4617</v>
      </c>
      <c r="B6209" s="10" t="s">
        <v>3105</v>
      </c>
      <c r="C6209" s="53">
        <v>1.0159</v>
      </c>
      <c r="D6209" s="53">
        <v>1.0159</v>
      </c>
      <c r="E6209" s="55">
        <v>1.1000000000000001E-3</v>
      </c>
      <c r="F6209" s="53">
        <v>1.0147999999999999</v>
      </c>
      <c r="G6209" s="53">
        <v>1.0147999999999999</v>
      </c>
    </row>
    <row r="6210" spans="1:7" ht="31" x14ac:dyDescent="0.15">
      <c r="A6210" s="52">
        <v>501020</v>
      </c>
      <c r="B6210" s="11" t="s">
        <v>3106</v>
      </c>
      <c r="C6210" s="52">
        <v>1.1103000000000001</v>
      </c>
      <c r="D6210" s="52">
        <v>1.1103000000000001</v>
      </c>
      <c r="E6210" s="54">
        <v>1.1000000000000001E-3</v>
      </c>
      <c r="F6210" s="52">
        <v>1.1091</v>
      </c>
      <c r="G6210" s="52">
        <v>1.1091</v>
      </c>
    </row>
    <row r="6211" spans="1:7" x14ac:dyDescent="0.15">
      <c r="A6211" s="53">
        <v>161834</v>
      </c>
      <c r="B6211" s="10" t="s">
        <v>843</v>
      </c>
      <c r="C6211" s="53">
        <v>0.92900000000000005</v>
      </c>
      <c r="D6211" s="53">
        <v>0.92900000000000005</v>
      </c>
      <c r="E6211" s="55">
        <v>1.1000000000000001E-3</v>
      </c>
      <c r="F6211" s="53">
        <v>0.92800000000000005</v>
      </c>
      <c r="G6211" s="53">
        <v>0.92800000000000005</v>
      </c>
    </row>
    <row r="6212" spans="1:7" x14ac:dyDescent="0.15">
      <c r="A6212" s="52">
        <v>3641</v>
      </c>
      <c r="B6212" s="11" t="s">
        <v>3107</v>
      </c>
      <c r="C6212" s="52">
        <v>1.115</v>
      </c>
      <c r="D6212" s="52">
        <v>1.115</v>
      </c>
      <c r="E6212" s="54">
        <v>1.1000000000000001E-3</v>
      </c>
      <c r="F6212" s="52">
        <v>1.1137999999999999</v>
      </c>
      <c r="G6212" s="52">
        <v>1.1137999999999999</v>
      </c>
    </row>
    <row r="6213" spans="1:7" x14ac:dyDescent="0.15">
      <c r="A6213" s="53">
        <v>3830</v>
      </c>
      <c r="B6213" s="10" t="s">
        <v>844</v>
      </c>
      <c r="C6213" s="53">
        <v>1.0258</v>
      </c>
      <c r="D6213" s="53">
        <v>1.0258</v>
      </c>
      <c r="E6213" s="55">
        <v>1.1000000000000001E-3</v>
      </c>
      <c r="F6213" s="53">
        <v>1.0246999999999999</v>
      </c>
      <c r="G6213" s="53">
        <v>1.0246999999999999</v>
      </c>
    </row>
    <row r="6214" spans="1:7" x14ac:dyDescent="0.15">
      <c r="A6214" s="52">
        <v>690002</v>
      </c>
      <c r="B6214" s="11" t="s">
        <v>3108</v>
      </c>
      <c r="C6214" s="52">
        <v>1.875</v>
      </c>
      <c r="D6214" s="52">
        <v>2.0049999999999999</v>
      </c>
      <c r="E6214" s="54">
        <v>1.1000000000000001E-3</v>
      </c>
      <c r="F6214" s="52">
        <v>1.873</v>
      </c>
      <c r="G6214" s="52">
        <v>2.0030000000000001</v>
      </c>
    </row>
    <row r="6215" spans="1:7" x14ac:dyDescent="0.15">
      <c r="A6215" s="53">
        <v>233005</v>
      </c>
      <c r="B6215" s="10" t="s">
        <v>845</v>
      </c>
      <c r="C6215" s="53">
        <v>1.6876</v>
      </c>
      <c r="D6215" s="53">
        <v>1.7225999999999999</v>
      </c>
      <c r="E6215" s="55">
        <v>1.1000000000000001E-3</v>
      </c>
      <c r="F6215" s="53">
        <v>1.6858</v>
      </c>
      <c r="G6215" s="53">
        <v>1.7208000000000001</v>
      </c>
    </row>
    <row r="6216" spans="1:7" x14ac:dyDescent="0.15">
      <c r="A6216" s="52">
        <v>503</v>
      </c>
      <c r="B6216" s="11" t="s">
        <v>3109</v>
      </c>
      <c r="C6216" s="52">
        <v>1.0322</v>
      </c>
      <c r="D6216" s="52">
        <v>1.1912</v>
      </c>
      <c r="E6216" s="54">
        <v>1.1000000000000001E-3</v>
      </c>
      <c r="F6216" s="52">
        <v>1.0310999999999999</v>
      </c>
      <c r="G6216" s="52">
        <v>1.1900999999999999</v>
      </c>
    </row>
    <row r="6217" spans="1:7" ht="32" x14ac:dyDescent="0.15">
      <c r="A6217" s="53">
        <v>20035</v>
      </c>
      <c r="B6217" s="10" t="s">
        <v>3110</v>
      </c>
      <c r="C6217" s="53">
        <v>0.94</v>
      </c>
      <c r="D6217" s="53">
        <v>0.94</v>
      </c>
      <c r="E6217" s="55">
        <v>1.1000000000000001E-3</v>
      </c>
      <c r="F6217" s="53">
        <v>0.93899999999999995</v>
      </c>
      <c r="G6217" s="53">
        <v>0.93899999999999995</v>
      </c>
    </row>
    <row r="6218" spans="1:7" x14ac:dyDescent="0.15">
      <c r="A6218" s="52">
        <v>1607</v>
      </c>
      <c r="B6218" s="11" t="s">
        <v>3111</v>
      </c>
      <c r="C6218" s="52">
        <v>1.222</v>
      </c>
      <c r="D6218" s="52">
        <v>1.222</v>
      </c>
      <c r="E6218" s="54">
        <v>1.1000000000000001E-3</v>
      </c>
      <c r="F6218" s="52">
        <v>1.2206999999999999</v>
      </c>
      <c r="G6218" s="52">
        <v>1.2206999999999999</v>
      </c>
    </row>
    <row r="6219" spans="1:7" x14ac:dyDescent="0.15">
      <c r="A6219" s="53">
        <v>4082</v>
      </c>
      <c r="B6219" s="10" t="s">
        <v>3112</v>
      </c>
      <c r="C6219" s="53">
        <v>1.0394000000000001</v>
      </c>
      <c r="D6219" s="53">
        <v>1.0624</v>
      </c>
      <c r="E6219" s="55">
        <v>1.1000000000000001E-3</v>
      </c>
      <c r="F6219" s="53">
        <v>1.0383</v>
      </c>
      <c r="G6219" s="53">
        <v>1.0612999999999999</v>
      </c>
    </row>
    <row r="6220" spans="1:7" x14ac:dyDescent="0.15">
      <c r="A6220" s="52">
        <v>4081</v>
      </c>
      <c r="B6220" s="11" t="s">
        <v>3113</v>
      </c>
      <c r="C6220" s="52">
        <v>1.0412999999999999</v>
      </c>
      <c r="D6220" s="52">
        <v>1.0652999999999999</v>
      </c>
      <c r="E6220" s="54">
        <v>1.1000000000000001E-3</v>
      </c>
      <c r="F6220" s="52">
        <v>1.0402</v>
      </c>
      <c r="G6220" s="52">
        <v>1.0642</v>
      </c>
    </row>
    <row r="6221" spans="1:7" x14ac:dyDescent="0.15">
      <c r="A6221" s="53">
        <v>1763</v>
      </c>
      <c r="B6221" s="10" t="s">
        <v>846</v>
      </c>
      <c r="C6221" s="53">
        <v>0.94699999999999995</v>
      </c>
      <c r="D6221" s="53">
        <v>0.94699999999999995</v>
      </c>
      <c r="E6221" s="55">
        <v>1.1000000000000001E-3</v>
      </c>
      <c r="F6221" s="53">
        <v>0.94599999999999995</v>
      </c>
      <c r="G6221" s="53">
        <v>0.94599999999999995</v>
      </c>
    </row>
    <row r="6222" spans="1:7" x14ac:dyDescent="0.15">
      <c r="A6222" s="52">
        <v>2397</v>
      </c>
      <c r="B6222" s="11" t="s">
        <v>847</v>
      </c>
      <c r="C6222" s="52">
        <v>0.94799999999999995</v>
      </c>
      <c r="D6222" s="52">
        <v>0.94799999999999995</v>
      </c>
      <c r="E6222" s="54">
        <v>1.1000000000000001E-3</v>
      </c>
      <c r="F6222" s="52">
        <v>0.94699999999999995</v>
      </c>
      <c r="G6222" s="52">
        <v>0.94699999999999995</v>
      </c>
    </row>
    <row r="6223" spans="1:7" x14ac:dyDescent="0.15">
      <c r="A6223" s="53">
        <v>53</v>
      </c>
      <c r="B6223" s="10" t="s">
        <v>848</v>
      </c>
      <c r="C6223" s="53">
        <v>1.3285</v>
      </c>
      <c r="D6223" s="53">
        <v>1.3386</v>
      </c>
      <c r="E6223" s="55">
        <v>1.1000000000000001E-3</v>
      </c>
      <c r="F6223" s="53">
        <v>1.3270999999999999</v>
      </c>
      <c r="G6223" s="53">
        <v>1.3371999999999999</v>
      </c>
    </row>
    <row r="6224" spans="1:7" x14ac:dyDescent="0.15">
      <c r="A6224" s="52">
        <v>1165</v>
      </c>
      <c r="B6224" s="11" t="s">
        <v>3114</v>
      </c>
      <c r="C6224" s="52">
        <v>1.1395</v>
      </c>
      <c r="D6224" s="52">
        <v>1.1395</v>
      </c>
      <c r="E6224" s="54">
        <v>1.1000000000000001E-3</v>
      </c>
      <c r="F6224" s="52">
        <v>1.1383000000000001</v>
      </c>
      <c r="G6224" s="52">
        <v>1.1383000000000001</v>
      </c>
    </row>
    <row r="6225" spans="1:7" x14ac:dyDescent="0.15">
      <c r="A6225" s="53">
        <v>3447</v>
      </c>
      <c r="B6225" s="10" t="s">
        <v>3115</v>
      </c>
      <c r="C6225" s="53">
        <v>1.3301000000000001</v>
      </c>
      <c r="D6225" s="53">
        <v>1.3301000000000001</v>
      </c>
      <c r="E6225" s="55">
        <v>1.1000000000000001E-3</v>
      </c>
      <c r="F6225" s="53">
        <v>1.3287</v>
      </c>
      <c r="G6225" s="53">
        <v>1.3287</v>
      </c>
    </row>
    <row r="6226" spans="1:7" ht="32" x14ac:dyDescent="0.15">
      <c r="A6226" s="52">
        <v>20036</v>
      </c>
      <c r="B6226" s="11" t="s">
        <v>3116</v>
      </c>
      <c r="C6226" s="52">
        <v>0.95099999999999996</v>
      </c>
      <c r="D6226" s="52">
        <v>0.95099999999999996</v>
      </c>
      <c r="E6226" s="54">
        <v>1.1000000000000001E-3</v>
      </c>
      <c r="F6226" s="52">
        <v>0.95</v>
      </c>
      <c r="G6226" s="52">
        <v>0.95</v>
      </c>
    </row>
    <row r="6227" spans="1:7" x14ac:dyDescent="0.15">
      <c r="A6227" s="53">
        <v>4404</v>
      </c>
      <c r="B6227" s="10" t="s">
        <v>3117</v>
      </c>
      <c r="C6227" s="53">
        <v>1.1437999999999999</v>
      </c>
      <c r="D6227" s="53">
        <v>1.1437999999999999</v>
      </c>
      <c r="E6227" s="55">
        <v>1.1000000000000001E-3</v>
      </c>
      <c r="F6227" s="53">
        <v>1.1426000000000001</v>
      </c>
      <c r="G6227" s="53">
        <v>1.1426000000000001</v>
      </c>
    </row>
    <row r="6228" spans="1:7" x14ac:dyDescent="0.15">
      <c r="A6228" s="52">
        <v>4357</v>
      </c>
      <c r="B6228" s="11" t="s">
        <v>849</v>
      </c>
      <c r="C6228" s="52">
        <v>1.2406999999999999</v>
      </c>
      <c r="D6228" s="52">
        <v>1.2406999999999999</v>
      </c>
      <c r="E6228" s="54">
        <v>1E-3</v>
      </c>
      <c r="F6228" s="52">
        <v>1.2394000000000001</v>
      </c>
      <c r="G6228" s="52">
        <v>1.2394000000000001</v>
      </c>
    </row>
    <row r="6229" spans="1:7" x14ac:dyDescent="0.15">
      <c r="A6229" s="53">
        <v>835</v>
      </c>
      <c r="B6229" s="10" t="s">
        <v>3118</v>
      </c>
      <c r="C6229" s="53">
        <v>1.913</v>
      </c>
      <c r="D6229" s="53">
        <v>1.913</v>
      </c>
      <c r="E6229" s="55">
        <v>1E-3</v>
      </c>
      <c r="F6229" s="53">
        <v>1.911</v>
      </c>
      <c r="G6229" s="53">
        <v>1.911</v>
      </c>
    </row>
    <row r="6230" spans="1:7" x14ac:dyDescent="0.15">
      <c r="A6230" s="52">
        <v>1608</v>
      </c>
      <c r="B6230" s="11" t="s">
        <v>3119</v>
      </c>
      <c r="C6230" s="52">
        <v>1.0553999999999999</v>
      </c>
      <c r="D6230" s="52">
        <v>1.0553999999999999</v>
      </c>
      <c r="E6230" s="54">
        <v>1E-3</v>
      </c>
      <c r="F6230" s="52">
        <v>1.0543</v>
      </c>
      <c r="G6230" s="52">
        <v>1.0543</v>
      </c>
    </row>
    <row r="6231" spans="1:7" x14ac:dyDescent="0.15">
      <c r="A6231" s="53">
        <v>710002</v>
      </c>
      <c r="B6231" s="10" t="s">
        <v>850</v>
      </c>
      <c r="C6231" s="53">
        <v>2.6909000000000001</v>
      </c>
      <c r="D6231" s="53">
        <v>2.7309000000000001</v>
      </c>
      <c r="E6231" s="55">
        <v>1E-3</v>
      </c>
      <c r="F6231" s="53">
        <v>2.6880999999999999</v>
      </c>
      <c r="G6231" s="53">
        <v>2.7281</v>
      </c>
    </row>
    <row r="6232" spans="1:7" x14ac:dyDescent="0.15">
      <c r="A6232" s="52">
        <v>3446</v>
      </c>
      <c r="B6232" s="11" t="s">
        <v>3120</v>
      </c>
      <c r="C6232" s="52">
        <v>1.3463000000000001</v>
      </c>
      <c r="D6232" s="52">
        <v>1.3463000000000001</v>
      </c>
      <c r="E6232" s="54">
        <v>1E-3</v>
      </c>
      <c r="F6232" s="52">
        <v>1.3449</v>
      </c>
      <c r="G6232" s="52">
        <v>1.3449</v>
      </c>
    </row>
    <row r="6233" spans="1:7" x14ac:dyDescent="0.15">
      <c r="A6233" s="53">
        <v>519134</v>
      </c>
      <c r="B6233" s="10" t="s">
        <v>851</v>
      </c>
      <c r="C6233" s="53">
        <v>0.96199999999999997</v>
      </c>
      <c r="D6233" s="53">
        <v>0.96199999999999997</v>
      </c>
      <c r="E6233" s="55">
        <v>1E-3</v>
      </c>
      <c r="F6233" s="53">
        <v>0.96099999999999997</v>
      </c>
      <c r="G6233" s="53">
        <v>0.96099999999999997</v>
      </c>
    </row>
    <row r="6234" spans="1:7" x14ac:dyDescent="0.15">
      <c r="A6234" s="52">
        <v>166105</v>
      </c>
      <c r="B6234" s="11" t="s">
        <v>3121</v>
      </c>
      <c r="C6234" s="52">
        <v>0.96399999999999997</v>
      </c>
      <c r="D6234" s="52">
        <v>1.113</v>
      </c>
      <c r="E6234" s="54">
        <v>1E-3</v>
      </c>
      <c r="F6234" s="52">
        <v>0.96299999999999997</v>
      </c>
      <c r="G6234" s="52">
        <v>1.1120000000000001</v>
      </c>
    </row>
    <row r="6235" spans="1:7" x14ac:dyDescent="0.15">
      <c r="A6235" s="53">
        <v>2505</v>
      </c>
      <c r="B6235" s="10" t="s">
        <v>3122</v>
      </c>
      <c r="C6235" s="53">
        <v>0.96699999999999997</v>
      </c>
      <c r="D6235" s="53">
        <v>0.96699999999999997</v>
      </c>
      <c r="E6235" s="55">
        <v>1E-3</v>
      </c>
      <c r="F6235" s="53">
        <v>0.96599999999999997</v>
      </c>
      <c r="G6235" s="53">
        <v>0.96599999999999997</v>
      </c>
    </row>
    <row r="6236" spans="1:7" x14ac:dyDescent="0.15">
      <c r="A6236" s="52">
        <v>1291</v>
      </c>
      <c r="B6236" s="11" t="s">
        <v>852</v>
      </c>
      <c r="C6236" s="52">
        <v>0.96699999999999997</v>
      </c>
      <c r="D6236" s="52">
        <v>0.96699999999999997</v>
      </c>
      <c r="E6236" s="54">
        <v>1E-3</v>
      </c>
      <c r="F6236" s="52">
        <v>0.96599999999999997</v>
      </c>
      <c r="G6236" s="52">
        <v>0.96599999999999997</v>
      </c>
    </row>
    <row r="6237" spans="1:7" x14ac:dyDescent="0.15">
      <c r="A6237" s="53">
        <v>2433</v>
      </c>
      <c r="B6237" s="10" t="s">
        <v>853</v>
      </c>
      <c r="C6237" s="53">
        <v>1.0650999999999999</v>
      </c>
      <c r="D6237" s="53">
        <v>1.0650999999999999</v>
      </c>
      <c r="E6237" s="55">
        <v>1E-3</v>
      </c>
      <c r="F6237" s="53">
        <v>1.0640000000000001</v>
      </c>
      <c r="G6237" s="53">
        <v>1.0640000000000001</v>
      </c>
    </row>
    <row r="6238" spans="1:7" x14ac:dyDescent="0.15">
      <c r="A6238" s="52">
        <v>2167</v>
      </c>
      <c r="B6238" s="11" t="s">
        <v>854</v>
      </c>
      <c r="C6238" s="52">
        <v>1.0669999999999999</v>
      </c>
      <c r="D6238" s="52">
        <v>1.0669999999999999</v>
      </c>
      <c r="E6238" s="54">
        <v>1E-3</v>
      </c>
      <c r="F6238" s="52">
        <v>1.0659000000000001</v>
      </c>
      <c r="G6238" s="52">
        <v>1.0659000000000001</v>
      </c>
    </row>
    <row r="6239" spans="1:7" x14ac:dyDescent="0.15">
      <c r="A6239" s="53">
        <v>2675</v>
      </c>
      <c r="B6239" s="10" t="s">
        <v>3123</v>
      </c>
      <c r="C6239" s="53">
        <v>0.97199999999999998</v>
      </c>
      <c r="D6239" s="53">
        <v>0.97199999999999998</v>
      </c>
      <c r="E6239" s="55">
        <v>1E-3</v>
      </c>
      <c r="F6239" s="53">
        <v>0.97099999999999997</v>
      </c>
      <c r="G6239" s="53">
        <v>0.97099999999999997</v>
      </c>
    </row>
    <row r="6240" spans="1:7" x14ac:dyDescent="0.15">
      <c r="A6240" s="52">
        <v>3922</v>
      </c>
      <c r="B6240" s="11" t="s">
        <v>3124</v>
      </c>
      <c r="C6240" s="52">
        <v>1.0744</v>
      </c>
      <c r="D6240" s="52">
        <v>1.0744</v>
      </c>
      <c r="E6240" s="54">
        <v>1E-3</v>
      </c>
      <c r="F6240" s="52">
        <v>1.0732999999999999</v>
      </c>
      <c r="G6240" s="52">
        <v>1.0732999999999999</v>
      </c>
    </row>
    <row r="6241" spans="1:7" x14ac:dyDescent="0.15">
      <c r="A6241" s="53">
        <v>3802</v>
      </c>
      <c r="B6241" s="10" t="s">
        <v>3125</v>
      </c>
      <c r="C6241" s="53">
        <v>1.0749</v>
      </c>
      <c r="D6241" s="53">
        <v>1.0749</v>
      </c>
      <c r="E6241" s="55">
        <v>1E-3</v>
      </c>
      <c r="F6241" s="53">
        <v>1.0738000000000001</v>
      </c>
      <c r="G6241" s="53">
        <v>1.0738000000000001</v>
      </c>
    </row>
    <row r="6242" spans="1:7" x14ac:dyDescent="0.15">
      <c r="A6242" s="52">
        <v>2955</v>
      </c>
      <c r="B6242" s="11" t="s">
        <v>855</v>
      </c>
      <c r="C6242" s="52">
        <v>0.97799999999999998</v>
      </c>
      <c r="D6242" s="52">
        <v>0.97799999999999998</v>
      </c>
      <c r="E6242" s="54">
        <v>1E-3</v>
      </c>
      <c r="F6242" s="52">
        <v>0.97699999999999998</v>
      </c>
      <c r="G6242" s="52">
        <v>0.97699999999999998</v>
      </c>
    </row>
    <row r="6243" spans="1:7" x14ac:dyDescent="0.15">
      <c r="A6243" s="53">
        <v>3801</v>
      </c>
      <c r="B6243" s="10" t="s">
        <v>3126</v>
      </c>
      <c r="C6243" s="53">
        <v>1.0758000000000001</v>
      </c>
      <c r="D6243" s="53">
        <v>1.0758000000000001</v>
      </c>
      <c r="E6243" s="55">
        <v>1E-3</v>
      </c>
      <c r="F6243" s="53">
        <v>1.0747</v>
      </c>
      <c r="G6243" s="53">
        <v>1.0747</v>
      </c>
    </row>
    <row r="6244" spans="1:7" x14ac:dyDescent="0.15">
      <c r="A6244" s="52">
        <v>3033</v>
      </c>
      <c r="B6244" s="11" t="s">
        <v>856</v>
      </c>
      <c r="C6244" s="52">
        <v>0.97799999999999998</v>
      </c>
      <c r="D6244" s="52">
        <v>0.97799999999999998</v>
      </c>
      <c r="E6244" s="54">
        <v>1E-3</v>
      </c>
      <c r="F6244" s="52">
        <v>0.97699999999999998</v>
      </c>
      <c r="G6244" s="52">
        <v>0.97699999999999998</v>
      </c>
    </row>
    <row r="6245" spans="1:7" x14ac:dyDescent="0.15">
      <c r="A6245" s="53">
        <v>160622</v>
      </c>
      <c r="B6245" s="10" t="s">
        <v>3127</v>
      </c>
      <c r="C6245" s="53">
        <v>0.97899999999999998</v>
      </c>
      <c r="D6245" s="53">
        <v>1.1930000000000001</v>
      </c>
      <c r="E6245" s="55">
        <v>1E-3</v>
      </c>
      <c r="F6245" s="53">
        <v>0.97799999999999998</v>
      </c>
      <c r="G6245" s="53">
        <v>1.1919999999999999</v>
      </c>
    </row>
    <row r="6246" spans="1:7" x14ac:dyDescent="0.15">
      <c r="A6246" s="52">
        <v>2504</v>
      </c>
      <c r="B6246" s="11" t="s">
        <v>3128</v>
      </c>
      <c r="C6246" s="52">
        <v>0.98</v>
      </c>
      <c r="D6246" s="52">
        <v>0.98</v>
      </c>
      <c r="E6246" s="54">
        <v>1E-3</v>
      </c>
      <c r="F6246" s="52">
        <v>0.97899999999999998</v>
      </c>
      <c r="G6246" s="52">
        <v>0.97899999999999998</v>
      </c>
    </row>
    <row r="6247" spans="1:7" x14ac:dyDescent="0.15">
      <c r="A6247" s="53">
        <v>206015</v>
      </c>
      <c r="B6247" s="10" t="s">
        <v>857</v>
      </c>
      <c r="C6247" s="53">
        <v>0.98199999999999998</v>
      </c>
      <c r="D6247" s="53">
        <v>1.31</v>
      </c>
      <c r="E6247" s="55">
        <v>1E-3</v>
      </c>
      <c r="F6247" s="53">
        <v>0.98099999999999998</v>
      </c>
      <c r="G6247" s="53">
        <v>1.3089999999999999</v>
      </c>
    </row>
    <row r="6248" spans="1:7" x14ac:dyDescent="0.15">
      <c r="A6248" s="52">
        <v>993</v>
      </c>
      <c r="B6248" s="11" t="s">
        <v>858</v>
      </c>
      <c r="C6248" s="52">
        <v>0.98399999999999999</v>
      </c>
      <c r="D6248" s="52">
        <v>0.98399999999999999</v>
      </c>
      <c r="E6248" s="54">
        <v>1E-3</v>
      </c>
      <c r="F6248" s="52">
        <v>0.98299999999999998</v>
      </c>
      <c r="G6248" s="52">
        <v>0.98299999999999998</v>
      </c>
    </row>
    <row r="6249" spans="1:7" ht="31" x14ac:dyDescent="0.15">
      <c r="A6249" s="53">
        <v>438</v>
      </c>
      <c r="B6249" s="10" t="s">
        <v>3129</v>
      </c>
      <c r="C6249" s="53">
        <v>0.98399999999999999</v>
      </c>
      <c r="D6249" s="53">
        <v>1.1120000000000001</v>
      </c>
      <c r="E6249" s="55">
        <v>1E-3</v>
      </c>
      <c r="F6249" s="53">
        <v>0.98299999999999998</v>
      </c>
      <c r="G6249" s="53">
        <v>1.111</v>
      </c>
    </row>
    <row r="6250" spans="1:7" x14ac:dyDescent="0.15">
      <c r="A6250" s="52">
        <v>370026</v>
      </c>
      <c r="B6250" s="11" t="s">
        <v>3130</v>
      </c>
      <c r="C6250" s="52">
        <v>0.98699999999999999</v>
      </c>
      <c r="D6250" s="52">
        <v>1.083</v>
      </c>
      <c r="E6250" s="54">
        <v>1E-3</v>
      </c>
      <c r="F6250" s="52">
        <v>0.98599999999999999</v>
      </c>
      <c r="G6250" s="52">
        <v>1.0820000000000001</v>
      </c>
    </row>
    <row r="6251" spans="1:7" ht="31" x14ac:dyDescent="0.15">
      <c r="A6251" s="53">
        <v>437</v>
      </c>
      <c r="B6251" s="10" t="s">
        <v>3131</v>
      </c>
      <c r="C6251" s="53">
        <v>0.98699999999999999</v>
      </c>
      <c r="D6251" s="53">
        <v>1.123</v>
      </c>
      <c r="E6251" s="55">
        <v>1E-3</v>
      </c>
      <c r="F6251" s="53">
        <v>0.98599999999999999</v>
      </c>
      <c r="G6251" s="53">
        <v>1.1220000000000001</v>
      </c>
    </row>
    <row r="6252" spans="1:7" x14ac:dyDescent="0.15">
      <c r="A6252" s="52">
        <v>3491</v>
      </c>
      <c r="B6252" s="11" t="s">
        <v>3132</v>
      </c>
      <c r="C6252" s="52">
        <v>1.0884</v>
      </c>
      <c r="D6252" s="52">
        <v>1.0884</v>
      </c>
      <c r="E6252" s="54">
        <v>1E-3</v>
      </c>
      <c r="F6252" s="52">
        <v>1.0872999999999999</v>
      </c>
      <c r="G6252" s="52">
        <v>1.0872999999999999</v>
      </c>
    </row>
    <row r="6253" spans="1:7" x14ac:dyDescent="0.15">
      <c r="A6253" s="53">
        <v>379010</v>
      </c>
      <c r="B6253" s="10" t="s">
        <v>859</v>
      </c>
      <c r="C6253" s="53">
        <v>1.9830000000000001</v>
      </c>
      <c r="D6253" s="53">
        <v>2.0230000000000001</v>
      </c>
      <c r="E6253" s="55">
        <v>1E-3</v>
      </c>
      <c r="F6253" s="53">
        <v>1.9810000000000001</v>
      </c>
      <c r="G6253" s="53">
        <v>2.0209999999999999</v>
      </c>
    </row>
    <row r="6254" spans="1:7" x14ac:dyDescent="0.15">
      <c r="A6254" s="52">
        <v>3490</v>
      </c>
      <c r="B6254" s="11" t="s">
        <v>3133</v>
      </c>
      <c r="C6254" s="52">
        <v>1.0911</v>
      </c>
      <c r="D6254" s="52">
        <v>1.0911</v>
      </c>
      <c r="E6254" s="54">
        <v>1E-3</v>
      </c>
      <c r="F6254" s="52">
        <v>1.0900000000000001</v>
      </c>
      <c r="G6254" s="52">
        <v>1.0900000000000001</v>
      </c>
    </row>
    <row r="6255" spans="1:7" x14ac:dyDescent="0.15">
      <c r="A6255" s="53">
        <v>164808</v>
      </c>
      <c r="B6255" s="10" t="s">
        <v>3134</v>
      </c>
      <c r="C6255" s="53">
        <v>0.99299999999999999</v>
      </c>
      <c r="D6255" s="53">
        <v>1.5289999999999999</v>
      </c>
      <c r="E6255" s="55">
        <v>1E-3</v>
      </c>
      <c r="F6255" s="53">
        <v>0.99199999999999999</v>
      </c>
      <c r="G6255" s="53">
        <v>1.528</v>
      </c>
    </row>
    <row r="6256" spans="1:7" x14ac:dyDescent="0.15">
      <c r="A6256" s="52">
        <v>370025</v>
      </c>
      <c r="B6256" s="11" t="s">
        <v>3135</v>
      </c>
      <c r="C6256" s="52">
        <v>0.99299999999999999</v>
      </c>
      <c r="D6256" s="52">
        <v>1.1040000000000001</v>
      </c>
      <c r="E6256" s="54">
        <v>1E-3</v>
      </c>
      <c r="F6256" s="52">
        <v>0.99199999999999999</v>
      </c>
      <c r="G6256" s="52">
        <v>1.103</v>
      </c>
    </row>
    <row r="6257" spans="1:7" x14ac:dyDescent="0.15">
      <c r="A6257" s="53">
        <v>164810</v>
      </c>
      <c r="B6257" s="10" t="s">
        <v>860</v>
      </c>
      <c r="C6257" s="53">
        <v>0.99299999999999999</v>
      </c>
      <c r="D6257" s="53">
        <v>1.24</v>
      </c>
      <c r="E6257" s="55">
        <v>1E-3</v>
      </c>
      <c r="F6257" s="53">
        <v>0.99199999999999999</v>
      </c>
      <c r="G6257" s="53">
        <v>1.2390000000000001</v>
      </c>
    </row>
    <row r="6258" spans="1:7" x14ac:dyDescent="0.15">
      <c r="A6258" s="52">
        <v>1492</v>
      </c>
      <c r="B6258" s="11" t="s">
        <v>3136</v>
      </c>
      <c r="C6258" s="52">
        <v>1.0947</v>
      </c>
      <c r="D6258" s="52">
        <v>1.1312</v>
      </c>
      <c r="E6258" s="54">
        <v>1E-3</v>
      </c>
      <c r="F6258" s="52">
        <v>1.0935999999999999</v>
      </c>
      <c r="G6258" s="52">
        <v>1.1301000000000001</v>
      </c>
    </row>
    <row r="6259" spans="1:7" ht="31" x14ac:dyDescent="0.15">
      <c r="A6259" s="53">
        <v>2488</v>
      </c>
      <c r="B6259" s="10" t="s">
        <v>3137</v>
      </c>
      <c r="C6259" s="53">
        <v>0.997</v>
      </c>
      <c r="D6259" s="53">
        <v>0.997</v>
      </c>
      <c r="E6259" s="55">
        <v>1E-3</v>
      </c>
      <c r="F6259" s="53">
        <v>0.996</v>
      </c>
      <c r="G6259" s="53">
        <v>0.996</v>
      </c>
    </row>
    <row r="6260" spans="1:7" x14ac:dyDescent="0.15">
      <c r="A6260" s="52">
        <v>3064</v>
      </c>
      <c r="B6260" s="11" t="s">
        <v>861</v>
      </c>
      <c r="C6260" s="52">
        <v>1</v>
      </c>
      <c r="D6260" s="52">
        <v>1</v>
      </c>
      <c r="E6260" s="54">
        <v>1E-3</v>
      </c>
      <c r="F6260" s="52">
        <v>0.999</v>
      </c>
      <c r="G6260" s="52">
        <v>0.999</v>
      </c>
    </row>
    <row r="6261" spans="1:7" x14ac:dyDescent="0.15">
      <c r="A6261" s="53">
        <v>1863</v>
      </c>
      <c r="B6261" s="10" t="s">
        <v>3138</v>
      </c>
      <c r="C6261" s="53">
        <v>1</v>
      </c>
      <c r="D6261" s="53">
        <v>1.08</v>
      </c>
      <c r="E6261" s="55">
        <v>1E-3</v>
      </c>
      <c r="F6261" s="53">
        <v>0.999</v>
      </c>
      <c r="G6261" s="53">
        <v>1.079</v>
      </c>
    </row>
    <row r="6262" spans="1:7" x14ac:dyDescent="0.15">
      <c r="A6262" s="52">
        <v>2579</v>
      </c>
      <c r="B6262" s="11" t="s">
        <v>862</v>
      </c>
      <c r="C6262" s="52">
        <v>1.0009999999999999</v>
      </c>
      <c r="D6262" s="52">
        <v>1.0429999999999999</v>
      </c>
      <c r="E6262" s="54">
        <v>1E-3</v>
      </c>
      <c r="F6262" s="52">
        <v>1</v>
      </c>
      <c r="G6262" s="52">
        <v>1.042</v>
      </c>
    </row>
    <row r="6263" spans="1:7" x14ac:dyDescent="0.15">
      <c r="A6263" s="53">
        <v>160129</v>
      </c>
      <c r="B6263" s="10" t="s">
        <v>3139</v>
      </c>
      <c r="C6263" s="53">
        <v>1.0009999999999999</v>
      </c>
      <c r="D6263" s="53">
        <v>1.331</v>
      </c>
      <c r="E6263" s="55">
        <v>1E-3</v>
      </c>
      <c r="F6263" s="53">
        <v>1</v>
      </c>
      <c r="G6263" s="53">
        <v>1.33</v>
      </c>
    </row>
    <row r="6264" spans="1:7" x14ac:dyDescent="0.15">
      <c r="A6264" s="52">
        <v>161231</v>
      </c>
      <c r="B6264" s="11" t="s">
        <v>3140</v>
      </c>
      <c r="C6264" s="52">
        <v>1.002</v>
      </c>
      <c r="D6264" s="52">
        <v>1.0660000000000001</v>
      </c>
      <c r="E6264" s="54">
        <v>1E-3</v>
      </c>
      <c r="F6264" s="52">
        <v>1.0009999999999999</v>
      </c>
      <c r="G6264" s="52">
        <v>1.0649999999999999</v>
      </c>
    </row>
    <row r="6265" spans="1:7" x14ac:dyDescent="0.15">
      <c r="A6265" s="53">
        <v>2945</v>
      </c>
      <c r="B6265" s="10" t="s">
        <v>863</v>
      </c>
      <c r="C6265" s="53">
        <v>1.002</v>
      </c>
      <c r="D6265" s="53">
        <v>1.002</v>
      </c>
      <c r="E6265" s="55">
        <v>1E-3</v>
      </c>
      <c r="F6265" s="53">
        <v>1.0009999999999999</v>
      </c>
      <c r="G6265" s="53">
        <v>1.0009999999999999</v>
      </c>
    </row>
    <row r="6266" spans="1:7" x14ac:dyDescent="0.15">
      <c r="A6266" s="52">
        <v>150064</v>
      </c>
      <c r="B6266" s="11" t="s">
        <v>3141</v>
      </c>
      <c r="C6266" s="52">
        <v>1.0029999999999999</v>
      </c>
      <c r="D6266" s="52">
        <v>1.37</v>
      </c>
      <c r="E6266" s="54">
        <v>1E-3</v>
      </c>
      <c r="F6266" s="52">
        <v>1.002</v>
      </c>
      <c r="G6266" s="52">
        <v>1.369</v>
      </c>
    </row>
    <row r="6267" spans="1:7" x14ac:dyDescent="0.15">
      <c r="A6267" s="53">
        <v>150030</v>
      </c>
      <c r="B6267" s="10" t="s">
        <v>864</v>
      </c>
      <c r="C6267" s="53">
        <v>1.0029999999999999</v>
      </c>
      <c r="D6267" s="53">
        <v>1.4139999999999999</v>
      </c>
      <c r="E6267" s="55">
        <v>1E-3</v>
      </c>
      <c r="F6267" s="53">
        <v>1.002</v>
      </c>
      <c r="G6267" s="53">
        <v>1.413</v>
      </c>
    </row>
    <row r="6268" spans="1:7" x14ac:dyDescent="0.15">
      <c r="A6268" s="52">
        <v>150073</v>
      </c>
      <c r="B6268" s="11" t="s">
        <v>865</v>
      </c>
      <c r="C6268" s="52">
        <v>1.0029999999999999</v>
      </c>
      <c r="D6268" s="52">
        <v>1.347</v>
      </c>
      <c r="E6268" s="54">
        <v>1E-3</v>
      </c>
      <c r="F6268" s="52">
        <v>1.002</v>
      </c>
      <c r="G6268" s="52">
        <v>1.3460000000000001</v>
      </c>
    </row>
    <row r="6269" spans="1:7" x14ac:dyDescent="0.15">
      <c r="A6269" s="53">
        <v>150152</v>
      </c>
      <c r="B6269" s="10" t="s">
        <v>3142</v>
      </c>
      <c r="C6269" s="53">
        <v>1.0029999999999999</v>
      </c>
      <c r="D6269" s="53">
        <v>1.2490000000000001</v>
      </c>
      <c r="E6269" s="55">
        <v>1E-3</v>
      </c>
      <c r="F6269" s="53">
        <v>1.002</v>
      </c>
      <c r="G6269" s="53">
        <v>1.248</v>
      </c>
    </row>
    <row r="6270" spans="1:7" x14ac:dyDescent="0.15">
      <c r="A6270" s="52">
        <v>161230</v>
      </c>
      <c r="B6270" s="11" t="s">
        <v>3143</v>
      </c>
      <c r="C6270" s="52">
        <v>1.0029999999999999</v>
      </c>
      <c r="D6270" s="52">
        <v>1.0740000000000001</v>
      </c>
      <c r="E6270" s="54">
        <v>1E-3</v>
      </c>
      <c r="F6270" s="52">
        <v>1.002</v>
      </c>
      <c r="G6270" s="52">
        <v>1.073</v>
      </c>
    </row>
    <row r="6271" spans="1:7" x14ac:dyDescent="0.15">
      <c r="A6271" s="53">
        <v>150094</v>
      </c>
      <c r="B6271" s="10" t="s">
        <v>3144</v>
      </c>
      <c r="C6271" s="53">
        <v>1.0029999999999999</v>
      </c>
      <c r="D6271" s="53">
        <v>1.319</v>
      </c>
      <c r="E6271" s="55">
        <v>1E-3</v>
      </c>
      <c r="F6271" s="53">
        <v>1.002</v>
      </c>
      <c r="G6271" s="53">
        <v>1.3180000000000001</v>
      </c>
    </row>
    <row r="6272" spans="1:7" x14ac:dyDescent="0.15">
      <c r="A6272" s="52">
        <v>150213</v>
      </c>
      <c r="B6272" s="11" t="s">
        <v>3145</v>
      </c>
      <c r="C6272" s="52">
        <v>1.0029999999999999</v>
      </c>
      <c r="D6272" s="52">
        <v>1.1599999999999999</v>
      </c>
      <c r="E6272" s="54">
        <v>1E-3</v>
      </c>
      <c r="F6272" s="52">
        <v>1.002</v>
      </c>
      <c r="G6272" s="52">
        <v>1.159</v>
      </c>
    </row>
    <row r="6273" spans="1:7" x14ac:dyDescent="0.15">
      <c r="A6273" s="53">
        <v>150059</v>
      </c>
      <c r="B6273" s="10" t="s">
        <v>866</v>
      </c>
      <c r="C6273" s="53">
        <v>1.0029999999999999</v>
      </c>
      <c r="D6273" s="53">
        <v>1.37</v>
      </c>
      <c r="E6273" s="55">
        <v>1E-3</v>
      </c>
      <c r="F6273" s="53">
        <v>1.002</v>
      </c>
      <c r="G6273" s="53">
        <v>1.369</v>
      </c>
    </row>
    <row r="6274" spans="1:7" x14ac:dyDescent="0.15">
      <c r="A6274" s="52">
        <v>150036</v>
      </c>
      <c r="B6274" s="11" t="s">
        <v>867</v>
      </c>
      <c r="C6274" s="52">
        <v>1.0029999999999999</v>
      </c>
      <c r="D6274" s="52">
        <v>0</v>
      </c>
      <c r="E6274" s="54">
        <v>1E-3</v>
      </c>
      <c r="F6274" s="52">
        <v>1.002</v>
      </c>
      <c r="G6274" s="52">
        <v>0</v>
      </c>
    </row>
    <row r="6275" spans="1:7" ht="32" x14ac:dyDescent="0.15">
      <c r="A6275" s="53">
        <v>150135</v>
      </c>
      <c r="B6275" s="10" t="s">
        <v>3146</v>
      </c>
      <c r="C6275" s="53">
        <v>1.0029999999999999</v>
      </c>
      <c r="D6275" s="53">
        <v>1.149</v>
      </c>
      <c r="E6275" s="55">
        <v>1E-3</v>
      </c>
      <c r="F6275" s="53">
        <v>1.002</v>
      </c>
      <c r="G6275" s="53">
        <v>1.1479999999999999</v>
      </c>
    </row>
    <row r="6276" spans="1:7" x14ac:dyDescent="0.15">
      <c r="A6276" s="52">
        <v>150121</v>
      </c>
      <c r="B6276" s="11" t="s">
        <v>3147</v>
      </c>
      <c r="C6276" s="52">
        <v>1.0029999999999999</v>
      </c>
      <c r="D6276" s="52">
        <v>1.28</v>
      </c>
      <c r="E6276" s="54">
        <v>1E-3</v>
      </c>
      <c r="F6276" s="52">
        <v>1.002</v>
      </c>
      <c r="G6276" s="52">
        <v>1.2789999999999999</v>
      </c>
    </row>
    <row r="6277" spans="1:7" x14ac:dyDescent="0.15">
      <c r="A6277" s="53">
        <v>1235</v>
      </c>
      <c r="B6277" s="10" t="s">
        <v>868</v>
      </c>
      <c r="C6277" s="53">
        <v>1.004</v>
      </c>
      <c r="D6277" s="53">
        <v>1.052</v>
      </c>
      <c r="E6277" s="55">
        <v>1E-3</v>
      </c>
      <c r="F6277" s="53">
        <v>1.0029999999999999</v>
      </c>
      <c r="G6277" s="53">
        <v>1.0509999999999999</v>
      </c>
    </row>
    <row r="6278" spans="1:7" x14ac:dyDescent="0.15">
      <c r="A6278" s="52">
        <v>5384</v>
      </c>
      <c r="B6278" s="11" t="s">
        <v>3148</v>
      </c>
      <c r="C6278" s="52">
        <v>1.0042</v>
      </c>
      <c r="D6278" s="52">
        <v>1.0042</v>
      </c>
      <c r="E6278" s="54">
        <v>1E-3</v>
      </c>
      <c r="F6278" s="52">
        <v>1.0032000000000001</v>
      </c>
      <c r="G6278" s="52">
        <v>1.0032000000000001</v>
      </c>
    </row>
    <row r="6279" spans="1:7" x14ac:dyDescent="0.15">
      <c r="A6279" s="53">
        <v>150157</v>
      </c>
      <c r="B6279" s="10" t="s">
        <v>3149</v>
      </c>
      <c r="C6279" s="53">
        <v>1.0049999999999999</v>
      </c>
      <c r="D6279" s="53">
        <v>1.2210000000000001</v>
      </c>
      <c r="E6279" s="55">
        <v>1E-3</v>
      </c>
      <c r="F6279" s="53">
        <v>1.004</v>
      </c>
      <c r="G6279" s="53">
        <v>1.22</v>
      </c>
    </row>
    <row r="6280" spans="1:7" ht="32" x14ac:dyDescent="0.15">
      <c r="A6280" s="52">
        <v>150148</v>
      </c>
      <c r="B6280" s="11" t="s">
        <v>3150</v>
      </c>
      <c r="C6280" s="52">
        <v>1.0049999999999999</v>
      </c>
      <c r="D6280" s="52">
        <v>1.2410000000000001</v>
      </c>
      <c r="E6280" s="54">
        <v>1E-3</v>
      </c>
      <c r="F6280" s="52">
        <v>1.004</v>
      </c>
      <c r="G6280" s="52">
        <v>1.24</v>
      </c>
    </row>
    <row r="6281" spans="1:7" ht="32" x14ac:dyDescent="0.15">
      <c r="A6281" s="53">
        <v>150150</v>
      </c>
      <c r="B6281" s="10" t="s">
        <v>3151</v>
      </c>
      <c r="C6281" s="53">
        <v>1.0049999999999999</v>
      </c>
      <c r="D6281" s="53">
        <v>1.238</v>
      </c>
      <c r="E6281" s="55">
        <v>1E-3</v>
      </c>
      <c r="F6281" s="53">
        <v>1.004</v>
      </c>
      <c r="G6281" s="53">
        <v>1.2370000000000001</v>
      </c>
    </row>
    <row r="6282" spans="1:7" x14ac:dyDescent="0.15">
      <c r="A6282" s="52">
        <v>150143</v>
      </c>
      <c r="B6282" s="11" t="s">
        <v>3152</v>
      </c>
      <c r="C6282" s="52">
        <v>1.006</v>
      </c>
      <c r="D6282" s="52">
        <v>0</v>
      </c>
      <c r="E6282" s="54">
        <v>1E-3</v>
      </c>
      <c r="F6282" s="52">
        <v>1.0049999999999999</v>
      </c>
      <c r="G6282" s="52">
        <v>0</v>
      </c>
    </row>
    <row r="6283" spans="1:7" x14ac:dyDescent="0.15">
      <c r="A6283" s="53">
        <v>150309</v>
      </c>
      <c r="B6283" s="10" t="s">
        <v>3153</v>
      </c>
      <c r="C6283" s="53">
        <v>1.006</v>
      </c>
      <c r="D6283" s="53">
        <v>0</v>
      </c>
      <c r="E6283" s="55">
        <v>1E-3</v>
      </c>
      <c r="F6283" s="53">
        <v>1.0049999999999999</v>
      </c>
      <c r="G6283" s="53">
        <v>0</v>
      </c>
    </row>
    <row r="6284" spans="1:7" x14ac:dyDescent="0.15">
      <c r="A6284" s="52">
        <v>1356</v>
      </c>
      <c r="B6284" s="11" t="s">
        <v>3154</v>
      </c>
      <c r="C6284" s="52">
        <v>1.006</v>
      </c>
      <c r="D6284" s="52">
        <v>1.113</v>
      </c>
      <c r="E6284" s="54">
        <v>1E-3</v>
      </c>
      <c r="F6284" s="52">
        <v>1.0049999999999999</v>
      </c>
      <c r="G6284" s="52">
        <v>1.1120000000000001</v>
      </c>
    </row>
    <row r="6285" spans="1:7" x14ac:dyDescent="0.15">
      <c r="A6285" s="53">
        <v>150223</v>
      </c>
      <c r="B6285" s="10" t="s">
        <v>3155</v>
      </c>
      <c r="C6285" s="53">
        <v>1.006</v>
      </c>
      <c r="D6285" s="53">
        <v>1.1679999999999999</v>
      </c>
      <c r="E6285" s="55">
        <v>1E-3</v>
      </c>
      <c r="F6285" s="53">
        <v>1.0049999999999999</v>
      </c>
      <c r="G6285" s="53">
        <v>1.167</v>
      </c>
    </row>
    <row r="6286" spans="1:7" x14ac:dyDescent="0.15">
      <c r="A6286" s="52">
        <v>150311</v>
      </c>
      <c r="B6286" s="11" t="s">
        <v>3156</v>
      </c>
      <c r="C6286" s="52">
        <v>1.006</v>
      </c>
      <c r="D6286" s="52">
        <v>0</v>
      </c>
      <c r="E6286" s="54">
        <v>1E-3</v>
      </c>
      <c r="F6286" s="52">
        <v>1.0049999999999999</v>
      </c>
      <c r="G6286" s="52">
        <v>0</v>
      </c>
    </row>
    <row r="6287" spans="1:7" x14ac:dyDescent="0.15">
      <c r="A6287" s="53">
        <v>139</v>
      </c>
      <c r="B6287" s="10" t="s">
        <v>3157</v>
      </c>
      <c r="C6287" s="53">
        <v>1.0069999999999999</v>
      </c>
      <c r="D6287" s="53">
        <v>1.236</v>
      </c>
      <c r="E6287" s="55">
        <v>1E-3</v>
      </c>
      <c r="F6287" s="53">
        <v>1.006</v>
      </c>
      <c r="G6287" s="53">
        <v>1.2350000000000001</v>
      </c>
    </row>
    <row r="6288" spans="1:7" x14ac:dyDescent="0.15">
      <c r="A6288" s="52">
        <v>2587</v>
      </c>
      <c r="B6288" s="11" t="s">
        <v>3158</v>
      </c>
      <c r="C6288" s="52">
        <v>1.0069999999999999</v>
      </c>
      <c r="D6288" s="52">
        <v>1.0069999999999999</v>
      </c>
      <c r="E6288" s="54">
        <v>1E-3</v>
      </c>
      <c r="F6288" s="52">
        <v>1.006</v>
      </c>
      <c r="G6288" s="52">
        <v>1.006</v>
      </c>
    </row>
    <row r="6289" spans="1:7" x14ac:dyDescent="0.15">
      <c r="A6289" s="53">
        <v>150335</v>
      </c>
      <c r="B6289" s="10" t="s">
        <v>3159</v>
      </c>
      <c r="C6289" s="53">
        <v>1.0069999999999999</v>
      </c>
      <c r="D6289" s="53">
        <v>1.151</v>
      </c>
      <c r="E6289" s="55">
        <v>1E-3</v>
      </c>
      <c r="F6289" s="53">
        <v>1.006</v>
      </c>
      <c r="G6289" s="53">
        <v>1.149</v>
      </c>
    </row>
    <row r="6290" spans="1:7" x14ac:dyDescent="0.15">
      <c r="A6290" s="52">
        <v>1797</v>
      </c>
      <c r="B6290" s="11" t="s">
        <v>869</v>
      </c>
      <c r="C6290" s="52">
        <v>1.0069999999999999</v>
      </c>
      <c r="D6290" s="52">
        <v>1.0069999999999999</v>
      </c>
      <c r="E6290" s="54">
        <v>1E-3</v>
      </c>
      <c r="F6290" s="52">
        <v>1.006</v>
      </c>
      <c r="G6290" s="52">
        <v>1.006</v>
      </c>
    </row>
    <row r="6291" spans="1:7" x14ac:dyDescent="0.15">
      <c r="A6291" s="53">
        <v>1520</v>
      </c>
      <c r="B6291" s="10" t="s">
        <v>870</v>
      </c>
      <c r="C6291" s="53">
        <v>1.0069999999999999</v>
      </c>
      <c r="D6291" s="53">
        <v>1.0069999999999999</v>
      </c>
      <c r="E6291" s="55">
        <v>1E-3</v>
      </c>
      <c r="F6291" s="53">
        <v>1.006</v>
      </c>
      <c r="G6291" s="53">
        <v>1.006</v>
      </c>
    </row>
    <row r="6292" spans="1:7" x14ac:dyDescent="0.15">
      <c r="A6292" s="52">
        <v>2438</v>
      </c>
      <c r="B6292" s="11" t="s">
        <v>871</v>
      </c>
      <c r="C6292" s="52">
        <v>1.0069999999999999</v>
      </c>
      <c r="D6292" s="52">
        <v>1.06</v>
      </c>
      <c r="E6292" s="54">
        <v>1E-3</v>
      </c>
      <c r="F6292" s="52">
        <v>1.006</v>
      </c>
      <c r="G6292" s="52">
        <v>1.0589999999999999</v>
      </c>
    </row>
    <row r="6293" spans="1:7" x14ac:dyDescent="0.15">
      <c r="A6293" s="53">
        <v>3846</v>
      </c>
      <c r="B6293" s="10" t="s">
        <v>3160</v>
      </c>
      <c r="C6293" s="53">
        <v>1.1085</v>
      </c>
      <c r="D6293" s="53">
        <v>1.1085</v>
      </c>
      <c r="E6293" s="55">
        <v>1E-3</v>
      </c>
      <c r="F6293" s="53">
        <v>1.1073999999999999</v>
      </c>
      <c r="G6293" s="53">
        <v>1.1073999999999999</v>
      </c>
    </row>
    <row r="6294" spans="1:7" x14ac:dyDescent="0.15">
      <c r="A6294" s="52">
        <v>2218</v>
      </c>
      <c r="B6294" s="11" t="s">
        <v>3161</v>
      </c>
      <c r="C6294" s="52">
        <v>1.008</v>
      </c>
      <c r="D6294" s="52">
        <v>1.008</v>
      </c>
      <c r="E6294" s="54">
        <v>1E-3</v>
      </c>
      <c r="F6294" s="52">
        <v>1.0069999999999999</v>
      </c>
      <c r="G6294" s="52">
        <v>1.0069999999999999</v>
      </c>
    </row>
    <row r="6295" spans="1:7" x14ac:dyDescent="0.15">
      <c r="A6295" s="53">
        <v>2219</v>
      </c>
      <c r="B6295" s="10" t="s">
        <v>3162</v>
      </c>
      <c r="C6295" s="53">
        <v>1.008</v>
      </c>
      <c r="D6295" s="53">
        <v>1.008</v>
      </c>
      <c r="E6295" s="55">
        <v>1E-3</v>
      </c>
      <c r="F6295" s="53">
        <v>1.0069999999999999</v>
      </c>
      <c r="G6295" s="53">
        <v>1.0069999999999999</v>
      </c>
    </row>
    <row r="6296" spans="1:7" x14ac:dyDescent="0.15">
      <c r="A6296" s="52">
        <v>2586</v>
      </c>
      <c r="B6296" s="11" t="s">
        <v>3163</v>
      </c>
      <c r="C6296" s="52">
        <v>1.008</v>
      </c>
      <c r="D6296" s="52">
        <v>1.008</v>
      </c>
      <c r="E6296" s="54">
        <v>1E-3</v>
      </c>
      <c r="F6296" s="52">
        <v>1.0069999999999999</v>
      </c>
      <c r="G6296" s="52">
        <v>1.0069999999999999</v>
      </c>
    </row>
    <row r="6297" spans="1:7" x14ac:dyDescent="0.15">
      <c r="A6297" s="53">
        <v>5</v>
      </c>
      <c r="B6297" s="10" t="s">
        <v>872</v>
      </c>
      <c r="C6297" s="53">
        <v>1.008</v>
      </c>
      <c r="D6297" s="53">
        <v>0</v>
      </c>
      <c r="E6297" s="55">
        <v>1E-3</v>
      </c>
      <c r="F6297" s="53">
        <v>1.0069999999999999</v>
      </c>
      <c r="G6297" s="53">
        <v>1.2110000000000001</v>
      </c>
    </row>
    <row r="6298" spans="1:7" x14ac:dyDescent="0.15">
      <c r="A6298" s="52">
        <v>186</v>
      </c>
      <c r="B6298" s="11" t="s">
        <v>873</v>
      </c>
      <c r="C6298" s="52">
        <v>1.008</v>
      </c>
      <c r="D6298" s="52">
        <v>1.2350000000000001</v>
      </c>
      <c r="E6298" s="54">
        <v>1E-3</v>
      </c>
      <c r="F6298" s="52">
        <v>1.0069999999999999</v>
      </c>
      <c r="G6298" s="52">
        <v>1.234</v>
      </c>
    </row>
    <row r="6299" spans="1:7" x14ac:dyDescent="0.15">
      <c r="A6299" s="53">
        <v>177</v>
      </c>
      <c r="B6299" s="10" t="s">
        <v>3164</v>
      </c>
      <c r="C6299" s="53">
        <v>1.008</v>
      </c>
      <c r="D6299" s="53">
        <v>0</v>
      </c>
      <c r="E6299" s="55">
        <v>1E-3</v>
      </c>
      <c r="F6299" s="53">
        <v>1.0069999999999999</v>
      </c>
      <c r="G6299" s="53">
        <v>1.2769999999999999</v>
      </c>
    </row>
    <row r="6300" spans="1:7" x14ac:dyDescent="0.15">
      <c r="A6300" s="52">
        <v>2550</v>
      </c>
      <c r="B6300" s="11" t="s">
        <v>874</v>
      </c>
      <c r="C6300" s="52">
        <v>1.008</v>
      </c>
      <c r="D6300" s="52">
        <v>1.0329999999999999</v>
      </c>
      <c r="E6300" s="54">
        <v>1E-3</v>
      </c>
      <c r="F6300" s="52">
        <v>1.0069999999999999</v>
      </c>
      <c r="G6300" s="52">
        <v>1.032</v>
      </c>
    </row>
    <row r="6301" spans="1:7" x14ac:dyDescent="0.15">
      <c r="A6301" s="53">
        <v>160617</v>
      </c>
      <c r="B6301" s="10" t="s">
        <v>3165</v>
      </c>
      <c r="C6301" s="53">
        <v>1.008</v>
      </c>
      <c r="D6301" s="53">
        <v>1.466</v>
      </c>
      <c r="E6301" s="55">
        <v>1E-3</v>
      </c>
      <c r="F6301" s="53">
        <v>1.0069999999999999</v>
      </c>
      <c r="G6301" s="53">
        <v>1.4650000000000001</v>
      </c>
    </row>
    <row r="6302" spans="1:7" x14ac:dyDescent="0.15">
      <c r="A6302" s="52">
        <v>3845</v>
      </c>
      <c r="B6302" s="11" t="s">
        <v>3166</v>
      </c>
      <c r="C6302" s="52">
        <v>1.1094999999999999</v>
      </c>
      <c r="D6302" s="52">
        <v>1.1094999999999999</v>
      </c>
      <c r="E6302" s="54">
        <v>1E-3</v>
      </c>
      <c r="F6302" s="52">
        <v>1.1084000000000001</v>
      </c>
      <c r="G6302" s="52">
        <v>1.1084000000000001</v>
      </c>
    </row>
    <row r="6303" spans="1:7" x14ac:dyDescent="0.15">
      <c r="A6303" s="53">
        <v>4914</v>
      </c>
      <c r="B6303" s="10" t="s">
        <v>3167</v>
      </c>
      <c r="C6303" s="53">
        <v>1.0086999999999999</v>
      </c>
      <c r="D6303" s="53">
        <v>1.0086999999999999</v>
      </c>
      <c r="E6303" s="55">
        <v>1E-3</v>
      </c>
      <c r="F6303" s="53">
        <v>1.0077</v>
      </c>
      <c r="G6303" s="53">
        <v>1.0077</v>
      </c>
    </row>
    <row r="6304" spans="1:7" x14ac:dyDescent="0.15">
      <c r="A6304" s="52">
        <v>1862</v>
      </c>
      <c r="B6304" s="11" t="s">
        <v>3168</v>
      </c>
      <c r="C6304" s="52">
        <v>1.0089999999999999</v>
      </c>
      <c r="D6304" s="52">
        <v>1.089</v>
      </c>
      <c r="E6304" s="54">
        <v>1E-3</v>
      </c>
      <c r="F6304" s="52">
        <v>1.008</v>
      </c>
      <c r="G6304" s="52">
        <v>1.0880000000000001</v>
      </c>
    </row>
    <row r="6305" spans="1:7" x14ac:dyDescent="0.15">
      <c r="A6305" s="53">
        <v>2931</v>
      </c>
      <c r="B6305" s="10" t="s">
        <v>875</v>
      </c>
      <c r="C6305" s="53">
        <v>1.0089999999999999</v>
      </c>
      <c r="D6305" s="53">
        <v>1.0089999999999999</v>
      </c>
      <c r="E6305" s="55">
        <v>1E-3</v>
      </c>
      <c r="F6305" s="53">
        <v>1.008</v>
      </c>
      <c r="G6305" s="53">
        <v>1.008</v>
      </c>
    </row>
    <row r="6306" spans="1:7" x14ac:dyDescent="0.15">
      <c r="A6306" s="52">
        <v>27</v>
      </c>
      <c r="B6306" s="11" t="s">
        <v>3169</v>
      </c>
      <c r="C6306" s="52">
        <v>1.0089999999999999</v>
      </c>
      <c r="D6306" s="52">
        <v>1.321</v>
      </c>
      <c r="E6306" s="54">
        <v>1E-3</v>
      </c>
      <c r="F6306" s="52">
        <v>1.008</v>
      </c>
      <c r="G6306" s="52">
        <v>1.32</v>
      </c>
    </row>
    <row r="6307" spans="1:7" x14ac:dyDescent="0.15">
      <c r="A6307" s="53">
        <v>161627</v>
      </c>
      <c r="B6307" s="10" t="s">
        <v>3170</v>
      </c>
      <c r="C6307" s="53">
        <v>1.0089999999999999</v>
      </c>
      <c r="D6307" s="53">
        <v>1.147</v>
      </c>
      <c r="E6307" s="55">
        <v>1E-3</v>
      </c>
      <c r="F6307" s="53">
        <v>1.008</v>
      </c>
      <c r="G6307" s="53">
        <v>1.1459999999999999</v>
      </c>
    </row>
    <row r="6308" spans="1:7" x14ac:dyDescent="0.15">
      <c r="A6308" s="52">
        <v>4913</v>
      </c>
      <c r="B6308" s="11" t="s">
        <v>3171</v>
      </c>
      <c r="C6308" s="52">
        <v>1.0093000000000001</v>
      </c>
      <c r="D6308" s="52">
        <v>1.0093000000000001</v>
      </c>
      <c r="E6308" s="54">
        <v>1E-3</v>
      </c>
      <c r="F6308" s="52">
        <v>1.0083</v>
      </c>
      <c r="G6308" s="52">
        <v>1.0083</v>
      </c>
    </row>
    <row r="6309" spans="1:7" x14ac:dyDescent="0.15">
      <c r="A6309" s="53">
        <v>2569</v>
      </c>
      <c r="B6309" s="10" t="s">
        <v>876</v>
      </c>
      <c r="C6309" s="53">
        <v>1.01</v>
      </c>
      <c r="D6309" s="53">
        <v>1.0149999999999999</v>
      </c>
      <c r="E6309" s="55">
        <v>1E-3</v>
      </c>
      <c r="F6309" s="53">
        <v>1.0089999999999999</v>
      </c>
      <c r="G6309" s="53">
        <v>1.014</v>
      </c>
    </row>
    <row r="6310" spans="1:7" x14ac:dyDescent="0.15">
      <c r="A6310" s="52">
        <v>4993</v>
      </c>
      <c r="B6310" s="11" t="s">
        <v>3172</v>
      </c>
      <c r="C6310" s="52">
        <v>1.0103</v>
      </c>
      <c r="D6310" s="52">
        <v>1.0103</v>
      </c>
      <c r="E6310" s="54">
        <v>1E-3</v>
      </c>
      <c r="F6310" s="52">
        <v>1.0093000000000001</v>
      </c>
      <c r="G6310" s="52">
        <v>1.0093000000000001</v>
      </c>
    </row>
    <row r="6311" spans="1:7" x14ac:dyDescent="0.15">
      <c r="A6311" s="53">
        <v>161626</v>
      </c>
      <c r="B6311" s="10" t="s">
        <v>3173</v>
      </c>
      <c r="C6311" s="53">
        <v>1.012</v>
      </c>
      <c r="D6311" s="53">
        <v>1.6120000000000001</v>
      </c>
      <c r="E6311" s="55">
        <v>1E-3</v>
      </c>
      <c r="F6311" s="53">
        <v>1.0109999999999999</v>
      </c>
      <c r="G6311" s="53">
        <v>1.61</v>
      </c>
    </row>
    <row r="6312" spans="1:7" x14ac:dyDescent="0.15">
      <c r="A6312" s="52">
        <v>4555</v>
      </c>
      <c r="B6312" s="11" t="s">
        <v>3174</v>
      </c>
      <c r="C6312" s="52">
        <v>1.012</v>
      </c>
      <c r="D6312" s="52">
        <v>1.024</v>
      </c>
      <c r="E6312" s="54">
        <v>1E-3</v>
      </c>
      <c r="F6312" s="52">
        <v>1.0109999999999999</v>
      </c>
      <c r="G6312" s="52">
        <v>1.0229999999999999</v>
      </c>
    </row>
    <row r="6313" spans="1:7" x14ac:dyDescent="0.15">
      <c r="A6313" s="53">
        <v>2336</v>
      </c>
      <c r="B6313" s="10" t="s">
        <v>877</v>
      </c>
      <c r="C6313" s="53">
        <v>1.012</v>
      </c>
      <c r="D6313" s="53">
        <v>1.018</v>
      </c>
      <c r="E6313" s="55">
        <v>1E-3</v>
      </c>
      <c r="F6313" s="53">
        <v>1.0109999999999999</v>
      </c>
      <c r="G6313" s="53">
        <v>1.0169999999999999</v>
      </c>
    </row>
    <row r="6314" spans="1:7" x14ac:dyDescent="0.15">
      <c r="A6314" s="52">
        <v>2412</v>
      </c>
      <c r="B6314" s="11" t="s">
        <v>878</v>
      </c>
      <c r="C6314" s="52">
        <v>1.0129999999999999</v>
      </c>
      <c r="D6314" s="52">
        <v>1.0129999999999999</v>
      </c>
      <c r="E6314" s="54">
        <v>1E-3</v>
      </c>
      <c r="F6314" s="52">
        <v>1.012</v>
      </c>
      <c r="G6314" s="52">
        <v>1.012</v>
      </c>
    </row>
    <row r="6315" spans="1:7" ht="31" x14ac:dyDescent="0.15">
      <c r="A6315" s="53">
        <v>2764</v>
      </c>
      <c r="B6315" s="10" t="s">
        <v>3175</v>
      </c>
      <c r="C6315" s="53">
        <v>1.0129999999999999</v>
      </c>
      <c r="D6315" s="53">
        <v>1.0129999999999999</v>
      </c>
      <c r="E6315" s="55">
        <v>1E-3</v>
      </c>
      <c r="F6315" s="53">
        <v>1.012</v>
      </c>
      <c r="G6315" s="53">
        <v>1.012</v>
      </c>
    </row>
    <row r="6316" spans="1:7" x14ac:dyDescent="0.15">
      <c r="A6316" s="52">
        <v>398051</v>
      </c>
      <c r="B6316" s="11" t="s">
        <v>879</v>
      </c>
      <c r="C6316" s="52">
        <v>1.0129999999999999</v>
      </c>
      <c r="D6316" s="52">
        <v>1.0129999999999999</v>
      </c>
      <c r="E6316" s="54">
        <v>1E-3</v>
      </c>
      <c r="F6316" s="52">
        <v>1.012</v>
      </c>
      <c r="G6316" s="52">
        <v>1.012</v>
      </c>
    </row>
    <row r="6317" spans="1:7" x14ac:dyDescent="0.15">
      <c r="A6317" s="53">
        <v>3433</v>
      </c>
      <c r="B6317" s="10" t="s">
        <v>3176</v>
      </c>
      <c r="C6317" s="53">
        <v>1.1160000000000001</v>
      </c>
      <c r="D6317" s="53">
        <v>1.1160000000000001</v>
      </c>
      <c r="E6317" s="55">
        <v>1E-3</v>
      </c>
      <c r="F6317" s="53">
        <v>1.1149</v>
      </c>
      <c r="G6317" s="53">
        <v>1.1149</v>
      </c>
    </row>
    <row r="6318" spans="1:7" x14ac:dyDescent="0.15">
      <c r="A6318" s="52">
        <v>1946</v>
      </c>
      <c r="B6318" s="11" t="s">
        <v>3177</v>
      </c>
      <c r="C6318" s="52">
        <v>1.0149999999999999</v>
      </c>
      <c r="D6318" s="52">
        <v>1.0549999999999999</v>
      </c>
      <c r="E6318" s="54">
        <v>1E-3</v>
      </c>
      <c r="F6318" s="52">
        <v>1.014</v>
      </c>
      <c r="G6318" s="52">
        <v>1.054</v>
      </c>
    </row>
    <row r="6319" spans="1:7" ht="31" x14ac:dyDescent="0.15">
      <c r="A6319" s="53">
        <v>3191</v>
      </c>
      <c r="B6319" s="10" t="s">
        <v>3178</v>
      </c>
      <c r="C6319" s="53">
        <v>1.0149999999999999</v>
      </c>
      <c r="D6319" s="53">
        <v>1.0149999999999999</v>
      </c>
      <c r="E6319" s="55">
        <v>1E-3</v>
      </c>
      <c r="F6319" s="53">
        <v>1.014</v>
      </c>
      <c r="G6319" s="53">
        <v>1.014</v>
      </c>
    </row>
    <row r="6320" spans="1:7" x14ac:dyDescent="0.15">
      <c r="A6320" s="52">
        <v>163827</v>
      </c>
      <c r="B6320" s="11" t="s">
        <v>880</v>
      </c>
      <c r="C6320" s="52">
        <v>1.0149999999999999</v>
      </c>
      <c r="D6320" s="52">
        <v>1.155</v>
      </c>
      <c r="E6320" s="54">
        <v>1E-3</v>
      </c>
      <c r="F6320" s="52">
        <v>1.014</v>
      </c>
      <c r="G6320" s="52">
        <v>1.1539999999999999</v>
      </c>
    </row>
    <row r="6321" spans="1:7" x14ac:dyDescent="0.15">
      <c r="A6321" s="53">
        <v>550018</v>
      </c>
      <c r="B6321" s="10" t="s">
        <v>3179</v>
      </c>
      <c r="C6321" s="53">
        <v>1.0149999999999999</v>
      </c>
      <c r="D6321" s="53">
        <v>1.371</v>
      </c>
      <c r="E6321" s="55">
        <v>1E-3</v>
      </c>
      <c r="F6321" s="53">
        <v>1.014</v>
      </c>
      <c r="G6321" s="53">
        <v>1.37</v>
      </c>
    </row>
    <row r="6322" spans="1:7" ht="31" x14ac:dyDescent="0.15">
      <c r="A6322" s="52">
        <v>4618</v>
      </c>
      <c r="B6322" s="11" t="s">
        <v>3180</v>
      </c>
      <c r="C6322" s="52">
        <v>1.016</v>
      </c>
      <c r="D6322" s="52">
        <v>1.016</v>
      </c>
      <c r="E6322" s="54">
        <v>1E-3</v>
      </c>
      <c r="F6322" s="52">
        <v>1.0149999999999999</v>
      </c>
      <c r="G6322" s="52">
        <v>1.0149999999999999</v>
      </c>
    </row>
    <row r="6323" spans="1:7" x14ac:dyDescent="0.15">
      <c r="A6323" s="53">
        <v>3432</v>
      </c>
      <c r="B6323" s="10" t="s">
        <v>3181</v>
      </c>
      <c r="C6323" s="53">
        <v>1.1175999999999999</v>
      </c>
      <c r="D6323" s="53">
        <v>1.1175999999999999</v>
      </c>
      <c r="E6323" s="55">
        <v>1E-3</v>
      </c>
      <c r="F6323" s="53">
        <v>1.1165</v>
      </c>
      <c r="G6323" s="53">
        <v>1.1165</v>
      </c>
    </row>
    <row r="6324" spans="1:7" x14ac:dyDescent="0.15">
      <c r="A6324" s="52">
        <v>2814</v>
      </c>
      <c r="B6324" s="11" t="s">
        <v>3182</v>
      </c>
      <c r="C6324" s="52">
        <v>1.0169999999999999</v>
      </c>
      <c r="D6324" s="52">
        <v>1.0169999999999999</v>
      </c>
      <c r="E6324" s="54">
        <v>1E-3</v>
      </c>
      <c r="F6324" s="52">
        <v>1.016</v>
      </c>
      <c r="G6324" s="52">
        <v>1.016</v>
      </c>
    </row>
    <row r="6325" spans="1:7" x14ac:dyDescent="0.15">
      <c r="A6325" s="53">
        <v>998</v>
      </c>
      <c r="B6325" s="10" t="s">
        <v>3183</v>
      </c>
      <c r="C6325" s="53">
        <v>1.018</v>
      </c>
      <c r="D6325" s="53">
        <v>1.044</v>
      </c>
      <c r="E6325" s="55">
        <v>1E-3</v>
      </c>
      <c r="F6325" s="53">
        <v>1.0169999999999999</v>
      </c>
      <c r="G6325" s="53">
        <v>1.0429999999999999</v>
      </c>
    </row>
    <row r="6326" spans="1:7" ht="31" x14ac:dyDescent="0.15">
      <c r="A6326" s="52">
        <v>2763</v>
      </c>
      <c r="B6326" s="11" t="s">
        <v>3184</v>
      </c>
      <c r="C6326" s="52">
        <v>1.018</v>
      </c>
      <c r="D6326" s="52">
        <v>1.018</v>
      </c>
      <c r="E6326" s="54">
        <v>1E-3</v>
      </c>
      <c r="F6326" s="52">
        <v>1.0169999999999999</v>
      </c>
      <c r="G6326" s="52">
        <v>1.0169999999999999</v>
      </c>
    </row>
    <row r="6327" spans="1:7" x14ac:dyDescent="0.15">
      <c r="A6327" s="53">
        <v>2462</v>
      </c>
      <c r="B6327" s="10" t="s">
        <v>3185</v>
      </c>
      <c r="C6327" s="53">
        <v>1.0189999999999999</v>
      </c>
      <c r="D6327" s="53">
        <v>1.1140000000000001</v>
      </c>
      <c r="E6327" s="55">
        <v>1E-3</v>
      </c>
      <c r="F6327" s="53">
        <v>1.018</v>
      </c>
      <c r="G6327" s="53">
        <v>1.113</v>
      </c>
    </row>
    <row r="6328" spans="1:7" x14ac:dyDescent="0.15">
      <c r="A6328" s="52">
        <v>2658</v>
      </c>
      <c r="B6328" s="11" t="s">
        <v>3186</v>
      </c>
      <c r="C6328" s="52">
        <v>1.0189999999999999</v>
      </c>
      <c r="D6328" s="52">
        <v>1.0189999999999999</v>
      </c>
      <c r="E6328" s="54">
        <v>1E-3</v>
      </c>
      <c r="F6328" s="52">
        <v>1.018</v>
      </c>
      <c r="G6328" s="52">
        <v>1.018</v>
      </c>
    </row>
    <row r="6329" spans="1:7" ht="31" x14ac:dyDescent="0.15">
      <c r="A6329" s="53">
        <v>2721</v>
      </c>
      <c r="B6329" s="10" t="s">
        <v>3187</v>
      </c>
      <c r="C6329" s="53">
        <v>1.02</v>
      </c>
      <c r="D6329" s="53">
        <v>1.02</v>
      </c>
      <c r="E6329" s="55">
        <v>1E-3</v>
      </c>
      <c r="F6329" s="53">
        <v>1.0189999999999999</v>
      </c>
      <c r="G6329" s="53">
        <v>1.0189999999999999</v>
      </c>
    </row>
    <row r="6330" spans="1:7" x14ac:dyDescent="0.15">
      <c r="A6330" s="52">
        <v>20012</v>
      </c>
      <c r="B6330" s="11" t="s">
        <v>3188</v>
      </c>
      <c r="C6330" s="52">
        <v>1.02</v>
      </c>
      <c r="D6330" s="52">
        <v>1.7769999999999999</v>
      </c>
      <c r="E6330" s="54">
        <v>1E-3</v>
      </c>
      <c r="F6330" s="52">
        <v>1.0189999999999999</v>
      </c>
      <c r="G6330" s="52">
        <v>1.776</v>
      </c>
    </row>
    <row r="6331" spans="1:7" x14ac:dyDescent="0.15">
      <c r="A6331" s="53">
        <v>1493</v>
      </c>
      <c r="B6331" s="10" t="s">
        <v>3189</v>
      </c>
      <c r="C6331" s="53">
        <v>1.9394</v>
      </c>
      <c r="D6331" s="53">
        <v>1.9394</v>
      </c>
      <c r="E6331" s="55">
        <v>1E-3</v>
      </c>
      <c r="F6331" s="53">
        <v>1.9375</v>
      </c>
      <c r="G6331" s="53">
        <v>1.9375</v>
      </c>
    </row>
    <row r="6332" spans="1:7" x14ac:dyDescent="0.15">
      <c r="A6332" s="52">
        <v>2461</v>
      </c>
      <c r="B6332" s="11" t="s">
        <v>3190</v>
      </c>
      <c r="C6332" s="52">
        <v>1.0209999999999999</v>
      </c>
      <c r="D6332" s="52">
        <v>1.1160000000000001</v>
      </c>
      <c r="E6332" s="54">
        <v>1E-3</v>
      </c>
      <c r="F6332" s="52">
        <v>1.02</v>
      </c>
      <c r="G6332" s="52">
        <v>1.115</v>
      </c>
    </row>
    <row r="6333" spans="1:7" x14ac:dyDescent="0.15">
      <c r="A6333" s="53">
        <v>2454</v>
      </c>
      <c r="B6333" s="10" t="s">
        <v>3191</v>
      </c>
      <c r="C6333" s="53">
        <v>1.0209999999999999</v>
      </c>
      <c r="D6333" s="53">
        <v>1.0209999999999999</v>
      </c>
      <c r="E6333" s="55">
        <v>1E-3</v>
      </c>
      <c r="F6333" s="53">
        <v>1.02</v>
      </c>
      <c r="G6333" s="53">
        <v>1.02</v>
      </c>
    </row>
    <row r="6334" spans="1:7" x14ac:dyDescent="0.15">
      <c r="A6334" s="52">
        <v>2717</v>
      </c>
      <c r="B6334" s="11" t="s">
        <v>3192</v>
      </c>
      <c r="C6334" s="52">
        <v>1.0209999999999999</v>
      </c>
      <c r="D6334" s="52">
        <v>1.071</v>
      </c>
      <c r="E6334" s="54">
        <v>1E-3</v>
      </c>
      <c r="F6334" s="52">
        <v>1.02</v>
      </c>
      <c r="G6334" s="52">
        <v>1.07</v>
      </c>
    </row>
    <row r="6335" spans="1:7" x14ac:dyDescent="0.15">
      <c r="A6335" s="53">
        <v>1563</v>
      </c>
      <c r="B6335" s="10" t="s">
        <v>881</v>
      </c>
      <c r="C6335" s="53">
        <v>1.022</v>
      </c>
      <c r="D6335" s="53">
        <v>1.022</v>
      </c>
      <c r="E6335" s="55">
        <v>1E-3</v>
      </c>
      <c r="F6335" s="53">
        <v>1.0209999999999999</v>
      </c>
      <c r="G6335" s="53">
        <v>1.0209999999999999</v>
      </c>
    </row>
    <row r="6336" spans="1:7" x14ac:dyDescent="0.15">
      <c r="A6336" s="52">
        <v>3456</v>
      </c>
      <c r="B6336" s="11" t="s">
        <v>882</v>
      </c>
      <c r="C6336" s="52">
        <v>1.022</v>
      </c>
      <c r="D6336" s="52">
        <v>1.2170000000000001</v>
      </c>
      <c r="E6336" s="54">
        <v>1E-3</v>
      </c>
      <c r="F6336" s="52">
        <v>1.0209999999999999</v>
      </c>
      <c r="G6336" s="52">
        <v>1.216</v>
      </c>
    </row>
    <row r="6337" spans="1:7" x14ac:dyDescent="0.15">
      <c r="A6337" s="53">
        <v>360011</v>
      </c>
      <c r="B6337" s="10" t="s">
        <v>883</v>
      </c>
      <c r="C6337" s="53">
        <v>1.0229999999999999</v>
      </c>
      <c r="D6337" s="53">
        <v>1.958</v>
      </c>
      <c r="E6337" s="55">
        <v>1E-3</v>
      </c>
      <c r="F6337" s="53">
        <v>1.022</v>
      </c>
      <c r="G6337" s="53">
        <v>1.9570000000000001</v>
      </c>
    </row>
    <row r="6338" spans="1:7" x14ac:dyDescent="0.15">
      <c r="A6338" s="52">
        <v>2681</v>
      </c>
      <c r="B6338" s="11" t="s">
        <v>3193</v>
      </c>
      <c r="C6338" s="52">
        <v>1.0229999999999999</v>
      </c>
      <c r="D6338" s="52">
        <v>1.0229999999999999</v>
      </c>
      <c r="E6338" s="54">
        <v>1E-3</v>
      </c>
      <c r="F6338" s="52">
        <v>1.022</v>
      </c>
      <c r="G6338" s="52">
        <v>1.022</v>
      </c>
    </row>
    <row r="6339" spans="1:7" ht="31" x14ac:dyDescent="0.15">
      <c r="A6339" s="53">
        <v>163824</v>
      </c>
      <c r="B6339" s="10" t="s">
        <v>3194</v>
      </c>
      <c r="C6339" s="53">
        <v>1.0229999999999999</v>
      </c>
      <c r="D6339" s="53">
        <v>1.3149999999999999</v>
      </c>
      <c r="E6339" s="55">
        <v>1E-3</v>
      </c>
      <c r="F6339" s="53">
        <v>1.022</v>
      </c>
      <c r="G6339" s="53">
        <v>1.3140000000000001</v>
      </c>
    </row>
    <row r="6340" spans="1:7" x14ac:dyDescent="0.15">
      <c r="A6340" s="52">
        <v>1817</v>
      </c>
      <c r="B6340" s="11" t="s">
        <v>3195</v>
      </c>
      <c r="C6340" s="52">
        <v>1.0229999999999999</v>
      </c>
      <c r="D6340" s="52">
        <v>1.0229999999999999</v>
      </c>
      <c r="E6340" s="54">
        <v>1E-3</v>
      </c>
      <c r="F6340" s="52">
        <v>1.022</v>
      </c>
      <c r="G6340" s="52">
        <v>1.022</v>
      </c>
    </row>
    <row r="6341" spans="1:7" x14ac:dyDescent="0.15">
      <c r="A6341" s="53">
        <v>2282</v>
      </c>
      <c r="B6341" s="10" t="s">
        <v>884</v>
      </c>
      <c r="C6341" s="53">
        <v>1.024</v>
      </c>
      <c r="D6341" s="53">
        <v>1.024</v>
      </c>
      <c r="E6341" s="55">
        <v>1E-3</v>
      </c>
      <c r="F6341" s="53">
        <v>1.0229999999999999</v>
      </c>
      <c r="G6341" s="53">
        <v>1.0229999999999999</v>
      </c>
    </row>
    <row r="6342" spans="1:7" x14ac:dyDescent="0.15">
      <c r="A6342" s="52">
        <v>2813</v>
      </c>
      <c r="B6342" s="11" t="s">
        <v>3196</v>
      </c>
      <c r="C6342" s="52">
        <v>1.024</v>
      </c>
      <c r="D6342" s="52">
        <v>1.024</v>
      </c>
      <c r="E6342" s="54">
        <v>1E-3</v>
      </c>
      <c r="F6342" s="52">
        <v>1.0229999999999999</v>
      </c>
      <c r="G6342" s="52">
        <v>1.0229999999999999</v>
      </c>
    </row>
    <row r="6343" spans="1:7" ht="31" x14ac:dyDescent="0.15">
      <c r="A6343" s="53">
        <v>3190</v>
      </c>
      <c r="B6343" s="10" t="s">
        <v>3197</v>
      </c>
      <c r="C6343" s="53">
        <v>1.024</v>
      </c>
      <c r="D6343" s="53">
        <v>1.024</v>
      </c>
      <c r="E6343" s="55">
        <v>1E-3</v>
      </c>
      <c r="F6343" s="53">
        <v>1.0229999999999999</v>
      </c>
      <c r="G6343" s="53">
        <v>1.0229999999999999</v>
      </c>
    </row>
    <row r="6344" spans="1:7" x14ac:dyDescent="0.15">
      <c r="A6344" s="52">
        <v>398</v>
      </c>
      <c r="B6344" s="11" t="s">
        <v>885</v>
      </c>
      <c r="C6344" s="52">
        <v>1.0249999999999999</v>
      </c>
      <c r="D6344" s="52">
        <v>1.25</v>
      </c>
      <c r="E6344" s="54">
        <v>1E-3</v>
      </c>
      <c r="F6344" s="52">
        <v>1.024</v>
      </c>
      <c r="G6344" s="52">
        <v>1.2490000000000001</v>
      </c>
    </row>
    <row r="6345" spans="1:7" x14ac:dyDescent="0.15">
      <c r="A6345" s="53">
        <v>1945</v>
      </c>
      <c r="B6345" s="10" t="s">
        <v>3198</v>
      </c>
      <c r="C6345" s="53">
        <v>1.0249999999999999</v>
      </c>
      <c r="D6345" s="53">
        <v>1.0649999999999999</v>
      </c>
      <c r="E6345" s="55">
        <v>1E-3</v>
      </c>
      <c r="F6345" s="53">
        <v>1.024</v>
      </c>
      <c r="G6345" s="53">
        <v>1.0640000000000001</v>
      </c>
    </row>
    <row r="6346" spans="1:7" x14ac:dyDescent="0.15">
      <c r="A6346" s="52">
        <v>293</v>
      </c>
      <c r="B6346" s="11" t="s">
        <v>3199</v>
      </c>
      <c r="C6346" s="52">
        <v>1.0249999999999999</v>
      </c>
      <c r="D6346" s="52">
        <v>1.401</v>
      </c>
      <c r="E6346" s="54">
        <v>1E-3</v>
      </c>
      <c r="F6346" s="52">
        <v>1.024</v>
      </c>
      <c r="G6346" s="52">
        <v>1.401</v>
      </c>
    </row>
    <row r="6347" spans="1:7" ht="31" x14ac:dyDescent="0.15">
      <c r="A6347" s="53">
        <v>2720</v>
      </c>
      <c r="B6347" s="10" t="s">
        <v>3200</v>
      </c>
      <c r="C6347" s="53">
        <v>1.0249999999999999</v>
      </c>
      <c r="D6347" s="53">
        <v>1.0249999999999999</v>
      </c>
      <c r="E6347" s="55">
        <v>1E-3</v>
      </c>
      <c r="F6347" s="53">
        <v>1.024</v>
      </c>
      <c r="G6347" s="53">
        <v>1.024</v>
      </c>
    </row>
    <row r="6348" spans="1:7" ht="31" x14ac:dyDescent="0.15">
      <c r="A6348" s="52">
        <v>1823</v>
      </c>
      <c r="B6348" s="11" t="s">
        <v>3201</v>
      </c>
      <c r="C6348" s="52">
        <v>1.026</v>
      </c>
      <c r="D6348" s="52">
        <v>1.091</v>
      </c>
      <c r="E6348" s="54">
        <v>1E-3</v>
      </c>
      <c r="F6348" s="52">
        <v>1.0249999999999999</v>
      </c>
      <c r="G6348" s="52">
        <v>1.0900000000000001</v>
      </c>
    </row>
    <row r="6349" spans="1:7" x14ac:dyDescent="0.15">
      <c r="A6349" s="53">
        <v>1711</v>
      </c>
      <c r="B6349" s="10" t="s">
        <v>3202</v>
      </c>
      <c r="C6349" s="53">
        <v>1.026</v>
      </c>
      <c r="D6349" s="53">
        <v>1.085</v>
      </c>
      <c r="E6349" s="55">
        <v>1E-3</v>
      </c>
      <c r="F6349" s="53">
        <v>1.0249999999999999</v>
      </c>
      <c r="G6349" s="53">
        <v>1.0840000000000001</v>
      </c>
    </row>
    <row r="6350" spans="1:7" x14ac:dyDescent="0.15">
      <c r="A6350" s="52">
        <v>310379</v>
      </c>
      <c r="B6350" s="11" t="s">
        <v>3203</v>
      </c>
      <c r="C6350" s="52">
        <v>1.026</v>
      </c>
      <c r="D6350" s="52">
        <v>1.466</v>
      </c>
      <c r="E6350" s="54">
        <v>1E-3</v>
      </c>
      <c r="F6350" s="52">
        <v>1.0249999999999999</v>
      </c>
      <c r="G6350" s="52">
        <v>1.4650000000000001</v>
      </c>
    </row>
    <row r="6351" spans="1:7" x14ac:dyDescent="0.15">
      <c r="A6351" s="53">
        <v>1771</v>
      </c>
      <c r="B6351" s="10" t="s">
        <v>886</v>
      </c>
      <c r="C6351" s="53">
        <v>1.026</v>
      </c>
      <c r="D6351" s="53">
        <v>1.026</v>
      </c>
      <c r="E6351" s="55">
        <v>1E-3</v>
      </c>
      <c r="F6351" s="53">
        <v>1.0249999999999999</v>
      </c>
      <c r="G6351" s="53">
        <v>1.0249999999999999</v>
      </c>
    </row>
    <row r="6352" spans="1:7" x14ac:dyDescent="0.15">
      <c r="A6352" s="52">
        <v>2140</v>
      </c>
      <c r="B6352" s="11" t="s">
        <v>887</v>
      </c>
      <c r="C6352" s="52">
        <v>1.0269999999999999</v>
      </c>
      <c r="D6352" s="52">
        <v>1.0269999999999999</v>
      </c>
      <c r="E6352" s="54">
        <v>1E-3</v>
      </c>
      <c r="F6352" s="52">
        <v>1.026</v>
      </c>
      <c r="G6352" s="52">
        <v>1.026</v>
      </c>
    </row>
    <row r="6353" spans="1:7" x14ac:dyDescent="0.15">
      <c r="A6353" s="53">
        <v>502006</v>
      </c>
      <c r="B6353" s="10" t="s">
        <v>888</v>
      </c>
      <c r="C6353" s="53">
        <v>1.1296999999999999</v>
      </c>
      <c r="D6353" s="53">
        <v>0</v>
      </c>
      <c r="E6353" s="55">
        <v>1E-3</v>
      </c>
      <c r="F6353" s="53">
        <v>1.1286</v>
      </c>
      <c r="G6353" s="53">
        <v>0</v>
      </c>
    </row>
    <row r="6354" spans="1:7" x14ac:dyDescent="0.15">
      <c r="A6354" s="52">
        <v>360014</v>
      </c>
      <c r="B6354" s="11" t="s">
        <v>3204</v>
      </c>
      <c r="C6354" s="52">
        <v>1.0269999999999999</v>
      </c>
      <c r="D6354" s="52">
        <v>1.339</v>
      </c>
      <c r="E6354" s="54">
        <v>1E-3</v>
      </c>
      <c r="F6354" s="52">
        <v>1.026</v>
      </c>
      <c r="G6354" s="52">
        <v>1.3380000000000001</v>
      </c>
    </row>
    <row r="6355" spans="1:7" x14ac:dyDescent="0.15">
      <c r="A6355" s="53">
        <v>2825</v>
      </c>
      <c r="B6355" s="10" t="s">
        <v>889</v>
      </c>
      <c r="C6355" s="53">
        <v>1.028</v>
      </c>
      <c r="D6355" s="53">
        <v>1.028</v>
      </c>
      <c r="E6355" s="55">
        <v>1E-3</v>
      </c>
      <c r="F6355" s="53">
        <v>1.0269999999999999</v>
      </c>
      <c r="G6355" s="53">
        <v>1.0269999999999999</v>
      </c>
    </row>
    <row r="6356" spans="1:7" x14ac:dyDescent="0.15">
      <c r="A6356" s="52">
        <v>1710</v>
      </c>
      <c r="B6356" s="11" t="s">
        <v>3205</v>
      </c>
      <c r="C6356" s="52">
        <v>1.028</v>
      </c>
      <c r="D6356" s="52">
        <v>1.0880000000000001</v>
      </c>
      <c r="E6356" s="54">
        <v>1E-3</v>
      </c>
      <c r="F6356" s="52">
        <v>1.0269999999999999</v>
      </c>
      <c r="G6356" s="52">
        <v>1.087</v>
      </c>
    </row>
    <row r="6357" spans="1:7" x14ac:dyDescent="0.15">
      <c r="A6357" s="53">
        <v>2615</v>
      </c>
      <c r="B6357" s="10" t="s">
        <v>3206</v>
      </c>
      <c r="C6357" s="53">
        <v>1.028</v>
      </c>
      <c r="D6357" s="53">
        <v>1.111</v>
      </c>
      <c r="E6357" s="55">
        <v>1E-3</v>
      </c>
      <c r="F6357" s="53">
        <v>1.0269999999999999</v>
      </c>
      <c r="G6357" s="53">
        <v>1.1100000000000001</v>
      </c>
    </row>
    <row r="6358" spans="1:7" x14ac:dyDescent="0.15">
      <c r="A6358" s="52">
        <v>2614</v>
      </c>
      <c r="B6358" s="11" t="s">
        <v>3207</v>
      </c>
      <c r="C6358" s="52">
        <v>1.028</v>
      </c>
      <c r="D6358" s="52">
        <v>1.111</v>
      </c>
      <c r="E6358" s="54">
        <v>1E-3</v>
      </c>
      <c r="F6358" s="52">
        <v>1.0269999999999999</v>
      </c>
      <c r="G6358" s="52">
        <v>1.1100000000000001</v>
      </c>
    </row>
    <row r="6359" spans="1:7" x14ac:dyDescent="0.15">
      <c r="A6359" s="53">
        <v>3906</v>
      </c>
      <c r="B6359" s="10" t="s">
        <v>3208</v>
      </c>
      <c r="C6359" s="53">
        <v>1.1313</v>
      </c>
      <c r="D6359" s="53">
        <v>1.1313</v>
      </c>
      <c r="E6359" s="55">
        <v>1E-3</v>
      </c>
      <c r="F6359" s="53">
        <v>1.1302000000000001</v>
      </c>
      <c r="G6359" s="53">
        <v>1.1302000000000001</v>
      </c>
    </row>
    <row r="6360" spans="1:7" x14ac:dyDescent="0.15">
      <c r="A6360" s="52">
        <v>2657</v>
      </c>
      <c r="B6360" s="11" t="s">
        <v>3209</v>
      </c>
      <c r="C6360" s="52">
        <v>1.0289999999999999</v>
      </c>
      <c r="D6360" s="52">
        <v>1.0289999999999999</v>
      </c>
      <c r="E6360" s="54">
        <v>1E-3</v>
      </c>
      <c r="F6360" s="52">
        <v>1.028</v>
      </c>
      <c r="G6360" s="52">
        <v>1.028</v>
      </c>
    </row>
    <row r="6361" spans="1:7" x14ac:dyDescent="0.15">
      <c r="A6361" s="53">
        <v>2103</v>
      </c>
      <c r="B6361" s="10" t="s">
        <v>890</v>
      </c>
      <c r="C6361" s="53">
        <v>1.0289999999999999</v>
      </c>
      <c r="D6361" s="53">
        <v>1.0289999999999999</v>
      </c>
      <c r="E6361" s="55">
        <v>1E-3</v>
      </c>
      <c r="F6361" s="53">
        <v>1.028</v>
      </c>
      <c r="G6361" s="53">
        <v>1.028</v>
      </c>
    </row>
    <row r="6362" spans="1:7" x14ac:dyDescent="0.15">
      <c r="A6362" s="52">
        <v>519667</v>
      </c>
      <c r="B6362" s="11" t="s">
        <v>3210</v>
      </c>
      <c r="C6362" s="52">
        <v>1.0294000000000001</v>
      </c>
      <c r="D6362" s="52">
        <v>1.6454</v>
      </c>
      <c r="E6362" s="54">
        <v>1E-3</v>
      </c>
      <c r="F6362" s="52">
        <v>1.0284</v>
      </c>
      <c r="G6362" s="52">
        <v>1.6444000000000001</v>
      </c>
    </row>
    <row r="6363" spans="1:7" x14ac:dyDescent="0.15">
      <c r="A6363" s="53">
        <v>161823</v>
      </c>
      <c r="B6363" s="10" t="s">
        <v>3211</v>
      </c>
      <c r="C6363" s="53">
        <v>1.0309999999999999</v>
      </c>
      <c r="D6363" s="53">
        <v>1.0309999999999999</v>
      </c>
      <c r="E6363" s="55">
        <v>1E-3</v>
      </c>
      <c r="F6363" s="53">
        <v>1.03</v>
      </c>
      <c r="G6363" s="53">
        <v>1.03</v>
      </c>
    </row>
    <row r="6364" spans="1:7" x14ac:dyDescent="0.15">
      <c r="A6364" s="52">
        <v>1003</v>
      </c>
      <c r="B6364" s="11" t="s">
        <v>3212</v>
      </c>
      <c r="C6364" s="52">
        <v>1.0309999999999999</v>
      </c>
      <c r="D6364" s="52">
        <v>1.821</v>
      </c>
      <c r="E6364" s="54">
        <v>1E-3</v>
      </c>
      <c r="F6364" s="52">
        <v>1.03</v>
      </c>
      <c r="G6364" s="52">
        <v>1.82</v>
      </c>
    </row>
    <row r="6365" spans="1:7" x14ac:dyDescent="0.15">
      <c r="A6365" s="53">
        <v>4548</v>
      </c>
      <c r="B6365" s="10" t="s">
        <v>3213</v>
      </c>
      <c r="C6365" s="53">
        <v>1.0309999999999999</v>
      </c>
      <c r="D6365" s="53">
        <v>1.0720000000000001</v>
      </c>
      <c r="E6365" s="55">
        <v>1E-3</v>
      </c>
      <c r="F6365" s="53">
        <v>1.03</v>
      </c>
      <c r="G6365" s="53">
        <v>1.071</v>
      </c>
    </row>
    <row r="6366" spans="1:7" x14ac:dyDescent="0.15">
      <c r="A6366" s="52">
        <v>2712</v>
      </c>
      <c r="B6366" s="11" t="s">
        <v>3214</v>
      </c>
      <c r="C6366" s="52">
        <v>1.032</v>
      </c>
      <c r="D6366" s="52">
        <v>1.0620000000000001</v>
      </c>
      <c r="E6366" s="54">
        <v>1E-3</v>
      </c>
      <c r="F6366" s="52">
        <v>1.0309999999999999</v>
      </c>
      <c r="G6366" s="52">
        <v>1.0609999999999999</v>
      </c>
    </row>
    <row r="6367" spans="1:7" x14ac:dyDescent="0.15">
      <c r="A6367" s="53">
        <v>360013</v>
      </c>
      <c r="B6367" s="10" t="s">
        <v>3215</v>
      </c>
      <c r="C6367" s="53">
        <v>1.0329999999999999</v>
      </c>
      <c r="D6367" s="53">
        <v>1.3640000000000001</v>
      </c>
      <c r="E6367" s="55">
        <v>1E-3</v>
      </c>
      <c r="F6367" s="53">
        <v>1.032</v>
      </c>
      <c r="G6367" s="53">
        <v>1.363</v>
      </c>
    </row>
    <row r="6368" spans="1:7" x14ac:dyDescent="0.15">
      <c r="A6368" s="52">
        <v>125</v>
      </c>
      <c r="B6368" s="11" t="s">
        <v>3216</v>
      </c>
      <c r="C6368" s="52">
        <v>1.0329999999999999</v>
      </c>
      <c r="D6368" s="52">
        <v>1.3520000000000001</v>
      </c>
      <c r="E6368" s="54">
        <v>1E-3</v>
      </c>
      <c r="F6368" s="52">
        <v>1.032</v>
      </c>
      <c r="G6368" s="52">
        <v>1.351</v>
      </c>
    </row>
    <row r="6369" spans="1:7" x14ac:dyDescent="0.15">
      <c r="A6369" s="53">
        <v>2644</v>
      </c>
      <c r="B6369" s="10" t="s">
        <v>3217</v>
      </c>
      <c r="C6369" s="53">
        <v>1.0329999999999999</v>
      </c>
      <c r="D6369" s="53">
        <v>1.0329999999999999</v>
      </c>
      <c r="E6369" s="55">
        <v>1E-3</v>
      </c>
      <c r="F6369" s="53">
        <v>1.032</v>
      </c>
      <c r="G6369" s="53">
        <v>1.032</v>
      </c>
    </row>
    <row r="6370" spans="1:7" x14ac:dyDescent="0.15">
      <c r="A6370" s="52">
        <v>686869</v>
      </c>
      <c r="B6370" s="11" t="s">
        <v>3218</v>
      </c>
      <c r="C6370" s="52">
        <v>1.034</v>
      </c>
      <c r="D6370" s="52">
        <v>1.196</v>
      </c>
      <c r="E6370" s="54">
        <v>1E-3</v>
      </c>
      <c r="F6370" s="52">
        <v>1.0329999999999999</v>
      </c>
      <c r="G6370" s="52">
        <v>1.1950000000000001</v>
      </c>
    </row>
    <row r="6371" spans="1:7" x14ac:dyDescent="0.15">
      <c r="A6371" s="53">
        <v>1932</v>
      </c>
      <c r="B6371" s="10" t="s">
        <v>891</v>
      </c>
      <c r="C6371" s="53">
        <v>1.034</v>
      </c>
      <c r="D6371" s="53">
        <v>1.034</v>
      </c>
      <c r="E6371" s="55">
        <v>1E-3</v>
      </c>
      <c r="F6371" s="53">
        <v>1.0329999999999999</v>
      </c>
      <c r="G6371" s="53">
        <v>1.0329999999999999</v>
      </c>
    </row>
    <row r="6372" spans="1:7" x14ac:dyDescent="0.15">
      <c r="A6372" s="52">
        <v>4428</v>
      </c>
      <c r="B6372" s="11" t="s">
        <v>3219</v>
      </c>
      <c r="C6372" s="52">
        <v>1.036</v>
      </c>
      <c r="D6372" s="52">
        <v>1.036</v>
      </c>
      <c r="E6372" s="54">
        <v>1E-3</v>
      </c>
      <c r="F6372" s="52">
        <v>1.0349999999999999</v>
      </c>
      <c r="G6372" s="52">
        <v>1.0349999999999999</v>
      </c>
    </row>
    <row r="6373" spans="1:7" x14ac:dyDescent="0.15">
      <c r="A6373" s="53">
        <v>2470</v>
      </c>
      <c r="B6373" s="10" t="s">
        <v>3220</v>
      </c>
      <c r="C6373" s="53">
        <v>1.036</v>
      </c>
      <c r="D6373" s="53">
        <v>1.036</v>
      </c>
      <c r="E6373" s="55">
        <v>1E-3</v>
      </c>
      <c r="F6373" s="53">
        <v>1.0349999999999999</v>
      </c>
      <c r="G6373" s="53">
        <v>1.0349999999999999</v>
      </c>
    </row>
    <row r="6374" spans="1:7" ht="31" x14ac:dyDescent="0.15">
      <c r="A6374" s="52">
        <v>150009</v>
      </c>
      <c r="B6374" s="11" t="s">
        <v>3221</v>
      </c>
      <c r="C6374" s="52">
        <v>1.0369999999999999</v>
      </c>
      <c r="D6374" s="52">
        <v>1.4279999999999999</v>
      </c>
      <c r="E6374" s="54">
        <v>1E-3</v>
      </c>
      <c r="F6374" s="52">
        <v>1.036</v>
      </c>
      <c r="G6374" s="52">
        <v>1.4259999999999999</v>
      </c>
    </row>
    <row r="6375" spans="1:7" x14ac:dyDescent="0.15">
      <c r="A6375" s="53">
        <v>20002</v>
      </c>
      <c r="B6375" s="10" t="s">
        <v>3222</v>
      </c>
      <c r="C6375" s="53">
        <v>1.0369999999999999</v>
      </c>
      <c r="D6375" s="53">
        <v>1.8089999999999999</v>
      </c>
      <c r="E6375" s="55">
        <v>1E-3</v>
      </c>
      <c r="F6375" s="53">
        <v>1.036</v>
      </c>
      <c r="G6375" s="53">
        <v>1.8080000000000001</v>
      </c>
    </row>
    <row r="6376" spans="1:7" x14ac:dyDescent="0.15">
      <c r="A6376" s="52">
        <v>4427</v>
      </c>
      <c r="B6376" s="11" t="s">
        <v>3223</v>
      </c>
      <c r="C6376" s="52">
        <v>1.038</v>
      </c>
      <c r="D6376" s="52">
        <v>1.038</v>
      </c>
      <c r="E6376" s="54">
        <v>1E-3</v>
      </c>
      <c r="F6376" s="52">
        <v>1.0369999999999999</v>
      </c>
      <c r="G6376" s="52">
        <v>1.0369999999999999</v>
      </c>
    </row>
    <row r="6377" spans="1:7" x14ac:dyDescent="0.15">
      <c r="A6377" s="53">
        <v>1949</v>
      </c>
      <c r="B6377" s="10" t="s">
        <v>3224</v>
      </c>
      <c r="C6377" s="53">
        <v>1.0409999999999999</v>
      </c>
      <c r="D6377" s="53">
        <v>1.0409999999999999</v>
      </c>
      <c r="E6377" s="55">
        <v>1E-3</v>
      </c>
      <c r="F6377" s="53">
        <v>1.04</v>
      </c>
      <c r="G6377" s="53">
        <v>1.04</v>
      </c>
    </row>
    <row r="6378" spans="1:7" x14ac:dyDescent="0.15">
      <c r="A6378" s="52">
        <v>326</v>
      </c>
      <c r="B6378" s="11" t="s">
        <v>892</v>
      </c>
      <c r="C6378" s="52">
        <v>1.0409999999999999</v>
      </c>
      <c r="D6378" s="52">
        <v>1.0589999999999999</v>
      </c>
      <c r="E6378" s="54">
        <v>1E-3</v>
      </c>
      <c r="F6378" s="52">
        <v>1.04</v>
      </c>
      <c r="G6378" s="52">
        <v>1.0580000000000001</v>
      </c>
    </row>
    <row r="6379" spans="1:7" x14ac:dyDescent="0.15">
      <c r="A6379" s="53">
        <v>1282</v>
      </c>
      <c r="B6379" s="10" t="s">
        <v>893</v>
      </c>
      <c r="C6379" s="53">
        <v>1.042</v>
      </c>
      <c r="D6379" s="53">
        <v>1.042</v>
      </c>
      <c r="E6379" s="55">
        <v>1E-3</v>
      </c>
      <c r="F6379" s="53">
        <v>1.0409999999999999</v>
      </c>
      <c r="G6379" s="53">
        <v>1.0409999999999999</v>
      </c>
    </row>
    <row r="6380" spans="1:7" x14ac:dyDescent="0.15">
      <c r="A6380" s="52">
        <v>1036</v>
      </c>
      <c r="B6380" s="11" t="s">
        <v>894</v>
      </c>
      <c r="C6380" s="52">
        <v>1.042</v>
      </c>
      <c r="D6380" s="52">
        <v>1.042</v>
      </c>
      <c r="E6380" s="54">
        <v>1E-3</v>
      </c>
      <c r="F6380" s="52">
        <v>1.0409999999999999</v>
      </c>
      <c r="G6380" s="52">
        <v>1.0409999999999999</v>
      </c>
    </row>
    <row r="6381" spans="1:7" x14ac:dyDescent="0.15">
      <c r="A6381" s="53">
        <v>2422</v>
      </c>
      <c r="B6381" s="10" t="s">
        <v>3225</v>
      </c>
      <c r="C6381" s="53">
        <v>1.1476999999999999</v>
      </c>
      <c r="D6381" s="53">
        <v>1.1476999999999999</v>
      </c>
      <c r="E6381" s="55">
        <v>1E-3</v>
      </c>
      <c r="F6381" s="53">
        <v>1.1466000000000001</v>
      </c>
      <c r="G6381" s="53">
        <v>1.1466000000000001</v>
      </c>
    </row>
    <row r="6382" spans="1:7" ht="31" x14ac:dyDescent="0.15">
      <c r="A6382" s="52">
        <v>1464</v>
      </c>
      <c r="B6382" s="11" t="s">
        <v>3226</v>
      </c>
      <c r="C6382" s="52">
        <v>1.044</v>
      </c>
      <c r="D6382" s="52">
        <v>1.1100000000000001</v>
      </c>
      <c r="E6382" s="54">
        <v>1E-3</v>
      </c>
      <c r="F6382" s="52">
        <v>1.0429999999999999</v>
      </c>
      <c r="G6382" s="52">
        <v>1.109</v>
      </c>
    </row>
    <row r="6383" spans="1:7" x14ac:dyDescent="0.15">
      <c r="A6383" s="53">
        <v>4321</v>
      </c>
      <c r="B6383" s="10" t="s">
        <v>895</v>
      </c>
      <c r="C6383" s="53">
        <v>1.0451999999999999</v>
      </c>
      <c r="D6383" s="53">
        <v>1.0451999999999999</v>
      </c>
      <c r="E6383" s="55">
        <v>1E-3</v>
      </c>
      <c r="F6383" s="53">
        <v>1.0442</v>
      </c>
      <c r="G6383" s="53">
        <v>1.0442</v>
      </c>
    </row>
    <row r="6384" spans="1:7" x14ac:dyDescent="0.15">
      <c r="A6384" s="52">
        <v>296</v>
      </c>
      <c r="B6384" s="11" t="s">
        <v>3227</v>
      </c>
      <c r="C6384" s="52">
        <v>1.046</v>
      </c>
      <c r="D6384" s="52">
        <v>1.2769999999999999</v>
      </c>
      <c r="E6384" s="54">
        <v>1E-3</v>
      </c>
      <c r="F6384" s="52">
        <v>1.0449999999999999</v>
      </c>
      <c r="G6384" s="52">
        <v>1.276</v>
      </c>
    </row>
    <row r="6385" spans="1:7" x14ac:dyDescent="0.15">
      <c r="A6385" s="53">
        <v>2474</v>
      </c>
      <c r="B6385" s="10" t="s">
        <v>896</v>
      </c>
      <c r="C6385" s="53">
        <v>1.046</v>
      </c>
      <c r="D6385" s="53">
        <v>1.046</v>
      </c>
      <c r="E6385" s="55">
        <v>1E-3</v>
      </c>
      <c r="F6385" s="53">
        <v>1.0449999999999999</v>
      </c>
      <c r="G6385" s="53">
        <v>1.0449999999999999</v>
      </c>
    </row>
    <row r="6386" spans="1:7" x14ac:dyDescent="0.15">
      <c r="A6386" s="52">
        <v>2226</v>
      </c>
      <c r="B6386" s="11" t="s">
        <v>3228</v>
      </c>
      <c r="C6386" s="52">
        <v>1.0469999999999999</v>
      </c>
      <c r="D6386" s="52">
        <v>1.0469999999999999</v>
      </c>
      <c r="E6386" s="54">
        <v>1E-3</v>
      </c>
      <c r="F6386" s="52">
        <v>1.046</v>
      </c>
      <c r="G6386" s="52">
        <v>1.046</v>
      </c>
    </row>
    <row r="6387" spans="1:7" x14ac:dyDescent="0.15">
      <c r="A6387" s="53">
        <v>2056</v>
      </c>
      <c r="B6387" s="10" t="s">
        <v>3229</v>
      </c>
      <c r="C6387" s="53">
        <v>1.0469999999999999</v>
      </c>
      <c r="D6387" s="53">
        <v>1.143</v>
      </c>
      <c r="E6387" s="55">
        <v>1E-3</v>
      </c>
      <c r="F6387" s="53">
        <v>1.046</v>
      </c>
      <c r="G6387" s="53">
        <v>1.1419999999999999</v>
      </c>
    </row>
    <row r="6388" spans="1:7" x14ac:dyDescent="0.15">
      <c r="A6388" s="52">
        <v>511010</v>
      </c>
      <c r="B6388" s="11" t="s">
        <v>3230</v>
      </c>
      <c r="C6388" s="52">
        <v>109.946</v>
      </c>
      <c r="D6388" s="52">
        <v>1.1120000000000001</v>
      </c>
      <c r="E6388" s="54">
        <v>1E-3</v>
      </c>
      <c r="F6388" s="52">
        <v>109.84099999999999</v>
      </c>
      <c r="G6388" s="52">
        <v>1.111</v>
      </c>
    </row>
    <row r="6389" spans="1:7" x14ac:dyDescent="0.15">
      <c r="A6389" s="53">
        <v>72</v>
      </c>
      <c r="B6389" s="10" t="s">
        <v>897</v>
      </c>
      <c r="C6389" s="53">
        <v>1.048</v>
      </c>
      <c r="D6389" s="53">
        <v>1.8420000000000001</v>
      </c>
      <c r="E6389" s="55">
        <v>1E-3</v>
      </c>
      <c r="F6389" s="53">
        <v>1.0469999999999999</v>
      </c>
      <c r="G6389" s="53">
        <v>1.84</v>
      </c>
    </row>
    <row r="6390" spans="1:7" x14ac:dyDescent="0.15">
      <c r="A6390" s="52">
        <v>161221</v>
      </c>
      <c r="B6390" s="11" t="s">
        <v>3231</v>
      </c>
      <c r="C6390" s="52">
        <v>1.048</v>
      </c>
      <c r="D6390" s="52">
        <v>1.38</v>
      </c>
      <c r="E6390" s="54">
        <v>1E-3</v>
      </c>
      <c r="F6390" s="52">
        <v>1.0469999999999999</v>
      </c>
      <c r="G6390" s="52">
        <v>1.379</v>
      </c>
    </row>
    <row r="6391" spans="1:7" x14ac:dyDescent="0.15">
      <c r="A6391" s="53">
        <v>70</v>
      </c>
      <c r="B6391" s="10" t="s">
        <v>3232</v>
      </c>
      <c r="C6391" s="53">
        <v>1.0489999999999999</v>
      </c>
      <c r="D6391" s="53">
        <v>1.28</v>
      </c>
      <c r="E6391" s="55">
        <v>1E-3</v>
      </c>
      <c r="F6391" s="53">
        <v>1.048</v>
      </c>
      <c r="G6391" s="53">
        <v>1.2789999999999999</v>
      </c>
    </row>
    <row r="6392" spans="1:7" x14ac:dyDescent="0.15">
      <c r="A6392" s="52">
        <v>370022</v>
      </c>
      <c r="B6392" s="11" t="s">
        <v>3233</v>
      </c>
      <c r="C6392" s="52">
        <v>1.0489999999999999</v>
      </c>
      <c r="D6392" s="52">
        <v>1.3280000000000001</v>
      </c>
      <c r="E6392" s="54">
        <v>1E-3</v>
      </c>
      <c r="F6392" s="52">
        <v>1.048</v>
      </c>
      <c r="G6392" s="52">
        <v>1.327</v>
      </c>
    </row>
    <row r="6393" spans="1:7" x14ac:dyDescent="0.15">
      <c r="A6393" s="53">
        <v>1948</v>
      </c>
      <c r="B6393" s="10" t="s">
        <v>3234</v>
      </c>
      <c r="C6393" s="53">
        <v>1.05</v>
      </c>
      <c r="D6393" s="53">
        <v>1.05</v>
      </c>
      <c r="E6393" s="55">
        <v>1E-3</v>
      </c>
      <c r="F6393" s="53">
        <v>1.0489999999999999</v>
      </c>
      <c r="G6393" s="53">
        <v>1.0489999999999999</v>
      </c>
    </row>
    <row r="6394" spans="1:7" x14ac:dyDescent="0.15">
      <c r="A6394" s="52">
        <v>160217</v>
      </c>
      <c r="B6394" s="11" t="s">
        <v>898</v>
      </c>
      <c r="C6394" s="52">
        <v>1.05</v>
      </c>
      <c r="D6394" s="52">
        <v>1.4</v>
      </c>
      <c r="E6394" s="54">
        <v>1E-3</v>
      </c>
      <c r="F6394" s="52">
        <v>1.0489999999999999</v>
      </c>
      <c r="G6394" s="52">
        <v>1.399</v>
      </c>
    </row>
    <row r="6395" spans="1:7" x14ac:dyDescent="0.15">
      <c r="A6395" s="53">
        <v>2421</v>
      </c>
      <c r="B6395" s="10" t="s">
        <v>3235</v>
      </c>
      <c r="C6395" s="53">
        <v>1.1559999999999999</v>
      </c>
      <c r="D6395" s="53">
        <v>1.1559999999999999</v>
      </c>
      <c r="E6395" s="55">
        <v>1E-3</v>
      </c>
      <c r="F6395" s="53">
        <v>1.1549</v>
      </c>
      <c r="G6395" s="53">
        <v>1.1549</v>
      </c>
    </row>
    <row r="6396" spans="1:7" x14ac:dyDescent="0.15">
      <c r="A6396" s="52">
        <v>161216</v>
      </c>
      <c r="B6396" s="11" t="s">
        <v>3236</v>
      </c>
      <c r="C6396" s="52">
        <v>1.0509999999999999</v>
      </c>
      <c r="D6396" s="52">
        <v>1.55</v>
      </c>
      <c r="E6396" s="54">
        <v>1E-3</v>
      </c>
      <c r="F6396" s="52">
        <v>1.05</v>
      </c>
      <c r="G6396" s="52">
        <v>1.5489999999999999</v>
      </c>
    </row>
    <row r="6397" spans="1:7" x14ac:dyDescent="0.15">
      <c r="A6397" s="53">
        <v>2378</v>
      </c>
      <c r="B6397" s="10" t="s">
        <v>899</v>
      </c>
      <c r="C6397" s="53">
        <v>1.0509999999999999</v>
      </c>
      <c r="D6397" s="53">
        <v>1.0509999999999999</v>
      </c>
      <c r="E6397" s="55">
        <v>1E-3</v>
      </c>
      <c r="F6397" s="53">
        <v>1.05</v>
      </c>
      <c r="G6397" s="53">
        <v>1.05</v>
      </c>
    </row>
    <row r="6398" spans="1:7" x14ac:dyDescent="0.15">
      <c r="A6398" s="52">
        <v>1111</v>
      </c>
      <c r="B6398" s="11" t="s">
        <v>3237</v>
      </c>
      <c r="C6398" s="52">
        <v>1.1563000000000001</v>
      </c>
      <c r="D6398" s="52">
        <v>1.1563000000000001</v>
      </c>
      <c r="E6398" s="54">
        <v>1E-3</v>
      </c>
      <c r="F6398" s="52">
        <v>1.1552</v>
      </c>
      <c r="G6398" s="52">
        <v>1.1552</v>
      </c>
    </row>
    <row r="6399" spans="1:7" ht="30" x14ac:dyDescent="0.15">
      <c r="A6399" s="53">
        <v>160136</v>
      </c>
      <c r="B6399" s="10" t="s">
        <v>900</v>
      </c>
      <c r="C6399" s="53">
        <v>1.0513999999999999</v>
      </c>
      <c r="D6399" s="53">
        <v>0.75119999999999998</v>
      </c>
      <c r="E6399" s="55">
        <v>1E-3</v>
      </c>
      <c r="F6399" s="53">
        <v>1.0504</v>
      </c>
      <c r="G6399" s="53">
        <v>0.75049999999999994</v>
      </c>
    </row>
    <row r="6400" spans="1:7" x14ac:dyDescent="0.15">
      <c r="A6400" s="52">
        <v>2678</v>
      </c>
      <c r="B6400" s="11" t="s">
        <v>3238</v>
      </c>
      <c r="C6400" s="52">
        <v>1.052</v>
      </c>
      <c r="D6400" s="52">
        <v>1.052</v>
      </c>
      <c r="E6400" s="54">
        <v>1E-3</v>
      </c>
      <c r="F6400" s="52">
        <v>1.0509999999999999</v>
      </c>
      <c r="G6400" s="52">
        <v>1.0509999999999999</v>
      </c>
    </row>
    <row r="6401" spans="1:7" x14ac:dyDescent="0.15">
      <c r="A6401" s="53">
        <v>163907</v>
      </c>
      <c r="B6401" s="10" t="s">
        <v>3239</v>
      </c>
      <c r="C6401" s="53">
        <v>1.052</v>
      </c>
      <c r="D6401" s="53">
        <v>1.3420000000000001</v>
      </c>
      <c r="E6401" s="55">
        <v>1E-3</v>
      </c>
      <c r="F6401" s="53">
        <v>1.0509999999999999</v>
      </c>
      <c r="G6401" s="53">
        <v>1.341</v>
      </c>
    </row>
    <row r="6402" spans="1:7" x14ac:dyDescent="0.15">
      <c r="A6402" s="52">
        <v>2054</v>
      </c>
      <c r="B6402" s="11" t="s">
        <v>3240</v>
      </c>
      <c r="C6402" s="52">
        <v>1.0529999999999999</v>
      </c>
      <c r="D6402" s="52">
        <v>1.149</v>
      </c>
      <c r="E6402" s="54">
        <v>1E-3</v>
      </c>
      <c r="F6402" s="52">
        <v>1.052</v>
      </c>
      <c r="G6402" s="52">
        <v>1.1479999999999999</v>
      </c>
    </row>
    <row r="6403" spans="1:7" x14ac:dyDescent="0.15">
      <c r="A6403" s="53">
        <v>562</v>
      </c>
      <c r="B6403" s="10" t="s">
        <v>3241</v>
      </c>
      <c r="C6403" s="53">
        <v>1.0529999999999999</v>
      </c>
      <c r="D6403" s="53">
        <v>1.085</v>
      </c>
      <c r="E6403" s="55">
        <v>1E-3</v>
      </c>
      <c r="F6403" s="53">
        <v>1.052</v>
      </c>
      <c r="G6403" s="53">
        <v>1.0840000000000001</v>
      </c>
    </row>
    <row r="6404" spans="1:7" x14ac:dyDescent="0.15">
      <c r="A6404" s="52">
        <v>2521</v>
      </c>
      <c r="B6404" s="11" t="s">
        <v>3242</v>
      </c>
      <c r="C6404" s="52">
        <v>1.0529999999999999</v>
      </c>
      <c r="D6404" s="52">
        <v>2.8530000000000002</v>
      </c>
      <c r="E6404" s="54">
        <v>1E-3</v>
      </c>
      <c r="F6404" s="52">
        <v>1.052</v>
      </c>
      <c r="G6404" s="52">
        <v>2.8519999999999999</v>
      </c>
    </row>
    <row r="6405" spans="1:7" x14ac:dyDescent="0.15">
      <c r="A6405" s="53">
        <v>2600</v>
      </c>
      <c r="B6405" s="10" t="s">
        <v>3243</v>
      </c>
      <c r="C6405" s="53">
        <v>1.0529999999999999</v>
      </c>
      <c r="D6405" s="53">
        <v>1.0529999999999999</v>
      </c>
      <c r="E6405" s="55">
        <v>1E-3</v>
      </c>
      <c r="F6405" s="53">
        <v>1.052</v>
      </c>
      <c r="G6405" s="53">
        <v>1.052</v>
      </c>
    </row>
    <row r="6406" spans="1:7" x14ac:dyDescent="0.15">
      <c r="A6406" s="52">
        <v>370021</v>
      </c>
      <c r="B6406" s="11" t="s">
        <v>3244</v>
      </c>
      <c r="C6406" s="52">
        <v>1.0549999999999999</v>
      </c>
      <c r="D6406" s="52">
        <v>1.3540000000000001</v>
      </c>
      <c r="E6406" s="54">
        <v>8.9999999999999998E-4</v>
      </c>
      <c r="F6406" s="52">
        <v>1.054</v>
      </c>
      <c r="G6406" s="52">
        <v>1.353</v>
      </c>
    </row>
    <row r="6407" spans="1:7" ht="31" x14ac:dyDescent="0.15">
      <c r="A6407" s="53">
        <v>161619</v>
      </c>
      <c r="B6407" s="10" t="s">
        <v>3245</v>
      </c>
      <c r="C6407" s="53">
        <v>1.0549999999999999</v>
      </c>
      <c r="D6407" s="53">
        <v>1.3109999999999999</v>
      </c>
      <c r="E6407" s="55">
        <v>8.9999999999999998E-4</v>
      </c>
      <c r="F6407" s="53">
        <v>1.054</v>
      </c>
      <c r="G6407" s="53">
        <v>1.31</v>
      </c>
    </row>
    <row r="6408" spans="1:7" x14ac:dyDescent="0.15">
      <c r="A6408" s="52">
        <v>2088</v>
      </c>
      <c r="B6408" s="11" t="s">
        <v>3246</v>
      </c>
      <c r="C6408" s="52">
        <v>1.056</v>
      </c>
      <c r="D6408" s="52">
        <v>1.0880000000000001</v>
      </c>
      <c r="E6408" s="54">
        <v>8.9999999999999998E-4</v>
      </c>
      <c r="F6408" s="52">
        <v>1.0549999999999999</v>
      </c>
      <c r="G6408" s="52">
        <v>1.087</v>
      </c>
    </row>
    <row r="6409" spans="1:7" x14ac:dyDescent="0.15">
      <c r="A6409" s="53">
        <v>2677</v>
      </c>
      <c r="B6409" s="10" t="s">
        <v>3247</v>
      </c>
      <c r="C6409" s="53">
        <v>1.056</v>
      </c>
      <c r="D6409" s="53">
        <v>1.056</v>
      </c>
      <c r="E6409" s="55">
        <v>8.9999999999999998E-4</v>
      </c>
      <c r="F6409" s="53">
        <v>1.0549999999999999</v>
      </c>
      <c r="G6409" s="53">
        <v>1.0549999999999999</v>
      </c>
    </row>
    <row r="6410" spans="1:7" ht="31" x14ac:dyDescent="0.15">
      <c r="A6410" s="52">
        <v>3035</v>
      </c>
      <c r="B6410" s="11" t="s">
        <v>3248</v>
      </c>
      <c r="C6410" s="52">
        <v>1.056</v>
      </c>
      <c r="D6410" s="52">
        <v>1.056</v>
      </c>
      <c r="E6410" s="54">
        <v>8.9999999999999998E-4</v>
      </c>
      <c r="F6410" s="52">
        <v>1.0549999999999999</v>
      </c>
      <c r="G6410" s="52">
        <v>1.0549999999999999</v>
      </c>
    </row>
    <row r="6411" spans="1:7" x14ac:dyDescent="0.15">
      <c r="A6411" s="53">
        <v>3666</v>
      </c>
      <c r="B6411" s="10" t="s">
        <v>901</v>
      </c>
      <c r="C6411" s="53">
        <v>1.0569</v>
      </c>
      <c r="D6411" s="53">
        <v>1.0569</v>
      </c>
      <c r="E6411" s="55">
        <v>8.9999999999999998E-4</v>
      </c>
      <c r="F6411" s="53">
        <v>1.0559000000000001</v>
      </c>
      <c r="G6411" s="53">
        <v>1.0559000000000001</v>
      </c>
    </row>
    <row r="6412" spans="1:7" x14ac:dyDescent="0.15">
      <c r="A6412" s="52">
        <v>2327</v>
      </c>
      <c r="B6412" s="11" t="s">
        <v>3249</v>
      </c>
      <c r="C6412" s="52">
        <v>1.0569999999999999</v>
      </c>
      <c r="D6412" s="52">
        <v>1.107</v>
      </c>
      <c r="E6412" s="54">
        <v>8.9999999999999998E-4</v>
      </c>
      <c r="F6412" s="52">
        <v>1.056</v>
      </c>
      <c r="G6412" s="52">
        <v>1.1060000000000001</v>
      </c>
    </row>
    <row r="6413" spans="1:7" x14ac:dyDescent="0.15">
      <c r="A6413" s="53">
        <v>2225</v>
      </c>
      <c r="B6413" s="10" t="s">
        <v>3250</v>
      </c>
      <c r="C6413" s="53">
        <v>1.0569999999999999</v>
      </c>
      <c r="D6413" s="53">
        <v>1.0569999999999999</v>
      </c>
      <c r="E6413" s="55">
        <v>8.9999999999999998E-4</v>
      </c>
      <c r="F6413" s="53">
        <v>1.056</v>
      </c>
      <c r="G6413" s="53">
        <v>1.056</v>
      </c>
    </row>
    <row r="6414" spans="1:7" x14ac:dyDescent="0.15">
      <c r="A6414" s="52">
        <v>2087</v>
      </c>
      <c r="B6414" s="11" t="s">
        <v>3251</v>
      </c>
      <c r="C6414" s="52">
        <v>1.0569999999999999</v>
      </c>
      <c r="D6414" s="52">
        <v>1.095</v>
      </c>
      <c r="E6414" s="54">
        <v>8.9999999999999998E-4</v>
      </c>
      <c r="F6414" s="52">
        <v>1.056</v>
      </c>
      <c r="G6414" s="52">
        <v>1.0940000000000001</v>
      </c>
    </row>
    <row r="6415" spans="1:7" x14ac:dyDescent="0.15">
      <c r="A6415" s="53">
        <v>3332</v>
      </c>
      <c r="B6415" s="10" t="s">
        <v>902</v>
      </c>
      <c r="C6415" s="53">
        <v>1.0569999999999999</v>
      </c>
      <c r="D6415" s="53">
        <v>1.0569999999999999</v>
      </c>
      <c r="E6415" s="55">
        <v>8.9999999999999998E-4</v>
      </c>
      <c r="F6415" s="53">
        <v>1.056</v>
      </c>
      <c r="G6415" s="53">
        <v>1.056</v>
      </c>
    </row>
    <row r="6416" spans="1:7" ht="31" x14ac:dyDescent="0.15">
      <c r="A6416" s="52">
        <v>3036</v>
      </c>
      <c r="B6416" s="11" t="s">
        <v>3252</v>
      </c>
      <c r="C6416" s="52">
        <v>1.0580000000000001</v>
      </c>
      <c r="D6416" s="52">
        <v>1.0580000000000001</v>
      </c>
      <c r="E6416" s="54">
        <v>8.9999999999999998E-4</v>
      </c>
      <c r="F6416" s="52">
        <v>1.0569999999999999</v>
      </c>
      <c r="G6416" s="52">
        <v>1.0569999999999999</v>
      </c>
    </row>
    <row r="6417" spans="1:7" x14ac:dyDescent="0.15">
      <c r="A6417" s="53">
        <v>622</v>
      </c>
      <c r="B6417" s="10" t="s">
        <v>903</v>
      </c>
      <c r="C6417" s="53">
        <v>1.0580000000000001</v>
      </c>
      <c r="D6417" s="53">
        <v>1.2170000000000001</v>
      </c>
      <c r="E6417" s="55">
        <v>8.9999999999999998E-4</v>
      </c>
      <c r="F6417" s="53">
        <v>1.0569999999999999</v>
      </c>
      <c r="G6417" s="53">
        <v>1.216</v>
      </c>
    </row>
    <row r="6418" spans="1:7" x14ac:dyDescent="0.15">
      <c r="A6418" s="52">
        <v>2194</v>
      </c>
      <c r="B6418" s="11" t="s">
        <v>904</v>
      </c>
      <c r="C6418" s="52">
        <v>1.0609999999999999</v>
      </c>
      <c r="D6418" s="52">
        <v>1.0609999999999999</v>
      </c>
      <c r="E6418" s="54">
        <v>8.9999999999999998E-4</v>
      </c>
      <c r="F6418" s="52">
        <v>1.06</v>
      </c>
      <c r="G6418" s="52">
        <v>1.06</v>
      </c>
    </row>
    <row r="6419" spans="1:7" x14ac:dyDescent="0.15">
      <c r="A6419" s="53">
        <v>3923</v>
      </c>
      <c r="B6419" s="10" t="s">
        <v>3253</v>
      </c>
      <c r="C6419" s="53">
        <v>1.0613999999999999</v>
      </c>
      <c r="D6419" s="53">
        <v>1.0613999999999999</v>
      </c>
      <c r="E6419" s="55">
        <v>8.9999999999999998E-4</v>
      </c>
      <c r="F6419" s="53">
        <v>1.0604</v>
      </c>
      <c r="G6419" s="53">
        <v>1.0604</v>
      </c>
    </row>
    <row r="6420" spans="1:7" x14ac:dyDescent="0.15">
      <c r="A6420" s="52">
        <v>161025</v>
      </c>
      <c r="B6420" s="11" t="s">
        <v>905</v>
      </c>
      <c r="C6420" s="52">
        <v>1.0620000000000001</v>
      </c>
      <c r="D6420" s="52">
        <v>1.4590000000000001</v>
      </c>
      <c r="E6420" s="54">
        <v>8.9999999999999998E-4</v>
      </c>
      <c r="F6420" s="52">
        <v>1.0609999999999999</v>
      </c>
      <c r="G6420" s="52">
        <v>1.458</v>
      </c>
    </row>
    <row r="6421" spans="1:7" x14ac:dyDescent="0.15">
      <c r="A6421" s="53">
        <v>1104</v>
      </c>
      <c r="B6421" s="10" t="s">
        <v>906</v>
      </c>
      <c r="C6421" s="53">
        <v>1.0629999999999999</v>
      </c>
      <c r="D6421" s="53">
        <v>1.0629999999999999</v>
      </c>
      <c r="E6421" s="55">
        <v>8.9999999999999998E-4</v>
      </c>
      <c r="F6421" s="53">
        <v>1.0620000000000001</v>
      </c>
      <c r="G6421" s="53">
        <v>1.0620000000000001</v>
      </c>
    </row>
    <row r="6422" spans="1:7" x14ac:dyDescent="0.15">
      <c r="A6422" s="52">
        <v>629</v>
      </c>
      <c r="B6422" s="11" t="s">
        <v>3254</v>
      </c>
      <c r="C6422" s="52">
        <v>1.0640000000000001</v>
      </c>
      <c r="D6422" s="52">
        <v>1.244</v>
      </c>
      <c r="E6422" s="54">
        <v>8.9999999999999998E-4</v>
      </c>
      <c r="F6422" s="52">
        <v>1.0629999999999999</v>
      </c>
      <c r="G6422" s="52">
        <v>1.2430000000000001</v>
      </c>
    </row>
    <row r="6423" spans="1:7" x14ac:dyDescent="0.15">
      <c r="A6423" s="53">
        <v>561</v>
      </c>
      <c r="B6423" s="10" t="s">
        <v>3255</v>
      </c>
      <c r="C6423" s="53">
        <v>1.0660000000000001</v>
      </c>
      <c r="D6423" s="53">
        <v>1.0980000000000001</v>
      </c>
      <c r="E6423" s="55">
        <v>8.9999999999999998E-4</v>
      </c>
      <c r="F6423" s="53">
        <v>1.0649999999999999</v>
      </c>
      <c r="G6423" s="53">
        <v>1.097</v>
      </c>
    </row>
    <row r="6424" spans="1:7" x14ac:dyDescent="0.15">
      <c r="A6424" s="52">
        <v>1444</v>
      </c>
      <c r="B6424" s="11" t="s">
        <v>3256</v>
      </c>
      <c r="C6424" s="52">
        <v>1.0669999999999999</v>
      </c>
      <c r="D6424" s="52">
        <v>1.147</v>
      </c>
      <c r="E6424" s="54">
        <v>8.9999999999999998E-4</v>
      </c>
      <c r="F6424" s="52">
        <v>1.0660000000000001</v>
      </c>
      <c r="G6424" s="52">
        <v>1.1459999999999999</v>
      </c>
    </row>
    <row r="6425" spans="1:7" x14ac:dyDescent="0.15">
      <c r="A6425" s="53">
        <v>2492</v>
      </c>
      <c r="B6425" s="10" t="s">
        <v>3257</v>
      </c>
      <c r="C6425" s="53">
        <v>1.0669999999999999</v>
      </c>
      <c r="D6425" s="53">
        <v>1.0669999999999999</v>
      </c>
      <c r="E6425" s="55">
        <v>8.9999999999999998E-4</v>
      </c>
      <c r="F6425" s="53">
        <v>1.0660000000000001</v>
      </c>
      <c r="G6425" s="53">
        <v>1.0660000000000001</v>
      </c>
    </row>
    <row r="6426" spans="1:7" x14ac:dyDescent="0.15">
      <c r="A6426" s="52">
        <v>2616</v>
      </c>
      <c r="B6426" s="11" t="s">
        <v>3258</v>
      </c>
      <c r="C6426" s="52">
        <v>1.0680000000000001</v>
      </c>
      <c r="D6426" s="52">
        <v>1.0680000000000001</v>
      </c>
      <c r="E6426" s="54">
        <v>8.9999999999999998E-4</v>
      </c>
      <c r="F6426" s="52">
        <v>1.0669999999999999</v>
      </c>
      <c r="G6426" s="52">
        <v>1.0669999999999999</v>
      </c>
    </row>
    <row r="6427" spans="1:7" x14ac:dyDescent="0.15">
      <c r="A6427" s="53">
        <v>2789</v>
      </c>
      <c r="B6427" s="10" t="s">
        <v>3259</v>
      </c>
      <c r="C6427" s="53">
        <v>1.0680000000000001</v>
      </c>
      <c r="D6427" s="53">
        <v>1.0680000000000001</v>
      </c>
      <c r="E6427" s="55">
        <v>8.9999999999999998E-4</v>
      </c>
      <c r="F6427" s="53">
        <v>1.0669999999999999</v>
      </c>
      <c r="G6427" s="53">
        <v>1.0669999999999999</v>
      </c>
    </row>
    <row r="6428" spans="1:7" x14ac:dyDescent="0.15">
      <c r="A6428" s="52">
        <v>2565</v>
      </c>
      <c r="B6428" s="11" t="s">
        <v>3260</v>
      </c>
      <c r="C6428" s="52">
        <v>1.0680000000000001</v>
      </c>
      <c r="D6428" s="52">
        <v>1.0680000000000001</v>
      </c>
      <c r="E6428" s="54">
        <v>8.9999999999999998E-4</v>
      </c>
      <c r="F6428" s="52">
        <v>1.0669999999999999</v>
      </c>
      <c r="G6428" s="52">
        <v>1.0669999999999999</v>
      </c>
    </row>
    <row r="6429" spans="1:7" x14ac:dyDescent="0.15">
      <c r="A6429" s="53">
        <v>2617</v>
      </c>
      <c r="B6429" s="10" t="s">
        <v>3261</v>
      </c>
      <c r="C6429" s="53">
        <v>1.0680000000000001</v>
      </c>
      <c r="D6429" s="53">
        <v>1.0680000000000001</v>
      </c>
      <c r="E6429" s="55">
        <v>8.9999999999999998E-4</v>
      </c>
      <c r="F6429" s="53">
        <v>1.0669999999999999</v>
      </c>
      <c r="G6429" s="53">
        <v>1.0669999999999999</v>
      </c>
    </row>
    <row r="6430" spans="1:7" x14ac:dyDescent="0.15">
      <c r="A6430" s="52">
        <v>210009</v>
      </c>
      <c r="B6430" s="11" t="s">
        <v>907</v>
      </c>
      <c r="C6430" s="52">
        <v>1.0680000000000001</v>
      </c>
      <c r="D6430" s="52">
        <v>1.1679999999999999</v>
      </c>
      <c r="E6430" s="54">
        <v>8.9999999999999998E-4</v>
      </c>
      <c r="F6430" s="52">
        <v>1.0669999999999999</v>
      </c>
      <c r="G6430" s="52">
        <v>1.167</v>
      </c>
    </row>
    <row r="6431" spans="1:7" x14ac:dyDescent="0.15">
      <c r="A6431" s="53">
        <v>163210</v>
      </c>
      <c r="B6431" s="10" t="s">
        <v>3262</v>
      </c>
      <c r="C6431" s="53">
        <v>1.069</v>
      </c>
      <c r="D6431" s="53">
        <v>1.41</v>
      </c>
      <c r="E6431" s="55">
        <v>8.9999999999999998E-4</v>
      </c>
      <c r="F6431" s="53">
        <v>1.0680000000000001</v>
      </c>
      <c r="G6431" s="53">
        <v>1.409</v>
      </c>
    </row>
    <row r="6432" spans="1:7" x14ac:dyDescent="0.15">
      <c r="A6432" s="52">
        <v>2000</v>
      </c>
      <c r="B6432" s="11" t="s">
        <v>908</v>
      </c>
      <c r="C6432" s="52">
        <v>1.071</v>
      </c>
      <c r="D6432" s="52">
        <v>1.071</v>
      </c>
      <c r="E6432" s="54">
        <v>8.9999999999999998E-4</v>
      </c>
      <c r="F6432" s="52">
        <v>1.07</v>
      </c>
      <c r="G6432" s="52">
        <v>1.07</v>
      </c>
    </row>
    <row r="6433" spans="1:7" x14ac:dyDescent="0.15">
      <c r="A6433" s="53">
        <v>1086</v>
      </c>
      <c r="B6433" s="10" t="s">
        <v>3263</v>
      </c>
      <c r="C6433" s="53">
        <v>1.071</v>
      </c>
      <c r="D6433" s="53">
        <v>1.071</v>
      </c>
      <c r="E6433" s="55">
        <v>8.9999999999999998E-4</v>
      </c>
      <c r="F6433" s="53">
        <v>1.07</v>
      </c>
      <c r="G6433" s="53">
        <v>1.07</v>
      </c>
    </row>
    <row r="6434" spans="1:7" x14ac:dyDescent="0.15">
      <c r="A6434" s="52">
        <v>25</v>
      </c>
      <c r="B6434" s="11" t="s">
        <v>3264</v>
      </c>
      <c r="C6434" s="52">
        <v>1.0720000000000001</v>
      </c>
      <c r="D6434" s="52">
        <v>1.3360000000000001</v>
      </c>
      <c r="E6434" s="54">
        <v>8.9999999999999998E-4</v>
      </c>
      <c r="F6434" s="52">
        <v>1.071</v>
      </c>
      <c r="G6434" s="52">
        <v>1.335</v>
      </c>
    </row>
    <row r="6435" spans="1:7" x14ac:dyDescent="0.15">
      <c r="A6435" s="53">
        <v>123</v>
      </c>
      <c r="B6435" s="10" t="s">
        <v>3265</v>
      </c>
      <c r="C6435" s="53">
        <v>1.073</v>
      </c>
      <c r="D6435" s="53">
        <v>1.347</v>
      </c>
      <c r="E6435" s="55">
        <v>8.9999999999999998E-4</v>
      </c>
      <c r="F6435" s="53">
        <v>1.0720000000000001</v>
      </c>
      <c r="G6435" s="53">
        <v>1.3460000000000001</v>
      </c>
    </row>
    <row r="6436" spans="1:7" x14ac:dyDescent="0.15">
      <c r="A6436" s="52">
        <v>206018</v>
      </c>
      <c r="B6436" s="11" t="s">
        <v>909</v>
      </c>
      <c r="C6436" s="52">
        <v>1.0780000000000001</v>
      </c>
      <c r="D6436" s="52">
        <v>1.3240000000000001</v>
      </c>
      <c r="E6436" s="54">
        <v>8.9999999999999998E-4</v>
      </c>
      <c r="F6436" s="52">
        <v>1.077</v>
      </c>
      <c r="G6436" s="52">
        <v>1.323</v>
      </c>
    </row>
    <row r="6437" spans="1:7" x14ac:dyDescent="0.15">
      <c r="A6437" s="53">
        <v>161505</v>
      </c>
      <c r="B6437" s="10" t="s">
        <v>3266</v>
      </c>
      <c r="C6437" s="53">
        <v>1.0780000000000001</v>
      </c>
      <c r="D6437" s="53">
        <v>1.468</v>
      </c>
      <c r="E6437" s="55">
        <v>8.9999999999999998E-4</v>
      </c>
      <c r="F6437" s="53">
        <v>1.077</v>
      </c>
      <c r="G6437" s="53">
        <v>1.4670000000000001</v>
      </c>
    </row>
    <row r="6438" spans="1:7" x14ac:dyDescent="0.15">
      <c r="A6438" s="52">
        <v>3039</v>
      </c>
      <c r="B6438" s="11" t="s">
        <v>3267</v>
      </c>
      <c r="C6438" s="52">
        <v>1.08</v>
      </c>
      <c r="D6438" s="52">
        <v>1.1619999999999999</v>
      </c>
      <c r="E6438" s="54">
        <v>8.9999999999999998E-4</v>
      </c>
      <c r="F6438" s="52">
        <v>1.079</v>
      </c>
      <c r="G6438" s="52">
        <v>1.161</v>
      </c>
    </row>
    <row r="6439" spans="1:7" x14ac:dyDescent="0.15">
      <c r="A6439" s="53">
        <v>255</v>
      </c>
      <c r="B6439" s="10" t="s">
        <v>3268</v>
      </c>
      <c r="C6439" s="53">
        <v>1.081</v>
      </c>
      <c r="D6439" s="53">
        <v>1.3089999999999999</v>
      </c>
      <c r="E6439" s="55">
        <v>8.9999999999999998E-4</v>
      </c>
      <c r="F6439" s="53">
        <v>1.08</v>
      </c>
      <c r="G6439" s="53">
        <v>1.3080000000000001</v>
      </c>
    </row>
    <row r="6440" spans="1:7" x14ac:dyDescent="0.15">
      <c r="A6440" s="52">
        <v>5402</v>
      </c>
      <c r="B6440" s="11" t="s">
        <v>910</v>
      </c>
      <c r="C6440" s="52">
        <v>1.0811999999999999</v>
      </c>
      <c r="D6440" s="52">
        <v>1.0811999999999999</v>
      </c>
      <c r="E6440" s="54">
        <v>8.9999999999999998E-4</v>
      </c>
      <c r="F6440" s="52">
        <v>1.0802</v>
      </c>
      <c r="G6440" s="52">
        <v>1.0802</v>
      </c>
    </row>
    <row r="6441" spans="1:7" x14ac:dyDescent="0.15">
      <c r="A6441" s="53">
        <v>519003</v>
      </c>
      <c r="B6441" s="10" t="s">
        <v>911</v>
      </c>
      <c r="C6441" s="53">
        <v>1.0820000000000001</v>
      </c>
      <c r="D6441" s="53">
        <v>2.6970000000000001</v>
      </c>
      <c r="E6441" s="55">
        <v>8.9999999999999998E-4</v>
      </c>
      <c r="F6441" s="53">
        <v>1.081</v>
      </c>
      <c r="G6441" s="53">
        <v>2.6960000000000002</v>
      </c>
    </row>
    <row r="6442" spans="1:7" x14ac:dyDescent="0.15">
      <c r="A6442" s="52">
        <v>2135</v>
      </c>
      <c r="B6442" s="11" t="s">
        <v>3269</v>
      </c>
      <c r="C6442" s="52">
        <v>1.0820000000000001</v>
      </c>
      <c r="D6442" s="52">
        <v>1.0820000000000001</v>
      </c>
      <c r="E6442" s="54">
        <v>8.9999999999999998E-4</v>
      </c>
      <c r="F6442" s="52">
        <v>1.081</v>
      </c>
      <c r="G6442" s="52">
        <v>1.081</v>
      </c>
    </row>
    <row r="6443" spans="1:7" x14ac:dyDescent="0.15">
      <c r="A6443" s="53">
        <v>24</v>
      </c>
      <c r="B6443" s="10" t="s">
        <v>3270</v>
      </c>
      <c r="C6443" s="53">
        <v>1.0820000000000001</v>
      </c>
      <c r="D6443" s="53">
        <v>1.3460000000000001</v>
      </c>
      <c r="E6443" s="55">
        <v>8.9999999999999998E-4</v>
      </c>
      <c r="F6443" s="53">
        <v>1.081</v>
      </c>
      <c r="G6443" s="53">
        <v>1.345</v>
      </c>
    </row>
    <row r="6444" spans="1:7" x14ac:dyDescent="0.15">
      <c r="A6444" s="52">
        <v>2007</v>
      </c>
      <c r="B6444" s="11" t="s">
        <v>912</v>
      </c>
      <c r="C6444" s="52">
        <v>1.0840000000000001</v>
      </c>
      <c r="D6444" s="52">
        <v>1.0840000000000001</v>
      </c>
      <c r="E6444" s="54">
        <v>8.9999999999999998E-4</v>
      </c>
      <c r="F6444" s="52">
        <v>1.083</v>
      </c>
      <c r="G6444" s="52">
        <v>1.083</v>
      </c>
    </row>
    <row r="6445" spans="1:7" ht="31" x14ac:dyDescent="0.15">
      <c r="A6445" s="53">
        <v>519764</v>
      </c>
      <c r="B6445" s="10" t="s">
        <v>3271</v>
      </c>
      <c r="C6445" s="53">
        <v>1.0840000000000001</v>
      </c>
      <c r="D6445" s="53">
        <v>1.1040000000000001</v>
      </c>
      <c r="E6445" s="55">
        <v>8.9999999999999998E-4</v>
      </c>
      <c r="F6445" s="53">
        <v>1.083</v>
      </c>
      <c r="G6445" s="53">
        <v>1.103</v>
      </c>
    </row>
    <row r="6446" spans="1:7" x14ac:dyDescent="0.15">
      <c r="A6446" s="52">
        <v>751</v>
      </c>
      <c r="B6446" s="11" t="s">
        <v>913</v>
      </c>
      <c r="C6446" s="52">
        <v>2.1680000000000001</v>
      </c>
      <c r="D6446" s="52">
        <v>2.1680000000000001</v>
      </c>
      <c r="E6446" s="54">
        <v>8.9999999999999998E-4</v>
      </c>
      <c r="F6446" s="52">
        <v>2.1659999999999999</v>
      </c>
      <c r="G6446" s="52">
        <v>2.1659999999999999</v>
      </c>
    </row>
    <row r="6447" spans="1:7" x14ac:dyDescent="0.15">
      <c r="A6447" s="53">
        <v>519133</v>
      </c>
      <c r="B6447" s="10" t="s">
        <v>914</v>
      </c>
      <c r="C6447" s="53">
        <v>1.085</v>
      </c>
      <c r="D6447" s="53">
        <v>1.276</v>
      </c>
      <c r="E6447" s="55">
        <v>8.9999999999999998E-4</v>
      </c>
      <c r="F6447" s="53">
        <v>1.0840000000000001</v>
      </c>
      <c r="G6447" s="53">
        <v>1.2749999999999999</v>
      </c>
    </row>
    <row r="6448" spans="1:7" x14ac:dyDescent="0.15">
      <c r="A6448" s="52">
        <v>3562</v>
      </c>
      <c r="B6448" s="11" t="s">
        <v>3272</v>
      </c>
      <c r="C6448" s="52">
        <v>1.0868</v>
      </c>
      <c r="D6448" s="52">
        <v>1.0868</v>
      </c>
      <c r="E6448" s="54">
        <v>8.9999999999999998E-4</v>
      </c>
      <c r="F6448" s="52">
        <v>1.0858000000000001</v>
      </c>
      <c r="G6448" s="52">
        <v>1.0858000000000001</v>
      </c>
    </row>
    <row r="6449" spans="1:7" x14ac:dyDescent="0.15">
      <c r="A6449" s="53">
        <v>2362</v>
      </c>
      <c r="B6449" s="10" t="s">
        <v>3273</v>
      </c>
      <c r="C6449" s="53">
        <v>1.087</v>
      </c>
      <c r="D6449" s="53">
        <v>1.1200000000000001</v>
      </c>
      <c r="E6449" s="55">
        <v>8.9999999999999998E-4</v>
      </c>
      <c r="F6449" s="53">
        <v>1.0860000000000001</v>
      </c>
      <c r="G6449" s="53">
        <v>1.119</v>
      </c>
    </row>
    <row r="6450" spans="1:7" x14ac:dyDescent="0.15">
      <c r="A6450" s="52">
        <v>3561</v>
      </c>
      <c r="B6450" s="11" t="s">
        <v>3274</v>
      </c>
      <c r="C6450" s="52">
        <v>1.0878000000000001</v>
      </c>
      <c r="D6450" s="52">
        <v>1.0878000000000001</v>
      </c>
      <c r="E6450" s="54">
        <v>8.9999999999999998E-4</v>
      </c>
      <c r="F6450" s="52">
        <v>1.0868</v>
      </c>
      <c r="G6450" s="52">
        <v>1.0868</v>
      </c>
    </row>
    <row r="6451" spans="1:7" ht="31" x14ac:dyDescent="0.15">
      <c r="A6451" s="53">
        <v>2158</v>
      </c>
      <c r="B6451" s="10" t="s">
        <v>3275</v>
      </c>
      <c r="C6451" s="53">
        <v>1.089</v>
      </c>
      <c r="D6451" s="53">
        <v>1.119</v>
      </c>
      <c r="E6451" s="55">
        <v>8.9999999999999998E-4</v>
      </c>
      <c r="F6451" s="53">
        <v>1.0880000000000001</v>
      </c>
      <c r="G6451" s="53">
        <v>1.1180000000000001</v>
      </c>
    </row>
    <row r="6452" spans="1:7" x14ac:dyDescent="0.15">
      <c r="A6452" s="52">
        <v>2618</v>
      </c>
      <c r="B6452" s="11" t="s">
        <v>3276</v>
      </c>
      <c r="C6452" s="52">
        <v>1.089</v>
      </c>
      <c r="D6452" s="52">
        <v>1.089</v>
      </c>
      <c r="E6452" s="54">
        <v>8.9999999999999998E-4</v>
      </c>
      <c r="F6452" s="52">
        <v>1.0880000000000001</v>
      </c>
      <c r="G6452" s="52">
        <v>1.0880000000000001</v>
      </c>
    </row>
    <row r="6453" spans="1:7" x14ac:dyDescent="0.15">
      <c r="A6453" s="53">
        <v>2619</v>
      </c>
      <c r="B6453" s="10" t="s">
        <v>3277</v>
      </c>
      <c r="C6453" s="53">
        <v>1.0900000000000001</v>
      </c>
      <c r="D6453" s="53">
        <v>1.0900000000000001</v>
      </c>
      <c r="E6453" s="55">
        <v>8.9999999999999998E-4</v>
      </c>
      <c r="F6453" s="53">
        <v>1.089</v>
      </c>
      <c r="G6453" s="53">
        <v>1.089</v>
      </c>
    </row>
    <row r="6454" spans="1:7" x14ac:dyDescent="0.15">
      <c r="A6454" s="52">
        <v>1800</v>
      </c>
      <c r="B6454" s="11" t="s">
        <v>915</v>
      </c>
      <c r="C6454" s="52">
        <v>1.093</v>
      </c>
      <c r="D6454" s="52">
        <v>1.093</v>
      </c>
      <c r="E6454" s="54">
        <v>8.9999999999999998E-4</v>
      </c>
      <c r="F6454" s="52">
        <v>1.0920000000000001</v>
      </c>
      <c r="G6454" s="52">
        <v>1.0920000000000001</v>
      </c>
    </row>
    <row r="6455" spans="1:7" x14ac:dyDescent="0.15">
      <c r="A6455" s="53">
        <v>1757</v>
      </c>
      <c r="B6455" s="10" t="s">
        <v>916</v>
      </c>
      <c r="C6455" s="53">
        <v>1.093</v>
      </c>
      <c r="D6455" s="53">
        <v>1.093</v>
      </c>
      <c r="E6455" s="55">
        <v>8.9999999999999998E-4</v>
      </c>
      <c r="F6455" s="53">
        <v>1.0920000000000001</v>
      </c>
      <c r="G6455" s="53">
        <v>1.0920000000000001</v>
      </c>
    </row>
    <row r="6456" spans="1:7" x14ac:dyDescent="0.15">
      <c r="A6456" s="52">
        <v>70026</v>
      </c>
      <c r="B6456" s="11" t="s">
        <v>3278</v>
      </c>
      <c r="C6456" s="52">
        <v>1.093</v>
      </c>
      <c r="D6456" s="52">
        <v>1.337</v>
      </c>
      <c r="E6456" s="54">
        <v>8.9999999999999998E-4</v>
      </c>
      <c r="F6456" s="52">
        <v>1.0920000000000001</v>
      </c>
      <c r="G6456" s="52">
        <v>1.3360000000000001</v>
      </c>
    </row>
    <row r="6457" spans="1:7" x14ac:dyDescent="0.15">
      <c r="A6457" s="53">
        <v>1566</v>
      </c>
      <c r="B6457" s="10" t="s">
        <v>3279</v>
      </c>
      <c r="C6457" s="53">
        <v>1.0940000000000001</v>
      </c>
      <c r="D6457" s="53">
        <v>1.0940000000000001</v>
      </c>
      <c r="E6457" s="55">
        <v>8.9999999999999998E-4</v>
      </c>
      <c r="F6457" s="53">
        <v>1.093</v>
      </c>
      <c r="G6457" s="53">
        <v>1.093</v>
      </c>
    </row>
    <row r="6458" spans="1:7" x14ac:dyDescent="0.15">
      <c r="A6458" s="52">
        <v>1567</v>
      </c>
      <c r="B6458" s="11" t="s">
        <v>3280</v>
      </c>
      <c r="C6458" s="52">
        <v>1.0940000000000001</v>
      </c>
      <c r="D6458" s="52">
        <v>1.0940000000000001</v>
      </c>
      <c r="E6458" s="54">
        <v>8.9999999999999998E-4</v>
      </c>
      <c r="F6458" s="52">
        <v>1.093</v>
      </c>
      <c r="G6458" s="52">
        <v>1.093</v>
      </c>
    </row>
    <row r="6459" spans="1:7" x14ac:dyDescent="0.15">
      <c r="A6459" s="53">
        <v>673020</v>
      </c>
      <c r="B6459" s="10" t="s">
        <v>917</v>
      </c>
      <c r="C6459" s="53">
        <v>1.097</v>
      </c>
      <c r="D6459" s="53">
        <v>1.097</v>
      </c>
      <c r="E6459" s="55">
        <v>8.9999999999999998E-4</v>
      </c>
      <c r="F6459" s="53">
        <v>1.0960000000000001</v>
      </c>
      <c r="G6459" s="53">
        <v>1.0960000000000001</v>
      </c>
    </row>
    <row r="6460" spans="1:7" x14ac:dyDescent="0.15">
      <c r="A6460" s="52">
        <v>3788</v>
      </c>
      <c r="B6460" s="11" t="s">
        <v>3281</v>
      </c>
      <c r="C6460" s="52">
        <v>1.2077</v>
      </c>
      <c r="D6460" s="52">
        <v>1.2146999999999999</v>
      </c>
      <c r="E6460" s="54">
        <v>8.9999999999999998E-4</v>
      </c>
      <c r="F6460" s="52">
        <v>1.2065999999999999</v>
      </c>
      <c r="G6460" s="52">
        <v>1.2136</v>
      </c>
    </row>
    <row r="6461" spans="1:7" x14ac:dyDescent="0.15">
      <c r="A6461" s="53">
        <v>1013</v>
      </c>
      <c r="B6461" s="10" t="s">
        <v>3282</v>
      </c>
      <c r="C6461" s="53">
        <v>1.0980000000000001</v>
      </c>
      <c r="D6461" s="53">
        <v>1.5980000000000001</v>
      </c>
      <c r="E6461" s="55">
        <v>8.9999999999999998E-4</v>
      </c>
      <c r="F6461" s="53">
        <v>1.097</v>
      </c>
      <c r="G6461" s="53">
        <v>1.597</v>
      </c>
    </row>
    <row r="6462" spans="1:7" x14ac:dyDescent="0.15">
      <c r="A6462" s="52">
        <v>2178</v>
      </c>
      <c r="B6462" s="11" t="s">
        <v>3283</v>
      </c>
      <c r="C6462" s="52">
        <v>1.0980000000000001</v>
      </c>
      <c r="D6462" s="52">
        <v>1.0980000000000001</v>
      </c>
      <c r="E6462" s="54">
        <v>8.9999999999999998E-4</v>
      </c>
      <c r="F6462" s="52">
        <v>1.097</v>
      </c>
      <c r="G6462" s="52">
        <v>1.097</v>
      </c>
    </row>
    <row r="6463" spans="1:7" x14ac:dyDescent="0.15">
      <c r="A6463" s="53">
        <v>2149</v>
      </c>
      <c r="B6463" s="10" t="s">
        <v>918</v>
      </c>
      <c r="C6463" s="53">
        <v>1.1000000000000001</v>
      </c>
      <c r="D6463" s="53">
        <v>1.1000000000000001</v>
      </c>
      <c r="E6463" s="55">
        <v>8.9999999999999998E-4</v>
      </c>
      <c r="F6463" s="53">
        <v>1.099</v>
      </c>
      <c r="G6463" s="53">
        <v>1.099</v>
      </c>
    </row>
    <row r="6464" spans="1:7" ht="31" x14ac:dyDescent="0.15">
      <c r="A6464" s="52">
        <v>1966</v>
      </c>
      <c r="B6464" s="11" t="s">
        <v>3284</v>
      </c>
      <c r="C6464" s="52">
        <v>1.101</v>
      </c>
      <c r="D6464" s="52">
        <v>1.101</v>
      </c>
      <c r="E6464" s="54">
        <v>8.9999999999999998E-4</v>
      </c>
      <c r="F6464" s="52">
        <v>1.1000000000000001</v>
      </c>
      <c r="G6464" s="52">
        <v>1.1000000000000001</v>
      </c>
    </row>
    <row r="6465" spans="1:7" x14ac:dyDescent="0.15">
      <c r="A6465" s="53">
        <v>2165</v>
      </c>
      <c r="B6465" s="10" t="s">
        <v>3285</v>
      </c>
      <c r="C6465" s="53">
        <v>1.101</v>
      </c>
      <c r="D6465" s="53">
        <v>1.101</v>
      </c>
      <c r="E6465" s="55">
        <v>8.9999999999999998E-4</v>
      </c>
      <c r="F6465" s="53">
        <v>1.1000000000000001</v>
      </c>
      <c r="G6465" s="53">
        <v>1.1000000000000001</v>
      </c>
    </row>
    <row r="6466" spans="1:7" x14ac:dyDescent="0.15">
      <c r="A6466" s="52">
        <v>620003</v>
      </c>
      <c r="B6466" s="11" t="s">
        <v>919</v>
      </c>
      <c r="C6466" s="52">
        <v>1.1020000000000001</v>
      </c>
      <c r="D6466" s="52">
        <v>1.321</v>
      </c>
      <c r="E6466" s="54">
        <v>8.9999999999999998E-4</v>
      </c>
      <c r="F6466" s="52">
        <v>1.101</v>
      </c>
      <c r="G6466" s="52">
        <v>1.32</v>
      </c>
    </row>
    <row r="6467" spans="1:7" x14ac:dyDescent="0.15">
      <c r="A6467" s="53">
        <v>1755</v>
      </c>
      <c r="B6467" s="10" t="s">
        <v>920</v>
      </c>
      <c r="C6467" s="53">
        <v>1.1020000000000001</v>
      </c>
      <c r="D6467" s="53">
        <v>1.1020000000000001</v>
      </c>
      <c r="E6467" s="55">
        <v>8.9999999999999998E-4</v>
      </c>
      <c r="F6467" s="53">
        <v>1.101</v>
      </c>
      <c r="G6467" s="53">
        <v>1.101</v>
      </c>
    </row>
    <row r="6468" spans="1:7" ht="31" x14ac:dyDescent="0.15">
      <c r="A6468" s="52">
        <v>1965</v>
      </c>
      <c r="B6468" s="11" t="s">
        <v>3286</v>
      </c>
      <c r="C6468" s="52">
        <v>1.103</v>
      </c>
      <c r="D6468" s="52">
        <v>1.103</v>
      </c>
      <c r="E6468" s="54">
        <v>8.9999999999999998E-4</v>
      </c>
      <c r="F6468" s="52">
        <v>1.1020000000000001</v>
      </c>
      <c r="G6468" s="52">
        <v>1.1020000000000001</v>
      </c>
    </row>
    <row r="6469" spans="1:7" x14ac:dyDescent="0.15">
      <c r="A6469" s="53">
        <v>2409</v>
      </c>
      <c r="B6469" s="10" t="s">
        <v>3287</v>
      </c>
      <c r="C6469" s="53">
        <v>1.103</v>
      </c>
      <c r="D6469" s="53">
        <v>1.103</v>
      </c>
      <c r="E6469" s="55">
        <v>8.9999999999999998E-4</v>
      </c>
      <c r="F6469" s="53">
        <v>1.1020000000000001</v>
      </c>
      <c r="G6469" s="53">
        <v>1.1020000000000001</v>
      </c>
    </row>
    <row r="6470" spans="1:7" x14ac:dyDescent="0.15">
      <c r="A6470" s="52">
        <v>80003</v>
      </c>
      <c r="B6470" s="11" t="s">
        <v>921</v>
      </c>
      <c r="C6470" s="52">
        <v>1.1039000000000001</v>
      </c>
      <c r="D6470" s="52">
        <v>1.6819</v>
      </c>
      <c r="E6470" s="54">
        <v>8.9999999999999998E-4</v>
      </c>
      <c r="F6470" s="52">
        <v>1.1029</v>
      </c>
      <c r="G6470" s="52">
        <v>1.6809000000000001</v>
      </c>
    </row>
    <row r="6471" spans="1:7" x14ac:dyDescent="0.15">
      <c r="A6471" s="53">
        <v>2089</v>
      </c>
      <c r="B6471" s="10" t="s">
        <v>3288</v>
      </c>
      <c r="C6471" s="53">
        <v>1.1040000000000001</v>
      </c>
      <c r="D6471" s="53">
        <v>1.1040000000000001</v>
      </c>
      <c r="E6471" s="55">
        <v>8.9999999999999998E-4</v>
      </c>
      <c r="F6471" s="53">
        <v>1.103</v>
      </c>
      <c r="G6471" s="53">
        <v>1.103</v>
      </c>
    </row>
    <row r="6472" spans="1:7" x14ac:dyDescent="0.15">
      <c r="A6472" s="52">
        <v>1139</v>
      </c>
      <c r="B6472" s="11" t="s">
        <v>922</v>
      </c>
      <c r="C6472" s="52">
        <v>1.105</v>
      </c>
      <c r="D6472" s="52">
        <v>1.105</v>
      </c>
      <c r="E6472" s="54">
        <v>8.9999999999999998E-4</v>
      </c>
      <c r="F6472" s="52">
        <v>1.1040000000000001</v>
      </c>
      <c r="G6472" s="52">
        <v>1.1040000000000001</v>
      </c>
    </row>
    <row r="6473" spans="1:7" x14ac:dyDescent="0.15">
      <c r="A6473" s="53">
        <v>2232</v>
      </c>
      <c r="B6473" s="10" t="s">
        <v>3289</v>
      </c>
      <c r="C6473" s="53">
        <v>1.105</v>
      </c>
      <c r="D6473" s="53">
        <v>1.1220000000000001</v>
      </c>
      <c r="E6473" s="55">
        <v>8.9999999999999998E-4</v>
      </c>
      <c r="F6473" s="53">
        <v>1.1040000000000001</v>
      </c>
      <c r="G6473" s="53">
        <v>1.121</v>
      </c>
    </row>
    <row r="6474" spans="1:7" x14ac:dyDescent="0.15">
      <c r="A6474" s="52">
        <v>361</v>
      </c>
      <c r="B6474" s="11" t="s">
        <v>3290</v>
      </c>
      <c r="C6474" s="52">
        <v>1.1080000000000001</v>
      </c>
      <c r="D6474" s="52">
        <v>1.234</v>
      </c>
      <c r="E6474" s="54">
        <v>8.9999999999999998E-4</v>
      </c>
      <c r="F6474" s="52">
        <v>1.107</v>
      </c>
      <c r="G6474" s="52">
        <v>1.2330000000000001</v>
      </c>
    </row>
    <row r="6475" spans="1:7" ht="30" x14ac:dyDescent="0.15">
      <c r="A6475" s="53">
        <v>620002</v>
      </c>
      <c r="B6475" s="10" t="s">
        <v>923</v>
      </c>
      <c r="C6475" s="53">
        <v>1.1080000000000001</v>
      </c>
      <c r="D6475" s="53">
        <v>1.3280000000000001</v>
      </c>
      <c r="E6475" s="55">
        <v>8.9999999999999998E-4</v>
      </c>
      <c r="F6475" s="53">
        <v>1.107</v>
      </c>
      <c r="G6475" s="53">
        <v>1.327</v>
      </c>
    </row>
    <row r="6476" spans="1:7" x14ac:dyDescent="0.15">
      <c r="A6476" s="52">
        <v>115</v>
      </c>
      <c r="B6476" s="11" t="s">
        <v>3291</v>
      </c>
      <c r="C6476" s="52">
        <v>1.1080000000000001</v>
      </c>
      <c r="D6476" s="52">
        <v>0</v>
      </c>
      <c r="E6476" s="54">
        <v>8.9999999999999998E-4</v>
      </c>
      <c r="F6476" s="52">
        <v>1.107</v>
      </c>
      <c r="G6476" s="52">
        <v>1.2430000000000001</v>
      </c>
    </row>
    <row r="6477" spans="1:7" x14ac:dyDescent="0.15">
      <c r="A6477" s="53">
        <v>2309</v>
      </c>
      <c r="B6477" s="10" t="s">
        <v>3292</v>
      </c>
      <c r="C6477" s="53">
        <v>1.1100000000000001</v>
      </c>
      <c r="D6477" s="53">
        <v>1.1100000000000001</v>
      </c>
      <c r="E6477" s="55">
        <v>8.9999999999999998E-4</v>
      </c>
      <c r="F6477" s="53">
        <v>1.109</v>
      </c>
      <c r="G6477" s="53">
        <v>1.109</v>
      </c>
    </row>
    <row r="6478" spans="1:7" x14ac:dyDescent="0.15">
      <c r="A6478" s="52">
        <v>2231</v>
      </c>
      <c r="B6478" s="11" t="s">
        <v>3293</v>
      </c>
      <c r="C6478" s="52">
        <v>1.111</v>
      </c>
      <c r="D6478" s="52">
        <v>1.1279999999999999</v>
      </c>
      <c r="E6478" s="54">
        <v>8.9999999999999998E-4</v>
      </c>
      <c r="F6478" s="52">
        <v>1.1100000000000001</v>
      </c>
      <c r="G6478" s="52">
        <v>1.127</v>
      </c>
    </row>
    <row r="6479" spans="1:7" ht="31" x14ac:dyDescent="0.15">
      <c r="A6479" s="53">
        <v>2233</v>
      </c>
      <c r="B6479" s="10" t="s">
        <v>3294</v>
      </c>
      <c r="C6479" s="53">
        <v>1.113</v>
      </c>
      <c r="D6479" s="53">
        <v>1.113</v>
      </c>
      <c r="E6479" s="55">
        <v>8.9999999999999998E-4</v>
      </c>
      <c r="F6479" s="53">
        <v>1.1120000000000001</v>
      </c>
      <c r="G6479" s="53">
        <v>1.1120000000000001</v>
      </c>
    </row>
    <row r="6480" spans="1:7" x14ac:dyDescent="0.15">
      <c r="A6480" s="52">
        <v>393001</v>
      </c>
      <c r="B6480" s="11" t="s">
        <v>924</v>
      </c>
      <c r="C6480" s="52">
        <v>1.1140000000000001</v>
      </c>
      <c r="D6480" s="52">
        <v>1.179</v>
      </c>
      <c r="E6480" s="54">
        <v>8.9999999999999998E-4</v>
      </c>
      <c r="F6480" s="52">
        <v>1.113</v>
      </c>
      <c r="G6480" s="52">
        <v>1.1779999999999999</v>
      </c>
    </row>
    <row r="6481" spans="1:7" x14ac:dyDescent="0.15">
      <c r="A6481" s="53">
        <v>161506</v>
      </c>
      <c r="B6481" s="10" t="s">
        <v>3295</v>
      </c>
      <c r="C6481" s="53">
        <v>1.115</v>
      </c>
      <c r="D6481" s="53">
        <v>1.4650000000000001</v>
      </c>
      <c r="E6481" s="55">
        <v>8.9999999999999998E-4</v>
      </c>
      <c r="F6481" s="53">
        <v>1.1140000000000001</v>
      </c>
      <c r="G6481" s="53">
        <v>1.464</v>
      </c>
    </row>
    <row r="6482" spans="1:7" x14ac:dyDescent="0.15">
      <c r="A6482" s="52">
        <v>4154</v>
      </c>
      <c r="B6482" s="11" t="s">
        <v>3296</v>
      </c>
      <c r="C6482" s="52">
        <v>1.1160000000000001</v>
      </c>
      <c r="D6482" s="52">
        <v>1.1160000000000001</v>
      </c>
      <c r="E6482" s="54">
        <v>8.9999999999999998E-4</v>
      </c>
      <c r="F6482" s="52">
        <v>1.115</v>
      </c>
      <c r="G6482" s="52">
        <v>1.115</v>
      </c>
    </row>
    <row r="6483" spans="1:7" x14ac:dyDescent="0.15">
      <c r="A6483" s="53">
        <v>1116</v>
      </c>
      <c r="B6483" s="10" t="s">
        <v>3297</v>
      </c>
      <c r="C6483" s="53">
        <v>1.119</v>
      </c>
      <c r="D6483" s="53">
        <v>1.276</v>
      </c>
      <c r="E6483" s="55">
        <v>8.9999999999999998E-4</v>
      </c>
      <c r="F6483" s="53">
        <v>1.1180000000000001</v>
      </c>
      <c r="G6483" s="53">
        <v>1.2749999999999999</v>
      </c>
    </row>
    <row r="6484" spans="1:7" x14ac:dyDescent="0.15">
      <c r="A6484" s="52">
        <v>2136</v>
      </c>
      <c r="B6484" s="11" t="s">
        <v>3298</v>
      </c>
      <c r="C6484" s="52">
        <v>1.119</v>
      </c>
      <c r="D6484" s="52">
        <v>1.119</v>
      </c>
      <c r="E6484" s="54">
        <v>8.9999999999999998E-4</v>
      </c>
      <c r="F6484" s="52">
        <v>1.1180000000000001</v>
      </c>
      <c r="G6484" s="52">
        <v>1.1180000000000001</v>
      </c>
    </row>
    <row r="6485" spans="1:7" x14ac:dyDescent="0.15">
      <c r="A6485" s="53">
        <v>2866</v>
      </c>
      <c r="B6485" s="10" t="s">
        <v>925</v>
      </c>
      <c r="C6485" s="53">
        <v>1.119</v>
      </c>
      <c r="D6485" s="53">
        <v>1.119</v>
      </c>
      <c r="E6485" s="55">
        <v>8.9999999999999998E-4</v>
      </c>
      <c r="F6485" s="53">
        <v>1.1180000000000001</v>
      </c>
      <c r="G6485" s="53">
        <v>1.1180000000000001</v>
      </c>
    </row>
    <row r="6486" spans="1:7" x14ac:dyDescent="0.15">
      <c r="A6486" s="52">
        <v>113</v>
      </c>
      <c r="B6486" s="11" t="s">
        <v>3299</v>
      </c>
      <c r="C6486" s="52">
        <v>1.1200000000000001</v>
      </c>
      <c r="D6486" s="52">
        <v>0</v>
      </c>
      <c r="E6486" s="54">
        <v>8.9999999999999998E-4</v>
      </c>
      <c r="F6486" s="52">
        <v>1.119</v>
      </c>
      <c r="G6486" s="52">
        <v>1.2629999999999999</v>
      </c>
    </row>
    <row r="6487" spans="1:7" x14ac:dyDescent="0.15">
      <c r="A6487" s="53">
        <v>281</v>
      </c>
      <c r="B6487" s="10" t="s">
        <v>3300</v>
      </c>
      <c r="C6487" s="53">
        <v>1.121</v>
      </c>
      <c r="D6487" s="53">
        <v>1.17</v>
      </c>
      <c r="E6487" s="55">
        <v>8.9999999999999998E-4</v>
      </c>
      <c r="F6487" s="53">
        <v>1.1200000000000001</v>
      </c>
      <c r="G6487" s="53">
        <v>1.169</v>
      </c>
    </row>
    <row r="6488" spans="1:7" x14ac:dyDescent="0.15">
      <c r="A6488" s="52">
        <v>4953</v>
      </c>
      <c r="B6488" s="11" t="s">
        <v>3301</v>
      </c>
      <c r="C6488" s="52">
        <v>1.0093000000000001</v>
      </c>
      <c r="D6488" s="52">
        <v>1.0093000000000001</v>
      </c>
      <c r="E6488" s="54">
        <v>8.9999999999999998E-4</v>
      </c>
      <c r="F6488" s="52">
        <v>1.0084</v>
      </c>
      <c r="G6488" s="52">
        <v>1.0084</v>
      </c>
    </row>
    <row r="6489" spans="1:7" x14ac:dyDescent="0.15">
      <c r="A6489" s="53">
        <v>4994</v>
      </c>
      <c r="B6489" s="10" t="s">
        <v>3302</v>
      </c>
      <c r="C6489" s="53">
        <v>1.0094000000000001</v>
      </c>
      <c r="D6489" s="53">
        <v>1.0094000000000001</v>
      </c>
      <c r="E6489" s="55">
        <v>8.9999999999999998E-4</v>
      </c>
      <c r="F6489" s="53">
        <v>1.0085</v>
      </c>
      <c r="G6489" s="53">
        <v>1.0085</v>
      </c>
    </row>
    <row r="6490" spans="1:7" x14ac:dyDescent="0.15">
      <c r="A6490" s="52">
        <v>2582</v>
      </c>
      <c r="B6490" s="11" t="s">
        <v>3303</v>
      </c>
      <c r="C6490" s="52">
        <v>1.1220000000000001</v>
      </c>
      <c r="D6490" s="52">
        <v>1.1220000000000001</v>
      </c>
      <c r="E6490" s="54">
        <v>8.9999999999999998E-4</v>
      </c>
      <c r="F6490" s="52">
        <v>1.121</v>
      </c>
      <c r="G6490" s="52">
        <v>1.121</v>
      </c>
    </row>
    <row r="6491" spans="1:7" x14ac:dyDescent="0.15">
      <c r="A6491" s="53">
        <v>4952</v>
      </c>
      <c r="B6491" s="10" t="s">
        <v>3304</v>
      </c>
      <c r="C6491" s="53">
        <v>1.0106999999999999</v>
      </c>
      <c r="D6491" s="53">
        <v>1.0106999999999999</v>
      </c>
      <c r="E6491" s="55">
        <v>8.9999999999999998E-4</v>
      </c>
      <c r="F6491" s="53">
        <v>1.0098</v>
      </c>
      <c r="G6491" s="53">
        <v>1.0098</v>
      </c>
    </row>
    <row r="6492" spans="1:7" x14ac:dyDescent="0.15">
      <c r="A6492" s="52">
        <v>4153</v>
      </c>
      <c r="B6492" s="11" t="s">
        <v>3305</v>
      </c>
      <c r="C6492" s="52">
        <v>1.123</v>
      </c>
      <c r="D6492" s="52">
        <v>1.123</v>
      </c>
      <c r="E6492" s="54">
        <v>8.9999999999999998E-4</v>
      </c>
      <c r="F6492" s="52">
        <v>1.1220000000000001</v>
      </c>
      <c r="G6492" s="52">
        <v>1.1220000000000001</v>
      </c>
    </row>
    <row r="6493" spans="1:7" x14ac:dyDescent="0.15">
      <c r="A6493" s="53">
        <v>1688</v>
      </c>
      <c r="B6493" s="10" t="s">
        <v>3306</v>
      </c>
      <c r="C6493" s="53">
        <v>1.123</v>
      </c>
      <c r="D6493" s="53">
        <v>1.123</v>
      </c>
      <c r="E6493" s="55">
        <v>8.9999999999999998E-4</v>
      </c>
      <c r="F6493" s="53">
        <v>1.1220000000000001</v>
      </c>
      <c r="G6493" s="53">
        <v>1.1220000000000001</v>
      </c>
    </row>
    <row r="6494" spans="1:7" x14ac:dyDescent="0.15">
      <c r="A6494" s="52">
        <v>1524</v>
      </c>
      <c r="B6494" s="11" t="s">
        <v>926</v>
      </c>
      <c r="C6494" s="52">
        <v>1.1241000000000001</v>
      </c>
      <c r="D6494" s="52">
        <v>1.1241000000000001</v>
      </c>
      <c r="E6494" s="54">
        <v>8.9999999999999998E-4</v>
      </c>
      <c r="F6494" s="52">
        <v>1.1231</v>
      </c>
      <c r="G6494" s="52">
        <v>1.1231</v>
      </c>
    </row>
    <row r="6495" spans="1:7" x14ac:dyDescent="0.15">
      <c r="A6495" s="53">
        <v>843</v>
      </c>
      <c r="B6495" s="10" t="s">
        <v>3307</v>
      </c>
      <c r="C6495" s="53">
        <v>1.1259999999999999</v>
      </c>
      <c r="D6495" s="53">
        <v>1.1259999999999999</v>
      </c>
      <c r="E6495" s="55">
        <v>8.9999999999999998E-4</v>
      </c>
      <c r="F6495" s="53">
        <v>1.125</v>
      </c>
      <c r="G6495" s="53">
        <v>1.125</v>
      </c>
    </row>
    <row r="6496" spans="1:7" x14ac:dyDescent="0.15">
      <c r="A6496" s="52">
        <v>360</v>
      </c>
      <c r="B6496" s="11" t="s">
        <v>3308</v>
      </c>
      <c r="C6496" s="52">
        <v>1.127</v>
      </c>
      <c r="D6496" s="52">
        <v>1.254</v>
      </c>
      <c r="E6496" s="54">
        <v>8.9999999999999998E-4</v>
      </c>
      <c r="F6496" s="52">
        <v>1.1259999999999999</v>
      </c>
      <c r="G6496" s="52">
        <v>1.2529999999999999</v>
      </c>
    </row>
    <row r="6497" spans="1:7" x14ac:dyDescent="0.15">
      <c r="A6497" s="53">
        <v>1503</v>
      </c>
      <c r="B6497" s="10" t="s">
        <v>3309</v>
      </c>
      <c r="C6497" s="53">
        <v>1.1279999999999999</v>
      </c>
      <c r="D6497" s="53">
        <v>1.1279999999999999</v>
      </c>
      <c r="E6497" s="55">
        <v>8.9999999999999998E-4</v>
      </c>
      <c r="F6497" s="53">
        <v>1.127</v>
      </c>
      <c r="G6497" s="53">
        <v>1.127</v>
      </c>
    </row>
    <row r="6498" spans="1:7" x14ac:dyDescent="0.15">
      <c r="A6498" s="52">
        <v>4646</v>
      </c>
      <c r="B6498" s="11" t="s">
        <v>927</v>
      </c>
      <c r="C6498" s="52">
        <v>1.1279999999999999</v>
      </c>
      <c r="D6498" s="52">
        <v>1.1279999999999999</v>
      </c>
      <c r="E6498" s="54">
        <v>8.9999999999999998E-4</v>
      </c>
      <c r="F6498" s="52">
        <v>1.127</v>
      </c>
      <c r="G6498" s="52">
        <v>1.127</v>
      </c>
    </row>
    <row r="6499" spans="1:7" x14ac:dyDescent="0.15">
      <c r="A6499" s="53">
        <v>1110</v>
      </c>
      <c r="B6499" s="10" t="s">
        <v>3310</v>
      </c>
      <c r="C6499" s="53">
        <v>1.4671000000000001</v>
      </c>
      <c r="D6499" s="53">
        <v>1.4671000000000001</v>
      </c>
      <c r="E6499" s="55">
        <v>8.9999999999999998E-4</v>
      </c>
      <c r="F6499" s="53">
        <v>1.4658</v>
      </c>
      <c r="G6499" s="53">
        <v>1.4658</v>
      </c>
    </row>
    <row r="6500" spans="1:7" ht="31" x14ac:dyDescent="0.15">
      <c r="A6500" s="52">
        <v>1422</v>
      </c>
      <c r="B6500" s="11" t="s">
        <v>3311</v>
      </c>
      <c r="C6500" s="52">
        <v>1.129</v>
      </c>
      <c r="D6500" s="52">
        <v>1.129</v>
      </c>
      <c r="E6500" s="54">
        <v>8.9999999999999998E-4</v>
      </c>
      <c r="F6500" s="52">
        <v>1.1279999999999999</v>
      </c>
      <c r="G6500" s="52">
        <v>1.1279999999999999</v>
      </c>
    </row>
    <row r="6501" spans="1:7" x14ac:dyDescent="0.15">
      <c r="A6501" s="53">
        <v>510080</v>
      </c>
      <c r="B6501" s="10" t="s">
        <v>928</v>
      </c>
      <c r="C6501" s="53">
        <v>1.1298999999999999</v>
      </c>
      <c r="D6501" s="53">
        <v>2.4148999999999998</v>
      </c>
      <c r="E6501" s="55">
        <v>8.9999999999999998E-4</v>
      </c>
      <c r="F6501" s="53">
        <v>1.1289</v>
      </c>
      <c r="G6501" s="53">
        <v>2.4138999999999999</v>
      </c>
    </row>
    <row r="6502" spans="1:7" x14ac:dyDescent="0.15">
      <c r="A6502" s="52">
        <v>519962</v>
      </c>
      <c r="B6502" s="11" t="s">
        <v>3312</v>
      </c>
      <c r="C6502" s="52">
        <v>1.1299999999999999</v>
      </c>
      <c r="D6502" s="52">
        <v>1.1299999999999999</v>
      </c>
      <c r="E6502" s="54">
        <v>8.9999999999999998E-4</v>
      </c>
      <c r="F6502" s="52">
        <v>1.129</v>
      </c>
      <c r="G6502" s="52">
        <v>1.129</v>
      </c>
    </row>
    <row r="6503" spans="1:7" x14ac:dyDescent="0.15">
      <c r="A6503" s="53">
        <v>708</v>
      </c>
      <c r="B6503" s="10" t="s">
        <v>929</v>
      </c>
      <c r="C6503" s="53">
        <v>1.131</v>
      </c>
      <c r="D6503" s="53">
        <v>1.131</v>
      </c>
      <c r="E6503" s="55">
        <v>8.9999999999999998E-4</v>
      </c>
      <c r="F6503" s="53">
        <v>1.1299999999999999</v>
      </c>
      <c r="G6503" s="53">
        <v>1.1299999999999999</v>
      </c>
    </row>
    <row r="6504" spans="1:7" x14ac:dyDescent="0.15">
      <c r="A6504" s="52">
        <v>519198</v>
      </c>
      <c r="B6504" s="11" t="s">
        <v>930</v>
      </c>
      <c r="C6504" s="52">
        <v>1.0193000000000001</v>
      </c>
      <c r="D6504" s="52">
        <v>1.0193000000000001</v>
      </c>
      <c r="E6504" s="54">
        <v>8.9999999999999998E-4</v>
      </c>
      <c r="F6504" s="52">
        <v>1.0184</v>
      </c>
      <c r="G6504" s="52">
        <v>1.0184</v>
      </c>
    </row>
    <row r="6505" spans="1:7" ht="31" x14ac:dyDescent="0.15">
      <c r="A6505" s="53">
        <v>796</v>
      </c>
      <c r="B6505" s="10" t="s">
        <v>3313</v>
      </c>
      <c r="C6505" s="53">
        <v>1.133</v>
      </c>
      <c r="D6505" s="53">
        <v>1.133</v>
      </c>
      <c r="E6505" s="55">
        <v>8.9999999999999998E-4</v>
      </c>
      <c r="F6505" s="53">
        <v>1.1319999999999999</v>
      </c>
      <c r="G6505" s="53">
        <v>1.1319999999999999</v>
      </c>
    </row>
    <row r="6506" spans="1:7" x14ac:dyDescent="0.15">
      <c r="A6506" s="52">
        <v>3690</v>
      </c>
      <c r="B6506" s="11" t="s">
        <v>3314</v>
      </c>
      <c r="C6506" s="52">
        <v>1.0213000000000001</v>
      </c>
      <c r="D6506" s="52">
        <v>1.0812999999999999</v>
      </c>
      <c r="E6506" s="54">
        <v>8.9999999999999998E-4</v>
      </c>
      <c r="F6506" s="52">
        <v>1.0204</v>
      </c>
      <c r="G6506" s="52">
        <v>1.0804</v>
      </c>
    </row>
    <row r="6507" spans="1:7" x14ac:dyDescent="0.15">
      <c r="A6507" s="53">
        <v>280</v>
      </c>
      <c r="B6507" s="10" t="s">
        <v>3315</v>
      </c>
      <c r="C6507" s="53">
        <v>1.1359999999999999</v>
      </c>
      <c r="D6507" s="53">
        <v>1.1850000000000001</v>
      </c>
      <c r="E6507" s="55">
        <v>8.9999999999999998E-4</v>
      </c>
      <c r="F6507" s="53">
        <v>1.135</v>
      </c>
      <c r="G6507" s="53">
        <v>1.1839999999999999</v>
      </c>
    </row>
    <row r="6508" spans="1:7" x14ac:dyDescent="0.15">
      <c r="A6508" s="52">
        <v>2860</v>
      </c>
      <c r="B6508" s="11" t="s">
        <v>931</v>
      </c>
      <c r="C6508" s="52">
        <v>1.137</v>
      </c>
      <c r="D6508" s="52">
        <v>1.2370000000000001</v>
      </c>
      <c r="E6508" s="54">
        <v>8.9999999999999998E-4</v>
      </c>
      <c r="F6508" s="52">
        <v>1.1359999999999999</v>
      </c>
      <c r="G6508" s="52">
        <v>1.236</v>
      </c>
    </row>
    <row r="6509" spans="1:7" ht="31" x14ac:dyDescent="0.15">
      <c r="A6509" s="53">
        <v>841</v>
      </c>
      <c r="B6509" s="10" t="s">
        <v>3316</v>
      </c>
      <c r="C6509" s="53">
        <v>1.1379999999999999</v>
      </c>
      <c r="D6509" s="53">
        <v>1.1379999999999999</v>
      </c>
      <c r="E6509" s="55">
        <v>8.9999999999999998E-4</v>
      </c>
      <c r="F6509" s="53">
        <v>1.137</v>
      </c>
      <c r="G6509" s="53">
        <v>1.137</v>
      </c>
    </row>
    <row r="6510" spans="1:7" x14ac:dyDescent="0.15">
      <c r="A6510" s="52">
        <v>960026</v>
      </c>
      <c r="B6510" s="11" t="s">
        <v>3317</v>
      </c>
      <c r="C6510" s="52">
        <v>1.1379999999999999</v>
      </c>
      <c r="D6510" s="52">
        <v>1.1379999999999999</v>
      </c>
      <c r="E6510" s="54">
        <v>8.9999999999999998E-4</v>
      </c>
      <c r="F6510" s="52">
        <v>1.137</v>
      </c>
      <c r="G6510" s="52">
        <v>1.137</v>
      </c>
    </row>
    <row r="6511" spans="1:7" x14ac:dyDescent="0.15">
      <c r="A6511" s="53">
        <v>4677</v>
      </c>
      <c r="B6511" s="10" t="s">
        <v>932</v>
      </c>
      <c r="C6511" s="53">
        <v>1.1379999999999999</v>
      </c>
      <c r="D6511" s="53">
        <v>1.1379999999999999</v>
      </c>
      <c r="E6511" s="55">
        <v>8.9999999999999998E-4</v>
      </c>
      <c r="F6511" s="53">
        <v>1.137</v>
      </c>
      <c r="G6511" s="53">
        <v>1.137</v>
      </c>
    </row>
    <row r="6512" spans="1:7" x14ac:dyDescent="0.15">
      <c r="A6512" s="52">
        <v>519196</v>
      </c>
      <c r="B6512" s="11" t="s">
        <v>933</v>
      </c>
      <c r="C6512" s="52">
        <v>1.2541</v>
      </c>
      <c r="D6512" s="52">
        <v>1.5648</v>
      </c>
      <c r="E6512" s="54">
        <v>8.9999999999999998E-4</v>
      </c>
      <c r="F6512" s="52">
        <v>1.2529999999999999</v>
      </c>
      <c r="G6512" s="52">
        <v>1.5637000000000001</v>
      </c>
    </row>
    <row r="6513" spans="1:7" x14ac:dyDescent="0.15">
      <c r="A6513" s="53">
        <v>1620</v>
      </c>
      <c r="B6513" s="10" t="s">
        <v>934</v>
      </c>
      <c r="C6513" s="53">
        <v>1.141</v>
      </c>
      <c r="D6513" s="53">
        <v>1.141</v>
      </c>
      <c r="E6513" s="55">
        <v>8.9999999999999998E-4</v>
      </c>
      <c r="F6513" s="53">
        <v>1.1399999999999999</v>
      </c>
      <c r="G6513" s="53">
        <v>1.1399999999999999</v>
      </c>
    </row>
    <row r="6514" spans="1:7" x14ac:dyDescent="0.15">
      <c r="A6514" s="52">
        <v>1311</v>
      </c>
      <c r="B6514" s="11" t="s">
        <v>935</v>
      </c>
      <c r="C6514" s="52">
        <v>1.141</v>
      </c>
      <c r="D6514" s="52">
        <v>1.141</v>
      </c>
      <c r="E6514" s="54">
        <v>8.9999999999999998E-4</v>
      </c>
      <c r="F6514" s="52">
        <v>1.1399999999999999</v>
      </c>
      <c r="G6514" s="52">
        <v>1.1399999999999999</v>
      </c>
    </row>
    <row r="6515" spans="1:7" x14ac:dyDescent="0.15">
      <c r="A6515" s="53">
        <v>2734</v>
      </c>
      <c r="B6515" s="10" t="s">
        <v>3318</v>
      </c>
      <c r="C6515" s="53">
        <v>1.141</v>
      </c>
      <c r="D6515" s="53">
        <v>1.341</v>
      </c>
      <c r="E6515" s="55">
        <v>8.9999999999999998E-4</v>
      </c>
      <c r="F6515" s="53">
        <v>1.1399999999999999</v>
      </c>
      <c r="G6515" s="53">
        <v>1.34</v>
      </c>
    </row>
    <row r="6516" spans="1:7" x14ac:dyDescent="0.15">
      <c r="A6516" s="52">
        <v>519666</v>
      </c>
      <c r="B6516" s="11" t="s">
        <v>3319</v>
      </c>
      <c r="C6516" s="52">
        <v>1.028</v>
      </c>
      <c r="D6516" s="52">
        <v>1.603</v>
      </c>
      <c r="E6516" s="54">
        <v>8.9999999999999998E-4</v>
      </c>
      <c r="F6516" s="52">
        <v>1.0270999999999999</v>
      </c>
      <c r="G6516" s="52">
        <v>1.6021000000000001</v>
      </c>
    </row>
    <row r="6517" spans="1:7" x14ac:dyDescent="0.15">
      <c r="A6517" s="53">
        <v>5089</v>
      </c>
      <c r="B6517" s="10" t="s">
        <v>3320</v>
      </c>
      <c r="C6517" s="53">
        <v>1.0283</v>
      </c>
      <c r="D6517" s="53">
        <v>0</v>
      </c>
      <c r="E6517" s="55">
        <v>8.9999999999999998E-4</v>
      </c>
      <c r="F6517" s="53">
        <v>1.0274000000000001</v>
      </c>
      <c r="G6517" s="53">
        <v>1.0274000000000001</v>
      </c>
    </row>
    <row r="6518" spans="1:7" x14ac:dyDescent="0.15">
      <c r="A6518" s="52">
        <v>2482</v>
      </c>
      <c r="B6518" s="11" t="s">
        <v>936</v>
      </c>
      <c r="C6518" s="52">
        <v>1.143</v>
      </c>
      <c r="D6518" s="52">
        <v>1.143</v>
      </c>
      <c r="E6518" s="54">
        <v>8.9999999999999998E-4</v>
      </c>
      <c r="F6518" s="52">
        <v>1.1419999999999999</v>
      </c>
      <c r="G6518" s="52">
        <v>1.1419999999999999</v>
      </c>
    </row>
    <row r="6519" spans="1:7" x14ac:dyDescent="0.15">
      <c r="A6519" s="53">
        <v>5088</v>
      </c>
      <c r="B6519" s="10" t="s">
        <v>3321</v>
      </c>
      <c r="C6519" s="53">
        <v>1.0302</v>
      </c>
      <c r="D6519" s="53">
        <v>0</v>
      </c>
      <c r="E6519" s="55">
        <v>8.9999999999999998E-4</v>
      </c>
      <c r="F6519" s="53">
        <v>1.0293000000000001</v>
      </c>
      <c r="G6519" s="53">
        <v>1.0293000000000001</v>
      </c>
    </row>
    <row r="6520" spans="1:7" x14ac:dyDescent="0.15">
      <c r="A6520" s="52">
        <v>163806</v>
      </c>
      <c r="B6520" s="11" t="s">
        <v>937</v>
      </c>
      <c r="C6520" s="52">
        <v>1.145</v>
      </c>
      <c r="D6520" s="52">
        <v>1.575</v>
      </c>
      <c r="E6520" s="54">
        <v>8.9999999999999998E-4</v>
      </c>
      <c r="F6520" s="52">
        <v>1.1439999999999999</v>
      </c>
      <c r="G6520" s="52">
        <v>1.5740000000000001</v>
      </c>
    </row>
    <row r="6521" spans="1:7" x14ac:dyDescent="0.15">
      <c r="A6521" s="53">
        <v>16</v>
      </c>
      <c r="B6521" s="10" t="s">
        <v>3322</v>
      </c>
      <c r="C6521" s="53">
        <v>1.145</v>
      </c>
      <c r="D6521" s="53">
        <v>1.175</v>
      </c>
      <c r="E6521" s="55">
        <v>8.9999999999999998E-4</v>
      </c>
      <c r="F6521" s="53">
        <v>1.1439999999999999</v>
      </c>
      <c r="G6521" s="53">
        <v>1.1739999999999999</v>
      </c>
    </row>
    <row r="6522" spans="1:7" x14ac:dyDescent="0.15">
      <c r="A6522" s="52">
        <v>161123</v>
      </c>
      <c r="B6522" s="11" t="s">
        <v>938</v>
      </c>
      <c r="C6522" s="52">
        <v>0.80389999999999995</v>
      </c>
      <c r="D6522" s="52">
        <v>0</v>
      </c>
      <c r="E6522" s="54">
        <v>8.9999999999999998E-4</v>
      </c>
      <c r="F6522" s="52">
        <v>0.80320000000000003</v>
      </c>
      <c r="G6522" s="52">
        <v>0</v>
      </c>
    </row>
    <row r="6523" spans="1:7" x14ac:dyDescent="0.15">
      <c r="A6523" s="53">
        <v>2227</v>
      </c>
      <c r="B6523" s="10" t="s">
        <v>3323</v>
      </c>
      <c r="C6523" s="53">
        <v>1.1499999999999999</v>
      </c>
      <c r="D6523" s="53">
        <v>1.1499999999999999</v>
      </c>
      <c r="E6523" s="55">
        <v>8.9999999999999998E-4</v>
      </c>
      <c r="F6523" s="53">
        <v>1.149</v>
      </c>
      <c r="G6523" s="53">
        <v>1.149</v>
      </c>
    </row>
    <row r="6524" spans="1:7" x14ac:dyDescent="0.15">
      <c r="A6524" s="52">
        <v>1505</v>
      </c>
      <c r="B6524" s="11" t="s">
        <v>3324</v>
      </c>
      <c r="C6524" s="52">
        <v>1.151</v>
      </c>
      <c r="D6524" s="52">
        <v>1.151</v>
      </c>
      <c r="E6524" s="54">
        <v>8.9999999999999998E-4</v>
      </c>
      <c r="F6524" s="52">
        <v>1.1499999999999999</v>
      </c>
      <c r="G6524" s="52">
        <v>1.1499999999999999</v>
      </c>
    </row>
    <row r="6525" spans="1:7" x14ac:dyDescent="0.15">
      <c r="A6525" s="53">
        <v>2373</v>
      </c>
      <c r="B6525" s="10" t="s">
        <v>3325</v>
      </c>
      <c r="C6525" s="53">
        <v>1.151</v>
      </c>
      <c r="D6525" s="53">
        <v>1.151</v>
      </c>
      <c r="E6525" s="55">
        <v>8.9999999999999998E-4</v>
      </c>
      <c r="F6525" s="53">
        <v>1.1499999999999999</v>
      </c>
      <c r="G6525" s="53">
        <v>1.1499999999999999</v>
      </c>
    </row>
    <row r="6526" spans="1:7" x14ac:dyDescent="0.15">
      <c r="A6526" s="52">
        <v>1295</v>
      </c>
      <c r="B6526" s="11" t="s">
        <v>3326</v>
      </c>
      <c r="C6526" s="52">
        <v>1.151</v>
      </c>
      <c r="D6526" s="52">
        <v>1.151</v>
      </c>
      <c r="E6526" s="54">
        <v>8.9999999999999998E-4</v>
      </c>
      <c r="F6526" s="52">
        <v>1.1499999999999999</v>
      </c>
      <c r="G6526" s="52">
        <v>1.1499999999999999</v>
      </c>
    </row>
    <row r="6527" spans="1:7" x14ac:dyDescent="0.15">
      <c r="A6527" s="53">
        <v>1418</v>
      </c>
      <c r="B6527" s="10" t="s">
        <v>3327</v>
      </c>
      <c r="C6527" s="53">
        <v>1.1519999999999999</v>
      </c>
      <c r="D6527" s="53">
        <v>1.1519999999999999</v>
      </c>
      <c r="E6527" s="55">
        <v>8.9999999999999998E-4</v>
      </c>
      <c r="F6527" s="53">
        <v>1.151</v>
      </c>
      <c r="G6527" s="53">
        <v>1.151</v>
      </c>
    </row>
    <row r="6528" spans="1:7" x14ac:dyDescent="0.15">
      <c r="A6528" s="52">
        <v>2273</v>
      </c>
      <c r="B6528" s="11" t="s">
        <v>3328</v>
      </c>
      <c r="C6528" s="52">
        <v>1.1519999999999999</v>
      </c>
      <c r="D6528" s="52">
        <v>1.1519999999999999</v>
      </c>
      <c r="E6528" s="54">
        <v>8.9999999999999998E-4</v>
      </c>
      <c r="F6528" s="52">
        <v>1.151</v>
      </c>
      <c r="G6528" s="52">
        <v>1.151</v>
      </c>
    </row>
    <row r="6529" spans="1:7" x14ac:dyDescent="0.15">
      <c r="A6529" s="53">
        <v>470078</v>
      </c>
      <c r="B6529" s="10" t="s">
        <v>3329</v>
      </c>
      <c r="C6529" s="53">
        <v>1.1539999999999999</v>
      </c>
      <c r="D6529" s="53">
        <v>1.5289999999999999</v>
      </c>
      <c r="E6529" s="55">
        <v>8.9999999999999998E-4</v>
      </c>
      <c r="F6529" s="53">
        <v>1.153</v>
      </c>
      <c r="G6529" s="53">
        <v>1.528</v>
      </c>
    </row>
    <row r="6530" spans="1:7" x14ac:dyDescent="0.15">
      <c r="A6530" s="52">
        <v>1449</v>
      </c>
      <c r="B6530" s="11" t="s">
        <v>939</v>
      </c>
      <c r="C6530" s="52">
        <v>1.155</v>
      </c>
      <c r="D6530" s="52">
        <v>1.345</v>
      </c>
      <c r="E6530" s="54">
        <v>8.9999999999999998E-4</v>
      </c>
      <c r="F6530" s="52">
        <v>1.1539999999999999</v>
      </c>
      <c r="G6530" s="52">
        <v>1.3440000000000001</v>
      </c>
    </row>
    <row r="6531" spans="1:7" x14ac:dyDescent="0.15">
      <c r="A6531" s="53">
        <v>70016</v>
      </c>
      <c r="B6531" s="10" t="s">
        <v>3330</v>
      </c>
      <c r="C6531" s="53">
        <v>1.155</v>
      </c>
      <c r="D6531" s="53">
        <v>1.605</v>
      </c>
      <c r="E6531" s="55">
        <v>8.9999999999999998E-4</v>
      </c>
      <c r="F6531" s="53">
        <v>1.1539999999999999</v>
      </c>
      <c r="G6531" s="53">
        <v>1.6040000000000001</v>
      </c>
    </row>
    <row r="6532" spans="1:7" x14ac:dyDescent="0.15">
      <c r="A6532" s="52">
        <v>1343</v>
      </c>
      <c r="B6532" s="11" t="s">
        <v>3331</v>
      </c>
      <c r="C6532" s="52">
        <v>1.1559999999999999</v>
      </c>
      <c r="D6532" s="52">
        <v>1.2110000000000001</v>
      </c>
      <c r="E6532" s="54">
        <v>8.9999999999999998E-4</v>
      </c>
      <c r="F6532" s="52">
        <v>1.155</v>
      </c>
      <c r="G6532" s="52">
        <v>1.21</v>
      </c>
    </row>
    <row r="6533" spans="1:7" x14ac:dyDescent="0.15">
      <c r="A6533" s="53">
        <v>3237</v>
      </c>
      <c r="B6533" s="10" t="s">
        <v>3332</v>
      </c>
      <c r="C6533" s="53">
        <v>1.0428999999999999</v>
      </c>
      <c r="D6533" s="53">
        <v>1.0428999999999999</v>
      </c>
      <c r="E6533" s="55">
        <v>8.9999999999999998E-4</v>
      </c>
      <c r="F6533" s="53">
        <v>1.042</v>
      </c>
      <c r="G6533" s="53">
        <v>1.042</v>
      </c>
    </row>
    <row r="6534" spans="1:7" x14ac:dyDescent="0.15">
      <c r="A6534" s="52">
        <v>1029</v>
      </c>
      <c r="B6534" s="11" t="s">
        <v>940</v>
      </c>
      <c r="C6534" s="52">
        <v>1.159</v>
      </c>
      <c r="D6534" s="52">
        <v>1.268</v>
      </c>
      <c r="E6534" s="54">
        <v>8.9999999999999998E-4</v>
      </c>
      <c r="F6534" s="52">
        <v>1.1579999999999999</v>
      </c>
      <c r="G6534" s="52">
        <v>1.2669999999999999</v>
      </c>
    </row>
    <row r="6535" spans="1:7" x14ac:dyDescent="0.15">
      <c r="A6535" s="53">
        <v>3236</v>
      </c>
      <c r="B6535" s="10" t="s">
        <v>3333</v>
      </c>
      <c r="C6535" s="53">
        <v>1.0444</v>
      </c>
      <c r="D6535" s="53">
        <v>1.0444</v>
      </c>
      <c r="E6535" s="55">
        <v>8.9999999999999998E-4</v>
      </c>
      <c r="F6535" s="53">
        <v>1.0435000000000001</v>
      </c>
      <c r="G6535" s="53">
        <v>1.0435000000000001</v>
      </c>
    </row>
    <row r="6536" spans="1:7" x14ac:dyDescent="0.15">
      <c r="A6536" s="52">
        <v>673030</v>
      </c>
      <c r="B6536" s="11" t="s">
        <v>941</v>
      </c>
      <c r="C6536" s="52">
        <v>1.161</v>
      </c>
      <c r="D6536" s="52">
        <v>1.161</v>
      </c>
      <c r="E6536" s="54">
        <v>8.9999999999999998E-4</v>
      </c>
      <c r="F6536" s="52">
        <v>1.1599999999999999</v>
      </c>
      <c r="G6536" s="52">
        <v>1.1599999999999999</v>
      </c>
    </row>
    <row r="6537" spans="1:7" x14ac:dyDescent="0.15">
      <c r="A6537" s="53">
        <v>620007</v>
      </c>
      <c r="B6537" s="10" t="s">
        <v>3334</v>
      </c>
      <c r="C6537" s="53">
        <v>1.1619999999999999</v>
      </c>
      <c r="D6537" s="53">
        <v>1.3009999999999999</v>
      </c>
      <c r="E6537" s="55">
        <v>8.9999999999999998E-4</v>
      </c>
      <c r="F6537" s="53">
        <v>1.161</v>
      </c>
      <c r="G6537" s="53">
        <v>1.2989999999999999</v>
      </c>
    </row>
    <row r="6538" spans="1:7" x14ac:dyDescent="0.15">
      <c r="A6538" s="52">
        <v>1665</v>
      </c>
      <c r="B6538" s="11" t="s">
        <v>3335</v>
      </c>
      <c r="C6538" s="52">
        <v>1.163</v>
      </c>
      <c r="D6538" s="52">
        <v>1.163</v>
      </c>
      <c r="E6538" s="54">
        <v>8.9999999999999998E-4</v>
      </c>
      <c r="F6538" s="52">
        <v>1.1619999999999999</v>
      </c>
      <c r="G6538" s="52">
        <v>1.1619999999999999</v>
      </c>
    </row>
    <row r="6539" spans="1:7" x14ac:dyDescent="0.15">
      <c r="A6539" s="53">
        <v>70015</v>
      </c>
      <c r="B6539" s="10" t="s">
        <v>3336</v>
      </c>
      <c r="C6539" s="53">
        <v>1.1639999999999999</v>
      </c>
      <c r="D6539" s="53">
        <v>1.643</v>
      </c>
      <c r="E6539" s="55">
        <v>8.9999999999999998E-4</v>
      </c>
      <c r="F6539" s="53">
        <v>1.163</v>
      </c>
      <c r="G6539" s="53">
        <v>1.6419999999999999</v>
      </c>
    </row>
    <row r="6540" spans="1:7" x14ac:dyDescent="0.15">
      <c r="A6540" s="52">
        <v>161606</v>
      </c>
      <c r="B6540" s="11" t="s">
        <v>942</v>
      </c>
      <c r="C6540" s="52">
        <v>1.1659999999999999</v>
      </c>
      <c r="D6540" s="52">
        <v>3.1059999999999999</v>
      </c>
      <c r="E6540" s="54">
        <v>8.9999999999999998E-4</v>
      </c>
      <c r="F6540" s="52">
        <v>1.165</v>
      </c>
      <c r="G6540" s="52">
        <v>3.105</v>
      </c>
    </row>
    <row r="6541" spans="1:7" x14ac:dyDescent="0.15">
      <c r="A6541" s="53">
        <v>202110</v>
      </c>
      <c r="B6541" s="10" t="s">
        <v>3337</v>
      </c>
      <c r="C6541" s="53">
        <v>1.1659999999999999</v>
      </c>
      <c r="D6541" s="53">
        <v>1.196</v>
      </c>
      <c r="E6541" s="55">
        <v>8.9999999999999998E-4</v>
      </c>
      <c r="F6541" s="53">
        <v>1.165</v>
      </c>
      <c r="G6541" s="53">
        <v>1.1950000000000001</v>
      </c>
    </row>
    <row r="6542" spans="1:7" x14ac:dyDescent="0.15">
      <c r="A6542" s="52">
        <v>3421</v>
      </c>
      <c r="B6542" s="11" t="s">
        <v>3338</v>
      </c>
      <c r="C6542" s="52">
        <v>2.0992000000000002</v>
      </c>
      <c r="D6542" s="52">
        <v>2.0992000000000002</v>
      </c>
      <c r="E6542" s="54">
        <v>8.9999999999999998E-4</v>
      </c>
      <c r="F6542" s="52">
        <v>2.0973999999999999</v>
      </c>
      <c r="G6542" s="52">
        <v>2.0973999999999999</v>
      </c>
    </row>
    <row r="6543" spans="1:7" x14ac:dyDescent="0.15">
      <c r="A6543" s="53">
        <v>90017</v>
      </c>
      <c r="B6543" s="10" t="s">
        <v>943</v>
      </c>
      <c r="C6543" s="53">
        <v>1.167</v>
      </c>
      <c r="D6543" s="53">
        <v>1.177</v>
      </c>
      <c r="E6543" s="55">
        <v>8.9999999999999998E-4</v>
      </c>
      <c r="F6543" s="53">
        <v>1.1659999999999999</v>
      </c>
      <c r="G6543" s="53">
        <v>1.1759999999999999</v>
      </c>
    </row>
    <row r="6544" spans="1:7" x14ac:dyDescent="0.15">
      <c r="A6544" s="52">
        <v>3420</v>
      </c>
      <c r="B6544" s="11" t="s">
        <v>3339</v>
      </c>
      <c r="C6544" s="52">
        <v>2.1021999999999998</v>
      </c>
      <c r="D6544" s="52">
        <v>2.1021999999999998</v>
      </c>
      <c r="E6544" s="54">
        <v>8.9999999999999998E-4</v>
      </c>
      <c r="F6544" s="52">
        <v>2.1004</v>
      </c>
      <c r="G6544" s="52">
        <v>2.1004</v>
      </c>
    </row>
    <row r="6545" spans="1:7" ht="30" x14ac:dyDescent="0.15">
      <c r="A6545" s="53">
        <v>1352</v>
      </c>
      <c r="B6545" s="10" t="s">
        <v>944</v>
      </c>
      <c r="C6545" s="53">
        <v>1.17</v>
      </c>
      <c r="D6545" s="53">
        <v>1.17</v>
      </c>
      <c r="E6545" s="55">
        <v>8.9999999999999998E-4</v>
      </c>
      <c r="F6545" s="53">
        <v>1.169</v>
      </c>
      <c r="G6545" s="53">
        <v>1.169</v>
      </c>
    </row>
    <row r="6546" spans="1:7" x14ac:dyDescent="0.15">
      <c r="A6546" s="52">
        <v>14</v>
      </c>
      <c r="B6546" s="11" t="s">
        <v>945</v>
      </c>
      <c r="C6546" s="52">
        <v>1.171</v>
      </c>
      <c r="D6546" s="52">
        <v>1.171</v>
      </c>
      <c r="E6546" s="54">
        <v>8.9999999999999998E-4</v>
      </c>
      <c r="F6546" s="52">
        <v>1.17</v>
      </c>
      <c r="G6546" s="52">
        <v>1.17</v>
      </c>
    </row>
    <row r="6547" spans="1:7" x14ac:dyDescent="0.15">
      <c r="A6547" s="53">
        <v>1664</v>
      </c>
      <c r="B6547" s="10" t="s">
        <v>3340</v>
      </c>
      <c r="C6547" s="53">
        <v>1.1719999999999999</v>
      </c>
      <c r="D6547" s="53">
        <v>1.1719999999999999</v>
      </c>
      <c r="E6547" s="55">
        <v>8.9999999999999998E-4</v>
      </c>
      <c r="F6547" s="53">
        <v>1.171</v>
      </c>
      <c r="G6547" s="53">
        <v>1.171</v>
      </c>
    </row>
    <row r="6548" spans="1:7" x14ac:dyDescent="0.15">
      <c r="A6548" s="52">
        <v>2228</v>
      </c>
      <c r="B6548" s="11" t="s">
        <v>3341</v>
      </c>
      <c r="C6548" s="52">
        <v>1.1719999999999999</v>
      </c>
      <c r="D6548" s="52">
        <v>1.1719999999999999</v>
      </c>
      <c r="E6548" s="54">
        <v>8.9999999999999998E-4</v>
      </c>
      <c r="F6548" s="52">
        <v>1.171</v>
      </c>
      <c r="G6548" s="52">
        <v>1.171</v>
      </c>
    </row>
    <row r="6549" spans="1:7" ht="31" x14ac:dyDescent="0.15">
      <c r="A6549" s="53">
        <v>932</v>
      </c>
      <c r="B6549" s="10" t="s">
        <v>3342</v>
      </c>
      <c r="C6549" s="53">
        <v>1.173</v>
      </c>
      <c r="D6549" s="53">
        <v>1.173</v>
      </c>
      <c r="E6549" s="55">
        <v>8.9999999999999998E-4</v>
      </c>
      <c r="F6549" s="53">
        <v>1.1719999999999999</v>
      </c>
      <c r="G6549" s="53">
        <v>1.1719999999999999</v>
      </c>
    </row>
    <row r="6550" spans="1:7" x14ac:dyDescent="0.15">
      <c r="A6550" s="52">
        <v>206008</v>
      </c>
      <c r="B6550" s="11" t="s">
        <v>946</v>
      </c>
      <c r="C6550" s="52">
        <v>1.1779999999999999</v>
      </c>
      <c r="D6550" s="52">
        <v>1.3959999999999999</v>
      </c>
      <c r="E6550" s="54">
        <v>8.0000000000000004E-4</v>
      </c>
      <c r="F6550" s="52">
        <v>1.177</v>
      </c>
      <c r="G6550" s="52">
        <v>1.395</v>
      </c>
    </row>
    <row r="6551" spans="1:7" x14ac:dyDescent="0.15">
      <c r="A6551" s="53">
        <v>2090</v>
      </c>
      <c r="B6551" s="10" t="s">
        <v>3343</v>
      </c>
      <c r="C6551" s="53">
        <v>1.18</v>
      </c>
      <c r="D6551" s="53">
        <v>1.18</v>
      </c>
      <c r="E6551" s="55">
        <v>8.0000000000000004E-4</v>
      </c>
      <c r="F6551" s="53">
        <v>1.179</v>
      </c>
      <c r="G6551" s="53">
        <v>1.179</v>
      </c>
    </row>
    <row r="6552" spans="1:7" x14ac:dyDescent="0.15">
      <c r="A6552" s="52">
        <v>106</v>
      </c>
      <c r="B6552" s="11" t="s">
        <v>3344</v>
      </c>
      <c r="C6552" s="52">
        <v>1.18</v>
      </c>
      <c r="D6552" s="52">
        <v>1.19</v>
      </c>
      <c r="E6552" s="54">
        <v>8.0000000000000004E-4</v>
      </c>
      <c r="F6552" s="52">
        <v>1.179</v>
      </c>
      <c r="G6552" s="52">
        <v>1.1890000000000001</v>
      </c>
    </row>
    <row r="6553" spans="1:7" x14ac:dyDescent="0.15">
      <c r="A6553" s="53">
        <v>160514</v>
      </c>
      <c r="B6553" s="10" t="s">
        <v>3345</v>
      </c>
      <c r="C6553" s="53">
        <v>1.181</v>
      </c>
      <c r="D6553" s="53">
        <v>1.2809999999999999</v>
      </c>
      <c r="E6553" s="55">
        <v>8.0000000000000004E-4</v>
      </c>
      <c r="F6553" s="53">
        <v>1.18</v>
      </c>
      <c r="G6553" s="53">
        <v>1.28</v>
      </c>
    </row>
    <row r="6554" spans="1:7" x14ac:dyDescent="0.15">
      <c r="A6554" s="52">
        <v>474</v>
      </c>
      <c r="B6554" s="11" t="s">
        <v>3346</v>
      </c>
      <c r="C6554" s="52">
        <v>1.1830000000000001</v>
      </c>
      <c r="D6554" s="52">
        <v>1.218</v>
      </c>
      <c r="E6554" s="54">
        <v>8.0000000000000004E-4</v>
      </c>
      <c r="F6554" s="52">
        <v>1.1819999999999999</v>
      </c>
      <c r="G6554" s="52">
        <v>1.2170000000000001</v>
      </c>
    </row>
    <row r="6555" spans="1:7" x14ac:dyDescent="0.15">
      <c r="A6555" s="53">
        <v>159926</v>
      </c>
      <c r="B6555" s="10" t="s">
        <v>3347</v>
      </c>
      <c r="C6555" s="53">
        <v>107.67400000000001</v>
      </c>
      <c r="D6555" s="53">
        <v>1.077</v>
      </c>
      <c r="E6555" s="55">
        <v>8.0000000000000004E-4</v>
      </c>
      <c r="F6555" s="53">
        <v>107.583</v>
      </c>
      <c r="G6555" s="53">
        <v>1.0760000000000001</v>
      </c>
    </row>
    <row r="6556" spans="1:7" x14ac:dyDescent="0.15">
      <c r="A6556" s="52">
        <v>70005</v>
      </c>
      <c r="B6556" s="11" t="s">
        <v>947</v>
      </c>
      <c r="C6556" s="52">
        <v>1.1839999999999999</v>
      </c>
      <c r="D6556" s="52">
        <v>2.1909999999999998</v>
      </c>
      <c r="E6556" s="54">
        <v>8.0000000000000004E-4</v>
      </c>
      <c r="F6556" s="52">
        <v>1.1830000000000001</v>
      </c>
      <c r="G6556" s="52">
        <v>2.19</v>
      </c>
    </row>
    <row r="6557" spans="1:7" x14ac:dyDescent="0.15">
      <c r="A6557" s="53">
        <v>160602</v>
      </c>
      <c r="B6557" s="10" t="s">
        <v>3348</v>
      </c>
      <c r="C6557" s="53">
        <v>1.1850000000000001</v>
      </c>
      <c r="D6557" s="53">
        <v>1.853</v>
      </c>
      <c r="E6557" s="55">
        <v>8.0000000000000004E-4</v>
      </c>
      <c r="F6557" s="53">
        <v>1.1839999999999999</v>
      </c>
      <c r="G6557" s="53">
        <v>1.8520000000000001</v>
      </c>
    </row>
    <row r="6558" spans="1:7" ht="31" x14ac:dyDescent="0.15">
      <c r="A6558" s="52">
        <v>222</v>
      </c>
      <c r="B6558" s="11" t="s">
        <v>3349</v>
      </c>
      <c r="C6558" s="52">
        <v>1.1859999999999999</v>
      </c>
      <c r="D6558" s="52">
        <v>1.236</v>
      </c>
      <c r="E6558" s="54">
        <v>8.0000000000000004E-4</v>
      </c>
      <c r="F6558" s="52">
        <v>1.1850000000000001</v>
      </c>
      <c r="G6558" s="52">
        <v>1.2350000000000001</v>
      </c>
    </row>
    <row r="6559" spans="1:7" x14ac:dyDescent="0.15">
      <c r="A6559" s="53">
        <v>519078</v>
      </c>
      <c r="B6559" s="10" t="s">
        <v>3350</v>
      </c>
      <c r="C6559" s="53">
        <v>1.1879999999999999</v>
      </c>
      <c r="D6559" s="53">
        <v>1.5629999999999999</v>
      </c>
      <c r="E6559" s="55">
        <v>8.0000000000000004E-4</v>
      </c>
      <c r="F6559" s="53">
        <v>1.1870000000000001</v>
      </c>
      <c r="G6559" s="53">
        <v>1.5620000000000001</v>
      </c>
    </row>
    <row r="6560" spans="1:7" x14ac:dyDescent="0.15">
      <c r="A6560" s="52">
        <v>875</v>
      </c>
      <c r="B6560" s="11" t="s">
        <v>3351</v>
      </c>
      <c r="C6560" s="52">
        <v>1.1879999999999999</v>
      </c>
      <c r="D6560" s="52">
        <v>1.1879999999999999</v>
      </c>
      <c r="E6560" s="54">
        <v>8.0000000000000004E-4</v>
      </c>
      <c r="F6560" s="52">
        <v>1.1870000000000001</v>
      </c>
      <c r="G6560" s="52">
        <v>1.1870000000000001</v>
      </c>
    </row>
    <row r="6561" spans="1:7" x14ac:dyDescent="0.15">
      <c r="A6561" s="53">
        <v>3798</v>
      </c>
      <c r="B6561" s="10" t="s">
        <v>3352</v>
      </c>
      <c r="C6561" s="53">
        <v>1.0733999999999999</v>
      </c>
      <c r="D6561" s="53">
        <v>1.0733999999999999</v>
      </c>
      <c r="E6561" s="55">
        <v>8.0000000000000004E-4</v>
      </c>
      <c r="F6561" s="53">
        <v>1.0725</v>
      </c>
      <c r="G6561" s="53">
        <v>1.0725</v>
      </c>
    </row>
    <row r="6562" spans="1:7" x14ac:dyDescent="0.15">
      <c r="A6562" s="52">
        <v>3797</v>
      </c>
      <c r="B6562" s="11" t="s">
        <v>3353</v>
      </c>
      <c r="C6562" s="52">
        <v>1.0746</v>
      </c>
      <c r="D6562" s="52">
        <v>1.0746</v>
      </c>
      <c r="E6562" s="54">
        <v>8.0000000000000004E-4</v>
      </c>
      <c r="F6562" s="52">
        <v>1.0737000000000001</v>
      </c>
      <c r="G6562" s="52">
        <v>1.0737000000000001</v>
      </c>
    </row>
    <row r="6563" spans="1:7" x14ac:dyDescent="0.15">
      <c r="A6563" s="53">
        <v>1146</v>
      </c>
      <c r="B6563" s="10" t="s">
        <v>3354</v>
      </c>
      <c r="C6563" s="53">
        <v>1.1948000000000001</v>
      </c>
      <c r="D6563" s="53">
        <v>1.1948000000000001</v>
      </c>
      <c r="E6563" s="55">
        <v>8.0000000000000004E-4</v>
      </c>
      <c r="F6563" s="53">
        <v>1.1938</v>
      </c>
      <c r="G6563" s="53">
        <v>1.1938</v>
      </c>
    </row>
    <row r="6564" spans="1:7" x14ac:dyDescent="0.15">
      <c r="A6564" s="52">
        <v>508</v>
      </c>
      <c r="B6564" s="11" t="s">
        <v>3355</v>
      </c>
      <c r="C6564" s="52">
        <v>1.1950000000000001</v>
      </c>
      <c r="D6564" s="52">
        <v>1.385</v>
      </c>
      <c r="E6564" s="54">
        <v>8.0000000000000004E-4</v>
      </c>
      <c r="F6564" s="52">
        <v>1.194</v>
      </c>
      <c r="G6564" s="52">
        <v>1.3839999999999999</v>
      </c>
    </row>
    <row r="6565" spans="1:7" x14ac:dyDescent="0.15">
      <c r="A6565" s="53">
        <v>4385</v>
      </c>
      <c r="B6565" s="10" t="s">
        <v>948</v>
      </c>
      <c r="C6565" s="53">
        <v>1.1950000000000001</v>
      </c>
      <c r="D6565" s="53">
        <v>1.1950000000000001</v>
      </c>
      <c r="E6565" s="55">
        <v>8.0000000000000004E-4</v>
      </c>
      <c r="F6565" s="53">
        <v>1.194</v>
      </c>
      <c r="G6565" s="53">
        <v>1.194</v>
      </c>
    </row>
    <row r="6566" spans="1:7" x14ac:dyDescent="0.15">
      <c r="A6566" s="52">
        <v>161693</v>
      </c>
      <c r="B6566" s="11" t="s">
        <v>3356</v>
      </c>
      <c r="C6566" s="52">
        <v>1.1950000000000001</v>
      </c>
      <c r="D6566" s="52">
        <v>1.772</v>
      </c>
      <c r="E6566" s="54">
        <v>8.0000000000000004E-4</v>
      </c>
      <c r="F6566" s="52">
        <v>1.194</v>
      </c>
      <c r="G6566" s="52">
        <v>1.7709999999999999</v>
      </c>
    </row>
    <row r="6567" spans="1:7" x14ac:dyDescent="0.15">
      <c r="A6567" s="53">
        <v>253021</v>
      </c>
      <c r="B6567" s="10" t="s">
        <v>3357</v>
      </c>
      <c r="C6567" s="53">
        <v>1.1970000000000001</v>
      </c>
      <c r="D6567" s="53">
        <v>1.425</v>
      </c>
      <c r="E6567" s="55">
        <v>8.0000000000000004E-4</v>
      </c>
      <c r="F6567" s="53">
        <v>1.196</v>
      </c>
      <c r="G6567" s="53">
        <v>1.4239999999999999</v>
      </c>
    </row>
    <row r="6568" spans="1:7" x14ac:dyDescent="0.15">
      <c r="A6568" s="52">
        <v>519024</v>
      </c>
      <c r="B6568" s="11" t="s">
        <v>3358</v>
      </c>
      <c r="C6568" s="52">
        <v>1.198</v>
      </c>
      <c r="D6568" s="52">
        <v>1.407</v>
      </c>
      <c r="E6568" s="54">
        <v>8.0000000000000004E-4</v>
      </c>
      <c r="F6568" s="52">
        <v>1.1970000000000001</v>
      </c>
      <c r="G6568" s="52">
        <v>1.4059999999999999</v>
      </c>
    </row>
    <row r="6569" spans="1:7" ht="31" x14ac:dyDescent="0.15">
      <c r="A6569" s="53">
        <v>2042</v>
      </c>
      <c r="B6569" s="10" t="s">
        <v>3359</v>
      </c>
      <c r="C6569" s="53">
        <v>1.1990000000000001</v>
      </c>
      <c r="D6569" s="53">
        <v>1.22</v>
      </c>
      <c r="E6569" s="55">
        <v>8.0000000000000004E-4</v>
      </c>
      <c r="F6569" s="53">
        <v>1.198</v>
      </c>
      <c r="G6569" s="53">
        <v>1.2190000000000001</v>
      </c>
    </row>
    <row r="6570" spans="1:7" x14ac:dyDescent="0.15">
      <c r="A6570" s="52">
        <v>2670</v>
      </c>
      <c r="B6570" s="11" t="s">
        <v>3360</v>
      </c>
      <c r="C6570" s="52">
        <v>1.0791999999999999</v>
      </c>
      <c r="D6570" s="52">
        <v>1.0791999999999999</v>
      </c>
      <c r="E6570" s="54">
        <v>8.0000000000000004E-4</v>
      </c>
      <c r="F6570" s="52">
        <v>1.0783</v>
      </c>
      <c r="G6570" s="52">
        <v>1.0783</v>
      </c>
    </row>
    <row r="6571" spans="1:7" x14ac:dyDescent="0.15">
      <c r="A6571" s="53">
        <v>2581</v>
      </c>
      <c r="B6571" s="10" t="s">
        <v>3361</v>
      </c>
      <c r="C6571" s="53">
        <v>1.2030000000000001</v>
      </c>
      <c r="D6571" s="53">
        <v>1.2030000000000001</v>
      </c>
      <c r="E6571" s="55">
        <v>8.0000000000000004E-4</v>
      </c>
      <c r="F6571" s="53">
        <v>1.202</v>
      </c>
      <c r="G6571" s="53">
        <v>1.202</v>
      </c>
    </row>
    <row r="6572" spans="1:7" ht="30" x14ac:dyDescent="0.15">
      <c r="A6572" s="52">
        <v>2732</v>
      </c>
      <c r="B6572" s="11" t="s">
        <v>949</v>
      </c>
      <c r="C6572" s="52">
        <v>1.21</v>
      </c>
      <c r="D6572" s="52">
        <v>1.21</v>
      </c>
      <c r="E6572" s="54">
        <v>8.0000000000000004E-4</v>
      </c>
      <c r="F6572" s="52">
        <v>1.2090000000000001</v>
      </c>
      <c r="G6572" s="52">
        <v>1.2090000000000001</v>
      </c>
    </row>
    <row r="6573" spans="1:7" x14ac:dyDescent="0.15">
      <c r="A6573" s="53">
        <v>2388</v>
      </c>
      <c r="B6573" s="10" t="s">
        <v>950</v>
      </c>
      <c r="C6573" s="53">
        <v>1.0891</v>
      </c>
      <c r="D6573" s="53">
        <v>1.0984</v>
      </c>
      <c r="E6573" s="55">
        <v>8.0000000000000004E-4</v>
      </c>
      <c r="F6573" s="53">
        <v>1.0882000000000001</v>
      </c>
      <c r="G6573" s="53">
        <v>1.0974999999999999</v>
      </c>
    </row>
    <row r="6574" spans="1:7" x14ac:dyDescent="0.15">
      <c r="A6574" s="52">
        <v>161603</v>
      </c>
      <c r="B6574" s="11" t="s">
        <v>3362</v>
      </c>
      <c r="C6574" s="52">
        <v>1.214</v>
      </c>
      <c r="D6574" s="52">
        <v>1.798</v>
      </c>
      <c r="E6574" s="54">
        <v>8.0000000000000004E-4</v>
      </c>
      <c r="F6574" s="52">
        <v>1.2130000000000001</v>
      </c>
      <c r="G6574" s="52">
        <v>1.7969999999999999</v>
      </c>
    </row>
    <row r="6575" spans="1:7" ht="31" x14ac:dyDescent="0.15">
      <c r="A6575" s="53">
        <v>2041</v>
      </c>
      <c r="B6575" s="10" t="s">
        <v>3363</v>
      </c>
      <c r="C6575" s="53">
        <v>1.216</v>
      </c>
      <c r="D6575" s="53">
        <v>1.238</v>
      </c>
      <c r="E6575" s="55">
        <v>8.0000000000000004E-4</v>
      </c>
      <c r="F6575" s="53">
        <v>1.2150000000000001</v>
      </c>
      <c r="G6575" s="53">
        <v>1.2370000000000001</v>
      </c>
    </row>
    <row r="6576" spans="1:7" x14ac:dyDescent="0.15">
      <c r="A6576" s="52">
        <v>4048</v>
      </c>
      <c r="B6576" s="11" t="s">
        <v>3364</v>
      </c>
      <c r="C6576" s="52">
        <v>1.0992999999999999</v>
      </c>
      <c r="D6576" s="52">
        <v>1.0992999999999999</v>
      </c>
      <c r="E6576" s="54">
        <v>8.0000000000000004E-4</v>
      </c>
      <c r="F6576" s="52">
        <v>1.0984</v>
      </c>
      <c r="G6576" s="52">
        <v>1.0984</v>
      </c>
    </row>
    <row r="6577" spans="1:7" x14ac:dyDescent="0.15">
      <c r="A6577" s="53">
        <v>812</v>
      </c>
      <c r="B6577" s="10" t="s">
        <v>3365</v>
      </c>
      <c r="C6577" s="53">
        <v>1.222</v>
      </c>
      <c r="D6577" s="53">
        <v>1.282</v>
      </c>
      <c r="E6577" s="55">
        <v>8.0000000000000004E-4</v>
      </c>
      <c r="F6577" s="53">
        <v>1.2210000000000001</v>
      </c>
      <c r="G6577" s="53">
        <v>1.2809999999999999</v>
      </c>
    </row>
    <row r="6578" spans="1:7" x14ac:dyDescent="0.15">
      <c r="A6578" s="52">
        <v>2246</v>
      </c>
      <c r="B6578" s="11" t="s">
        <v>3366</v>
      </c>
      <c r="C6578" s="52">
        <v>1.1003000000000001</v>
      </c>
      <c r="D6578" s="52">
        <v>1.1003000000000001</v>
      </c>
      <c r="E6578" s="54">
        <v>8.0000000000000004E-4</v>
      </c>
      <c r="F6578" s="52">
        <v>1.0993999999999999</v>
      </c>
      <c r="G6578" s="52">
        <v>1.0993999999999999</v>
      </c>
    </row>
    <row r="6579" spans="1:7" x14ac:dyDescent="0.15">
      <c r="A6579" s="53">
        <v>572</v>
      </c>
      <c r="B6579" s="10" t="s">
        <v>951</v>
      </c>
      <c r="C6579" s="53">
        <v>1.2250000000000001</v>
      </c>
      <c r="D6579" s="53">
        <v>1.4750000000000001</v>
      </c>
      <c r="E6579" s="55">
        <v>8.0000000000000004E-4</v>
      </c>
      <c r="F6579" s="53">
        <v>1.224</v>
      </c>
      <c r="G6579" s="53">
        <v>1.474</v>
      </c>
    </row>
    <row r="6580" spans="1:7" x14ac:dyDescent="0.15">
      <c r="A6580" s="52">
        <v>1764</v>
      </c>
      <c r="B6580" s="11" t="s">
        <v>952</v>
      </c>
      <c r="C6580" s="52">
        <v>1.226</v>
      </c>
      <c r="D6580" s="52">
        <v>1.363</v>
      </c>
      <c r="E6580" s="54">
        <v>8.0000000000000004E-4</v>
      </c>
      <c r="F6580" s="52">
        <v>1.2250000000000001</v>
      </c>
      <c r="G6580" s="52">
        <v>1.3620000000000001</v>
      </c>
    </row>
    <row r="6581" spans="1:7" x14ac:dyDescent="0.15">
      <c r="A6581" s="53">
        <v>507</v>
      </c>
      <c r="B6581" s="10" t="s">
        <v>3367</v>
      </c>
      <c r="C6581" s="53">
        <v>1.226</v>
      </c>
      <c r="D6581" s="53">
        <v>1.4159999999999999</v>
      </c>
      <c r="E6581" s="55">
        <v>8.0000000000000004E-4</v>
      </c>
      <c r="F6581" s="53">
        <v>1.2250000000000001</v>
      </c>
      <c r="G6581" s="53">
        <v>1.415</v>
      </c>
    </row>
    <row r="6582" spans="1:7" x14ac:dyDescent="0.15">
      <c r="A6582" s="52">
        <v>530021</v>
      </c>
      <c r="B6582" s="11" t="s">
        <v>3368</v>
      </c>
      <c r="C6582" s="52">
        <v>1.2270000000000001</v>
      </c>
      <c r="D6582" s="52">
        <v>1.2270000000000001</v>
      </c>
      <c r="E6582" s="54">
        <v>8.0000000000000004E-4</v>
      </c>
      <c r="F6582" s="52">
        <v>1.226</v>
      </c>
      <c r="G6582" s="52">
        <v>1.226</v>
      </c>
    </row>
    <row r="6583" spans="1:7" x14ac:dyDescent="0.15">
      <c r="A6583" s="53">
        <v>2671</v>
      </c>
      <c r="B6583" s="10" t="s">
        <v>3369</v>
      </c>
      <c r="C6583" s="53">
        <v>1.353</v>
      </c>
      <c r="D6583" s="53">
        <v>1.353</v>
      </c>
      <c r="E6583" s="55">
        <v>8.0000000000000004E-4</v>
      </c>
      <c r="F6583" s="53">
        <v>1.3519000000000001</v>
      </c>
      <c r="G6583" s="53">
        <v>1.3519000000000001</v>
      </c>
    </row>
    <row r="6584" spans="1:7" x14ac:dyDescent="0.15">
      <c r="A6584" s="52">
        <v>1147</v>
      </c>
      <c r="B6584" s="11" t="s">
        <v>3370</v>
      </c>
      <c r="C6584" s="52">
        <v>1.1129</v>
      </c>
      <c r="D6584" s="52">
        <v>1.1129</v>
      </c>
      <c r="E6584" s="54">
        <v>8.0000000000000004E-4</v>
      </c>
      <c r="F6584" s="52">
        <v>1.1120000000000001</v>
      </c>
      <c r="G6584" s="52">
        <v>1.1120000000000001</v>
      </c>
    </row>
    <row r="6585" spans="1:7" ht="31" x14ac:dyDescent="0.15">
      <c r="A6585" s="53">
        <v>794</v>
      </c>
      <c r="B6585" s="10" t="s">
        <v>3371</v>
      </c>
      <c r="C6585" s="53">
        <v>1.2370000000000001</v>
      </c>
      <c r="D6585" s="53">
        <v>1.2370000000000001</v>
      </c>
      <c r="E6585" s="55">
        <v>8.0000000000000004E-4</v>
      </c>
      <c r="F6585" s="53">
        <v>1.236</v>
      </c>
      <c r="G6585" s="53">
        <v>1.236</v>
      </c>
    </row>
    <row r="6586" spans="1:7" ht="31" x14ac:dyDescent="0.15">
      <c r="A6586" s="52">
        <v>1217</v>
      </c>
      <c r="B6586" s="11" t="s">
        <v>3372</v>
      </c>
      <c r="C6586" s="52">
        <v>1.24</v>
      </c>
      <c r="D6586" s="52">
        <v>1.24</v>
      </c>
      <c r="E6586" s="54">
        <v>8.0000000000000004E-4</v>
      </c>
      <c r="F6586" s="52">
        <v>1.2390000000000001</v>
      </c>
      <c r="G6586" s="52">
        <v>1.2390000000000001</v>
      </c>
    </row>
    <row r="6587" spans="1:7" x14ac:dyDescent="0.15">
      <c r="A6587" s="53">
        <v>1609</v>
      </c>
      <c r="B6587" s="10" t="s">
        <v>3373</v>
      </c>
      <c r="C6587" s="53">
        <v>1.242</v>
      </c>
      <c r="D6587" s="53">
        <v>1.242</v>
      </c>
      <c r="E6587" s="55">
        <v>8.0000000000000004E-4</v>
      </c>
      <c r="F6587" s="53">
        <v>1.2410000000000001</v>
      </c>
      <c r="G6587" s="53">
        <v>1.2410000000000001</v>
      </c>
    </row>
    <row r="6588" spans="1:7" x14ac:dyDescent="0.15">
      <c r="A6588" s="52">
        <v>1033</v>
      </c>
      <c r="B6588" s="11" t="s">
        <v>3374</v>
      </c>
      <c r="C6588" s="52">
        <v>1.242</v>
      </c>
      <c r="D6588" s="52">
        <v>1.4019999999999999</v>
      </c>
      <c r="E6588" s="54">
        <v>8.0000000000000004E-4</v>
      </c>
      <c r="F6588" s="52">
        <v>1.2410000000000001</v>
      </c>
      <c r="G6588" s="52">
        <v>1.401</v>
      </c>
    </row>
    <row r="6589" spans="1:7" x14ac:dyDescent="0.15">
      <c r="A6589" s="53">
        <v>1610</v>
      </c>
      <c r="B6589" s="10" t="s">
        <v>3375</v>
      </c>
      <c r="C6589" s="53">
        <v>1.2470000000000001</v>
      </c>
      <c r="D6589" s="53">
        <v>1.2470000000000001</v>
      </c>
      <c r="E6589" s="55">
        <v>8.0000000000000004E-4</v>
      </c>
      <c r="F6589" s="53">
        <v>1.246</v>
      </c>
      <c r="G6589" s="53">
        <v>1.246</v>
      </c>
    </row>
    <row r="6590" spans="1:7" ht="31" x14ac:dyDescent="0.15">
      <c r="A6590" s="52">
        <v>1761</v>
      </c>
      <c r="B6590" s="11" t="s">
        <v>3376</v>
      </c>
      <c r="C6590" s="52">
        <v>1.2490000000000001</v>
      </c>
      <c r="D6590" s="52">
        <v>1.2490000000000001</v>
      </c>
      <c r="E6590" s="54">
        <v>8.0000000000000004E-4</v>
      </c>
      <c r="F6590" s="52">
        <v>1.248</v>
      </c>
      <c r="G6590" s="52">
        <v>1.248</v>
      </c>
    </row>
    <row r="6591" spans="1:7" x14ac:dyDescent="0.15">
      <c r="A6591" s="53">
        <v>1142</v>
      </c>
      <c r="B6591" s="10" t="s">
        <v>3377</v>
      </c>
      <c r="C6591" s="53">
        <v>1.254</v>
      </c>
      <c r="D6591" s="53">
        <v>1.254</v>
      </c>
      <c r="E6591" s="55">
        <v>8.0000000000000004E-4</v>
      </c>
      <c r="F6591" s="53">
        <v>1.2529999999999999</v>
      </c>
      <c r="G6591" s="53">
        <v>1.2529999999999999</v>
      </c>
    </row>
    <row r="6592" spans="1:7" ht="31" x14ac:dyDescent="0.15">
      <c r="A6592" s="52">
        <v>1216</v>
      </c>
      <c r="B6592" s="11" t="s">
        <v>3378</v>
      </c>
      <c r="C6592" s="52">
        <v>1.256</v>
      </c>
      <c r="D6592" s="52">
        <v>1.256</v>
      </c>
      <c r="E6592" s="54">
        <v>8.0000000000000004E-4</v>
      </c>
      <c r="F6592" s="52">
        <v>1.2549999999999999</v>
      </c>
      <c r="G6592" s="52">
        <v>1.2549999999999999</v>
      </c>
    </row>
    <row r="6593" spans="1:7" x14ac:dyDescent="0.15">
      <c r="A6593" s="53">
        <v>2406</v>
      </c>
      <c r="B6593" s="10" t="s">
        <v>3379</v>
      </c>
      <c r="C6593" s="53">
        <v>1.0052000000000001</v>
      </c>
      <c r="D6593" s="53">
        <v>1.0052000000000001</v>
      </c>
      <c r="E6593" s="55">
        <v>8.0000000000000004E-4</v>
      </c>
      <c r="F6593" s="53">
        <v>1.0044</v>
      </c>
      <c r="G6593" s="53">
        <v>1.0044</v>
      </c>
    </row>
    <row r="6594" spans="1:7" x14ac:dyDescent="0.15">
      <c r="A6594" s="52">
        <v>110036</v>
      </c>
      <c r="B6594" s="11" t="s">
        <v>3380</v>
      </c>
      <c r="C6594" s="52">
        <v>1.2569999999999999</v>
      </c>
      <c r="D6594" s="52">
        <v>1.407</v>
      </c>
      <c r="E6594" s="54">
        <v>8.0000000000000004E-4</v>
      </c>
      <c r="F6594" s="52">
        <v>1.256</v>
      </c>
      <c r="G6594" s="52">
        <v>1.4059999999999999</v>
      </c>
    </row>
    <row r="6595" spans="1:7" x14ac:dyDescent="0.15">
      <c r="A6595" s="53">
        <v>5126</v>
      </c>
      <c r="B6595" s="10" t="s">
        <v>953</v>
      </c>
      <c r="C6595" s="53">
        <v>1.0066999999999999</v>
      </c>
      <c r="D6595" s="53">
        <v>1.0066999999999999</v>
      </c>
      <c r="E6595" s="55">
        <v>8.0000000000000004E-4</v>
      </c>
      <c r="F6595" s="53">
        <v>1.0059</v>
      </c>
      <c r="G6595" s="53">
        <v>1.0059</v>
      </c>
    </row>
    <row r="6596" spans="1:7" x14ac:dyDescent="0.15">
      <c r="A6596" s="52">
        <v>1738</v>
      </c>
      <c r="B6596" s="11" t="s">
        <v>954</v>
      </c>
      <c r="C6596" s="52">
        <v>1.0095000000000001</v>
      </c>
      <c r="D6596" s="52">
        <v>1.0095000000000001</v>
      </c>
      <c r="E6596" s="54">
        <v>8.0000000000000004E-4</v>
      </c>
      <c r="F6596" s="52">
        <v>1.0086999999999999</v>
      </c>
      <c r="G6596" s="52">
        <v>1.0086999999999999</v>
      </c>
    </row>
    <row r="6597" spans="1:7" ht="30" x14ac:dyDescent="0.15">
      <c r="A6597" s="53">
        <v>2142</v>
      </c>
      <c r="B6597" s="10" t="s">
        <v>955</v>
      </c>
      <c r="C6597" s="53">
        <v>1.262</v>
      </c>
      <c r="D6597" s="53">
        <v>1.51</v>
      </c>
      <c r="E6597" s="55">
        <v>8.0000000000000004E-4</v>
      </c>
      <c r="F6597" s="53">
        <v>1.2609999999999999</v>
      </c>
      <c r="G6597" s="53">
        <v>1.5089999999999999</v>
      </c>
    </row>
    <row r="6598" spans="1:7" x14ac:dyDescent="0.15">
      <c r="A6598" s="52">
        <v>3395</v>
      </c>
      <c r="B6598" s="11" t="s">
        <v>956</v>
      </c>
      <c r="C6598" s="52">
        <v>1.0097</v>
      </c>
      <c r="D6598" s="52">
        <v>1.0282</v>
      </c>
      <c r="E6598" s="54">
        <v>8.0000000000000004E-4</v>
      </c>
      <c r="F6598" s="52">
        <v>1.0088999999999999</v>
      </c>
      <c r="G6598" s="52">
        <v>1.0274000000000001</v>
      </c>
    </row>
    <row r="6599" spans="1:7" x14ac:dyDescent="0.15">
      <c r="A6599" s="53">
        <v>270045</v>
      </c>
      <c r="B6599" s="10" t="s">
        <v>3381</v>
      </c>
      <c r="C6599" s="53">
        <v>1.2629999999999999</v>
      </c>
      <c r="D6599" s="53">
        <v>1.2629999999999999</v>
      </c>
      <c r="E6599" s="55">
        <v>8.0000000000000004E-4</v>
      </c>
      <c r="F6599" s="53">
        <v>1.262</v>
      </c>
      <c r="G6599" s="53">
        <v>1.262</v>
      </c>
    </row>
    <row r="6600" spans="1:7" x14ac:dyDescent="0.15">
      <c r="A6600" s="52">
        <v>2365</v>
      </c>
      <c r="B6600" s="11" t="s">
        <v>3382</v>
      </c>
      <c r="C6600" s="52">
        <v>1.0153000000000001</v>
      </c>
      <c r="D6600" s="52">
        <v>1.0432999999999999</v>
      </c>
      <c r="E6600" s="54">
        <v>8.0000000000000004E-4</v>
      </c>
      <c r="F6600" s="52">
        <v>1.0145</v>
      </c>
      <c r="G6600" s="52">
        <v>1.0425</v>
      </c>
    </row>
    <row r="6601" spans="1:7" x14ac:dyDescent="0.15">
      <c r="A6601" s="53">
        <v>163812</v>
      </c>
      <c r="B6601" s="10" t="s">
        <v>3383</v>
      </c>
      <c r="C6601" s="53">
        <v>1.274</v>
      </c>
      <c r="D6601" s="53">
        <v>1.47</v>
      </c>
      <c r="E6601" s="55">
        <v>8.0000000000000004E-4</v>
      </c>
      <c r="F6601" s="53">
        <v>1.2729999999999999</v>
      </c>
      <c r="G6601" s="53">
        <v>1.4690000000000001</v>
      </c>
    </row>
    <row r="6602" spans="1:7" x14ac:dyDescent="0.15">
      <c r="A6602" s="52">
        <v>400</v>
      </c>
      <c r="B6602" s="11" t="s">
        <v>3384</v>
      </c>
      <c r="C6602" s="52">
        <v>1.2749999999999999</v>
      </c>
      <c r="D6602" s="52">
        <v>1.2749999999999999</v>
      </c>
      <c r="E6602" s="54">
        <v>8.0000000000000004E-4</v>
      </c>
      <c r="F6602" s="52">
        <v>1.274</v>
      </c>
      <c r="G6602" s="52">
        <v>1.274</v>
      </c>
    </row>
    <row r="6603" spans="1:7" x14ac:dyDescent="0.15">
      <c r="A6603" s="53">
        <v>3849</v>
      </c>
      <c r="B6603" s="10" t="s">
        <v>3385</v>
      </c>
      <c r="C6603" s="53">
        <v>1.0204</v>
      </c>
      <c r="D6603" s="53">
        <v>1.0893999999999999</v>
      </c>
      <c r="E6603" s="55">
        <v>8.0000000000000004E-4</v>
      </c>
      <c r="F6603" s="53">
        <v>1.0196000000000001</v>
      </c>
      <c r="G6603" s="53">
        <v>1.0886</v>
      </c>
    </row>
    <row r="6604" spans="1:7" x14ac:dyDescent="0.15">
      <c r="A6604" s="52">
        <v>4648</v>
      </c>
      <c r="B6604" s="11" t="s">
        <v>957</v>
      </c>
      <c r="C6604" s="52">
        <v>1.0215000000000001</v>
      </c>
      <c r="D6604" s="52">
        <v>1.0215000000000001</v>
      </c>
      <c r="E6604" s="54">
        <v>8.0000000000000004E-4</v>
      </c>
      <c r="F6604" s="52">
        <v>1.0206999999999999</v>
      </c>
      <c r="G6604" s="52">
        <v>1.0206999999999999</v>
      </c>
    </row>
    <row r="6605" spans="1:7" x14ac:dyDescent="0.15">
      <c r="A6605" s="53">
        <v>3848</v>
      </c>
      <c r="B6605" s="10" t="s">
        <v>3386</v>
      </c>
      <c r="C6605" s="53">
        <v>1.0216000000000001</v>
      </c>
      <c r="D6605" s="53">
        <v>1.0906</v>
      </c>
      <c r="E6605" s="55">
        <v>8.0000000000000004E-4</v>
      </c>
      <c r="F6605" s="53">
        <v>1.0207999999999999</v>
      </c>
      <c r="G6605" s="53">
        <v>1.0898000000000001</v>
      </c>
    </row>
    <row r="6606" spans="1:7" x14ac:dyDescent="0.15">
      <c r="A6606" s="52">
        <v>3689</v>
      </c>
      <c r="B6606" s="11" t="s">
        <v>3387</v>
      </c>
      <c r="C6606" s="52">
        <v>1.0221</v>
      </c>
      <c r="D6606" s="52">
        <v>1.0821000000000001</v>
      </c>
      <c r="E6606" s="54">
        <v>8.0000000000000004E-4</v>
      </c>
      <c r="F6606" s="52">
        <v>1.0213000000000001</v>
      </c>
      <c r="G6606" s="52">
        <v>1.0812999999999999</v>
      </c>
    </row>
    <row r="6607" spans="1:7" x14ac:dyDescent="0.15">
      <c r="A6607" s="53">
        <v>1141</v>
      </c>
      <c r="B6607" s="10" t="s">
        <v>3388</v>
      </c>
      <c r="C6607" s="53">
        <v>1.278</v>
      </c>
      <c r="D6607" s="53">
        <v>1.278</v>
      </c>
      <c r="E6607" s="55">
        <v>8.0000000000000004E-4</v>
      </c>
      <c r="F6607" s="53">
        <v>1.2769999999999999</v>
      </c>
      <c r="G6607" s="53">
        <v>1.2769999999999999</v>
      </c>
    </row>
    <row r="6608" spans="1:7" x14ac:dyDescent="0.15">
      <c r="A6608" s="52">
        <v>270044</v>
      </c>
      <c r="B6608" s="11" t="s">
        <v>3389</v>
      </c>
      <c r="C6608" s="52">
        <v>1.2789999999999999</v>
      </c>
      <c r="D6608" s="52">
        <v>1.2789999999999999</v>
      </c>
      <c r="E6608" s="54">
        <v>8.0000000000000004E-4</v>
      </c>
      <c r="F6608" s="52">
        <v>1.278</v>
      </c>
      <c r="G6608" s="52">
        <v>1.278</v>
      </c>
    </row>
    <row r="6609" spans="1:7" x14ac:dyDescent="0.15">
      <c r="A6609" s="53">
        <v>166019</v>
      </c>
      <c r="B6609" s="10" t="s">
        <v>3390</v>
      </c>
      <c r="C6609" s="53">
        <v>1.6692</v>
      </c>
      <c r="D6609" s="53">
        <v>1.9892000000000001</v>
      </c>
      <c r="E6609" s="55">
        <v>8.0000000000000004E-4</v>
      </c>
      <c r="F6609" s="53">
        <v>1.6678999999999999</v>
      </c>
      <c r="G6609" s="53">
        <v>1.9879</v>
      </c>
    </row>
    <row r="6610" spans="1:7" x14ac:dyDescent="0.15">
      <c r="A6610" s="52">
        <v>240002</v>
      </c>
      <c r="B6610" s="11" t="s">
        <v>958</v>
      </c>
      <c r="C6610" s="52">
        <v>2.0575000000000001</v>
      </c>
      <c r="D6610" s="52">
        <v>3.8574999999999999</v>
      </c>
      <c r="E6610" s="54">
        <v>8.0000000000000004E-4</v>
      </c>
      <c r="F6610" s="52">
        <v>2.0558999999999998</v>
      </c>
      <c r="G6610" s="52">
        <v>3.8559000000000001</v>
      </c>
    </row>
    <row r="6611" spans="1:7" x14ac:dyDescent="0.15">
      <c r="A6611" s="53">
        <v>110035</v>
      </c>
      <c r="B6611" s="10" t="s">
        <v>3391</v>
      </c>
      <c r="C6611" s="53">
        <v>1.29</v>
      </c>
      <c r="D6611" s="53">
        <v>1.44</v>
      </c>
      <c r="E6611" s="55">
        <v>8.0000000000000004E-4</v>
      </c>
      <c r="F6611" s="53">
        <v>1.2889999999999999</v>
      </c>
      <c r="G6611" s="53">
        <v>1.4390000000000001</v>
      </c>
    </row>
    <row r="6612" spans="1:7" x14ac:dyDescent="0.15">
      <c r="A6612" s="52">
        <v>433</v>
      </c>
      <c r="B6612" s="11" t="s">
        <v>959</v>
      </c>
      <c r="C6612" s="52">
        <v>1.292</v>
      </c>
      <c r="D6612" s="52">
        <v>1.292</v>
      </c>
      <c r="E6612" s="54">
        <v>8.0000000000000004E-4</v>
      </c>
      <c r="F6612" s="52">
        <v>1.2909999999999999</v>
      </c>
      <c r="G6612" s="52">
        <v>1.2909999999999999</v>
      </c>
    </row>
    <row r="6613" spans="1:7" x14ac:dyDescent="0.15">
      <c r="A6613" s="53">
        <v>163811</v>
      </c>
      <c r="B6613" s="10" t="s">
        <v>3392</v>
      </c>
      <c r="C6613" s="53">
        <v>1.2949999999999999</v>
      </c>
      <c r="D6613" s="53">
        <v>1.51</v>
      </c>
      <c r="E6613" s="55">
        <v>8.0000000000000004E-4</v>
      </c>
      <c r="F6613" s="53">
        <v>1.294</v>
      </c>
      <c r="G6613" s="53">
        <v>1.5089999999999999</v>
      </c>
    </row>
    <row r="6614" spans="1:7" ht="32" x14ac:dyDescent="0.15">
      <c r="A6614" s="52">
        <v>88</v>
      </c>
      <c r="B6614" s="11" t="s">
        <v>3393</v>
      </c>
      <c r="C6614" s="52">
        <v>1.0369999999999999</v>
      </c>
      <c r="D6614" s="52">
        <v>1.0369999999999999</v>
      </c>
      <c r="E6614" s="54">
        <v>8.0000000000000004E-4</v>
      </c>
      <c r="F6614" s="52">
        <v>1.0362</v>
      </c>
      <c r="G6614" s="52">
        <v>1.0362</v>
      </c>
    </row>
    <row r="6615" spans="1:7" ht="31" x14ac:dyDescent="0.15">
      <c r="A6615" s="53">
        <v>3248</v>
      </c>
      <c r="B6615" s="10" t="s">
        <v>3394</v>
      </c>
      <c r="C6615" s="53">
        <v>1.1714</v>
      </c>
      <c r="D6615" s="53">
        <v>1.1714</v>
      </c>
      <c r="E6615" s="55">
        <v>8.0000000000000004E-4</v>
      </c>
      <c r="F6615" s="53">
        <v>1.1705000000000001</v>
      </c>
      <c r="G6615" s="53">
        <v>1.1705000000000001</v>
      </c>
    </row>
    <row r="6616" spans="1:7" ht="32" x14ac:dyDescent="0.15">
      <c r="A6616" s="52">
        <v>87</v>
      </c>
      <c r="B6616" s="11" t="s">
        <v>3395</v>
      </c>
      <c r="C6616" s="52">
        <v>1.0414000000000001</v>
      </c>
      <c r="D6616" s="52">
        <v>1.0414000000000001</v>
      </c>
      <c r="E6616" s="54">
        <v>8.0000000000000004E-4</v>
      </c>
      <c r="F6616" s="52">
        <v>1.0406</v>
      </c>
      <c r="G6616" s="52">
        <v>1.0406</v>
      </c>
    </row>
    <row r="6617" spans="1:7" x14ac:dyDescent="0.15">
      <c r="A6617" s="53">
        <v>2245</v>
      </c>
      <c r="B6617" s="10" t="s">
        <v>3396</v>
      </c>
      <c r="C6617" s="53">
        <v>1.0435000000000001</v>
      </c>
      <c r="D6617" s="53">
        <v>1.0435000000000001</v>
      </c>
      <c r="E6617" s="55">
        <v>8.0000000000000004E-4</v>
      </c>
      <c r="F6617" s="53">
        <v>1.0427</v>
      </c>
      <c r="G6617" s="53">
        <v>1.0427</v>
      </c>
    </row>
    <row r="6618" spans="1:7" ht="31" x14ac:dyDescent="0.15">
      <c r="A6618" s="52">
        <v>3247</v>
      </c>
      <c r="B6618" s="11" t="s">
        <v>3397</v>
      </c>
      <c r="C6618" s="52">
        <v>1.1755</v>
      </c>
      <c r="D6618" s="52">
        <v>1.1755</v>
      </c>
      <c r="E6618" s="54">
        <v>8.0000000000000004E-4</v>
      </c>
      <c r="F6618" s="52">
        <v>1.1746000000000001</v>
      </c>
      <c r="G6618" s="52">
        <v>1.1746000000000001</v>
      </c>
    </row>
    <row r="6619" spans="1:7" ht="31" x14ac:dyDescent="0.15">
      <c r="A6619" s="53">
        <v>4694</v>
      </c>
      <c r="B6619" s="10" t="s">
        <v>3398</v>
      </c>
      <c r="C6619" s="53">
        <v>1.0465</v>
      </c>
      <c r="D6619" s="53">
        <v>1.0465</v>
      </c>
      <c r="E6619" s="55">
        <v>8.0000000000000004E-4</v>
      </c>
      <c r="F6619" s="53">
        <v>1.0457000000000001</v>
      </c>
      <c r="G6619" s="53">
        <v>1.0457000000000001</v>
      </c>
    </row>
    <row r="6620" spans="1:7" x14ac:dyDescent="0.15">
      <c r="A6620" s="52">
        <v>4115</v>
      </c>
      <c r="B6620" s="11" t="s">
        <v>960</v>
      </c>
      <c r="C6620" s="52">
        <v>1.0466</v>
      </c>
      <c r="D6620" s="52">
        <v>1.0946</v>
      </c>
      <c r="E6620" s="54">
        <v>8.0000000000000004E-4</v>
      </c>
      <c r="F6620" s="52">
        <v>1.0458000000000001</v>
      </c>
      <c r="G6620" s="52">
        <v>1.0938000000000001</v>
      </c>
    </row>
    <row r="6621" spans="1:7" x14ac:dyDescent="0.15">
      <c r="A6621" s="53">
        <v>1887</v>
      </c>
      <c r="B6621" s="10" t="s">
        <v>3399</v>
      </c>
      <c r="C6621" s="53">
        <v>1.8326</v>
      </c>
      <c r="D6621" s="53">
        <v>2.1825999999999999</v>
      </c>
      <c r="E6621" s="55">
        <v>8.0000000000000004E-4</v>
      </c>
      <c r="F6621" s="53">
        <v>1.8311999999999999</v>
      </c>
      <c r="G6621" s="53">
        <v>2.1812</v>
      </c>
    </row>
    <row r="6622" spans="1:7" x14ac:dyDescent="0.15">
      <c r="A6622" s="52">
        <v>668</v>
      </c>
      <c r="B6622" s="11" t="s">
        <v>3400</v>
      </c>
      <c r="C6622" s="52">
        <v>1.3149999999999999</v>
      </c>
      <c r="D6622" s="52">
        <v>1.3149999999999999</v>
      </c>
      <c r="E6622" s="54">
        <v>8.0000000000000004E-4</v>
      </c>
      <c r="F6622" s="52">
        <v>1.3140000000000001</v>
      </c>
      <c r="G6622" s="52">
        <v>1.3140000000000001</v>
      </c>
    </row>
    <row r="6623" spans="1:7" x14ac:dyDescent="0.15">
      <c r="A6623" s="53">
        <v>519931</v>
      </c>
      <c r="B6623" s="10" t="s">
        <v>961</v>
      </c>
      <c r="C6623" s="53">
        <v>1.321</v>
      </c>
      <c r="D6623" s="53">
        <v>1.321</v>
      </c>
      <c r="E6623" s="55">
        <v>8.0000000000000004E-4</v>
      </c>
      <c r="F6623" s="53">
        <v>1.32</v>
      </c>
      <c r="G6623" s="53">
        <v>1.32</v>
      </c>
    </row>
    <row r="6624" spans="1:7" ht="31" x14ac:dyDescent="0.15">
      <c r="A6624" s="52">
        <v>3044</v>
      </c>
      <c r="B6624" s="11" t="s">
        <v>3401</v>
      </c>
      <c r="C6624" s="52">
        <v>1.0585</v>
      </c>
      <c r="D6624" s="52">
        <v>1.1085</v>
      </c>
      <c r="E6624" s="54">
        <v>8.0000000000000004E-4</v>
      </c>
      <c r="F6624" s="52">
        <v>1.0577000000000001</v>
      </c>
      <c r="G6624" s="52">
        <v>1.1076999999999999</v>
      </c>
    </row>
    <row r="6625" spans="1:7" x14ac:dyDescent="0.15">
      <c r="A6625" s="53">
        <v>1425</v>
      </c>
      <c r="B6625" s="10" t="s">
        <v>3402</v>
      </c>
      <c r="C6625" s="53">
        <v>1.1921999999999999</v>
      </c>
      <c r="D6625" s="53">
        <v>1.1921999999999999</v>
      </c>
      <c r="E6625" s="55">
        <v>8.0000000000000004E-4</v>
      </c>
      <c r="F6625" s="53">
        <v>1.1913</v>
      </c>
      <c r="G6625" s="53">
        <v>1.1913</v>
      </c>
    </row>
    <row r="6626" spans="1:7" x14ac:dyDescent="0.15">
      <c r="A6626" s="52">
        <v>1474</v>
      </c>
      <c r="B6626" s="11" t="s">
        <v>962</v>
      </c>
      <c r="C6626" s="52">
        <v>1.329</v>
      </c>
      <c r="D6626" s="52">
        <v>1.329</v>
      </c>
      <c r="E6626" s="54">
        <v>8.0000000000000004E-4</v>
      </c>
      <c r="F6626" s="52">
        <v>1.3280000000000001</v>
      </c>
      <c r="G6626" s="52">
        <v>1.3280000000000001</v>
      </c>
    </row>
    <row r="6627" spans="1:7" x14ac:dyDescent="0.15">
      <c r="A6627" s="53">
        <v>161115</v>
      </c>
      <c r="B6627" s="10" t="s">
        <v>3403</v>
      </c>
      <c r="C6627" s="53">
        <v>1.33</v>
      </c>
      <c r="D6627" s="53">
        <v>1.9139999999999999</v>
      </c>
      <c r="E6627" s="55">
        <v>8.0000000000000004E-4</v>
      </c>
      <c r="F6627" s="53">
        <v>1.329</v>
      </c>
      <c r="G6627" s="53">
        <v>1.913</v>
      </c>
    </row>
    <row r="6628" spans="1:7" x14ac:dyDescent="0.15">
      <c r="A6628" s="52">
        <v>121012</v>
      </c>
      <c r="B6628" s="11" t="s">
        <v>3404</v>
      </c>
      <c r="C6628" s="52">
        <v>1.331</v>
      </c>
      <c r="D6628" s="52">
        <v>1.665</v>
      </c>
      <c r="E6628" s="54">
        <v>8.0000000000000004E-4</v>
      </c>
      <c r="F6628" s="52">
        <v>1.33</v>
      </c>
      <c r="G6628" s="52">
        <v>1.6639999999999999</v>
      </c>
    </row>
    <row r="6629" spans="1:7" x14ac:dyDescent="0.15">
      <c r="A6629" s="53">
        <v>260</v>
      </c>
      <c r="B6629" s="10" t="s">
        <v>963</v>
      </c>
      <c r="C6629" s="53">
        <v>1.333</v>
      </c>
      <c r="D6629" s="53">
        <v>1.542</v>
      </c>
      <c r="E6629" s="55">
        <v>8.0000000000000004E-4</v>
      </c>
      <c r="F6629" s="53">
        <v>1.3320000000000001</v>
      </c>
      <c r="G6629" s="53">
        <v>1.5409999999999999</v>
      </c>
    </row>
    <row r="6630" spans="1:7" x14ac:dyDescent="0.15">
      <c r="A6630" s="52">
        <v>1424</v>
      </c>
      <c r="B6630" s="11" t="s">
        <v>3405</v>
      </c>
      <c r="C6630" s="52">
        <v>1.2065999999999999</v>
      </c>
      <c r="D6630" s="52">
        <v>1.2065999999999999</v>
      </c>
      <c r="E6630" s="54">
        <v>6.9999999999999999E-4</v>
      </c>
      <c r="F6630" s="52">
        <v>1.2057</v>
      </c>
      <c r="G6630" s="52">
        <v>1.2057</v>
      </c>
    </row>
    <row r="6631" spans="1:7" x14ac:dyDescent="0.15">
      <c r="A6631" s="53">
        <v>1769</v>
      </c>
      <c r="B6631" s="10" t="s">
        <v>964</v>
      </c>
      <c r="C6631" s="53">
        <v>1.361</v>
      </c>
      <c r="D6631" s="53">
        <v>1.361</v>
      </c>
      <c r="E6631" s="55">
        <v>6.9999999999999999E-4</v>
      </c>
      <c r="F6631" s="53">
        <v>1.36</v>
      </c>
      <c r="G6631" s="53">
        <v>1.36</v>
      </c>
    </row>
    <row r="6632" spans="1:7" ht="30" x14ac:dyDescent="0.15">
      <c r="A6632" s="52">
        <v>1445</v>
      </c>
      <c r="B6632" s="11" t="s">
        <v>965</v>
      </c>
      <c r="C6632" s="52">
        <v>1.3660000000000001</v>
      </c>
      <c r="D6632" s="52">
        <v>1.3660000000000001</v>
      </c>
      <c r="E6632" s="54">
        <v>6.9999999999999999E-4</v>
      </c>
      <c r="F6632" s="52">
        <v>1.365</v>
      </c>
      <c r="G6632" s="52">
        <v>1.365</v>
      </c>
    </row>
    <row r="6633" spans="1:7" x14ac:dyDescent="0.15">
      <c r="A6633" s="53">
        <v>4235</v>
      </c>
      <c r="B6633" s="10" t="s">
        <v>3406</v>
      </c>
      <c r="C6633" s="53">
        <v>1.6406000000000001</v>
      </c>
      <c r="D6633" s="53">
        <v>1.6406000000000001</v>
      </c>
      <c r="E6633" s="55">
        <v>6.9999999999999999E-4</v>
      </c>
      <c r="F6633" s="53">
        <v>1.6394</v>
      </c>
      <c r="G6633" s="53">
        <v>1.6394</v>
      </c>
    </row>
    <row r="6634" spans="1:7" x14ac:dyDescent="0.15">
      <c r="A6634" s="52">
        <v>1314</v>
      </c>
      <c r="B6634" s="11" t="s">
        <v>3407</v>
      </c>
      <c r="C6634" s="52">
        <v>1.369</v>
      </c>
      <c r="D6634" s="52">
        <v>1.369</v>
      </c>
      <c r="E6634" s="54">
        <v>6.9999999999999999E-4</v>
      </c>
      <c r="F6634" s="52">
        <v>1.3680000000000001</v>
      </c>
      <c r="G6634" s="52">
        <v>1.3680000000000001</v>
      </c>
    </row>
    <row r="6635" spans="1:7" x14ac:dyDescent="0.15">
      <c r="A6635" s="53">
        <v>175</v>
      </c>
      <c r="B6635" s="10" t="s">
        <v>3408</v>
      </c>
      <c r="C6635" s="53">
        <v>1.375</v>
      </c>
      <c r="D6635" s="53">
        <v>1.41</v>
      </c>
      <c r="E6635" s="55">
        <v>6.9999999999999999E-4</v>
      </c>
      <c r="F6635" s="53">
        <v>1.3740000000000001</v>
      </c>
      <c r="G6635" s="53">
        <v>1.409</v>
      </c>
    </row>
    <row r="6636" spans="1:7" x14ac:dyDescent="0.15">
      <c r="A6636" s="52">
        <v>410010</v>
      </c>
      <c r="B6636" s="11" t="s">
        <v>966</v>
      </c>
      <c r="C6636" s="52">
        <v>1.403</v>
      </c>
      <c r="D6636" s="52">
        <v>1.403</v>
      </c>
      <c r="E6636" s="54">
        <v>6.9999999999999999E-4</v>
      </c>
      <c r="F6636" s="52">
        <v>1.4019999999999999</v>
      </c>
      <c r="G6636" s="52">
        <v>1.4019999999999999</v>
      </c>
    </row>
    <row r="6637" spans="1:7" x14ac:dyDescent="0.15">
      <c r="A6637" s="53">
        <v>150266</v>
      </c>
      <c r="B6637" s="10" t="s">
        <v>3409</v>
      </c>
      <c r="C6637" s="53">
        <v>1.407</v>
      </c>
      <c r="D6637" s="53">
        <v>0.10199999999999999</v>
      </c>
      <c r="E6637" s="55">
        <v>6.9999999999999999E-4</v>
      </c>
      <c r="F6637" s="53">
        <v>1.4059999999999999</v>
      </c>
      <c r="G6637" s="53">
        <v>0.10199999999999999</v>
      </c>
    </row>
    <row r="6638" spans="1:7" x14ac:dyDescent="0.15">
      <c r="A6638" s="52">
        <v>692</v>
      </c>
      <c r="B6638" s="11" t="s">
        <v>3410</v>
      </c>
      <c r="C6638" s="52">
        <v>1.413</v>
      </c>
      <c r="D6638" s="52">
        <v>1.413</v>
      </c>
      <c r="E6638" s="54">
        <v>6.9999999999999999E-4</v>
      </c>
      <c r="F6638" s="52">
        <v>1.4119999999999999</v>
      </c>
      <c r="G6638" s="52">
        <v>1.4119999999999999</v>
      </c>
    </row>
    <row r="6639" spans="1:7" x14ac:dyDescent="0.15">
      <c r="A6639" s="53">
        <v>574</v>
      </c>
      <c r="B6639" s="10" t="s">
        <v>967</v>
      </c>
      <c r="C6639" s="53">
        <v>1.4159999999999999</v>
      </c>
      <c r="D6639" s="53">
        <v>2.1040000000000001</v>
      </c>
      <c r="E6639" s="55">
        <v>6.9999999999999999E-4</v>
      </c>
      <c r="F6639" s="53">
        <v>1.415</v>
      </c>
      <c r="G6639" s="53">
        <v>2.1030000000000002</v>
      </c>
    </row>
    <row r="6640" spans="1:7" x14ac:dyDescent="0.15">
      <c r="A6640" s="52">
        <v>3300</v>
      </c>
      <c r="B6640" s="11" t="s">
        <v>968</v>
      </c>
      <c r="C6640" s="52">
        <v>1.1345000000000001</v>
      </c>
      <c r="D6640" s="52">
        <v>1.1345000000000001</v>
      </c>
      <c r="E6640" s="54">
        <v>6.9999999999999999E-4</v>
      </c>
      <c r="F6640" s="52">
        <v>1.1336999999999999</v>
      </c>
      <c r="G6640" s="52">
        <v>1.1336999999999999</v>
      </c>
    </row>
    <row r="6641" spans="1:7" x14ac:dyDescent="0.15">
      <c r="A6641" s="53">
        <v>160212</v>
      </c>
      <c r="B6641" s="10" t="s">
        <v>3411</v>
      </c>
      <c r="C6641" s="53">
        <v>2.8370000000000002</v>
      </c>
      <c r="D6641" s="53">
        <v>2.8370000000000002</v>
      </c>
      <c r="E6641" s="55">
        <v>6.9999999999999999E-4</v>
      </c>
      <c r="F6641" s="53">
        <v>2.835</v>
      </c>
      <c r="G6641" s="53">
        <v>2.835</v>
      </c>
    </row>
    <row r="6642" spans="1:7" x14ac:dyDescent="0.15">
      <c r="A6642" s="52">
        <v>1626</v>
      </c>
      <c r="B6642" s="11" t="s">
        <v>969</v>
      </c>
      <c r="C6642" s="52">
        <v>1.421</v>
      </c>
      <c r="D6642" s="52">
        <v>1.421</v>
      </c>
      <c r="E6642" s="54">
        <v>6.9999999999999999E-4</v>
      </c>
      <c r="F6642" s="52">
        <v>1.42</v>
      </c>
      <c r="G6642" s="52">
        <v>1.42</v>
      </c>
    </row>
    <row r="6643" spans="1:7" x14ac:dyDescent="0.15">
      <c r="A6643" s="53">
        <v>371020</v>
      </c>
      <c r="B6643" s="10" t="s">
        <v>3412</v>
      </c>
      <c r="C6643" s="53">
        <v>1.4219999999999999</v>
      </c>
      <c r="D6643" s="53">
        <v>1.4219999999999999</v>
      </c>
      <c r="E6643" s="55">
        <v>6.9999999999999999E-4</v>
      </c>
      <c r="F6643" s="53">
        <v>1.421</v>
      </c>
      <c r="G6643" s="53">
        <v>1.421</v>
      </c>
    </row>
    <row r="6644" spans="1:7" x14ac:dyDescent="0.15">
      <c r="A6644" s="52">
        <v>70017</v>
      </c>
      <c r="B6644" s="11" t="s">
        <v>970</v>
      </c>
      <c r="C6644" s="52">
        <v>1.425</v>
      </c>
      <c r="D6644" s="52">
        <v>1.7050000000000001</v>
      </c>
      <c r="E6644" s="54">
        <v>6.9999999999999999E-4</v>
      </c>
      <c r="F6644" s="52">
        <v>1.4239999999999999</v>
      </c>
      <c r="G6644" s="52">
        <v>1.704</v>
      </c>
    </row>
    <row r="6645" spans="1:7" x14ac:dyDescent="0.15">
      <c r="A6645" s="53">
        <v>5290</v>
      </c>
      <c r="B6645" s="10" t="s">
        <v>971</v>
      </c>
      <c r="C6645" s="53">
        <v>1.004</v>
      </c>
      <c r="D6645" s="53">
        <v>1.004</v>
      </c>
      <c r="E6645" s="55">
        <v>6.9999999999999999E-4</v>
      </c>
      <c r="F6645" s="53">
        <v>1.0033000000000001</v>
      </c>
      <c r="G6645" s="53">
        <v>1.0033000000000001</v>
      </c>
    </row>
    <row r="6646" spans="1:7" x14ac:dyDescent="0.15">
      <c r="A6646" s="52">
        <v>168105</v>
      </c>
      <c r="B6646" s="11" t="s">
        <v>972</v>
      </c>
      <c r="C6646" s="52">
        <v>1.0045999999999999</v>
      </c>
      <c r="D6646" s="52">
        <v>1.0045999999999999</v>
      </c>
      <c r="E6646" s="54">
        <v>6.9999999999999999E-4</v>
      </c>
      <c r="F6646" s="52">
        <v>1.0039</v>
      </c>
      <c r="G6646" s="52">
        <v>1.0039</v>
      </c>
    </row>
    <row r="6647" spans="1:7" x14ac:dyDescent="0.15">
      <c r="A6647" s="53">
        <v>2405</v>
      </c>
      <c r="B6647" s="10" t="s">
        <v>3413</v>
      </c>
      <c r="C6647" s="53">
        <v>1.0069999999999999</v>
      </c>
      <c r="D6647" s="53">
        <v>1.0069999999999999</v>
      </c>
      <c r="E6647" s="55">
        <v>6.9999999999999999E-4</v>
      </c>
      <c r="F6647" s="53">
        <v>1.0063</v>
      </c>
      <c r="G6647" s="53">
        <v>1.0063</v>
      </c>
    </row>
    <row r="6648" spans="1:7" x14ac:dyDescent="0.15">
      <c r="A6648" s="52">
        <v>5170</v>
      </c>
      <c r="B6648" s="11" t="s">
        <v>3414</v>
      </c>
      <c r="C6648" s="52">
        <v>1.0072000000000001</v>
      </c>
      <c r="D6648" s="52">
        <v>1.0072000000000001</v>
      </c>
      <c r="E6648" s="54">
        <v>6.9999999999999999E-4</v>
      </c>
      <c r="F6648" s="52">
        <v>1.0065</v>
      </c>
      <c r="G6648" s="52">
        <v>1.0065</v>
      </c>
    </row>
    <row r="6649" spans="1:7" x14ac:dyDescent="0.15">
      <c r="A6649" s="53">
        <v>5169</v>
      </c>
      <c r="B6649" s="10" t="s">
        <v>3415</v>
      </c>
      <c r="C6649" s="53">
        <v>1.0078</v>
      </c>
      <c r="D6649" s="53">
        <v>1.0078</v>
      </c>
      <c r="E6649" s="55">
        <v>6.9999999999999999E-4</v>
      </c>
      <c r="F6649" s="53">
        <v>1.0071000000000001</v>
      </c>
      <c r="G6649" s="53">
        <v>1.0071000000000001</v>
      </c>
    </row>
    <row r="6650" spans="1:7" x14ac:dyDescent="0.15">
      <c r="A6650" s="52">
        <v>3338</v>
      </c>
      <c r="B6650" s="11" t="s">
        <v>3416</v>
      </c>
      <c r="C6650" s="52">
        <v>1.0085999999999999</v>
      </c>
      <c r="D6650" s="52">
        <v>1.0085999999999999</v>
      </c>
      <c r="E6650" s="54">
        <v>6.9999999999999999E-4</v>
      </c>
      <c r="F6650" s="52">
        <v>1.0079</v>
      </c>
      <c r="G6650" s="52">
        <v>1.0079</v>
      </c>
    </row>
    <row r="6651" spans="1:7" x14ac:dyDescent="0.15">
      <c r="A6651" s="53">
        <v>3337</v>
      </c>
      <c r="B6651" s="10" t="s">
        <v>3417</v>
      </c>
      <c r="C6651" s="53">
        <v>1.0085999999999999</v>
      </c>
      <c r="D6651" s="53">
        <v>1.0085999999999999</v>
      </c>
      <c r="E6651" s="55">
        <v>6.9999999999999999E-4</v>
      </c>
      <c r="F6651" s="53">
        <v>1.0079</v>
      </c>
      <c r="G6651" s="53">
        <v>1.0079</v>
      </c>
    </row>
    <row r="6652" spans="1:7" x14ac:dyDescent="0.15">
      <c r="A6652" s="52">
        <v>519197</v>
      </c>
      <c r="B6652" s="11" t="s">
        <v>973</v>
      </c>
      <c r="C6652" s="52">
        <v>1.0109999999999999</v>
      </c>
      <c r="D6652" s="52">
        <v>1.0109999999999999</v>
      </c>
      <c r="E6652" s="54">
        <v>6.9999999999999999E-4</v>
      </c>
      <c r="F6652" s="52">
        <v>1.0103</v>
      </c>
      <c r="G6652" s="52">
        <v>1.0103</v>
      </c>
    </row>
    <row r="6653" spans="1:7" x14ac:dyDescent="0.15">
      <c r="A6653" s="53">
        <v>82</v>
      </c>
      <c r="B6653" s="10" t="s">
        <v>974</v>
      </c>
      <c r="C6653" s="53">
        <v>1.4450000000000001</v>
      </c>
      <c r="D6653" s="53">
        <v>2</v>
      </c>
      <c r="E6653" s="55">
        <v>6.9999999999999999E-4</v>
      </c>
      <c r="F6653" s="53">
        <v>1.444</v>
      </c>
      <c r="G6653" s="53">
        <v>1.9990000000000001</v>
      </c>
    </row>
    <row r="6654" spans="1:7" x14ac:dyDescent="0.15">
      <c r="A6654" s="52">
        <v>160211</v>
      </c>
      <c r="B6654" s="11" t="s">
        <v>3418</v>
      </c>
      <c r="C6654" s="52">
        <v>2.8969999999999998</v>
      </c>
      <c r="D6654" s="52">
        <v>4.0620000000000003</v>
      </c>
      <c r="E6654" s="54">
        <v>6.9999999999999999E-4</v>
      </c>
      <c r="F6654" s="52">
        <v>2.895</v>
      </c>
      <c r="G6654" s="52">
        <v>4.0599999999999996</v>
      </c>
    </row>
    <row r="6655" spans="1:7" x14ac:dyDescent="0.15">
      <c r="A6655" s="53">
        <v>4498</v>
      </c>
      <c r="B6655" s="10" t="s">
        <v>975</v>
      </c>
      <c r="C6655" s="53">
        <v>1.0147999999999999</v>
      </c>
      <c r="D6655" s="53">
        <v>1.0147999999999999</v>
      </c>
      <c r="E6655" s="55">
        <v>6.9999999999999999E-4</v>
      </c>
      <c r="F6655" s="53">
        <v>1.0141</v>
      </c>
      <c r="G6655" s="53">
        <v>1.0141</v>
      </c>
    </row>
    <row r="6656" spans="1:7" x14ac:dyDescent="0.15">
      <c r="A6656" s="52">
        <v>4565</v>
      </c>
      <c r="B6656" s="11" t="s">
        <v>976</v>
      </c>
      <c r="C6656" s="52">
        <v>1.0153000000000001</v>
      </c>
      <c r="D6656" s="52">
        <v>1.0153000000000001</v>
      </c>
      <c r="E6656" s="54">
        <v>6.9999999999999999E-4</v>
      </c>
      <c r="F6656" s="52">
        <v>1.0145999999999999</v>
      </c>
      <c r="G6656" s="52">
        <v>1.0145999999999999</v>
      </c>
    </row>
    <row r="6657" spans="1:7" x14ac:dyDescent="0.15">
      <c r="A6657" s="53">
        <v>65</v>
      </c>
      <c r="B6657" s="10" t="s">
        <v>977</v>
      </c>
      <c r="C6657" s="53">
        <v>1.4530000000000001</v>
      </c>
      <c r="D6657" s="53">
        <v>1.6180000000000001</v>
      </c>
      <c r="E6657" s="55">
        <v>6.9999999999999999E-4</v>
      </c>
      <c r="F6657" s="53">
        <v>1.452</v>
      </c>
      <c r="G6657" s="53">
        <v>1.617</v>
      </c>
    </row>
    <row r="6658" spans="1:7" x14ac:dyDescent="0.15">
      <c r="A6658" s="52">
        <v>2366</v>
      </c>
      <c r="B6658" s="11" t="s">
        <v>3419</v>
      </c>
      <c r="C6658" s="52">
        <v>1.0185</v>
      </c>
      <c r="D6658" s="52">
        <v>1.0335000000000001</v>
      </c>
      <c r="E6658" s="54">
        <v>6.9999999999999999E-4</v>
      </c>
      <c r="F6658" s="52">
        <v>1.0178</v>
      </c>
      <c r="G6658" s="52">
        <v>1.0327999999999999</v>
      </c>
    </row>
    <row r="6659" spans="1:7" ht="30" x14ac:dyDescent="0.15">
      <c r="A6659" s="53">
        <v>2472</v>
      </c>
      <c r="B6659" s="10" t="s">
        <v>978</v>
      </c>
      <c r="C6659" s="53">
        <v>1.0195000000000001</v>
      </c>
      <c r="D6659" s="53">
        <v>1.0195000000000001</v>
      </c>
      <c r="E6659" s="55">
        <v>6.9999999999999999E-4</v>
      </c>
      <c r="F6659" s="53">
        <v>1.0187999999999999</v>
      </c>
      <c r="G6659" s="53">
        <v>1.0187999999999999</v>
      </c>
    </row>
    <row r="6660" spans="1:7" x14ac:dyDescent="0.15">
      <c r="A6660" s="52">
        <v>163809</v>
      </c>
      <c r="B6660" s="11" t="s">
        <v>979</v>
      </c>
      <c r="C6660" s="52">
        <v>1.458</v>
      </c>
      <c r="D6660" s="52">
        <v>1.478</v>
      </c>
      <c r="E6660" s="54">
        <v>6.9999999999999999E-4</v>
      </c>
      <c r="F6660" s="52">
        <v>1.4570000000000001</v>
      </c>
      <c r="G6660" s="52">
        <v>1.4770000000000001</v>
      </c>
    </row>
    <row r="6661" spans="1:7" x14ac:dyDescent="0.15">
      <c r="A6661" s="53">
        <v>803</v>
      </c>
      <c r="B6661" s="10" t="s">
        <v>980</v>
      </c>
      <c r="C6661" s="53">
        <v>1.46</v>
      </c>
      <c r="D6661" s="53">
        <v>1.46</v>
      </c>
      <c r="E6661" s="55">
        <v>6.9999999999999999E-4</v>
      </c>
      <c r="F6661" s="53">
        <v>1.4590000000000001</v>
      </c>
      <c r="G6661" s="53">
        <v>1.4590000000000001</v>
      </c>
    </row>
    <row r="6662" spans="1:7" x14ac:dyDescent="0.15">
      <c r="A6662" s="52">
        <v>160323</v>
      </c>
      <c r="B6662" s="11" t="s">
        <v>3420</v>
      </c>
      <c r="C6662" s="52">
        <v>1.0236000000000001</v>
      </c>
      <c r="D6662" s="52">
        <v>1.0236000000000001</v>
      </c>
      <c r="E6662" s="54">
        <v>6.9999999999999999E-4</v>
      </c>
      <c r="F6662" s="52">
        <v>1.0228999999999999</v>
      </c>
      <c r="G6662" s="52">
        <v>1.0228999999999999</v>
      </c>
    </row>
    <row r="6663" spans="1:7" x14ac:dyDescent="0.15">
      <c r="A6663" s="53">
        <v>166402</v>
      </c>
      <c r="B6663" s="10" t="s">
        <v>981</v>
      </c>
      <c r="C6663" s="53">
        <v>1.1705000000000001</v>
      </c>
      <c r="D6663" s="53">
        <v>1.1705000000000001</v>
      </c>
      <c r="E6663" s="55">
        <v>6.9999999999999999E-4</v>
      </c>
      <c r="F6663" s="53">
        <v>1.1697</v>
      </c>
      <c r="G6663" s="53">
        <v>1.1697</v>
      </c>
    </row>
    <row r="6664" spans="1:7" x14ac:dyDescent="0.15">
      <c r="A6664" s="52">
        <v>160718</v>
      </c>
      <c r="B6664" s="11" t="s">
        <v>982</v>
      </c>
      <c r="C6664" s="52">
        <v>1.0253000000000001</v>
      </c>
      <c r="D6664" s="52">
        <v>1.3248</v>
      </c>
      <c r="E6664" s="54">
        <v>6.9999999999999999E-4</v>
      </c>
      <c r="F6664" s="52">
        <v>1.0246</v>
      </c>
      <c r="G6664" s="52">
        <v>1.3241000000000001</v>
      </c>
    </row>
    <row r="6665" spans="1:7" x14ac:dyDescent="0.15">
      <c r="A6665" s="53">
        <v>1327</v>
      </c>
      <c r="B6665" s="10" t="s">
        <v>3421</v>
      </c>
      <c r="C6665" s="53">
        <v>1.1718</v>
      </c>
      <c r="D6665" s="53">
        <v>1.2267999999999999</v>
      </c>
      <c r="E6665" s="55">
        <v>6.9999999999999999E-4</v>
      </c>
      <c r="F6665" s="53">
        <v>1.171</v>
      </c>
      <c r="G6665" s="53">
        <v>1.226</v>
      </c>
    </row>
    <row r="6666" spans="1:7" x14ac:dyDescent="0.15">
      <c r="A6666" s="52">
        <v>675091</v>
      </c>
      <c r="B6666" s="11" t="s">
        <v>3422</v>
      </c>
      <c r="C6666" s="52">
        <v>1.026</v>
      </c>
      <c r="D6666" s="52">
        <v>1.026</v>
      </c>
      <c r="E6666" s="54">
        <v>6.9999999999999999E-4</v>
      </c>
      <c r="F6666" s="52">
        <v>1.0253000000000001</v>
      </c>
      <c r="G6666" s="52">
        <v>1.0253000000000001</v>
      </c>
    </row>
    <row r="6667" spans="1:7" x14ac:dyDescent="0.15">
      <c r="A6667" s="53">
        <v>4143</v>
      </c>
      <c r="B6667" s="10" t="s">
        <v>3423</v>
      </c>
      <c r="C6667" s="53">
        <v>1.0288999999999999</v>
      </c>
      <c r="D6667" s="53">
        <v>1.0288999999999999</v>
      </c>
      <c r="E6667" s="55">
        <v>6.9999999999999999E-4</v>
      </c>
      <c r="F6667" s="53">
        <v>1.0282</v>
      </c>
      <c r="G6667" s="53">
        <v>1.0282</v>
      </c>
    </row>
    <row r="6668" spans="1:7" x14ac:dyDescent="0.15">
      <c r="A6668" s="52">
        <v>4142</v>
      </c>
      <c r="B6668" s="11" t="s">
        <v>3424</v>
      </c>
      <c r="C6668" s="52">
        <v>1.0301</v>
      </c>
      <c r="D6668" s="52">
        <v>1.0301</v>
      </c>
      <c r="E6668" s="54">
        <v>6.9999999999999999E-4</v>
      </c>
      <c r="F6668" s="52">
        <v>1.0294000000000001</v>
      </c>
      <c r="G6668" s="52">
        <v>1.0294000000000001</v>
      </c>
    </row>
    <row r="6669" spans="1:7" x14ac:dyDescent="0.15">
      <c r="A6669" s="53">
        <v>380009</v>
      </c>
      <c r="B6669" s="10" t="s">
        <v>983</v>
      </c>
      <c r="C6669" s="53">
        <v>1.474</v>
      </c>
      <c r="D6669" s="53">
        <v>1.474</v>
      </c>
      <c r="E6669" s="55">
        <v>6.9999999999999999E-4</v>
      </c>
      <c r="F6669" s="53">
        <v>1.4730000000000001</v>
      </c>
      <c r="G6669" s="53">
        <v>1.4730000000000001</v>
      </c>
    </row>
    <row r="6670" spans="1:7" x14ac:dyDescent="0.15">
      <c r="A6670" s="52">
        <v>849</v>
      </c>
      <c r="B6670" s="11" t="s">
        <v>3425</v>
      </c>
      <c r="C6670" s="52">
        <v>1.1801999999999999</v>
      </c>
      <c r="D6670" s="52">
        <v>1.9702</v>
      </c>
      <c r="E6670" s="54">
        <v>6.9999999999999999E-4</v>
      </c>
      <c r="F6670" s="52">
        <v>1.1794</v>
      </c>
      <c r="G6670" s="52">
        <v>1.9694</v>
      </c>
    </row>
    <row r="6671" spans="1:7" x14ac:dyDescent="0.15">
      <c r="A6671" s="53">
        <v>850</v>
      </c>
      <c r="B6671" s="10" t="s">
        <v>3426</v>
      </c>
      <c r="C6671" s="53">
        <v>1.1806000000000001</v>
      </c>
      <c r="D6671" s="53">
        <v>1.9705999999999999</v>
      </c>
      <c r="E6671" s="55">
        <v>6.9999999999999999E-4</v>
      </c>
      <c r="F6671" s="53">
        <v>1.1798</v>
      </c>
      <c r="G6671" s="53">
        <v>1.9698</v>
      </c>
    </row>
    <row r="6672" spans="1:7" x14ac:dyDescent="0.15">
      <c r="A6672" s="52">
        <v>2242</v>
      </c>
      <c r="B6672" s="11" t="s">
        <v>984</v>
      </c>
      <c r="C6672" s="52">
        <v>1.0358000000000001</v>
      </c>
      <c r="D6672" s="52">
        <v>1.0358000000000001</v>
      </c>
      <c r="E6672" s="54">
        <v>6.9999999999999999E-4</v>
      </c>
      <c r="F6672" s="52">
        <v>1.0350999999999999</v>
      </c>
      <c r="G6672" s="52">
        <v>1.0350999999999999</v>
      </c>
    </row>
    <row r="6673" spans="1:7" x14ac:dyDescent="0.15">
      <c r="A6673" s="53">
        <v>5052</v>
      </c>
      <c r="B6673" s="10" t="s">
        <v>3427</v>
      </c>
      <c r="C6673" s="53">
        <v>1.0412999999999999</v>
      </c>
      <c r="D6673" s="53">
        <v>1.0412999999999999</v>
      </c>
      <c r="E6673" s="55">
        <v>6.9999999999999999E-4</v>
      </c>
      <c r="F6673" s="53">
        <v>1.0406</v>
      </c>
      <c r="G6673" s="53">
        <v>1.0406</v>
      </c>
    </row>
    <row r="6674" spans="1:7" x14ac:dyDescent="0.15">
      <c r="A6674" s="52">
        <v>5051</v>
      </c>
      <c r="B6674" s="11" t="s">
        <v>3428</v>
      </c>
      <c r="C6674" s="52">
        <v>1.0419</v>
      </c>
      <c r="D6674" s="52">
        <v>1.0419</v>
      </c>
      <c r="E6674" s="54">
        <v>6.9999999999999999E-4</v>
      </c>
      <c r="F6674" s="52">
        <v>1.0411999999999999</v>
      </c>
      <c r="G6674" s="52">
        <v>1.0411999999999999</v>
      </c>
    </row>
    <row r="6675" spans="1:7" x14ac:dyDescent="0.15">
      <c r="A6675" s="53">
        <v>3135</v>
      </c>
      <c r="B6675" s="10" t="s">
        <v>985</v>
      </c>
      <c r="C6675" s="53">
        <v>1.0438000000000001</v>
      </c>
      <c r="D6675" s="53">
        <v>1.0438000000000001</v>
      </c>
      <c r="E6675" s="55">
        <v>6.9999999999999999E-4</v>
      </c>
      <c r="F6675" s="53">
        <v>1.0430999999999999</v>
      </c>
      <c r="G6675" s="53">
        <v>1.0430999999999999</v>
      </c>
    </row>
    <row r="6676" spans="1:7" ht="31" x14ac:dyDescent="0.15">
      <c r="A6676" s="52">
        <v>4748</v>
      </c>
      <c r="B6676" s="11" t="s">
        <v>3429</v>
      </c>
      <c r="C6676" s="52">
        <v>1.0447</v>
      </c>
      <c r="D6676" s="52">
        <v>1.0447</v>
      </c>
      <c r="E6676" s="54">
        <v>6.9999999999999999E-4</v>
      </c>
      <c r="F6676" s="52">
        <v>1.044</v>
      </c>
      <c r="G6676" s="52">
        <v>1.044</v>
      </c>
    </row>
    <row r="6677" spans="1:7" x14ac:dyDescent="0.15">
      <c r="A6677" s="53">
        <v>510090</v>
      </c>
      <c r="B6677" s="10" t="s">
        <v>3430</v>
      </c>
      <c r="C6677" s="53">
        <v>1.7921</v>
      </c>
      <c r="D6677" s="53">
        <v>2.1379000000000001</v>
      </c>
      <c r="E6677" s="55">
        <v>6.9999999999999999E-4</v>
      </c>
      <c r="F6677" s="53">
        <v>1.7908999999999999</v>
      </c>
      <c r="G6677" s="53">
        <v>2.1364999999999998</v>
      </c>
    </row>
    <row r="6678" spans="1:7" x14ac:dyDescent="0.15">
      <c r="A6678" s="52">
        <v>1328</v>
      </c>
      <c r="B6678" s="11" t="s">
        <v>3431</v>
      </c>
      <c r="C6678" s="52">
        <v>1.0481</v>
      </c>
      <c r="D6678" s="52">
        <v>1.0481</v>
      </c>
      <c r="E6678" s="54">
        <v>6.9999999999999999E-4</v>
      </c>
      <c r="F6678" s="52">
        <v>1.0474000000000001</v>
      </c>
      <c r="G6678" s="52">
        <v>1.0474000000000001</v>
      </c>
    </row>
    <row r="6679" spans="1:7" ht="31" x14ac:dyDescent="0.15">
      <c r="A6679" s="53">
        <v>3045</v>
      </c>
      <c r="B6679" s="10" t="s">
        <v>3432</v>
      </c>
      <c r="C6679" s="53">
        <v>1.0521</v>
      </c>
      <c r="D6679" s="53">
        <v>1.1021000000000001</v>
      </c>
      <c r="E6679" s="55">
        <v>6.9999999999999999E-4</v>
      </c>
      <c r="F6679" s="53">
        <v>1.0513999999999999</v>
      </c>
      <c r="G6679" s="53">
        <v>1.1013999999999999</v>
      </c>
    </row>
    <row r="6680" spans="1:7" x14ac:dyDescent="0.15">
      <c r="A6680" s="52">
        <v>660010</v>
      </c>
      <c r="B6680" s="11" t="s">
        <v>986</v>
      </c>
      <c r="C6680" s="52">
        <v>1.2056</v>
      </c>
      <c r="D6680" s="52">
        <v>1.2056</v>
      </c>
      <c r="E6680" s="54">
        <v>6.9999999999999999E-4</v>
      </c>
      <c r="F6680" s="52">
        <v>1.2048000000000001</v>
      </c>
      <c r="G6680" s="52">
        <v>1.2048000000000001</v>
      </c>
    </row>
    <row r="6681" spans="1:7" x14ac:dyDescent="0.15">
      <c r="A6681" s="53">
        <v>4281</v>
      </c>
      <c r="B6681" s="10" t="s">
        <v>987</v>
      </c>
      <c r="C6681" s="53">
        <v>1.0551999999999999</v>
      </c>
      <c r="D6681" s="53">
        <v>1.0551999999999999</v>
      </c>
      <c r="E6681" s="55">
        <v>6.9999999999999999E-4</v>
      </c>
      <c r="F6681" s="53">
        <v>1.0545</v>
      </c>
      <c r="G6681" s="53">
        <v>1.0545</v>
      </c>
    </row>
    <row r="6682" spans="1:7" x14ac:dyDescent="0.15">
      <c r="A6682" s="52">
        <v>1015</v>
      </c>
      <c r="B6682" s="11" t="s">
        <v>3433</v>
      </c>
      <c r="C6682" s="52">
        <v>1.508</v>
      </c>
      <c r="D6682" s="52">
        <v>1.508</v>
      </c>
      <c r="E6682" s="54">
        <v>6.9999999999999999E-4</v>
      </c>
      <c r="F6682" s="52">
        <v>1.5069999999999999</v>
      </c>
      <c r="G6682" s="52">
        <v>1.5069999999999999</v>
      </c>
    </row>
    <row r="6683" spans="1:7" x14ac:dyDescent="0.15">
      <c r="A6683" s="53">
        <v>4130</v>
      </c>
      <c r="B6683" s="10" t="s">
        <v>3434</v>
      </c>
      <c r="C6683" s="53">
        <v>1.0563</v>
      </c>
      <c r="D6683" s="53">
        <v>1.0792999999999999</v>
      </c>
      <c r="E6683" s="55">
        <v>6.9999999999999999E-4</v>
      </c>
      <c r="F6683" s="53">
        <v>1.0556000000000001</v>
      </c>
      <c r="G6683" s="53">
        <v>1.0786</v>
      </c>
    </row>
    <row r="6684" spans="1:7" x14ac:dyDescent="0.15">
      <c r="A6684" s="52">
        <v>4129</v>
      </c>
      <c r="B6684" s="11" t="s">
        <v>3435</v>
      </c>
      <c r="C6684" s="52">
        <v>1.0571999999999999</v>
      </c>
      <c r="D6684" s="52">
        <v>1.0831999999999999</v>
      </c>
      <c r="E6684" s="54">
        <v>6.9999999999999999E-4</v>
      </c>
      <c r="F6684" s="52">
        <v>1.0565</v>
      </c>
      <c r="G6684" s="52">
        <v>1.0825</v>
      </c>
    </row>
    <row r="6685" spans="1:7" x14ac:dyDescent="0.15">
      <c r="A6685" s="53">
        <v>1397</v>
      </c>
      <c r="B6685" s="10" t="s">
        <v>988</v>
      </c>
      <c r="C6685" s="53">
        <v>1.2121999999999999</v>
      </c>
      <c r="D6685" s="53">
        <v>1.2121999999999999</v>
      </c>
      <c r="E6685" s="55">
        <v>6.9999999999999999E-4</v>
      </c>
      <c r="F6685" s="53">
        <v>1.2114</v>
      </c>
      <c r="G6685" s="53">
        <v>1.2114</v>
      </c>
    </row>
    <row r="6686" spans="1:7" x14ac:dyDescent="0.15">
      <c r="A6686" s="52">
        <v>160806</v>
      </c>
      <c r="B6686" s="11" t="s">
        <v>3436</v>
      </c>
      <c r="C6686" s="52">
        <v>1.516</v>
      </c>
      <c r="D6686" s="52">
        <v>1.385</v>
      </c>
      <c r="E6686" s="54">
        <v>6.9999999999999999E-4</v>
      </c>
      <c r="F6686" s="52">
        <v>1.5149999999999999</v>
      </c>
      <c r="G6686" s="52">
        <v>1.3839999999999999</v>
      </c>
    </row>
    <row r="6687" spans="1:7" x14ac:dyDescent="0.15">
      <c r="A6687" s="53">
        <v>690206</v>
      </c>
      <c r="B6687" s="10" t="s">
        <v>3437</v>
      </c>
      <c r="C6687" s="53">
        <v>1.516</v>
      </c>
      <c r="D6687" s="53">
        <v>1.546</v>
      </c>
      <c r="E6687" s="55">
        <v>6.9999999999999999E-4</v>
      </c>
      <c r="F6687" s="53">
        <v>1.5149999999999999</v>
      </c>
      <c r="G6687" s="53">
        <v>1.5449999999999999</v>
      </c>
    </row>
    <row r="6688" spans="1:7" x14ac:dyDescent="0.15">
      <c r="A6688" s="52">
        <v>1974</v>
      </c>
      <c r="B6688" s="11" t="s">
        <v>989</v>
      </c>
      <c r="C6688" s="52">
        <v>1.5269999999999999</v>
      </c>
      <c r="D6688" s="52">
        <v>1.5269999999999999</v>
      </c>
      <c r="E6688" s="54">
        <v>6.9999999999999999E-4</v>
      </c>
      <c r="F6688" s="52">
        <v>1.526</v>
      </c>
      <c r="G6688" s="52">
        <v>1.526</v>
      </c>
    </row>
    <row r="6689" spans="1:7" x14ac:dyDescent="0.15">
      <c r="A6689" s="53">
        <v>3186</v>
      </c>
      <c r="B6689" s="10" t="s">
        <v>990</v>
      </c>
      <c r="C6689" s="53">
        <v>1.0739000000000001</v>
      </c>
      <c r="D6689" s="53">
        <v>1.0739000000000001</v>
      </c>
      <c r="E6689" s="55">
        <v>6.9999999999999999E-4</v>
      </c>
      <c r="F6689" s="53">
        <v>1.0731999999999999</v>
      </c>
      <c r="G6689" s="53">
        <v>1.0731999999999999</v>
      </c>
    </row>
    <row r="6690" spans="1:7" x14ac:dyDescent="0.15">
      <c r="A6690" s="52">
        <v>485005</v>
      </c>
      <c r="B6690" s="11" t="s">
        <v>3438</v>
      </c>
      <c r="C6690" s="52">
        <v>1.075</v>
      </c>
      <c r="D6690" s="52">
        <v>1.7827999999999999</v>
      </c>
      <c r="E6690" s="54">
        <v>6.9999999999999999E-4</v>
      </c>
      <c r="F6690" s="52">
        <v>1.0743</v>
      </c>
      <c r="G6690" s="52">
        <v>1.7821</v>
      </c>
    </row>
    <row r="6691" spans="1:7" x14ac:dyDescent="0.15">
      <c r="A6691" s="53">
        <v>519112</v>
      </c>
      <c r="B6691" s="10" t="s">
        <v>3439</v>
      </c>
      <c r="C6691" s="53">
        <v>1.538</v>
      </c>
      <c r="D6691" s="53">
        <v>1.548</v>
      </c>
      <c r="E6691" s="55">
        <v>6.9999999999999999E-4</v>
      </c>
      <c r="F6691" s="53">
        <v>1.5369999999999999</v>
      </c>
      <c r="G6691" s="53">
        <v>1.5469999999999999</v>
      </c>
    </row>
    <row r="6692" spans="1:7" x14ac:dyDescent="0.15">
      <c r="A6692" s="52">
        <v>4156</v>
      </c>
      <c r="B6692" s="11" t="s">
        <v>3440</v>
      </c>
      <c r="C6692" s="52">
        <v>1.232</v>
      </c>
      <c r="D6692" s="52">
        <v>1.232</v>
      </c>
      <c r="E6692" s="54">
        <v>5.9999999999999995E-4</v>
      </c>
      <c r="F6692" s="52">
        <v>1.2312000000000001</v>
      </c>
      <c r="G6692" s="52">
        <v>1.2312000000000001</v>
      </c>
    </row>
    <row r="6693" spans="1:7" x14ac:dyDescent="0.15">
      <c r="A6693" s="53">
        <v>2121</v>
      </c>
      <c r="B6693" s="10" t="s">
        <v>991</v>
      </c>
      <c r="C6693" s="53">
        <v>1.542</v>
      </c>
      <c r="D6693" s="53">
        <v>1.542</v>
      </c>
      <c r="E6693" s="55">
        <v>5.9999999999999995E-4</v>
      </c>
      <c r="F6693" s="53">
        <v>1.5409999999999999</v>
      </c>
      <c r="G6693" s="53">
        <v>1.5409999999999999</v>
      </c>
    </row>
    <row r="6694" spans="1:7" x14ac:dyDescent="0.15">
      <c r="A6694" s="52">
        <v>40007</v>
      </c>
      <c r="B6694" s="11" t="s">
        <v>992</v>
      </c>
      <c r="C6694" s="52">
        <v>1.5474000000000001</v>
      </c>
      <c r="D6694" s="52">
        <v>2.8622999999999998</v>
      </c>
      <c r="E6694" s="54">
        <v>5.9999999999999995E-4</v>
      </c>
      <c r="F6694" s="52">
        <v>1.5464</v>
      </c>
      <c r="G6694" s="52">
        <v>2.8613</v>
      </c>
    </row>
    <row r="6695" spans="1:7" x14ac:dyDescent="0.15">
      <c r="A6695" s="53">
        <v>3734</v>
      </c>
      <c r="B6695" s="10" t="s">
        <v>3441</v>
      </c>
      <c r="C6695" s="53">
        <v>1.0879000000000001</v>
      </c>
      <c r="D6695" s="53">
        <v>1.0879000000000001</v>
      </c>
      <c r="E6695" s="55">
        <v>5.9999999999999995E-4</v>
      </c>
      <c r="F6695" s="53">
        <v>1.0871999999999999</v>
      </c>
      <c r="G6695" s="53">
        <v>1.0871999999999999</v>
      </c>
    </row>
    <row r="6696" spans="1:7" x14ac:dyDescent="0.15">
      <c r="A6696" s="52">
        <v>470018</v>
      </c>
      <c r="B6696" s="11" t="s">
        <v>3442</v>
      </c>
      <c r="C6696" s="52">
        <v>1.5620000000000001</v>
      </c>
      <c r="D6696" s="52">
        <v>1.5620000000000001</v>
      </c>
      <c r="E6696" s="54">
        <v>5.9999999999999995E-4</v>
      </c>
      <c r="F6696" s="52">
        <v>1.5609999999999999</v>
      </c>
      <c r="G6696" s="52">
        <v>1.5609999999999999</v>
      </c>
    </row>
    <row r="6697" spans="1:7" x14ac:dyDescent="0.15">
      <c r="A6697" s="53">
        <v>310328</v>
      </c>
      <c r="B6697" s="10" t="s">
        <v>993</v>
      </c>
      <c r="C6697" s="53">
        <v>0.63360000000000005</v>
      </c>
      <c r="D6697" s="53">
        <v>3.1303000000000001</v>
      </c>
      <c r="E6697" s="55">
        <v>5.9999999999999995E-4</v>
      </c>
      <c r="F6697" s="53">
        <v>0.63319999999999999</v>
      </c>
      <c r="G6697" s="53">
        <v>3.1295999999999999</v>
      </c>
    </row>
    <row r="6698" spans="1:7" ht="30" x14ac:dyDescent="0.15">
      <c r="A6698" s="52">
        <v>936</v>
      </c>
      <c r="B6698" s="11" t="s">
        <v>994</v>
      </c>
      <c r="C6698" s="52">
        <v>1.585</v>
      </c>
      <c r="D6698" s="52">
        <v>1.611</v>
      </c>
      <c r="E6698" s="54">
        <v>5.9999999999999995E-4</v>
      </c>
      <c r="F6698" s="52">
        <v>1.5840000000000001</v>
      </c>
      <c r="G6698" s="52">
        <v>1.61</v>
      </c>
    </row>
    <row r="6699" spans="1:7" x14ac:dyDescent="0.15">
      <c r="A6699" s="53">
        <v>110012</v>
      </c>
      <c r="B6699" s="10" t="s">
        <v>995</v>
      </c>
      <c r="C6699" s="53">
        <v>1.59</v>
      </c>
      <c r="D6699" s="53">
        <v>6.0179999999999998</v>
      </c>
      <c r="E6699" s="55">
        <v>5.9999999999999995E-4</v>
      </c>
      <c r="F6699" s="53">
        <v>1.589</v>
      </c>
      <c r="G6699" s="53">
        <v>6.0170000000000003</v>
      </c>
    </row>
    <row r="6700" spans="1:7" x14ac:dyDescent="0.15">
      <c r="A6700" s="52">
        <v>519111</v>
      </c>
      <c r="B6700" s="11" t="s">
        <v>3443</v>
      </c>
      <c r="C6700" s="52">
        <v>1.591</v>
      </c>
      <c r="D6700" s="52">
        <v>1.601</v>
      </c>
      <c r="E6700" s="54">
        <v>5.9999999999999995E-4</v>
      </c>
      <c r="F6700" s="52">
        <v>1.59</v>
      </c>
      <c r="G6700" s="52">
        <v>1.6</v>
      </c>
    </row>
    <row r="6701" spans="1:7" x14ac:dyDescent="0.15">
      <c r="A6701" s="53">
        <v>3110</v>
      </c>
      <c r="B6701" s="10" t="s">
        <v>3444</v>
      </c>
      <c r="C6701" s="53">
        <v>1.1241000000000001</v>
      </c>
      <c r="D6701" s="53">
        <v>1.1241000000000001</v>
      </c>
      <c r="E6701" s="55">
        <v>5.9999999999999995E-4</v>
      </c>
      <c r="F6701" s="53">
        <v>1.1234</v>
      </c>
      <c r="G6701" s="53">
        <v>1.1234</v>
      </c>
    </row>
    <row r="6702" spans="1:7" x14ac:dyDescent="0.15">
      <c r="A6702" s="52">
        <v>519663</v>
      </c>
      <c r="B6702" s="11" t="s">
        <v>3445</v>
      </c>
      <c r="C6702" s="52">
        <v>1.61</v>
      </c>
      <c r="D6702" s="52">
        <v>1.61</v>
      </c>
      <c r="E6702" s="54">
        <v>5.9999999999999995E-4</v>
      </c>
      <c r="F6702" s="52">
        <v>1.609</v>
      </c>
      <c r="G6702" s="52">
        <v>1.609</v>
      </c>
    </row>
    <row r="6703" spans="1:7" x14ac:dyDescent="0.15">
      <c r="A6703" s="53">
        <v>3109</v>
      </c>
      <c r="B6703" s="10" t="s">
        <v>3446</v>
      </c>
      <c r="C6703" s="53">
        <v>1.1277999999999999</v>
      </c>
      <c r="D6703" s="53">
        <v>1.1277999999999999</v>
      </c>
      <c r="E6703" s="55">
        <v>5.9999999999999995E-4</v>
      </c>
      <c r="F6703" s="53">
        <v>1.1271</v>
      </c>
      <c r="G6703" s="53">
        <v>1.1271</v>
      </c>
    </row>
    <row r="6704" spans="1:7" ht="32" x14ac:dyDescent="0.15">
      <c r="A6704" s="52">
        <v>3647</v>
      </c>
      <c r="B6704" s="11" t="s">
        <v>3447</v>
      </c>
      <c r="C6704" s="52">
        <v>0.97570000000000001</v>
      </c>
      <c r="D6704" s="52">
        <v>0.97570000000000001</v>
      </c>
      <c r="E6704" s="54">
        <v>5.9999999999999995E-4</v>
      </c>
      <c r="F6704" s="52">
        <v>0.97509999999999997</v>
      </c>
      <c r="G6704" s="52">
        <v>0.97509999999999997</v>
      </c>
    </row>
    <row r="6705" spans="1:7" ht="32" x14ac:dyDescent="0.15">
      <c r="A6705" s="53">
        <v>3646</v>
      </c>
      <c r="B6705" s="10" t="s">
        <v>3448</v>
      </c>
      <c r="C6705" s="53">
        <v>0.97599999999999998</v>
      </c>
      <c r="D6705" s="53">
        <v>0.97599999999999998</v>
      </c>
      <c r="E6705" s="55">
        <v>5.9999999999999995E-4</v>
      </c>
      <c r="F6705" s="53">
        <v>0.97540000000000004</v>
      </c>
      <c r="G6705" s="53">
        <v>0.97540000000000004</v>
      </c>
    </row>
    <row r="6706" spans="1:7" x14ac:dyDescent="0.15">
      <c r="A6706" s="52">
        <v>458</v>
      </c>
      <c r="B6706" s="11" t="s">
        <v>996</v>
      </c>
      <c r="C6706" s="52">
        <v>0.97760000000000002</v>
      </c>
      <c r="D6706" s="52">
        <v>1.6375999999999999</v>
      </c>
      <c r="E6706" s="54">
        <v>5.9999999999999995E-4</v>
      </c>
      <c r="F6706" s="52">
        <v>0.97699999999999998</v>
      </c>
      <c r="G6706" s="52">
        <v>1.637</v>
      </c>
    </row>
    <row r="6707" spans="1:7" x14ac:dyDescent="0.15">
      <c r="A6707" s="53">
        <v>530010</v>
      </c>
      <c r="B6707" s="10" t="s">
        <v>3449</v>
      </c>
      <c r="C6707" s="53">
        <v>1.9668000000000001</v>
      </c>
      <c r="D6707" s="53">
        <v>1.9668000000000001</v>
      </c>
      <c r="E6707" s="55">
        <v>5.9999999999999995E-4</v>
      </c>
      <c r="F6707" s="53">
        <v>1.9656</v>
      </c>
      <c r="G6707" s="53">
        <v>1.9656</v>
      </c>
    </row>
    <row r="6708" spans="1:7" x14ac:dyDescent="0.15">
      <c r="A6708" s="52">
        <v>675093</v>
      </c>
      <c r="B6708" s="11" t="s">
        <v>3450</v>
      </c>
      <c r="C6708" s="52">
        <v>0.99029999999999996</v>
      </c>
      <c r="D6708" s="52">
        <v>0.99029999999999996</v>
      </c>
      <c r="E6708" s="54">
        <v>5.9999999999999995E-4</v>
      </c>
      <c r="F6708" s="52">
        <v>0.98970000000000002</v>
      </c>
      <c r="G6708" s="52">
        <v>0.98970000000000002</v>
      </c>
    </row>
    <row r="6709" spans="1:7" ht="30" x14ac:dyDescent="0.15">
      <c r="A6709" s="53">
        <v>436</v>
      </c>
      <c r="B6709" s="10" t="s">
        <v>997</v>
      </c>
      <c r="C6709" s="53">
        <v>1.6519999999999999</v>
      </c>
      <c r="D6709" s="53">
        <v>1.752</v>
      </c>
      <c r="E6709" s="55">
        <v>5.9999999999999995E-4</v>
      </c>
      <c r="F6709" s="53">
        <v>1.651</v>
      </c>
      <c r="G6709" s="53">
        <v>1.7509999999999999</v>
      </c>
    </row>
    <row r="6710" spans="1:7" x14ac:dyDescent="0.15">
      <c r="A6710" s="52">
        <v>675043</v>
      </c>
      <c r="B6710" s="11" t="s">
        <v>3451</v>
      </c>
      <c r="C6710" s="52">
        <v>1.1606000000000001</v>
      </c>
      <c r="D6710" s="52">
        <v>1.1606000000000001</v>
      </c>
      <c r="E6710" s="54">
        <v>5.9999999999999995E-4</v>
      </c>
      <c r="F6710" s="52">
        <v>1.1598999999999999</v>
      </c>
      <c r="G6710" s="52">
        <v>1.1598999999999999</v>
      </c>
    </row>
    <row r="6711" spans="1:7" x14ac:dyDescent="0.15">
      <c r="A6711" s="53">
        <v>4155</v>
      </c>
      <c r="B6711" s="10" t="s">
        <v>3452</v>
      </c>
      <c r="C6711" s="53">
        <v>1.1662999999999999</v>
      </c>
      <c r="D6711" s="53">
        <v>1.1662999999999999</v>
      </c>
      <c r="E6711" s="55">
        <v>5.9999999999999995E-4</v>
      </c>
      <c r="F6711" s="53">
        <v>1.1656</v>
      </c>
      <c r="G6711" s="53">
        <v>1.1656</v>
      </c>
    </row>
    <row r="6712" spans="1:7" x14ac:dyDescent="0.15">
      <c r="A6712" s="52">
        <v>3928</v>
      </c>
      <c r="B6712" s="11" t="s">
        <v>998</v>
      </c>
      <c r="C6712" s="52">
        <v>1.175</v>
      </c>
      <c r="D6712" s="52">
        <v>1.175</v>
      </c>
      <c r="E6712" s="54">
        <v>5.9999999999999995E-4</v>
      </c>
      <c r="F6712" s="52">
        <v>1.1742999999999999</v>
      </c>
      <c r="G6712" s="52">
        <v>1.1742999999999999</v>
      </c>
    </row>
    <row r="6713" spans="1:7" x14ac:dyDescent="0.15">
      <c r="A6713" s="53">
        <v>4854</v>
      </c>
      <c r="B6713" s="10" t="s">
        <v>3453</v>
      </c>
      <c r="C6713" s="53">
        <v>1.0091000000000001</v>
      </c>
      <c r="D6713" s="53">
        <v>1.0091000000000001</v>
      </c>
      <c r="E6713" s="55">
        <v>5.9999999999999995E-4</v>
      </c>
      <c r="F6713" s="53">
        <v>1.0085</v>
      </c>
      <c r="G6713" s="53">
        <v>1.0085</v>
      </c>
    </row>
    <row r="6714" spans="1:7" x14ac:dyDescent="0.15">
      <c r="A6714" s="52">
        <v>121009</v>
      </c>
      <c r="B6714" s="11" t="s">
        <v>999</v>
      </c>
      <c r="C6714" s="52">
        <v>1.01</v>
      </c>
      <c r="D6714" s="52">
        <v>1.6898</v>
      </c>
      <c r="E6714" s="54">
        <v>5.9999999999999995E-4</v>
      </c>
      <c r="F6714" s="52">
        <v>1.0094000000000001</v>
      </c>
      <c r="G6714" s="52">
        <v>1.6892</v>
      </c>
    </row>
    <row r="6715" spans="1:7" x14ac:dyDescent="0.15">
      <c r="A6715" s="53">
        <v>675041</v>
      </c>
      <c r="B6715" s="10" t="s">
        <v>3454</v>
      </c>
      <c r="C6715" s="53">
        <v>1.012</v>
      </c>
      <c r="D6715" s="53">
        <v>1.0356000000000001</v>
      </c>
      <c r="E6715" s="55">
        <v>5.9999999999999995E-4</v>
      </c>
      <c r="F6715" s="53">
        <v>1.0114000000000001</v>
      </c>
      <c r="G6715" s="53">
        <v>1.0349999999999999</v>
      </c>
    </row>
    <row r="6716" spans="1:7" x14ac:dyDescent="0.15">
      <c r="A6716" s="52">
        <v>4481</v>
      </c>
      <c r="B6716" s="11" t="s">
        <v>1000</v>
      </c>
      <c r="C6716" s="52">
        <v>1.1839999999999999</v>
      </c>
      <c r="D6716" s="52">
        <v>1.1839999999999999</v>
      </c>
      <c r="E6716" s="54">
        <v>5.9999999999999995E-4</v>
      </c>
      <c r="F6716" s="52">
        <v>1.1833</v>
      </c>
      <c r="G6716" s="52">
        <v>1.1833</v>
      </c>
    </row>
    <row r="6717" spans="1:7" x14ac:dyDescent="0.15">
      <c r="A6717" s="53">
        <v>4352</v>
      </c>
      <c r="B6717" s="10" t="s">
        <v>1001</v>
      </c>
      <c r="C6717" s="53">
        <v>1.0184</v>
      </c>
      <c r="D6717" s="53">
        <v>1.0184</v>
      </c>
      <c r="E6717" s="55">
        <v>5.9999999999999995E-4</v>
      </c>
      <c r="F6717" s="53">
        <v>1.0178</v>
      </c>
      <c r="G6717" s="53">
        <v>1.0178</v>
      </c>
    </row>
    <row r="6718" spans="1:7" x14ac:dyDescent="0.15">
      <c r="A6718" s="52">
        <v>1881</v>
      </c>
      <c r="B6718" s="11" t="s">
        <v>3455</v>
      </c>
      <c r="C6718" s="52">
        <v>1.1952</v>
      </c>
      <c r="D6718" s="52">
        <v>2.0032000000000001</v>
      </c>
      <c r="E6718" s="54">
        <v>5.9999999999999995E-4</v>
      </c>
      <c r="F6718" s="52">
        <v>1.1944999999999999</v>
      </c>
      <c r="G6718" s="52">
        <v>2.0024999999999999</v>
      </c>
    </row>
    <row r="6719" spans="1:7" x14ac:dyDescent="0.15">
      <c r="A6719" s="53">
        <v>675111</v>
      </c>
      <c r="B6719" s="10" t="s">
        <v>3456</v>
      </c>
      <c r="C6719" s="53">
        <v>1.0274000000000001</v>
      </c>
      <c r="D6719" s="53">
        <v>1.0274000000000001</v>
      </c>
      <c r="E6719" s="55">
        <v>5.9999999999999995E-4</v>
      </c>
      <c r="F6719" s="53">
        <v>1.0267999999999999</v>
      </c>
      <c r="G6719" s="53">
        <v>1.0267999999999999</v>
      </c>
    </row>
    <row r="6720" spans="1:7" x14ac:dyDescent="0.15">
      <c r="A6720" s="52">
        <v>540005</v>
      </c>
      <c r="B6720" s="11" t="s">
        <v>3457</v>
      </c>
      <c r="C6720" s="52">
        <v>1.0281</v>
      </c>
      <c r="D6720" s="52">
        <v>1.2077</v>
      </c>
      <c r="E6720" s="54">
        <v>5.9999999999999995E-4</v>
      </c>
      <c r="F6720" s="52">
        <v>1.0275000000000001</v>
      </c>
      <c r="G6720" s="52">
        <v>1.2071000000000001</v>
      </c>
    </row>
    <row r="6721" spans="1:7" x14ac:dyDescent="0.15">
      <c r="A6721" s="53">
        <v>3662</v>
      </c>
      <c r="B6721" s="10" t="s">
        <v>1002</v>
      </c>
      <c r="C6721" s="53">
        <v>1.0289999999999999</v>
      </c>
      <c r="D6721" s="53">
        <v>1.0289999999999999</v>
      </c>
      <c r="E6721" s="55">
        <v>5.9999999999999995E-4</v>
      </c>
      <c r="F6721" s="53">
        <v>1.0284</v>
      </c>
      <c r="G6721" s="53">
        <v>1.0284</v>
      </c>
    </row>
    <row r="6722" spans="1:7" x14ac:dyDescent="0.15">
      <c r="A6722" s="52">
        <v>675100</v>
      </c>
      <c r="B6722" s="11" t="s">
        <v>1003</v>
      </c>
      <c r="C6722" s="52">
        <v>1.0307999999999999</v>
      </c>
      <c r="D6722" s="52">
        <v>1.0307999999999999</v>
      </c>
      <c r="E6722" s="54">
        <v>5.9999999999999995E-4</v>
      </c>
      <c r="F6722" s="52">
        <v>1.0302</v>
      </c>
      <c r="G6722" s="52">
        <v>1.0302</v>
      </c>
    </row>
    <row r="6723" spans="1:7" x14ac:dyDescent="0.15">
      <c r="A6723" s="53">
        <v>4775</v>
      </c>
      <c r="B6723" s="10" t="s">
        <v>1004</v>
      </c>
      <c r="C6723" s="53">
        <v>1.0335000000000001</v>
      </c>
      <c r="D6723" s="53">
        <v>0</v>
      </c>
      <c r="E6723" s="55">
        <v>5.9999999999999995E-4</v>
      </c>
      <c r="F6723" s="53">
        <v>1.0328999999999999</v>
      </c>
      <c r="G6723" s="53">
        <v>1.0328999999999999</v>
      </c>
    </row>
    <row r="6724" spans="1:7" x14ac:dyDescent="0.15">
      <c r="A6724" s="52">
        <v>519671</v>
      </c>
      <c r="B6724" s="11" t="s">
        <v>3458</v>
      </c>
      <c r="C6724" s="52">
        <v>1.7370000000000001</v>
      </c>
      <c r="D6724" s="52">
        <v>1.7370000000000001</v>
      </c>
      <c r="E6724" s="54">
        <v>5.9999999999999995E-4</v>
      </c>
      <c r="F6724" s="52">
        <v>1.736</v>
      </c>
      <c r="G6724" s="52">
        <v>1.736</v>
      </c>
    </row>
    <row r="6725" spans="1:7" x14ac:dyDescent="0.15">
      <c r="A6725" s="53">
        <v>470008</v>
      </c>
      <c r="B6725" s="10" t="s">
        <v>1005</v>
      </c>
      <c r="C6725" s="53">
        <v>1.7669999999999999</v>
      </c>
      <c r="D6725" s="53">
        <v>1.897</v>
      </c>
      <c r="E6725" s="55">
        <v>5.9999999999999995E-4</v>
      </c>
      <c r="F6725" s="53">
        <v>1.766</v>
      </c>
      <c r="G6725" s="53">
        <v>1.8959999999999999</v>
      </c>
    </row>
    <row r="6726" spans="1:7" x14ac:dyDescent="0.15">
      <c r="A6726" s="52">
        <v>110008</v>
      </c>
      <c r="B6726" s="11" t="s">
        <v>3459</v>
      </c>
      <c r="C6726" s="52">
        <v>1.2403999999999999</v>
      </c>
      <c r="D6726" s="52">
        <v>2.0499999999999998</v>
      </c>
      <c r="E6726" s="54">
        <v>5.9999999999999995E-4</v>
      </c>
      <c r="F6726" s="52">
        <v>1.2397</v>
      </c>
      <c r="G6726" s="52">
        <v>2.0493000000000001</v>
      </c>
    </row>
    <row r="6727" spans="1:7" x14ac:dyDescent="0.15">
      <c r="A6727" s="53">
        <v>5006</v>
      </c>
      <c r="B6727" s="10" t="s">
        <v>3460</v>
      </c>
      <c r="C6727" s="53">
        <v>1.0649</v>
      </c>
      <c r="D6727" s="53">
        <v>1.0649</v>
      </c>
      <c r="E6727" s="55">
        <v>5.9999999999999995E-4</v>
      </c>
      <c r="F6727" s="53">
        <v>1.0643</v>
      </c>
      <c r="G6727" s="53">
        <v>1.0643</v>
      </c>
    </row>
    <row r="6728" spans="1:7" x14ac:dyDescent="0.15">
      <c r="A6728" s="52">
        <v>2591</v>
      </c>
      <c r="B6728" s="11" t="s">
        <v>3461</v>
      </c>
      <c r="C6728" s="52">
        <v>1.0650999999999999</v>
      </c>
      <c r="D6728" s="52">
        <v>1.2551000000000001</v>
      </c>
      <c r="E6728" s="54">
        <v>5.9999999999999995E-4</v>
      </c>
      <c r="F6728" s="52">
        <v>1.0645</v>
      </c>
      <c r="G6728" s="52">
        <v>1.2544999999999999</v>
      </c>
    </row>
    <row r="6729" spans="1:7" x14ac:dyDescent="0.15">
      <c r="A6729" s="53">
        <v>5005</v>
      </c>
      <c r="B6729" s="10" t="s">
        <v>3462</v>
      </c>
      <c r="C6729" s="53">
        <v>1.0680000000000001</v>
      </c>
      <c r="D6729" s="53">
        <v>1.0680000000000001</v>
      </c>
      <c r="E6729" s="55">
        <v>5.9999999999999995E-4</v>
      </c>
      <c r="F6729" s="53">
        <v>1.0673999999999999</v>
      </c>
      <c r="G6729" s="53">
        <v>1.0673999999999999</v>
      </c>
    </row>
    <row r="6730" spans="1:7" x14ac:dyDescent="0.15">
      <c r="A6730" s="52">
        <v>166012</v>
      </c>
      <c r="B6730" s="11" t="s">
        <v>3463</v>
      </c>
      <c r="C6730" s="52">
        <v>1.0692999999999999</v>
      </c>
      <c r="D6730" s="52">
        <v>1.2593000000000001</v>
      </c>
      <c r="E6730" s="54">
        <v>5.9999999999999995E-4</v>
      </c>
      <c r="F6730" s="52">
        <v>1.0687</v>
      </c>
      <c r="G6730" s="52">
        <v>1.2586999999999999</v>
      </c>
    </row>
    <row r="6731" spans="1:7" x14ac:dyDescent="0.15">
      <c r="A6731" s="53">
        <v>4147</v>
      </c>
      <c r="B6731" s="10" t="s">
        <v>3464</v>
      </c>
      <c r="C6731" s="53">
        <v>1.0708</v>
      </c>
      <c r="D6731" s="53">
        <v>1.0708</v>
      </c>
      <c r="E6731" s="55">
        <v>5.9999999999999995E-4</v>
      </c>
      <c r="F6731" s="53">
        <v>1.0702</v>
      </c>
      <c r="G6731" s="53">
        <v>1.0702</v>
      </c>
    </row>
    <row r="6732" spans="1:7" x14ac:dyDescent="0.15">
      <c r="A6732" s="52">
        <v>4145</v>
      </c>
      <c r="B6732" s="11" t="s">
        <v>3465</v>
      </c>
      <c r="C6732" s="52">
        <v>1.0709</v>
      </c>
      <c r="D6732" s="52">
        <v>1.0709</v>
      </c>
      <c r="E6732" s="54">
        <v>5.9999999999999995E-4</v>
      </c>
      <c r="F6732" s="52">
        <v>1.0703</v>
      </c>
      <c r="G6732" s="52">
        <v>1.0703</v>
      </c>
    </row>
    <row r="6733" spans="1:7" ht="31" x14ac:dyDescent="0.15">
      <c r="A6733" s="53">
        <v>1600</v>
      </c>
      <c r="B6733" s="10" t="s">
        <v>3466</v>
      </c>
      <c r="C6733" s="53">
        <v>0.89339999999999997</v>
      </c>
      <c r="D6733" s="53">
        <v>0.89339999999999997</v>
      </c>
      <c r="E6733" s="55">
        <v>5.9999999999999995E-4</v>
      </c>
      <c r="F6733" s="53">
        <v>0.89290000000000003</v>
      </c>
      <c r="G6733" s="53">
        <v>0.89290000000000003</v>
      </c>
    </row>
    <row r="6734" spans="1:7" x14ac:dyDescent="0.15">
      <c r="A6734" s="52">
        <v>4592</v>
      </c>
      <c r="B6734" s="11" t="s">
        <v>1006</v>
      </c>
      <c r="C6734" s="52">
        <v>1.0740000000000001</v>
      </c>
      <c r="D6734" s="52">
        <v>1.0740000000000001</v>
      </c>
      <c r="E6734" s="54">
        <v>5.9999999999999995E-4</v>
      </c>
      <c r="F6734" s="52">
        <v>1.0733999999999999</v>
      </c>
      <c r="G6734" s="52">
        <v>1.0733999999999999</v>
      </c>
    </row>
    <row r="6735" spans="1:7" x14ac:dyDescent="0.15">
      <c r="A6735" s="53">
        <v>4144</v>
      </c>
      <c r="B6735" s="10" t="s">
        <v>3467</v>
      </c>
      <c r="C6735" s="53">
        <v>1.0744</v>
      </c>
      <c r="D6735" s="53">
        <v>1.0744</v>
      </c>
      <c r="E6735" s="55">
        <v>5.9999999999999995E-4</v>
      </c>
      <c r="F6735" s="53">
        <v>1.0738000000000001</v>
      </c>
      <c r="G6735" s="53">
        <v>1.0738000000000001</v>
      </c>
    </row>
    <row r="6736" spans="1:7" x14ac:dyDescent="0.15">
      <c r="A6736" s="52">
        <v>485105</v>
      </c>
      <c r="B6736" s="11" t="s">
        <v>3468</v>
      </c>
      <c r="C6736" s="52">
        <v>1.0760000000000001</v>
      </c>
      <c r="D6736" s="52">
        <v>1.8332999999999999</v>
      </c>
      <c r="E6736" s="54">
        <v>5.9999999999999995E-4</v>
      </c>
      <c r="F6736" s="52">
        <v>1.0753999999999999</v>
      </c>
      <c r="G6736" s="52">
        <v>1.8327</v>
      </c>
    </row>
    <row r="6737" spans="1:7" ht="31" x14ac:dyDescent="0.15">
      <c r="A6737" s="53">
        <v>1599</v>
      </c>
      <c r="B6737" s="10" t="s">
        <v>3469</v>
      </c>
      <c r="C6737" s="53">
        <v>0.89990000000000003</v>
      </c>
      <c r="D6737" s="53">
        <v>0.89990000000000003</v>
      </c>
      <c r="E6737" s="55">
        <v>5.9999999999999995E-4</v>
      </c>
      <c r="F6737" s="53">
        <v>0.89939999999999998</v>
      </c>
      <c r="G6737" s="53">
        <v>0.89939999999999998</v>
      </c>
    </row>
    <row r="6738" spans="1:7" x14ac:dyDescent="0.15">
      <c r="A6738" s="52">
        <v>4997</v>
      </c>
      <c r="B6738" s="11" t="s">
        <v>1007</v>
      </c>
      <c r="C6738" s="52">
        <v>1.0857000000000001</v>
      </c>
      <c r="D6738" s="52">
        <v>1.0857000000000001</v>
      </c>
      <c r="E6738" s="54">
        <v>5.9999999999999995E-4</v>
      </c>
      <c r="F6738" s="52">
        <v>1.0851</v>
      </c>
      <c r="G6738" s="52">
        <v>1.0851</v>
      </c>
    </row>
    <row r="6739" spans="1:7" x14ac:dyDescent="0.15">
      <c r="A6739" s="53">
        <v>690202</v>
      </c>
      <c r="B6739" s="10" t="s">
        <v>3470</v>
      </c>
      <c r="C6739" s="53">
        <v>1.81</v>
      </c>
      <c r="D6739" s="53">
        <v>1.94</v>
      </c>
      <c r="E6739" s="55">
        <v>5.9999999999999995E-4</v>
      </c>
      <c r="F6739" s="53">
        <v>1.8089999999999999</v>
      </c>
      <c r="G6739" s="53">
        <v>1.9390000000000001</v>
      </c>
    </row>
    <row r="6740" spans="1:7" x14ac:dyDescent="0.15">
      <c r="A6740" s="52">
        <v>3108</v>
      </c>
      <c r="B6740" s="11" t="s">
        <v>3471</v>
      </c>
      <c r="C6740" s="52">
        <v>1.0889</v>
      </c>
      <c r="D6740" s="52">
        <v>1.0889</v>
      </c>
      <c r="E6740" s="54">
        <v>5.9999999999999995E-4</v>
      </c>
      <c r="F6740" s="52">
        <v>1.0883</v>
      </c>
      <c r="G6740" s="52">
        <v>1.0883</v>
      </c>
    </row>
    <row r="6741" spans="1:7" x14ac:dyDescent="0.15">
      <c r="A6741" s="53">
        <v>3735</v>
      </c>
      <c r="B6741" s="10" t="s">
        <v>3472</v>
      </c>
      <c r="C6741" s="53">
        <v>1.0914999999999999</v>
      </c>
      <c r="D6741" s="53">
        <v>1.0914999999999999</v>
      </c>
      <c r="E6741" s="55">
        <v>5.9999999999999995E-4</v>
      </c>
      <c r="F6741" s="53">
        <v>1.0909</v>
      </c>
      <c r="G6741" s="53">
        <v>1.0909</v>
      </c>
    </row>
    <row r="6742" spans="1:7" x14ac:dyDescent="0.15">
      <c r="A6742" s="52">
        <v>3107</v>
      </c>
      <c r="B6742" s="11" t="s">
        <v>3473</v>
      </c>
      <c r="C6742" s="52">
        <v>1.0922000000000001</v>
      </c>
      <c r="D6742" s="52">
        <v>1.0922000000000001</v>
      </c>
      <c r="E6742" s="54">
        <v>5.0000000000000001E-4</v>
      </c>
      <c r="F6742" s="52">
        <v>1.0915999999999999</v>
      </c>
      <c r="G6742" s="52">
        <v>1.0915999999999999</v>
      </c>
    </row>
    <row r="6743" spans="1:7" x14ac:dyDescent="0.15">
      <c r="A6743" s="53">
        <v>4046</v>
      </c>
      <c r="B6743" s="10" t="s">
        <v>3474</v>
      </c>
      <c r="C6743" s="53">
        <v>1.2754000000000001</v>
      </c>
      <c r="D6743" s="53">
        <v>1.2754000000000001</v>
      </c>
      <c r="E6743" s="55">
        <v>5.0000000000000001E-4</v>
      </c>
      <c r="F6743" s="53">
        <v>1.2746999999999999</v>
      </c>
      <c r="G6743" s="53">
        <v>1.2746999999999999</v>
      </c>
    </row>
    <row r="6744" spans="1:7" x14ac:dyDescent="0.15">
      <c r="A6744" s="52">
        <v>1315</v>
      </c>
      <c r="B6744" s="11" t="s">
        <v>3475</v>
      </c>
      <c r="C6744" s="52">
        <v>1.827</v>
      </c>
      <c r="D6744" s="52">
        <v>1.827</v>
      </c>
      <c r="E6744" s="54">
        <v>5.0000000000000001E-4</v>
      </c>
      <c r="F6744" s="52">
        <v>1.8260000000000001</v>
      </c>
      <c r="G6744" s="52">
        <v>1.8260000000000001</v>
      </c>
    </row>
    <row r="6745" spans="1:7" x14ac:dyDescent="0.15">
      <c r="A6745" s="53">
        <v>650002</v>
      </c>
      <c r="B6745" s="10" t="s">
        <v>3476</v>
      </c>
      <c r="C6745" s="53">
        <v>1.1108</v>
      </c>
      <c r="D6745" s="53">
        <v>1.2558</v>
      </c>
      <c r="E6745" s="55">
        <v>5.0000000000000001E-4</v>
      </c>
      <c r="F6745" s="53">
        <v>1.1102000000000001</v>
      </c>
      <c r="G6745" s="53">
        <v>1.2552000000000001</v>
      </c>
    </row>
    <row r="6746" spans="1:7" x14ac:dyDescent="0.15">
      <c r="A6746" s="52">
        <v>450009</v>
      </c>
      <c r="B6746" s="11" t="s">
        <v>1008</v>
      </c>
      <c r="C6746" s="52">
        <v>1.8520000000000001</v>
      </c>
      <c r="D6746" s="52">
        <v>2.37</v>
      </c>
      <c r="E6746" s="54">
        <v>5.0000000000000001E-4</v>
      </c>
      <c r="F6746" s="52">
        <v>1.851</v>
      </c>
      <c r="G6746" s="52">
        <v>2.3690000000000002</v>
      </c>
    </row>
    <row r="6747" spans="1:7" x14ac:dyDescent="0.15">
      <c r="A6747" s="53">
        <v>4047</v>
      </c>
      <c r="B6747" s="10" t="s">
        <v>3477</v>
      </c>
      <c r="C6747" s="53">
        <v>1.133</v>
      </c>
      <c r="D6747" s="53">
        <v>1.133</v>
      </c>
      <c r="E6747" s="55">
        <v>5.0000000000000001E-4</v>
      </c>
      <c r="F6747" s="53">
        <v>1.1324000000000001</v>
      </c>
      <c r="G6747" s="53">
        <v>1.1324000000000001</v>
      </c>
    </row>
    <row r="6748" spans="1:7" x14ac:dyDescent="0.15">
      <c r="A6748" s="52">
        <v>3865</v>
      </c>
      <c r="B6748" s="11" t="s">
        <v>3478</v>
      </c>
      <c r="C6748" s="52">
        <v>1.1336999999999999</v>
      </c>
      <c r="D6748" s="52">
        <v>1.1336999999999999</v>
      </c>
      <c r="E6748" s="54">
        <v>5.0000000000000001E-4</v>
      </c>
      <c r="F6748" s="52">
        <v>1.1331</v>
      </c>
      <c r="G6748" s="52">
        <v>1.1331</v>
      </c>
    </row>
    <row r="6749" spans="1:7" x14ac:dyDescent="0.15">
      <c r="A6749" s="53">
        <v>1324</v>
      </c>
      <c r="B6749" s="10" t="s">
        <v>1009</v>
      </c>
      <c r="C6749" s="53">
        <v>1.1362000000000001</v>
      </c>
      <c r="D6749" s="53">
        <v>1.1362000000000001</v>
      </c>
      <c r="E6749" s="55">
        <v>5.0000000000000001E-4</v>
      </c>
      <c r="F6749" s="53">
        <v>1.1355999999999999</v>
      </c>
      <c r="G6749" s="53">
        <v>1.1355999999999999</v>
      </c>
    </row>
    <row r="6750" spans="1:7" x14ac:dyDescent="0.15">
      <c r="A6750" s="52">
        <v>166001</v>
      </c>
      <c r="B6750" s="11" t="s">
        <v>3479</v>
      </c>
      <c r="C6750" s="52">
        <v>1.137</v>
      </c>
      <c r="D6750" s="52">
        <v>1.982</v>
      </c>
      <c r="E6750" s="54">
        <v>5.0000000000000001E-4</v>
      </c>
      <c r="F6750" s="52">
        <v>1.1364000000000001</v>
      </c>
      <c r="G6750" s="52">
        <v>1.9814000000000001</v>
      </c>
    </row>
    <row r="6751" spans="1:7" x14ac:dyDescent="0.15">
      <c r="A6751" s="53">
        <v>960022</v>
      </c>
      <c r="B6751" s="10" t="s">
        <v>3480</v>
      </c>
      <c r="C6751" s="53">
        <v>1.3295999999999999</v>
      </c>
      <c r="D6751" s="53">
        <v>1.3312999999999999</v>
      </c>
      <c r="E6751" s="55">
        <v>5.0000000000000001E-4</v>
      </c>
      <c r="F6751" s="53">
        <v>1.3289</v>
      </c>
      <c r="G6751" s="53">
        <v>1.3306</v>
      </c>
    </row>
    <row r="6752" spans="1:7" x14ac:dyDescent="0.15">
      <c r="A6752" s="52">
        <v>2210</v>
      </c>
      <c r="B6752" s="11" t="s">
        <v>3481</v>
      </c>
      <c r="C6752" s="52">
        <v>1.1420999999999999</v>
      </c>
      <c r="D6752" s="52">
        <v>1.1420999999999999</v>
      </c>
      <c r="E6752" s="54">
        <v>5.0000000000000001E-4</v>
      </c>
      <c r="F6752" s="52">
        <v>1.1415</v>
      </c>
      <c r="G6752" s="52">
        <v>1.1415</v>
      </c>
    </row>
    <row r="6753" spans="1:7" x14ac:dyDescent="0.15">
      <c r="A6753" s="53">
        <v>650001</v>
      </c>
      <c r="B6753" s="10" t="s">
        <v>3482</v>
      </c>
      <c r="C6753" s="53">
        <v>1.1556</v>
      </c>
      <c r="D6753" s="53">
        <v>1.3006</v>
      </c>
      <c r="E6753" s="55">
        <v>5.0000000000000001E-4</v>
      </c>
      <c r="F6753" s="53">
        <v>1.155</v>
      </c>
      <c r="G6753" s="53">
        <v>1.3</v>
      </c>
    </row>
    <row r="6754" spans="1:7" x14ac:dyDescent="0.15">
      <c r="A6754" s="52">
        <v>3738</v>
      </c>
      <c r="B6754" s="11" t="s">
        <v>1010</v>
      </c>
      <c r="C6754" s="52">
        <v>1.1564000000000001</v>
      </c>
      <c r="D6754" s="52">
        <v>1.1564000000000001</v>
      </c>
      <c r="E6754" s="54">
        <v>5.0000000000000001E-4</v>
      </c>
      <c r="F6754" s="52">
        <v>1.1557999999999999</v>
      </c>
      <c r="G6754" s="52">
        <v>1.1557999999999999</v>
      </c>
    </row>
    <row r="6755" spans="1:7" x14ac:dyDescent="0.15">
      <c r="A6755" s="53">
        <v>1447</v>
      </c>
      <c r="B6755" s="10" t="s">
        <v>1011</v>
      </c>
      <c r="C6755" s="53">
        <v>1.1706000000000001</v>
      </c>
      <c r="D6755" s="53">
        <v>1.1706000000000001</v>
      </c>
      <c r="E6755" s="55">
        <v>5.0000000000000001E-4</v>
      </c>
      <c r="F6755" s="53">
        <v>1.17</v>
      </c>
      <c r="G6755" s="53">
        <v>1.17</v>
      </c>
    </row>
    <row r="6756" spans="1:7" x14ac:dyDescent="0.15">
      <c r="A6756" s="52">
        <v>1622</v>
      </c>
      <c r="B6756" s="11" t="s">
        <v>1012</v>
      </c>
      <c r="C6756" s="52">
        <v>1.1781999999999999</v>
      </c>
      <c r="D6756" s="52">
        <v>1.1781999999999999</v>
      </c>
      <c r="E6756" s="54">
        <v>5.0000000000000001E-4</v>
      </c>
      <c r="F6756" s="52">
        <v>1.1776</v>
      </c>
      <c r="G6756" s="52">
        <v>1.1776</v>
      </c>
    </row>
    <row r="6757" spans="1:7" x14ac:dyDescent="0.15">
      <c r="A6757" s="53">
        <v>50002</v>
      </c>
      <c r="B6757" s="10" t="s">
        <v>3483</v>
      </c>
      <c r="C6757" s="53">
        <v>1.5734999999999999</v>
      </c>
      <c r="D6757" s="53">
        <v>3.5703999999999998</v>
      </c>
      <c r="E6757" s="55">
        <v>5.0000000000000001E-4</v>
      </c>
      <c r="F6757" s="53">
        <v>1.5727</v>
      </c>
      <c r="G6757" s="53">
        <v>3.5695999999999999</v>
      </c>
    </row>
    <row r="6758" spans="1:7" x14ac:dyDescent="0.15">
      <c r="A6758" s="52">
        <v>4335</v>
      </c>
      <c r="B6758" s="11" t="s">
        <v>1013</v>
      </c>
      <c r="C6758" s="52">
        <v>1.1808000000000001</v>
      </c>
      <c r="D6758" s="52">
        <v>1.1808000000000001</v>
      </c>
      <c r="E6758" s="54">
        <v>5.0000000000000001E-4</v>
      </c>
      <c r="F6758" s="52">
        <v>1.1801999999999999</v>
      </c>
      <c r="G6758" s="52">
        <v>1.1801999999999999</v>
      </c>
    </row>
    <row r="6759" spans="1:7" x14ac:dyDescent="0.15">
      <c r="A6759" s="53">
        <v>4212</v>
      </c>
      <c r="B6759" s="10" t="s">
        <v>3484</v>
      </c>
      <c r="C6759" s="53">
        <v>1.1859999999999999</v>
      </c>
      <c r="D6759" s="53">
        <v>1.1859999999999999</v>
      </c>
      <c r="E6759" s="55">
        <v>5.0000000000000001E-4</v>
      </c>
      <c r="F6759" s="53">
        <v>1.1854</v>
      </c>
      <c r="G6759" s="53">
        <v>1.1854</v>
      </c>
    </row>
    <row r="6760" spans="1:7" x14ac:dyDescent="0.15">
      <c r="A6760" s="52">
        <v>3144</v>
      </c>
      <c r="B6760" s="11" t="s">
        <v>3485</v>
      </c>
      <c r="C6760" s="52">
        <v>1.1896</v>
      </c>
      <c r="D6760" s="52">
        <v>1.1896</v>
      </c>
      <c r="E6760" s="54">
        <v>5.0000000000000001E-4</v>
      </c>
      <c r="F6760" s="52">
        <v>1.1890000000000001</v>
      </c>
      <c r="G6760" s="52">
        <v>1.1890000000000001</v>
      </c>
    </row>
    <row r="6761" spans="1:7" ht="31" x14ac:dyDescent="0.15">
      <c r="A6761" s="53">
        <v>162414</v>
      </c>
      <c r="B6761" s="10" t="s">
        <v>3486</v>
      </c>
      <c r="C6761" s="53">
        <v>1.1912</v>
      </c>
      <c r="D6761" s="53">
        <v>1.1912</v>
      </c>
      <c r="E6761" s="55">
        <v>5.0000000000000001E-4</v>
      </c>
      <c r="F6761" s="53">
        <v>1.1906000000000001</v>
      </c>
      <c r="G6761" s="53">
        <v>1.1906000000000001</v>
      </c>
    </row>
    <row r="6762" spans="1:7" x14ac:dyDescent="0.15">
      <c r="A6762" s="52">
        <v>3336</v>
      </c>
      <c r="B6762" s="11" t="s">
        <v>1014</v>
      </c>
      <c r="C6762" s="52">
        <v>0.99319999999999997</v>
      </c>
      <c r="D6762" s="52">
        <v>0.99319999999999997</v>
      </c>
      <c r="E6762" s="54">
        <v>5.0000000000000001E-4</v>
      </c>
      <c r="F6762" s="52">
        <v>0.99270000000000003</v>
      </c>
      <c r="G6762" s="52">
        <v>0.99270000000000003</v>
      </c>
    </row>
    <row r="6763" spans="1:7" x14ac:dyDescent="0.15">
      <c r="A6763" s="53">
        <v>56</v>
      </c>
      <c r="B6763" s="10" t="s">
        <v>1015</v>
      </c>
      <c r="C6763" s="53">
        <v>1.99</v>
      </c>
      <c r="D6763" s="53">
        <v>1.99</v>
      </c>
      <c r="E6763" s="55">
        <v>5.0000000000000001E-4</v>
      </c>
      <c r="F6763" s="53">
        <v>1.9890000000000001</v>
      </c>
      <c r="G6763" s="53">
        <v>1.9890000000000001</v>
      </c>
    </row>
    <row r="6764" spans="1:7" x14ac:dyDescent="0.15">
      <c r="A6764" s="52">
        <v>4933</v>
      </c>
      <c r="B6764" s="11" t="s">
        <v>3487</v>
      </c>
      <c r="C6764" s="52">
        <v>0.99980000000000002</v>
      </c>
      <c r="D6764" s="52">
        <v>0.99980000000000002</v>
      </c>
      <c r="E6764" s="54">
        <v>5.0000000000000001E-4</v>
      </c>
      <c r="F6764" s="52">
        <v>0.99929999999999997</v>
      </c>
      <c r="G6764" s="52">
        <v>0.99929999999999997</v>
      </c>
    </row>
    <row r="6765" spans="1:7" x14ac:dyDescent="0.15">
      <c r="A6765" s="53">
        <v>4932</v>
      </c>
      <c r="B6765" s="10" t="s">
        <v>3488</v>
      </c>
      <c r="C6765" s="53">
        <v>1.0021</v>
      </c>
      <c r="D6765" s="53">
        <v>1.0021</v>
      </c>
      <c r="E6765" s="55">
        <v>5.0000000000000001E-4</v>
      </c>
      <c r="F6765" s="53">
        <v>1.0016</v>
      </c>
      <c r="G6765" s="53">
        <v>1.0016</v>
      </c>
    </row>
    <row r="6766" spans="1:7" x14ac:dyDescent="0.15">
      <c r="A6766" s="52">
        <v>3772</v>
      </c>
      <c r="B6766" s="11" t="s">
        <v>3489</v>
      </c>
      <c r="C6766" s="52">
        <v>1.0041</v>
      </c>
      <c r="D6766" s="52">
        <v>1.0321</v>
      </c>
      <c r="E6766" s="54">
        <v>5.0000000000000001E-4</v>
      </c>
      <c r="F6766" s="52">
        <v>1.0036</v>
      </c>
      <c r="G6766" s="52">
        <v>1.0316000000000001</v>
      </c>
    </row>
    <row r="6767" spans="1:7" x14ac:dyDescent="0.15">
      <c r="A6767" s="53">
        <v>5160</v>
      </c>
      <c r="B6767" s="10" t="s">
        <v>3490</v>
      </c>
      <c r="C6767" s="53">
        <v>1.0048999999999999</v>
      </c>
      <c r="D6767" s="53">
        <v>1.0048999999999999</v>
      </c>
      <c r="E6767" s="55">
        <v>5.0000000000000001E-4</v>
      </c>
      <c r="F6767" s="53">
        <v>1.0044</v>
      </c>
      <c r="G6767" s="53">
        <v>1.0044</v>
      </c>
    </row>
    <row r="6768" spans="1:7" x14ac:dyDescent="0.15">
      <c r="A6768" s="52">
        <v>5159</v>
      </c>
      <c r="B6768" s="11" t="s">
        <v>3491</v>
      </c>
      <c r="C6768" s="52">
        <v>1.0052000000000001</v>
      </c>
      <c r="D6768" s="52">
        <v>1.0052000000000001</v>
      </c>
      <c r="E6768" s="54">
        <v>5.0000000000000001E-4</v>
      </c>
      <c r="F6768" s="52">
        <v>1.0046999999999999</v>
      </c>
      <c r="G6768" s="52">
        <v>1.0046999999999999</v>
      </c>
    </row>
    <row r="6769" spans="1:7" x14ac:dyDescent="0.15">
      <c r="A6769" s="53">
        <v>519746</v>
      </c>
      <c r="B6769" s="10" t="s">
        <v>3492</v>
      </c>
      <c r="C6769" s="53">
        <v>2.0169999999999999</v>
      </c>
      <c r="D6769" s="53">
        <v>2.028</v>
      </c>
      <c r="E6769" s="55">
        <v>5.0000000000000001E-4</v>
      </c>
      <c r="F6769" s="53">
        <v>2.016</v>
      </c>
      <c r="G6769" s="53">
        <v>2.0270000000000001</v>
      </c>
    </row>
    <row r="6770" spans="1:7" x14ac:dyDescent="0.15">
      <c r="A6770" s="52">
        <v>675083</v>
      </c>
      <c r="B6770" s="11" t="s">
        <v>3493</v>
      </c>
      <c r="C6770" s="52">
        <v>1.0094000000000001</v>
      </c>
      <c r="D6770" s="52">
        <v>1.0094000000000001</v>
      </c>
      <c r="E6770" s="54">
        <v>5.0000000000000001E-4</v>
      </c>
      <c r="F6770" s="52">
        <v>1.0088999999999999</v>
      </c>
      <c r="G6770" s="52">
        <v>1.0088999999999999</v>
      </c>
    </row>
    <row r="6771" spans="1:7" x14ac:dyDescent="0.15">
      <c r="A6771" s="53">
        <v>4855</v>
      </c>
      <c r="B6771" s="10" t="s">
        <v>3494</v>
      </c>
      <c r="C6771" s="53">
        <v>1.0095000000000001</v>
      </c>
      <c r="D6771" s="53">
        <v>1.0095000000000001</v>
      </c>
      <c r="E6771" s="55">
        <v>5.0000000000000001E-4</v>
      </c>
      <c r="F6771" s="53">
        <v>1.0089999999999999</v>
      </c>
      <c r="G6771" s="53">
        <v>1.0089999999999999</v>
      </c>
    </row>
    <row r="6772" spans="1:7" x14ac:dyDescent="0.15">
      <c r="A6772" s="52">
        <v>3412</v>
      </c>
      <c r="B6772" s="11" t="s">
        <v>3495</v>
      </c>
      <c r="C6772" s="52">
        <v>1.0096000000000001</v>
      </c>
      <c r="D6772" s="52">
        <v>1.0096000000000001</v>
      </c>
      <c r="E6772" s="54">
        <v>5.0000000000000001E-4</v>
      </c>
      <c r="F6772" s="52">
        <v>1.0091000000000001</v>
      </c>
      <c r="G6772" s="52">
        <v>1.0091000000000001</v>
      </c>
    </row>
    <row r="6773" spans="1:7" x14ac:dyDescent="0.15">
      <c r="A6773" s="53">
        <v>519632</v>
      </c>
      <c r="B6773" s="10" t="s">
        <v>3496</v>
      </c>
      <c r="C6773" s="53">
        <v>1.0106999999999999</v>
      </c>
      <c r="D6773" s="53">
        <v>1.0246999999999999</v>
      </c>
      <c r="E6773" s="55">
        <v>5.0000000000000001E-4</v>
      </c>
      <c r="F6773" s="53">
        <v>1.0102</v>
      </c>
      <c r="G6773" s="53">
        <v>1.0242</v>
      </c>
    </row>
    <row r="6774" spans="1:7" x14ac:dyDescent="0.15">
      <c r="A6774" s="52">
        <v>4591</v>
      </c>
      <c r="B6774" s="11" t="s">
        <v>1016</v>
      </c>
      <c r="C6774" s="52">
        <v>1.0143</v>
      </c>
      <c r="D6774" s="52">
        <v>1.0143</v>
      </c>
      <c r="E6774" s="54">
        <v>5.0000000000000001E-4</v>
      </c>
      <c r="F6774" s="52">
        <v>1.0138</v>
      </c>
      <c r="G6774" s="52">
        <v>1.0138</v>
      </c>
    </row>
    <row r="6775" spans="1:7" x14ac:dyDescent="0.15">
      <c r="A6775" s="53">
        <v>3773</v>
      </c>
      <c r="B6775" s="10" t="s">
        <v>3497</v>
      </c>
      <c r="C6775" s="53">
        <v>1.0145999999999999</v>
      </c>
      <c r="D6775" s="53">
        <v>1.0296000000000001</v>
      </c>
      <c r="E6775" s="55">
        <v>5.0000000000000001E-4</v>
      </c>
      <c r="F6775" s="53">
        <v>1.0141</v>
      </c>
      <c r="G6775" s="53">
        <v>1.0290999999999999</v>
      </c>
    </row>
    <row r="6776" spans="1:7" x14ac:dyDescent="0.15">
      <c r="A6776" s="52">
        <v>1914</v>
      </c>
      <c r="B6776" s="11" t="s">
        <v>1017</v>
      </c>
      <c r="C6776" s="52">
        <v>1.0150999999999999</v>
      </c>
      <c r="D6776" s="52">
        <v>1.0590999999999999</v>
      </c>
      <c r="E6776" s="54">
        <v>5.0000000000000001E-4</v>
      </c>
      <c r="F6776" s="52">
        <v>1.0145999999999999</v>
      </c>
      <c r="G6776" s="52">
        <v>1.0586</v>
      </c>
    </row>
    <row r="6777" spans="1:7" x14ac:dyDescent="0.15">
      <c r="A6777" s="53">
        <v>3024</v>
      </c>
      <c r="B6777" s="10" t="s">
        <v>1018</v>
      </c>
      <c r="C6777" s="53">
        <v>1.0198</v>
      </c>
      <c r="D6777" s="53">
        <v>1.0198</v>
      </c>
      <c r="E6777" s="55">
        <v>5.0000000000000001E-4</v>
      </c>
      <c r="F6777" s="53">
        <v>1.0193000000000001</v>
      </c>
      <c r="G6777" s="53">
        <v>1.0193000000000001</v>
      </c>
    </row>
    <row r="6778" spans="1:7" x14ac:dyDescent="0.15">
      <c r="A6778" s="52">
        <v>2455</v>
      </c>
      <c r="B6778" s="11" t="s">
        <v>1019</v>
      </c>
      <c r="C6778" s="52">
        <v>1.0214000000000001</v>
      </c>
      <c r="D6778" s="52">
        <v>1.0813999999999999</v>
      </c>
      <c r="E6778" s="54">
        <v>5.0000000000000001E-4</v>
      </c>
      <c r="F6778" s="52">
        <v>1.0208999999999999</v>
      </c>
      <c r="G6778" s="52">
        <v>1.0809</v>
      </c>
    </row>
    <row r="6779" spans="1:7" x14ac:dyDescent="0.15">
      <c r="A6779" s="53">
        <v>675113</v>
      </c>
      <c r="B6779" s="10" t="s">
        <v>3498</v>
      </c>
      <c r="C6779" s="53">
        <v>1.0248999999999999</v>
      </c>
      <c r="D6779" s="53">
        <v>1.0248999999999999</v>
      </c>
      <c r="E6779" s="55">
        <v>5.0000000000000001E-4</v>
      </c>
      <c r="F6779" s="53">
        <v>1.0244</v>
      </c>
      <c r="G6779" s="53">
        <v>1.0244</v>
      </c>
    </row>
    <row r="6780" spans="1:7" x14ac:dyDescent="0.15">
      <c r="A6780" s="52">
        <v>3142</v>
      </c>
      <c r="B6780" s="11" t="s">
        <v>3499</v>
      </c>
      <c r="C6780" s="52">
        <v>2.2555999999999998</v>
      </c>
      <c r="D6780" s="52">
        <v>2.2555999999999998</v>
      </c>
      <c r="E6780" s="54">
        <v>5.0000000000000001E-4</v>
      </c>
      <c r="F6780" s="52">
        <v>2.2545000000000002</v>
      </c>
      <c r="G6780" s="52">
        <v>2.2545000000000002</v>
      </c>
    </row>
    <row r="6781" spans="1:7" x14ac:dyDescent="0.15">
      <c r="A6781" s="53">
        <v>541005</v>
      </c>
      <c r="B6781" s="10" t="s">
        <v>3500</v>
      </c>
      <c r="C6781" s="53">
        <v>1.0253000000000001</v>
      </c>
      <c r="D6781" s="53">
        <v>1.2126999999999999</v>
      </c>
      <c r="E6781" s="55">
        <v>5.0000000000000001E-4</v>
      </c>
      <c r="F6781" s="53">
        <v>1.0247999999999999</v>
      </c>
      <c r="G6781" s="53">
        <v>1.2121999999999999</v>
      </c>
    </row>
    <row r="6782" spans="1:7" x14ac:dyDescent="0.15">
      <c r="A6782" s="52">
        <v>290003</v>
      </c>
      <c r="B6782" s="11" t="s">
        <v>1020</v>
      </c>
      <c r="C6782" s="52">
        <v>1.0255000000000001</v>
      </c>
      <c r="D6782" s="52">
        <v>1.4458</v>
      </c>
      <c r="E6782" s="54">
        <v>5.0000000000000001E-4</v>
      </c>
      <c r="F6782" s="52">
        <v>1.0249999999999999</v>
      </c>
      <c r="G6782" s="52">
        <v>1.4453</v>
      </c>
    </row>
    <row r="6783" spans="1:7" x14ac:dyDescent="0.15">
      <c r="A6783" s="53">
        <v>320</v>
      </c>
      <c r="B6783" s="10" t="s">
        <v>3501</v>
      </c>
      <c r="C6783" s="53">
        <v>1.2332000000000001</v>
      </c>
      <c r="D6783" s="53">
        <v>1.2332000000000001</v>
      </c>
      <c r="E6783" s="55">
        <v>5.0000000000000001E-4</v>
      </c>
      <c r="F6783" s="53">
        <v>1.2325999999999999</v>
      </c>
      <c r="G6783" s="53">
        <v>1.2325999999999999</v>
      </c>
    </row>
    <row r="6784" spans="1:7" x14ac:dyDescent="0.15">
      <c r="A6784" s="52">
        <v>660001</v>
      </c>
      <c r="B6784" s="11" t="s">
        <v>1021</v>
      </c>
      <c r="C6784" s="52">
        <v>2.4681000000000002</v>
      </c>
      <c r="D6784" s="52">
        <v>3.0680999999999998</v>
      </c>
      <c r="E6784" s="54">
        <v>5.0000000000000001E-4</v>
      </c>
      <c r="F6784" s="52">
        <v>2.4668999999999999</v>
      </c>
      <c r="G6784" s="52">
        <v>3.0669</v>
      </c>
    </row>
    <row r="6785" spans="1:7" x14ac:dyDescent="0.15">
      <c r="A6785" s="53">
        <v>1889</v>
      </c>
      <c r="B6785" s="10" t="s">
        <v>3502</v>
      </c>
      <c r="C6785" s="53">
        <v>1.0298</v>
      </c>
      <c r="D6785" s="53">
        <v>1.4438</v>
      </c>
      <c r="E6785" s="55">
        <v>5.0000000000000001E-4</v>
      </c>
      <c r="F6785" s="53">
        <v>1.0293000000000001</v>
      </c>
      <c r="G6785" s="53">
        <v>1.4433</v>
      </c>
    </row>
    <row r="6786" spans="1:7" x14ac:dyDescent="0.15">
      <c r="A6786" s="52">
        <v>675081</v>
      </c>
      <c r="B6786" s="11" t="s">
        <v>3503</v>
      </c>
      <c r="C6786" s="52">
        <v>1.0306</v>
      </c>
      <c r="D6786" s="52">
        <v>1.0306</v>
      </c>
      <c r="E6786" s="54">
        <v>5.0000000000000001E-4</v>
      </c>
      <c r="F6786" s="52">
        <v>1.0301</v>
      </c>
      <c r="G6786" s="52">
        <v>1.0301</v>
      </c>
    </row>
    <row r="6787" spans="1:7" x14ac:dyDescent="0.15">
      <c r="A6787" s="53">
        <v>166008</v>
      </c>
      <c r="B6787" s="10" t="s">
        <v>3504</v>
      </c>
      <c r="C6787" s="53">
        <v>1.0337000000000001</v>
      </c>
      <c r="D6787" s="53">
        <v>1.4431</v>
      </c>
      <c r="E6787" s="55">
        <v>5.0000000000000001E-4</v>
      </c>
      <c r="F6787" s="53">
        <v>1.0331999999999999</v>
      </c>
      <c r="G6787" s="53">
        <v>1.4426000000000001</v>
      </c>
    </row>
    <row r="6788" spans="1:7" x14ac:dyDescent="0.15">
      <c r="A6788" s="52">
        <v>319</v>
      </c>
      <c r="B6788" s="11" t="s">
        <v>3505</v>
      </c>
      <c r="C6788" s="52">
        <v>1.2419</v>
      </c>
      <c r="D6788" s="52">
        <v>1.2419</v>
      </c>
      <c r="E6788" s="54">
        <v>5.0000000000000001E-4</v>
      </c>
      <c r="F6788" s="52">
        <v>1.2413000000000001</v>
      </c>
      <c r="G6788" s="52">
        <v>1.2413000000000001</v>
      </c>
    </row>
    <row r="6789" spans="1:7" x14ac:dyDescent="0.15">
      <c r="A6789" s="53">
        <v>160512</v>
      </c>
      <c r="B6789" s="10" t="s">
        <v>3506</v>
      </c>
      <c r="C6789" s="53">
        <v>2.073</v>
      </c>
      <c r="D6789" s="53">
        <v>2.2360000000000002</v>
      </c>
      <c r="E6789" s="55">
        <v>5.0000000000000001E-4</v>
      </c>
      <c r="F6789" s="53">
        <v>2.0720000000000001</v>
      </c>
      <c r="G6789" s="53">
        <v>2.2349999999999999</v>
      </c>
    </row>
    <row r="6790" spans="1:7" x14ac:dyDescent="0.15">
      <c r="A6790" s="52">
        <v>2281</v>
      </c>
      <c r="B6790" s="11" t="s">
        <v>1022</v>
      </c>
      <c r="C6790" s="52">
        <v>1.0367999999999999</v>
      </c>
      <c r="D6790" s="52">
        <v>1.0367999999999999</v>
      </c>
      <c r="E6790" s="54">
        <v>5.0000000000000001E-4</v>
      </c>
      <c r="F6790" s="52">
        <v>1.0363</v>
      </c>
      <c r="G6790" s="52">
        <v>1.0363</v>
      </c>
    </row>
    <row r="6791" spans="1:7" x14ac:dyDescent="0.15">
      <c r="A6791" s="53">
        <v>3739</v>
      </c>
      <c r="B6791" s="10" t="s">
        <v>1023</v>
      </c>
      <c r="C6791" s="53">
        <v>1.0394000000000001</v>
      </c>
      <c r="D6791" s="53">
        <v>1.0394000000000001</v>
      </c>
      <c r="E6791" s="55">
        <v>5.0000000000000001E-4</v>
      </c>
      <c r="F6791" s="53">
        <v>1.0388999999999999</v>
      </c>
      <c r="G6791" s="53">
        <v>1.0388999999999999</v>
      </c>
    </row>
    <row r="6792" spans="1:7" x14ac:dyDescent="0.15">
      <c r="A6792" s="52">
        <v>1014</v>
      </c>
      <c r="B6792" s="11" t="s">
        <v>1024</v>
      </c>
      <c r="C6792" s="52">
        <v>1.044</v>
      </c>
      <c r="D6792" s="52">
        <v>1.044</v>
      </c>
      <c r="E6792" s="54">
        <v>5.0000000000000001E-4</v>
      </c>
      <c r="F6792" s="52">
        <v>1.0435000000000001</v>
      </c>
      <c r="G6792" s="52">
        <v>1.0435000000000001</v>
      </c>
    </row>
    <row r="6793" spans="1:7" x14ac:dyDescent="0.15">
      <c r="A6793" s="53">
        <v>3166</v>
      </c>
      <c r="B6793" s="10" t="s">
        <v>3507</v>
      </c>
      <c r="C6793" s="53">
        <v>1.0447</v>
      </c>
      <c r="D6793" s="53">
        <v>1.0447</v>
      </c>
      <c r="E6793" s="55">
        <v>5.0000000000000001E-4</v>
      </c>
      <c r="F6793" s="53">
        <v>1.0442</v>
      </c>
      <c r="G6793" s="53">
        <v>1.0442</v>
      </c>
    </row>
    <row r="6794" spans="1:7" x14ac:dyDescent="0.15">
      <c r="A6794" s="52">
        <v>3411</v>
      </c>
      <c r="B6794" s="11" t="s">
        <v>3508</v>
      </c>
      <c r="C6794" s="52">
        <v>1.046</v>
      </c>
      <c r="D6794" s="52">
        <v>1.046</v>
      </c>
      <c r="E6794" s="54">
        <v>5.0000000000000001E-4</v>
      </c>
      <c r="F6794" s="52">
        <v>1.0455000000000001</v>
      </c>
      <c r="G6794" s="52">
        <v>1.0455000000000001</v>
      </c>
    </row>
    <row r="6795" spans="1:7" x14ac:dyDescent="0.15">
      <c r="A6795" s="53">
        <v>3165</v>
      </c>
      <c r="B6795" s="10" t="s">
        <v>3509</v>
      </c>
      <c r="C6795" s="53">
        <v>1.0481</v>
      </c>
      <c r="D6795" s="53">
        <v>1.0481</v>
      </c>
      <c r="E6795" s="55">
        <v>5.0000000000000001E-4</v>
      </c>
      <c r="F6795" s="53">
        <v>1.0476000000000001</v>
      </c>
      <c r="G6795" s="53">
        <v>1.0476000000000001</v>
      </c>
    </row>
    <row r="6796" spans="1:7" x14ac:dyDescent="0.15">
      <c r="A6796" s="52">
        <v>4649</v>
      </c>
      <c r="B6796" s="11" t="s">
        <v>1025</v>
      </c>
      <c r="C6796" s="52">
        <v>1.0482</v>
      </c>
      <c r="D6796" s="52">
        <v>1.0482</v>
      </c>
      <c r="E6796" s="54">
        <v>5.0000000000000001E-4</v>
      </c>
      <c r="F6796" s="52">
        <v>1.0477000000000001</v>
      </c>
      <c r="G6796" s="52">
        <v>1.0477000000000001</v>
      </c>
    </row>
    <row r="6797" spans="1:7" x14ac:dyDescent="0.15">
      <c r="A6797" s="53">
        <v>4259</v>
      </c>
      <c r="B6797" s="10" t="s">
        <v>3510</v>
      </c>
      <c r="C6797" s="53">
        <v>1.0496000000000001</v>
      </c>
      <c r="D6797" s="53">
        <v>1.0895999999999999</v>
      </c>
      <c r="E6797" s="55">
        <v>5.0000000000000001E-4</v>
      </c>
      <c r="F6797" s="53">
        <v>1.0490999999999999</v>
      </c>
      <c r="G6797" s="53">
        <v>1.0891</v>
      </c>
    </row>
    <row r="6798" spans="1:7" x14ac:dyDescent="0.15">
      <c r="A6798" s="52">
        <v>4258</v>
      </c>
      <c r="B6798" s="11" t="s">
        <v>3511</v>
      </c>
      <c r="C6798" s="52">
        <v>1.0505</v>
      </c>
      <c r="D6798" s="52">
        <v>1.0905</v>
      </c>
      <c r="E6798" s="54">
        <v>5.0000000000000001E-4</v>
      </c>
      <c r="F6798" s="52">
        <v>1.05</v>
      </c>
      <c r="G6798" s="52">
        <v>1.0900000000000001</v>
      </c>
    </row>
    <row r="6799" spans="1:7" x14ac:dyDescent="0.15">
      <c r="A6799" s="53">
        <v>3663</v>
      </c>
      <c r="B6799" s="10" t="s">
        <v>1026</v>
      </c>
      <c r="C6799" s="53">
        <v>1.0542</v>
      </c>
      <c r="D6799" s="53">
        <v>1.0542</v>
      </c>
      <c r="E6799" s="55">
        <v>5.0000000000000001E-4</v>
      </c>
      <c r="F6799" s="53">
        <v>1.0537000000000001</v>
      </c>
      <c r="G6799" s="53">
        <v>1.0537000000000001</v>
      </c>
    </row>
    <row r="6800" spans="1:7" x14ac:dyDescent="0.15">
      <c r="A6800" s="52">
        <v>4284</v>
      </c>
      <c r="B6800" s="11" t="s">
        <v>1027</v>
      </c>
      <c r="C6800" s="52">
        <v>1.0546</v>
      </c>
      <c r="D6800" s="52">
        <v>1.0546</v>
      </c>
      <c r="E6800" s="54">
        <v>5.0000000000000001E-4</v>
      </c>
      <c r="F6800" s="52">
        <v>1.0541</v>
      </c>
      <c r="G6800" s="52">
        <v>1.0541</v>
      </c>
    </row>
    <row r="6801" spans="1:7" x14ac:dyDescent="0.15">
      <c r="A6801" s="53">
        <v>2911</v>
      </c>
      <c r="B6801" s="10" t="s">
        <v>1028</v>
      </c>
      <c r="C6801" s="53">
        <v>1.0607</v>
      </c>
      <c r="D6801" s="53">
        <v>1.0607</v>
      </c>
      <c r="E6801" s="55">
        <v>5.0000000000000001E-4</v>
      </c>
      <c r="F6801" s="53">
        <v>1.0602</v>
      </c>
      <c r="G6801" s="53">
        <v>1.0602</v>
      </c>
    </row>
    <row r="6802" spans="1:7" x14ac:dyDescent="0.15">
      <c r="A6802" s="52">
        <v>3143</v>
      </c>
      <c r="B6802" s="11" t="s">
        <v>3512</v>
      </c>
      <c r="C6802" s="52">
        <v>1.0647</v>
      </c>
      <c r="D6802" s="52">
        <v>1.0647</v>
      </c>
      <c r="E6802" s="54">
        <v>5.0000000000000001E-4</v>
      </c>
      <c r="F6802" s="52">
        <v>1.0642</v>
      </c>
      <c r="G6802" s="52">
        <v>1.0642</v>
      </c>
    </row>
    <row r="6803" spans="1:7" x14ac:dyDescent="0.15">
      <c r="A6803" s="53">
        <v>202102</v>
      </c>
      <c r="B6803" s="10" t="s">
        <v>3513</v>
      </c>
      <c r="C6803" s="53">
        <v>1.0658000000000001</v>
      </c>
      <c r="D6803" s="53">
        <v>1.6115999999999999</v>
      </c>
      <c r="E6803" s="55">
        <v>5.0000000000000001E-4</v>
      </c>
      <c r="F6803" s="53">
        <v>1.0652999999999999</v>
      </c>
      <c r="G6803" s="53">
        <v>1.6111</v>
      </c>
    </row>
    <row r="6804" spans="1:7" x14ac:dyDescent="0.15">
      <c r="A6804" s="52">
        <v>202103</v>
      </c>
      <c r="B6804" s="11" t="s">
        <v>3514</v>
      </c>
      <c r="C6804" s="52">
        <v>1.0663</v>
      </c>
      <c r="D6804" s="52">
        <v>1.6402000000000001</v>
      </c>
      <c r="E6804" s="54">
        <v>5.0000000000000001E-4</v>
      </c>
      <c r="F6804" s="52">
        <v>1.0658000000000001</v>
      </c>
      <c r="G6804" s="52">
        <v>1.6396999999999999</v>
      </c>
    </row>
    <row r="6805" spans="1:7" x14ac:dyDescent="0.15">
      <c r="A6805" s="53">
        <v>4146</v>
      </c>
      <c r="B6805" s="10" t="s">
        <v>3515</v>
      </c>
      <c r="C6805" s="53">
        <v>1.0742</v>
      </c>
      <c r="D6805" s="53">
        <v>1.0742</v>
      </c>
      <c r="E6805" s="55">
        <v>5.0000000000000001E-4</v>
      </c>
      <c r="F6805" s="53">
        <v>1.0737000000000001</v>
      </c>
      <c r="G6805" s="53">
        <v>1.0737000000000001</v>
      </c>
    </row>
    <row r="6806" spans="1:7" x14ac:dyDescent="0.15">
      <c r="A6806" s="52">
        <v>3961</v>
      </c>
      <c r="B6806" s="11" t="s">
        <v>3516</v>
      </c>
      <c r="C6806" s="52">
        <v>1.0966</v>
      </c>
      <c r="D6806" s="52">
        <v>1.0966</v>
      </c>
      <c r="E6806" s="54">
        <v>5.0000000000000001E-4</v>
      </c>
      <c r="F6806" s="52">
        <v>1.0961000000000001</v>
      </c>
      <c r="G6806" s="52">
        <v>1.0961000000000001</v>
      </c>
    </row>
    <row r="6807" spans="1:7" x14ac:dyDescent="0.15">
      <c r="A6807" s="53">
        <v>162210</v>
      </c>
      <c r="B6807" s="10" t="s">
        <v>3517</v>
      </c>
      <c r="C6807" s="53">
        <v>1.3292999999999999</v>
      </c>
      <c r="D6807" s="53">
        <v>1.7393000000000001</v>
      </c>
      <c r="E6807" s="55">
        <v>5.0000000000000001E-4</v>
      </c>
      <c r="F6807" s="53">
        <v>1.3287</v>
      </c>
      <c r="G6807" s="53">
        <v>1.7386999999999999</v>
      </c>
    </row>
    <row r="6808" spans="1:7" x14ac:dyDescent="0.15">
      <c r="A6808" s="52">
        <v>2770</v>
      </c>
      <c r="B6808" s="11" t="s">
        <v>3518</v>
      </c>
      <c r="C6808" s="52">
        <v>1.1114999999999999</v>
      </c>
      <c r="D6808" s="52">
        <v>1.1615</v>
      </c>
      <c r="E6808" s="54">
        <v>5.0000000000000001E-4</v>
      </c>
      <c r="F6808" s="52">
        <v>1.111</v>
      </c>
      <c r="G6808" s="52">
        <v>1.161</v>
      </c>
    </row>
    <row r="6809" spans="1:7" x14ac:dyDescent="0.15">
      <c r="A6809" s="53">
        <v>1250</v>
      </c>
      <c r="B6809" s="10" t="s">
        <v>1029</v>
      </c>
      <c r="C6809" s="53">
        <v>1.1153</v>
      </c>
      <c r="D6809" s="53">
        <v>1.1153</v>
      </c>
      <c r="E6809" s="55">
        <v>4.0000000000000002E-4</v>
      </c>
      <c r="F6809" s="53">
        <v>1.1148</v>
      </c>
      <c r="G6809" s="53">
        <v>1.1148</v>
      </c>
    </row>
    <row r="6810" spans="1:7" x14ac:dyDescent="0.15">
      <c r="A6810" s="52">
        <v>3687</v>
      </c>
      <c r="B6810" s="11" t="s">
        <v>3519</v>
      </c>
      <c r="C6810" s="52">
        <v>1.1156999999999999</v>
      </c>
      <c r="D6810" s="52">
        <v>1.1156999999999999</v>
      </c>
      <c r="E6810" s="54">
        <v>4.0000000000000002E-4</v>
      </c>
      <c r="F6810" s="52">
        <v>1.1152</v>
      </c>
      <c r="G6810" s="52">
        <v>1.1152</v>
      </c>
    </row>
    <row r="6811" spans="1:7" x14ac:dyDescent="0.15">
      <c r="A6811" s="53">
        <v>2385</v>
      </c>
      <c r="B6811" s="10" t="s">
        <v>3520</v>
      </c>
      <c r="C6811" s="53">
        <v>1.5636000000000001</v>
      </c>
      <c r="D6811" s="53">
        <v>1.5653999999999999</v>
      </c>
      <c r="E6811" s="55">
        <v>4.0000000000000002E-4</v>
      </c>
      <c r="F6811" s="53">
        <v>1.5629</v>
      </c>
      <c r="G6811" s="53">
        <v>1.5647</v>
      </c>
    </row>
    <row r="6812" spans="1:7" x14ac:dyDescent="0.15">
      <c r="A6812" s="52">
        <v>519190</v>
      </c>
      <c r="B6812" s="11" t="s">
        <v>1030</v>
      </c>
      <c r="C6812" s="52">
        <v>1.1225000000000001</v>
      </c>
      <c r="D6812" s="52">
        <v>1.1899</v>
      </c>
      <c r="E6812" s="54">
        <v>4.0000000000000002E-4</v>
      </c>
      <c r="F6812" s="52">
        <v>1.1220000000000001</v>
      </c>
      <c r="G6812" s="52">
        <v>1.1894</v>
      </c>
    </row>
    <row r="6813" spans="1:7" x14ac:dyDescent="0.15">
      <c r="A6813" s="53">
        <v>4529</v>
      </c>
      <c r="B6813" s="10" t="s">
        <v>3521</v>
      </c>
      <c r="C6813" s="53">
        <v>1.3783000000000001</v>
      </c>
      <c r="D6813" s="53">
        <v>1.3905000000000001</v>
      </c>
      <c r="E6813" s="55">
        <v>4.0000000000000002E-4</v>
      </c>
      <c r="F6813" s="53">
        <v>1.3776999999999999</v>
      </c>
      <c r="G6813" s="53">
        <v>1.3898999999999999</v>
      </c>
    </row>
    <row r="6814" spans="1:7" ht="31" x14ac:dyDescent="0.15">
      <c r="A6814" s="52">
        <v>164812</v>
      </c>
      <c r="B6814" s="11" t="s">
        <v>3522</v>
      </c>
      <c r="C6814" s="52">
        <v>0.92689999999999995</v>
      </c>
      <c r="D6814" s="52">
        <v>1.1338999999999999</v>
      </c>
      <c r="E6814" s="54">
        <v>4.0000000000000002E-4</v>
      </c>
      <c r="F6814" s="52">
        <v>0.92649999999999999</v>
      </c>
      <c r="G6814" s="52">
        <v>1.1335</v>
      </c>
    </row>
    <row r="6815" spans="1:7" x14ac:dyDescent="0.15">
      <c r="A6815" s="53">
        <v>160123</v>
      </c>
      <c r="B6815" s="10" t="s">
        <v>3523</v>
      </c>
      <c r="C6815" s="53">
        <v>1.1637</v>
      </c>
      <c r="D6815" s="53">
        <v>1.1937</v>
      </c>
      <c r="E6815" s="55">
        <v>4.0000000000000002E-4</v>
      </c>
      <c r="F6815" s="53">
        <v>1.1632</v>
      </c>
      <c r="G6815" s="53">
        <v>1.1932</v>
      </c>
    </row>
    <row r="6816" spans="1:7" x14ac:dyDescent="0.15">
      <c r="A6816" s="52">
        <v>7</v>
      </c>
      <c r="B6816" s="11" t="s">
        <v>1031</v>
      </c>
      <c r="C6816" s="52">
        <v>1.1753</v>
      </c>
      <c r="D6816" s="52">
        <v>1.1840999999999999</v>
      </c>
      <c r="E6816" s="54">
        <v>4.0000000000000002E-4</v>
      </c>
      <c r="F6816" s="52">
        <v>1.1748000000000001</v>
      </c>
      <c r="G6816" s="52">
        <v>1.1836</v>
      </c>
    </row>
    <row r="6817" spans="1:7" x14ac:dyDescent="0.15">
      <c r="A6817" s="53">
        <v>4783</v>
      </c>
      <c r="B6817" s="10" t="s">
        <v>3524</v>
      </c>
      <c r="C6817" s="53">
        <v>1.1788000000000001</v>
      </c>
      <c r="D6817" s="53">
        <v>1.1788000000000001</v>
      </c>
      <c r="E6817" s="55">
        <v>4.0000000000000002E-4</v>
      </c>
      <c r="F6817" s="53">
        <v>1.1782999999999999</v>
      </c>
      <c r="G6817" s="53">
        <v>1.1782999999999999</v>
      </c>
    </row>
    <row r="6818" spans="1:7" x14ac:dyDescent="0.15">
      <c r="A6818" s="52">
        <v>2794</v>
      </c>
      <c r="B6818" s="11" t="s">
        <v>3525</v>
      </c>
      <c r="C6818" s="52">
        <v>0.96560000000000001</v>
      </c>
      <c r="D6818" s="52">
        <v>0.96560000000000001</v>
      </c>
      <c r="E6818" s="54">
        <v>4.0000000000000002E-4</v>
      </c>
      <c r="F6818" s="52">
        <v>0.96519999999999995</v>
      </c>
      <c r="G6818" s="52">
        <v>0.96519999999999995</v>
      </c>
    </row>
    <row r="6819" spans="1:7" x14ac:dyDescent="0.15">
      <c r="A6819" s="53">
        <v>3283</v>
      </c>
      <c r="B6819" s="10" t="s">
        <v>3526</v>
      </c>
      <c r="C6819" s="53">
        <v>0.96819999999999995</v>
      </c>
      <c r="D6819" s="53">
        <v>0.96819999999999995</v>
      </c>
      <c r="E6819" s="55">
        <v>4.0000000000000002E-4</v>
      </c>
      <c r="F6819" s="53">
        <v>0.96779999999999999</v>
      </c>
      <c r="G6819" s="53">
        <v>0.96779999999999999</v>
      </c>
    </row>
    <row r="6820" spans="1:7" x14ac:dyDescent="0.15">
      <c r="A6820" s="52">
        <v>519680</v>
      </c>
      <c r="B6820" s="11" t="s">
        <v>3527</v>
      </c>
      <c r="C6820" s="52">
        <v>0.97099999999999997</v>
      </c>
      <c r="D6820" s="52">
        <v>1.577</v>
      </c>
      <c r="E6820" s="54">
        <v>4.0000000000000002E-4</v>
      </c>
      <c r="F6820" s="52">
        <v>0.97060000000000002</v>
      </c>
      <c r="G6820" s="52">
        <v>1.5766</v>
      </c>
    </row>
    <row r="6821" spans="1:7" x14ac:dyDescent="0.15">
      <c r="A6821" s="53">
        <v>3815</v>
      </c>
      <c r="B6821" s="10" t="s">
        <v>3528</v>
      </c>
      <c r="C6821" s="53">
        <v>0.97260000000000002</v>
      </c>
      <c r="D6821" s="53">
        <v>0.97260000000000002</v>
      </c>
      <c r="E6821" s="55">
        <v>4.0000000000000002E-4</v>
      </c>
      <c r="F6821" s="53">
        <v>0.97219999999999995</v>
      </c>
      <c r="G6821" s="53">
        <v>0.97219999999999995</v>
      </c>
    </row>
    <row r="6822" spans="1:7" x14ac:dyDescent="0.15">
      <c r="A6822" s="52">
        <v>3814</v>
      </c>
      <c r="B6822" s="11" t="s">
        <v>3529</v>
      </c>
      <c r="C6822" s="52">
        <v>0.98009999999999997</v>
      </c>
      <c r="D6822" s="52">
        <v>0.98009999999999997</v>
      </c>
      <c r="E6822" s="54">
        <v>4.0000000000000002E-4</v>
      </c>
      <c r="F6822" s="52">
        <v>0.97970000000000002</v>
      </c>
      <c r="G6822" s="52">
        <v>0.97970000000000002</v>
      </c>
    </row>
    <row r="6823" spans="1:7" x14ac:dyDescent="0.15">
      <c r="A6823" s="53">
        <v>1338</v>
      </c>
      <c r="B6823" s="10" t="s">
        <v>3530</v>
      </c>
      <c r="C6823" s="53">
        <v>1.2262999999999999</v>
      </c>
      <c r="D6823" s="53">
        <v>1.2262999999999999</v>
      </c>
      <c r="E6823" s="55">
        <v>4.0000000000000002E-4</v>
      </c>
      <c r="F6823" s="53">
        <v>1.2258</v>
      </c>
      <c r="G6823" s="53">
        <v>1.2258</v>
      </c>
    </row>
    <row r="6824" spans="1:7" x14ac:dyDescent="0.15">
      <c r="A6824" s="52">
        <v>660102</v>
      </c>
      <c r="B6824" s="11" t="s">
        <v>3531</v>
      </c>
      <c r="C6824" s="52">
        <v>1.2309000000000001</v>
      </c>
      <c r="D6824" s="52">
        <v>1.5184</v>
      </c>
      <c r="E6824" s="54">
        <v>4.0000000000000002E-4</v>
      </c>
      <c r="F6824" s="52">
        <v>1.2303999999999999</v>
      </c>
      <c r="G6824" s="52">
        <v>1.5179</v>
      </c>
    </row>
    <row r="6825" spans="1:7" x14ac:dyDescent="0.15">
      <c r="A6825" s="53">
        <v>100018</v>
      </c>
      <c r="B6825" s="10" t="s">
        <v>1032</v>
      </c>
      <c r="C6825" s="53">
        <v>1.2356</v>
      </c>
      <c r="D6825" s="53">
        <v>2.4136000000000002</v>
      </c>
      <c r="E6825" s="55">
        <v>4.0000000000000002E-4</v>
      </c>
      <c r="F6825" s="53">
        <v>1.2351000000000001</v>
      </c>
      <c r="G6825" s="53">
        <v>2.4131</v>
      </c>
    </row>
    <row r="6826" spans="1:7" x14ac:dyDescent="0.15">
      <c r="A6826" s="52">
        <v>519225</v>
      </c>
      <c r="B6826" s="11" t="s">
        <v>1033</v>
      </c>
      <c r="C6826" s="52">
        <v>1.2366999999999999</v>
      </c>
      <c r="D6826" s="52">
        <v>1.2366999999999999</v>
      </c>
      <c r="E6826" s="54">
        <v>4.0000000000000002E-4</v>
      </c>
      <c r="F6826" s="52">
        <v>1.2362</v>
      </c>
      <c r="G6826" s="52">
        <v>1.2362</v>
      </c>
    </row>
    <row r="6827" spans="1:7" ht="32" x14ac:dyDescent="0.15">
      <c r="A6827" s="53">
        <v>3990</v>
      </c>
      <c r="B6827" s="10" t="s">
        <v>3532</v>
      </c>
      <c r="C6827" s="53">
        <v>0.9919</v>
      </c>
      <c r="D6827" s="53">
        <v>0.9919</v>
      </c>
      <c r="E6827" s="55">
        <v>4.0000000000000002E-4</v>
      </c>
      <c r="F6827" s="53">
        <v>0.99150000000000005</v>
      </c>
      <c r="G6827" s="53">
        <v>0.99150000000000005</v>
      </c>
    </row>
    <row r="6828" spans="1:7" ht="32" x14ac:dyDescent="0.15">
      <c r="A6828" s="52">
        <v>3989</v>
      </c>
      <c r="B6828" s="11" t="s">
        <v>3533</v>
      </c>
      <c r="C6828" s="52">
        <v>0.99380000000000002</v>
      </c>
      <c r="D6828" s="52">
        <v>0.99380000000000002</v>
      </c>
      <c r="E6828" s="54">
        <v>4.0000000000000002E-4</v>
      </c>
      <c r="F6828" s="52">
        <v>0.99339999999999995</v>
      </c>
      <c r="G6828" s="52">
        <v>0.99339999999999995</v>
      </c>
    </row>
    <row r="6829" spans="1:7" x14ac:dyDescent="0.15">
      <c r="A6829" s="53">
        <v>3787</v>
      </c>
      <c r="B6829" s="10" t="s">
        <v>3534</v>
      </c>
      <c r="C6829" s="53">
        <v>0.99619999999999997</v>
      </c>
      <c r="D6829" s="53">
        <v>1.0042</v>
      </c>
      <c r="E6829" s="55">
        <v>4.0000000000000002E-4</v>
      </c>
      <c r="F6829" s="53">
        <v>0.99580000000000002</v>
      </c>
      <c r="G6829" s="53">
        <v>1.0038</v>
      </c>
    </row>
    <row r="6830" spans="1:7" x14ac:dyDescent="0.15">
      <c r="A6830" s="52">
        <v>2781</v>
      </c>
      <c r="B6830" s="11" t="s">
        <v>1034</v>
      </c>
      <c r="C6830" s="52">
        <v>1.0017</v>
      </c>
      <c r="D6830" s="52">
        <v>1.0017</v>
      </c>
      <c r="E6830" s="54">
        <v>4.0000000000000002E-4</v>
      </c>
      <c r="F6830" s="52">
        <v>1.0013000000000001</v>
      </c>
      <c r="G6830" s="52">
        <v>1.0013000000000001</v>
      </c>
    </row>
    <row r="6831" spans="1:7" ht="30" x14ac:dyDescent="0.15">
      <c r="A6831" s="53">
        <v>3050</v>
      </c>
      <c r="B6831" s="10" t="s">
        <v>1035</v>
      </c>
      <c r="C6831" s="53">
        <v>1.0036</v>
      </c>
      <c r="D6831" s="53">
        <v>1.0036</v>
      </c>
      <c r="E6831" s="55">
        <v>4.0000000000000002E-4</v>
      </c>
      <c r="F6831" s="53">
        <v>1.0032000000000001</v>
      </c>
      <c r="G6831" s="53">
        <v>1.0032000000000001</v>
      </c>
    </row>
    <row r="6832" spans="1:7" ht="30" x14ac:dyDescent="0.15">
      <c r="A6832" s="52">
        <v>3051</v>
      </c>
      <c r="B6832" s="11" t="s">
        <v>1036</v>
      </c>
      <c r="C6832" s="52">
        <v>1.0054000000000001</v>
      </c>
      <c r="D6832" s="52">
        <v>1.0054000000000001</v>
      </c>
      <c r="E6832" s="54">
        <v>4.0000000000000002E-4</v>
      </c>
      <c r="F6832" s="52">
        <v>1.0049999999999999</v>
      </c>
      <c r="G6832" s="52">
        <v>1.0049999999999999</v>
      </c>
    </row>
    <row r="6833" spans="1:7" x14ac:dyDescent="0.15">
      <c r="A6833" s="53">
        <v>4124</v>
      </c>
      <c r="B6833" s="10" t="s">
        <v>1037</v>
      </c>
      <c r="C6833" s="53">
        <v>1.0056</v>
      </c>
      <c r="D6833" s="53">
        <v>1.0356000000000001</v>
      </c>
      <c r="E6833" s="55">
        <v>4.0000000000000002E-4</v>
      </c>
      <c r="F6833" s="53">
        <v>1.0052000000000001</v>
      </c>
      <c r="G6833" s="53">
        <v>1.0351999999999999</v>
      </c>
    </row>
    <row r="6834" spans="1:7" x14ac:dyDescent="0.15">
      <c r="A6834" s="52">
        <v>3898</v>
      </c>
      <c r="B6834" s="11" t="s">
        <v>1038</v>
      </c>
      <c r="C6834" s="52">
        <v>1.0064</v>
      </c>
      <c r="D6834" s="52">
        <v>1.0244</v>
      </c>
      <c r="E6834" s="54">
        <v>4.0000000000000002E-4</v>
      </c>
      <c r="F6834" s="52">
        <v>1.006</v>
      </c>
      <c r="G6834" s="52">
        <v>1.024</v>
      </c>
    </row>
    <row r="6835" spans="1:7" x14ac:dyDescent="0.15">
      <c r="A6835" s="53">
        <v>128</v>
      </c>
      <c r="B6835" s="10" t="s">
        <v>3535</v>
      </c>
      <c r="C6835" s="53">
        <v>1.2625</v>
      </c>
      <c r="D6835" s="53">
        <v>1.2625</v>
      </c>
      <c r="E6835" s="55">
        <v>4.0000000000000002E-4</v>
      </c>
      <c r="F6835" s="53">
        <v>1.262</v>
      </c>
      <c r="G6835" s="53">
        <v>1.262</v>
      </c>
    </row>
    <row r="6836" spans="1:7" x14ac:dyDescent="0.15">
      <c r="A6836" s="52">
        <v>162299</v>
      </c>
      <c r="B6836" s="11" t="s">
        <v>3536</v>
      </c>
      <c r="C6836" s="52">
        <v>1.2635000000000001</v>
      </c>
      <c r="D6836" s="52">
        <v>1.6765000000000001</v>
      </c>
      <c r="E6836" s="54">
        <v>4.0000000000000002E-4</v>
      </c>
      <c r="F6836" s="52">
        <v>1.2629999999999999</v>
      </c>
      <c r="G6836" s="52">
        <v>1.6759999999999999</v>
      </c>
    </row>
    <row r="6837" spans="1:7" x14ac:dyDescent="0.15">
      <c r="A6837" s="53">
        <v>2086</v>
      </c>
      <c r="B6837" s="10" t="s">
        <v>3537</v>
      </c>
      <c r="C6837" s="53">
        <v>1.2676000000000001</v>
      </c>
      <c r="D6837" s="53">
        <v>1.2676000000000001</v>
      </c>
      <c r="E6837" s="55">
        <v>4.0000000000000002E-4</v>
      </c>
      <c r="F6837" s="53">
        <v>1.2670999999999999</v>
      </c>
      <c r="G6837" s="53">
        <v>1.2670999999999999</v>
      </c>
    </row>
    <row r="6838" spans="1:7" x14ac:dyDescent="0.15">
      <c r="A6838" s="52">
        <v>160520</v>
      </c>
      <c r="B6838" s="11" t="s">
        <v>3538</v>
      </c>
      <c r="C6838" s="52">
        <v>1.0152000000000001</v>
      </c>
      <c r="D6838" s="52">
        <v>1.0152000000000001</v>
      </c>
      <c r="E6838" s="54">
        <v>4.0000000000000002E-4</v>
      </c>
      <c r="F6838" s="52">
        <v>1.0147999999999999</v>
      </c>
      <c r="G6838" s="52">
        <v>1.0147999999999999</v>
      </c>
    </row>
    <row r="6839" spans="1:7" x14ac:dyDescent="0.15">
      <c r="A6839" s="53">
        <v>3280</v>
      </c>
      <c r="B6839" s="10" t="s">
        <v>1039</v>
      </c>
      <c r="C6839" s="53">
        <v>1.0168999999999999</v>
      </c>
      <c r="D6839" s="53">
        <v>1.0168999999999999</v>
      </c>
      <c r="E6839" s="55">
        <v>4.0000000000000002E-4</v>
      </c>
      <c r="F6839" s="53">
        <v>1.0165</v>
      </c>
      <c r="G6839" s="53">
        <v>1.0165</v>
      </c>
    </row>
    <row r="6840" spans="1:7" x14ac:dyDescent="0.15">
      <c r="A6840" s="52">
        <v>3726</v>
      </c>
      <c r="B6840" s="11" t="s">
        <v>3539</v>
      </c>
      <c r="C6840" s="52">
        <v>1.0184</v>
      </c>
      <c r="D6840" s="52">
        <v>1.0184</v>
      </c>
      <c r="E6840" s="54">
        <v>4.0000000000000002E-4</v>
      </c>
      <c r="F6840" s="52">
        <v>1.018</v>
      </c>
      <c r="G6840" s="52">
        <v>1.018</v>
      </c>
    </row>
    <row r="6841" spans="1:7" x14ac:dyDescent="0.15">
      <c r="A6841" s="53">
        <v>2137</v>
      </c>
      <c r="B6841" s="10" t="s">
        <v>1040</v>
      </c>
      <c r="C6841" s="53">
        <v>1.0203</v>
      </c>
      <c r="D6841" s="53">
        <v>1.0203</v>
      </c>
      <c r="E6841" s="55">
        <v>4.0000000000000002E-4</v>
      </c>
      <c r="F6841" s="53">
        <v>1.0199</v>
      </c>
      <c r="G6841" s="53">
        <v>1.0199</v>
      </c>
    </row>
    <row r="6842" spans="1:7" x14ac:dyDescent="0.15">
      <c r="A6842" s="52">
        <v>3498</v>
      </c>
      <c r="B6842" s="11" t="s">
        <v>3540</v>
      </c>
      <c r="C6842" s="52">
        <v>1.0204</v>
      </c>
      <c r="D6842" s="52">
        <v>1.0204</v>
      </c>
      <c r="E6842" s="54">
        <v>4.0000000000000002E-4</v>
      </c>
      <c r="F6842" s="52">
        <v>1.02</v>
      </c>
      <c r="G6842" s="52">
        <v>1.02</v>
      </c>
    </row>
    <row r="6843" spans="1:7" x14ac:dyDescent="0.15">
      <c r="A6843" s="53">
        <v>3499</v>
      </c>
      <c r="B6843" s="10" t="s">
        <v>3541</v>
      </c>
      <c r="C6843" s="53">
        <v>1.0205</v>
      </c>
      <c r="D6843" s="53">
        <v>1.0205</v>
      </c>
      <c r="E6843" s="55">
        <v>4.0000000000000002E-4</v>
      </c>
      <c r="F6843" s="53">
        <v>1.0201</v>
      </c>
      <c r="G6843" s="53">
        <v>1.0201</v>
      </c>
    </row>
    <row r="6844" spans="1:7" x14ac:dyDescent="0.15">
      <c r="A6844" s="52">
        <v>3198</v>
      </c>
      <c r="B6844" s="11" t="s">
        <v>3542</v>
      </c>
      <c r="C6844" s="52">
        <v>1.0221</v>
      </c>
      <c r="D6844" s="52">
        <v>1.0221</v>
      </c>
      <c r="E6844" s="54">
        <v>4.0000000000000002E-4</v>
      </c>
      <c r="F6844" s="52">
        <v>1.0217000000000001</v>
      </c>
      <c r="G6844" s="52">
        <v>1.0217000000000001</v>
      </c>
    </row>
    <row r="6845" spans="1:7" x14ac:dyDescent="0.15">
      <c r="A6845" s="53">
        <v>129</v>
      </c>
      <c r="B6845" s="10" t="s">
        <v>3543</v>
      </c>
      <c r="C6845" s="53">
        <v>1.2805</v>
      </c>
      <c r="D6845" s="53">
        <v>1.2805</v>
      </c>
      <c r="E6845" s="55">
        <v>4.0000000000000002E-4</v>
      </c>
      <c r="F6845" s="53">
        <v>1.28</v>
      </c>
      <c r="G6845" s="53">
        <v>1.28</v>
      </c>
    </row>
    <row r="6846" spans="1:7" x14ac:dyDescent="0.15">
      <c r="A6846" s="52">
        <v>3197</v>
      </c>
      <c r="B6846" s="11" t="s">
        <v>3544</v>
      </c>
      <c r="C6846" s="52">
        <v>1.0253000000000001</v>
      </c>
      <c r="D6846" s="52">
        <v>1.0253000000000001</v>
      </c>
      <c r="E6846" s="54">
        <v>4.0000000000000002E-4</v>
      </c>
      <c r="F6846" s="52">
        <v>1.0248999999999999</v>
      </c>
      <c r="G6846" s="52">
        <v>1.0248999999999999</v>
      </c>
    </row>
    <row r="6847" spans="1:7" x14ac:dyDescent="0.15">
      <c r="A6847" s="53">
        <v>2797</v>
      </c>
      <c r="B6847" s="10" t="s">
        <v>3545</v>
      </c>
      <c r="C6847" s="53">
        <v>1.0281</v>
      </c>
      <c r="D6847" s="53">
        <v>1.0310999999999999</v>
      </c>
      <c r="E6847" s="55">
        <v>4.0000000000000002E-4</v>
      </c>
      <c r="F6847" s="53">
        <v>1.0277000000000001</v>
      </c>
      <c r="G6847" s="53">
        <v>1.0306999999999999</v>
      </c>
    </row>
    <row r="6848" spans="1:7" x14ac:dyDescent="0.15">
      <c r="A6848" s="52">
        <v>4180</v>
      </c>
      <c r="B6848" s="11" t="s">
        <v>3546</v>
      </c>
      <c r="C6848" s="52">
        <v>1.0297000000000001</v>
      </c>
      <c r="D6848" s="52">
        <v>1.0297000000000001</v>
      </c>
      <c r="E6848" s="54">
        <v>4.0000000000000002E-4</v>
      </c>
      <c r="F6848" s="52">
        <v>1.0293000000000001</v>
      </c>
      <c r="G6848" s="52">
        <v>1.0293000000000001</v>
      </c>
    </row>
    <row r="6849" spans="1:7" x14ac:dyDescent="0.15">
      <c r="A6849" s="53">
        <v>4181</v>
      </c>
      <c r="B6849" s="10" t="s">
        <v>3547</v>
      </c>
      <c r="C6849" s="53">
        <v>1.0297000000000001</v>
      </c>
      <c r="D6849" s="53">
        <v>1.0297000000000001</v>
      </c>
      <c r="E6849" s="55">
        <v>4.0000000000000002E-4</v>
      </c>
      <c r="F6849" s="53">
        <v>1.0293000000000001</v>
      </c>
      <c r="G6849" s="53">
        <v>1.0293000000000001</v>
      </c>
    </row>
    <row r="6850" spans="1:7" x14ac:dyDescent="0.15">
      <c r="A6850" s="52">
        <v>4322</v>
      </c>
      <c r="B6850" s="11" t="s">
        <v>1041</v>
      </c>
      <c r="C6850" s="52">
        <v>1.0318000000000001</v>
      </c>
      <c r="D6850" s="52">
        <v>1.0318000000000001</v>
      </c>
      <c r="E6850" s="54">
        <v>4.0000000000000002E-4</v>
      </c>
      <c r="F6850" s="52">
        <v>1.0314000000000001</v>
      </c>
      <c r="G6850" s="52">
        <v>1.0314000000000001</v>
      </c>
    </row>
    <row r="6851" spans="1:7" x14ac:dyDescent="0.15">
      <c r="A6851" s="53">
        <v>2796</v>
      </c>
      <c r="B6851" s="10" t="s">
        <v>3548</v>
      </c>
      <c r="C6851" s="53">
        <v>1.032</v>
      </c>
      <c r="D6851" s="53">
        <v>1.0369999999999999</v>
      </c>
      <c r="E6851" s="55">
        <v>4.0000000000000002E-4</v>
      </c>
      <c r="F6851" s="53">
        <v>1.0316000000000001</v>
      </c>
      <c r="G6851" s="53">
        <v>1.0366</v>
      </c>
    </row>
    <row r="6852" spans="1:7" x14ac:dyDescent="0.15">
      <c r="A6852" s="52">
        <v>173</v>
      </c>
      <c r="B6852" s="11" t="s">
        <v>3549</v>
      </c>
      <c r="C6852" s="52">
        <v>2.5819999999999999</v>
      </c>
      <c r="D6852" s="52">
        <v>2.5819999999999999</v>
      </c>
      <c r="E6852" s="54">
        <v>4.0000000000000002E-4</v>
      </c>
      <c r="F6852" s="52">
        <v>2.581</v>
      </c>
      <c r="G6852" s="52">
        <v>2.581</v>
      </c>
    </row>
    <row r="6853" spans="1:7" x14ac:dyDescent="0.15">
      <c r="A6853" s="53">
        <v>2111</v>
      </c>
      <c r="B6853" s="10" t="s">
        <v>1042</v>
      </c>
      <c r="C6853" s="53">
        <v>1.0328999999999999</v>
      </c>
      <c r="D6853" s="53">
        <v>1.0783</v>
      </c>
      <c r="E6853" s="55">
        <v>4.0000000000000002E-4</v>
      </c>
      <c r="F6853" s="53">
        <v>1.0325</v>
      </c>
      <c r="G6853" s="53">
        <v>1.0779000000000001</v>
      </c>
    </row>
    <row r="6854" spans="1:7" x14ac:dyDescent="0.15">
      <c r="A6854" s="52">
        <v>2440</v>
      </c>
      <c r="B6854" s="11" t="s">
        <v>1043</v>
      </c>
      <c r="C6854" s="52">
        <v>1.0330999999999999</v>
      </c>
      <c r="D6854" s="52">
        <v>1.0330999999999999</v>
      </c>
      <c r="E6854" s="54">
        <v>4.0000000000000002E-4</v>
      </c>
      <c r="F6854" s="52">
        <v>1.0327</v>
      </c>
      <c r="G6854" s="52">
        <v>1.0327</v>
      </c>
    </row>
    <row r="6855" spans="1:7" x14ac:dyDescent="0.15">
      <c r="A6855" s="53">
        <v>4102</v>
      </c>
      <c r="B6855" s="10" t="s">
        <v>3550</v>
      </c>
      <c r="C6855" s="53">
        <v>1.0335000000000001</v>
      </c>
      <c r="D6855" s="53">
        <v>1.0335000000000001</v>
      </c>
      <c r="E6855" s="55">
        <v>4.0000000000000002E-4</v>
      </c>
      <c r="F6855" s="53">
        <v>1.0330999999999999</v>
      </c>
      <c r="G6855" s="53">
        <v>1.0330999999999999</v>
      </c>
    </row>
    <row r="6856" spans="1:7" x14ac:dyDescent="0.15">
      <c r="A6856" s="52">
        <v>4103</v>
      </c>
      <c r="B6856" s="11" t="s">
        <v>3551</v>
      </c>
      <c r="C6856" s="52">
        <v>1.0341</v>
      </c>
      <c r="D6856" s="52">
        <v>1.0341</v>
      </c>
      <c r="E6856" s="54">
        <v>4.0000000000000002E-4</v>
      </c>
      <c r="F6856" s="52">
        <v>1.0337000000000001</v>
      </c>
      <c r="G6856" s="52">
        <v>1.0337000000000001</v>
      </c>
    </row>
    <row r="6857" spans="1:7" ht="30" x14ac:dyDescent="0.15">
      <c r="A6857" s="53">
        <v>3605</v>
      </c>
      <c r="B6857" s="10" t="s">
        <v>1044</v>
      </c>
      <c r="C6857" s="53">
        <v>1.0416000000000001</v>
      </c>
      <c r="D6857" s="53">
        <v>1.0416000000000001</v>
      </c>
      <c r="E6857" s="55">
        <v>4.0000000000000002E-4</v>
      </c>
      <c r="F6857" s="53">
        <v>1.0411999999999999</v>
      </c>
      <c r="G6857" s="53">
        <v>1.0411999999999999</v>
      </c>
    </row>
    <row r="6858" spans="1:7" x14ac:dyDescent="0.15">
      <c r="A6858" s="52">
        <v>420102</v>
      </c>
      <c r="B6858" s="11" t="s">
        <v>3552</v>
      </c>
      <c r="C6858" s="52">
        <v>1.0505</v>
      </c>
      <c r="D6858" s="52">
        <v>1.5409999999999999</v>
      </c>
      <c r="E6858" s="54">
        <v>4.0000000000000002E-4</v>
      </c>
      <c r="F6858" s="52">
        <v>1.0501</v>
      </c>
      <c r="G6858" s="52">
        <v>1.5406</v>
      </c>
    </row>
    <row r="6859" spans="1:7" x14ac:dyDescent="0.15">
      <c r="A6859" s="53">
        <v>313</v>
      </c>
      <c r="B6859" s="10" t="s">
        <v>3553</v>
      </c>
      <c r="C6859" s="53">
        <v>1.5942000000000001</v>
      </c>
      <c r="D6859" s="53">
        <v>1.9541999999999999</v>
      </c>
      <c r="E6859" s="55">
        <v>4.0000000000000002E-4</v>
      </c>
      <c r="F6859" s="53">
        <v>1.5935999999999999</v>
      </c>
      <c r="G6859" s="53">
        <v>1.9536</v>
      </c>
    </row>
    <row r="6860" spans="1:7" x14ac:dyDescent="0.15">
      <c r="A6860" s="52">
        <v>3282</v>
      </c>
      <c r="B6860" s="11" t="s">
        <v>3554</v>
      </c>
      <c r="C6860" s="52">
        <v>1.0754999999999999</v>
      </c>
      <c r="D6860" s="52">
        <v>1.0754999999999999</v>
      </c>
      <c r="E6860" s="54">
        <v>4.0000000000000002E-4</v>
      </c>
      <c r="F6860" s="52">
        <v>1.0750999999999999</v>
      </c>
      <c r="G6860" s="52">
        <v>1.0750999999999999</v>
      </c>
    </row>
    <row r="6861" spans="1:7" ht="30" x14ac:dyDescent="0.15">
      <c r="A6861" s="53">
        <v>161014</v>
      </c>
      <c r="B6861" s="10" t="s">
        <v>1045</v>
      </c>
      <c r="C6861" s="53">
        <v>1.077</v>
      </c>
      <c r="D6861" s="53">
        <v>1.5224</v>
      </c>
      <c r="E6861" s="55">
        <v>4.0000000000000002E-4</v>
      </c>
      <c r="F6861" s="53">
        <v>1.0766</v>
      </c>
      <c r="G6861" s="53">
        <v>1.5219</v>
      </c>
    </row>
    <row r="6862" spans="1:7" x14ac:dyDescent="0.15">
      <c r="A6862" s="52">
        <v>3224</v>
      </c>
      <c r="B6862" s="11" t="s">
        <v>3555</v>
      </c>
      <c r="C6862" s="52">
        <v>1.079</v>
      </c>
      <c r="D6862" s="52">
        <v>1.079</v>
      </c>
      <c r="E6862" s="54">
        <v>4.0000000000000002E-4</v>
      </c>
      <c r="F6862" s="52">
        <v>1.0786</v>
      </c>
      <c r="G6862" s="52">
        <v>1.0786</v>
      </c>
    </row>
    <row r="6863" spans="1:7" x14ac:dyDescent="0.15">
      <c r="A6863" s="53">
        <v>2010</v>
      </c>
      <c r="B6863" s="10" t="s">
        <v>3556</v>
      </c>
      <c r="C6863" s="53">
        <v>1.0805</v>
      </c>
      <c r="D6863" s="53">
        <v>1.0805</v>
      </c>
      <c r="E6863" s="55">
        <v>4.0000000000000002E-4</v>
      </c>
      <c r="F6863" s="53">
        <v>1.0801000000000001</v>
      </c>
      <c r="G6863" s="53">
        <v>1.0801000000000001</v>
      </c>
    </row>
    <row r="6864" spans="1:7" x14ac:dyDescent="0.15">
      <c r="A6864" s="52">
        <v>4474</v>
      </c>
      <c r="B6864" s="11" t="s">
        <v>3557</v>
      </c>
      <c r="C6864" s="52">
        <v>102.693</v>
      </c>
      <c r="D6864" s="52">
        <v>102.693</v>
      </c>
      <c r="E6864" s="54">
        <v>4.0000000000000002E-4</v>
      </c>
      <c r="F6864" s="52">
        <v>102.655</v>
      </c>
      <c r="G6864" s="52">
        <v>102.655</v>
      </c>
    </row>
    <row r="6865" spans="1:7" ht="31" x14ac:dyDescent="0.15">
      <c r="A6865" s="53">
        <v>2934</v>
      </c>
      <c r="B6865" s="10" t="s">
        <v>3558</v>
      </c>
      <c r="C6865" s="53">
        <v>1.0839000000000001</v>
      </c>
      <c r="D6865" s="53">
        <v>1.0839000000000001</v>
      </c>
      <c r="E6865" s="55">
        <v>4.0000000000000002E-4</v>
      </c>
      <c r="F6865" s="53">
        <v>1.0834999999999999</v>
      </c>
      <c r="G6865" s="53">
        <v>1.0834999999999999</v>
      </c>
    </row>
    <row r="6866" spans="1:7" ht="30" x14ac:dyDescent="0.15">
      <c r="A6866" s="52">
        <v>4741</v>
      </c>
      <c r="B6866" s="11" t="s">
        <v>1046</v>
      </c>
      <c r="C6866" s="52">
        <v>1.0918000000000001</v>
      </c>
      <c r="D6866" s="52">
        <v>1.0918000000000001</v>
      </c>
      <c r="E6866" s="54">
        <v>4.0000000000000002E-4</v>
      </c>
      <c r="F6866" s="52">
        <v>1.0913999999999999</v>
      </c>
      <c r="G6866" s="52">
        <v>1.0913999999999999</v>
      </c>
    </row>
    <row r="6867" spans="1:7" x14ac:dyDescent="0.15">
      <c r="A6867" s="53">
        <v>3962</v>
      </c>
      <c r="B6867" s="10" t="s">
        <v>3559</v>
      </c>
      <c r="C6867" s="53">
        <v>1.0948</v>
      </c>
      <c r="D6867" s="53">
        <v>1.0948</v>
      </c>
      <c r="E6867" s="55">
        <v>4.0000000000000002E-4</v>
      </c>
      <c r="F6867" s="53">
        <v>1.0944</v>
      </c>
      <c r="G6867" s="53">
        <v>1.0944</v>
      </c>
    </row>
    <row r="6868" spans="1:7" x14ac:dyDescent="0.15">
      <c r="A6868" s="52">
        <v>2009</v>
      </c>
      <c r="B6868" s="11" t="s">
        <v>3560</v>
      </c>
      <c r="C6868" s="52">
        <v>1.0949</v>
      </c>
      <c r="D6868" s="52">
        <v>1.0949</v>
      </c>
      <c r="E6868" s="54">
        <v>4.0000000000000002E-4</v>
      </c>
      <c r="F6868" s="52">
        <v>1.0945</v>
      </c>
      <c r="G6868" s="52">
        <v>1.0945</v>
      </c>
    </row>
    <row r="6869" spans="1:7" x14ac:dyDescent="0.15">
      <c r="A6869" s="53">
        <v>312</v>
      </c>
      <c r="B6869" s="10" t="s">
        <v>3561</v>
      </c>
      <c r="C6869" s="53">
        <v>1.6433</v>
      </c>
      <c r="D6869" s="53">
        <v>2.0032999999999999</v>
      </c>
      <c r="E6869" s="55">
        <v>4.0000000000000002E-4</v>
      </c>
      <c r="F6869" s="53">
        <v>1.6427</v>
      </c>
      <c r="G6869" s="53">
        <v>2.0026999999999999</v>
      </c>
    </row>
    <row r="6870" spans="1:7" x14ac:dyDescent="0.15">
      <c r="A6870" s="52">
        <v>2771</v>
      </c>
      <c r="B6870" s="11" t="s">
        <v>3562</v>
      </c>
      <c r="C6870" s="52">
        <v>1.1089</v>
      </c>
      <c r="D6870" s="52">
        <v>1.1589</v>
      </c>
      <c r="E6870" s="54">
        <v>4.0000000000000002E-4</v>
      </c>
      <c r="F6870" s="52">
        <v>1.1085</v>
      </c>
      <c r="G6870" s="52">
        <v>1.1585000000000001</v>
      </c>
    </row>
    <row r="6871" spans="1:7" x14ac:dyDescent="0.15">
      <c r="A6871" s="53">
        <v>3816</v>
      </c>
      <c r="B6871" s="10" t="s">
        <v>3563</v>
      </c>
      <c r="C6871" s="53">
        <v>100.42100000000001</v>
      </c>
      <c r="D6871" s="53">
        <v>115.029</v>
      </c>
      <c r="E6871" s="55">
        <v>4.0000000000000002E-4</v>
      </c>
      <c r="F6871" s="53">
        <v>100.38500000000001</v>
      </c>
      <c r="G6871" s="53">
        <v>114.99299999999999</v>
      </c>
    </row>
    <row r="6872" spans="1:7" x14ac:dyDescent="0.15">
      <c r="A6872" s="52">
        <v>3686</v>
      </c>
      <c r="B6872" s="11" t="s">
        <v>3564</v>
      </c>
      <c r="C6872" s="52">
        <v>1.1165</v>
      </c>
      <c r="D6872" s="52">
        <v>1.1165</v>
      </c>
      <c r="E6872" s="54">
        <v>4.0000000000000002E-4</v>
      </c>
      <c r="F6872" s="52">
        <v>1.1161000000000001</v>
      </c>
      <c r="G6872" s="52">
        <v>1.1161000000000001</v>
      </c>
    </row>
    <row r="6873" spans="1:7" x14ac:dyDescent="0.15">
      <c r="A6873" s="53">
        <v>110001</v>
      </c>
      <c r="B6873" s="10" t="s">
        <v>1047</v>
      </c>
      <c r="C6873" s="53">
        <v>2.794</v>
      </c>
      <c r="D6873" s="53">
        <v>4.109</v>
      </c>
      <c r="E6873" s="55">
        <v>4.0000000000000002E-4</v>
      </c>
      <c r="F6873" s="53">
        <v>2.7930000000000001</v>
      </c>
      <c r="G6873" s="53">
        <v>4.1079999999999997</v>
      </c>
    </row>
    <row r="6874" spans="1:7" x14ac:dyDescent="0.15">
      <c r="A6874" s="52">
        <v>110030</v>
      </c>
      <c r="B6874" s="11" t="s">
        <v>3565</v>
      </c>
      <c r="C6874" s="52">
        <v>2.5184000000000002</v>
      </c>
      <c r="D6874" s="52">
        <v>2.5184000000000002</v>
      </c>
      <c r="E6874" s="54">
        <v>4.0000000000000002E-4</v>
      </c>
      <c r="F6874" s="52">
        <v>2.5175000000000001</v>
      </c>
      <c r="G6874" s="52">
        <v>2.5175000000000001</v>
      </c>
    </row>
    <row r="6875" spans="1:7" x14ac:dyDescent="0.15">
      <c r="A6875" s="53">
        <v>1326</v>
      </c>
      <c r="B6875" s="10" t="s">
        <v>3566</v>
      </c>
      <c r="C6875" s="53">
        <v>1.1223000000000001</v>
      </c>
      <c r="D6875" s="53">
        <v>1.1223000000000001</v>
      </c>
      <c r="E6875" s="55">
        <v>4.0000000000000002E-4</v>
      </c>
      <c r="F6875" s="53">
        <v>1.1218999999999999</v>
      </c>
      <c r="G6875" s="53">
        <v>1.1218999999999999</v>
      </c>
    </row>
    <row r="6876" spans="1:7" x14ac:dyDescent="0.15">
      <c r="A6876" s="52">
        <v>160124</v>
      </c>
      <c r="B6876" s="11" t="s">
        <v>3567</v>
      </c>
      <c r="C6876" s="52">
        <v>1.1337999999999999</v>
      </c>
      <c r="D6876" s="52">
        <v>1.1637999999999999</v>
      </c>
      <c r="E6876" s="54">
        <v>4.0000000000000002E-4</v>
      </c>
      <c r="F6876" s="52">
        <v>1.1334</v>
      </c>
      <c r="G6876" s="52">
        <v>1.1634</v>
      </c>
    </row>
    <row r="6877" spans="1:7" x14ac:dyDescent="0.15">
      <c r="A6877" s="53">
        <v>4473</v>
      </c>
      <c r="B6877" s="10" t="s">
        <v>3568</v>
      </c>
      <c r="C6877" s="53">
        <v>119.57599999999999</v>
      </c>
      <c r="D6877" s="53">
        <v>119.57599999999999</v>
      </c>
      <c r="E6877" s="55">
        <v>4.0000000000000002E-4</v>
      </c>
      <c r="F6877" s="53">
        <v>119.53400000000001</v>
      </c>
      <c r="G6877" s="53">
        <v>119.53400000000001</v>
      </c>
    </row>
    <row r="6878" spans="1:7" x14ac:dyDescent="0.15">
      <c r="A6878" s="52">
        <v>1325</v>
      </c>
      <c r="B6878" s="11" t="s">
        <v>3569</v>
      </c>
      <c r="C6878" s="52">
        <v>1.1393</v>
      </c>
      <c r="D6878" s="52">
        <v>1.1393</v>
      </c>
      <c r="E6878" s="54">
        <v>4.0000000000000002E-4</v>
      </c>
      <c r="F6878" s="52">
        <v>1.1389</v>
      </c>
      <c r="G6878" s="52">
        <v>1.1389</v>
      </c>
    </row>
    <row r="6879" spans="1:7" ht="31" x14ac:dyDescent="0.15">
      <c r="A6879" s="53">
        <v>161037</v>
      </c>
      <c r="B6879" s="10" t="s">
        <v>3570</v>
      </c>
      <c r="C6879" s="53">
        <v>1.1404000000000001</v>
      </c>
      <c r="D6879" s="53">
        <v>1.1404000000000001</v>
      </c>
      <c r="E6879" s="55">
        <v>4.0000000000000002E-4</v>
      </c>
      <c r="F6879" s="53">
        <v>1.1399999999999999</v>
      </c>
      <c r="G6879" s="53">
        <v>1.1399999999999999</v>
      </c>
    </row>
    <row r="6880" spans="1:7" x14ac:dyDescent="0.15">
      <c r="A6880" s="52">
        <v>2838</v>
      </c>
      <c r="B6880" s="11" t="s">
        <v>3571</v>
      </c>
      <c r="C6880" s="52">
        <v>1.1484000000000001</v>
      </c>
      <c r="D6880" s="52">
        <v>1.1484000000000001</v>
      </c>
      <c r="E6880" s="54">
        <v>2.9999999999999997E-4</v>
      </c>
      <c r="F6880" s="52">
        <v>1.1479999999999999</v>
      </c>
      <c r="G6880" s="52">
        <v>1.1479999999999999</v>
      </c>
    </row>
    <row r="6881" spans="1:7" x14ac:dyDescent="0.15">
      <c r="A6881" s="53">
        <v>4344</v>
      </c>
      <c r="B6881" s="10" t="s">
        <v>3572</v>
      </c>
      <c r="C6881" s="53">
        <v>0.86809999999999998</v>
      </c>
      <c r="D6881" s="53">
        <v>0.86809999999999998</v>
      </c>
      <c r="E6881" s="55">
        <v>2.9999999999999997E-4</v>
      </c>
      <c r="F6881" s="53">
        <v>0.86780000000000002</v>
      </c>
      <c r="G6881" s="53">
        <v>0.86780000000000002</v>
      </c>
    </row>
    <row r="6882" spans="1:7" x14ac:dyDescent="0.15">
      <c r="A6882" s="52">
        <v>3270</v>
      </c>
      <c r="B6882" s="11" t="s">
        <v>3573</v>
      </c>
      <c r="C6882" s="52">
        <v>1.171</v>
      </c>
      <c r="D6882" s="52">
        <v>1.171</v>
      </c>
      <c r="E6882" s="54">
        <v>2.9999999999999997E-4</v>
      </c>
      <c r="F6882" s="52">
        <v>1.1706000000000001</v>
      </c>
      <c r="G6882" s="52">
        <v>1.1706000000000001</v>
      </c>
    </row>
    <row r="6883" spans="1:7" x14ac:dyDescent="0.15">
      <c r="A6883" s="53">
        <v>511880</v>
      </c>
      <c r="B6883" s="10" t="s">
        <v>3574</v>
      </c>
      <c r="C6883" s="53">
        <v>100.38500000000001</v>
      </c>
      <c r="D6883" s="53">
        <v>117.26600000000001</v>
      </c>
      <c r="E6883" s="55">
        <v>2.9999999999999997E-4</v>
      </c>
      <c r="F6883" s="53">
        <v>100.351</v>
      </c>
      <c r="G6883" s="53">
        <v>117.232</v>
      </c>
    </row>
    <row r="6884" spans="1:7" x14ac:dyDescent="0.15">
      <c r="A6884" s="52">
        <v>310398</v>
      </c>
      <c r="B6884" s="11" t="s">
        <v>3575</v>
      </c>
      <c r="C6884" s="52">
        <v>1.7790999999999999</v>
      </c>
      <c r="D6884" s="52">
        <v>1.7790999999999999</v>
      </c>
      <c r="E6884" s="54">
        <v>2.9999999999999997E-4</v>
      </c>
      <c r="F6884" s="52">
        <v>1.7785</v>
      </c>
      <c r="G6884" s="52">
        <v>1.7785</v>
      </c>
    </row>
    <row r="6885" spans="1:7" x14ac:dyDescent="0.15">
      <c r="A6885" s="53">
        <v>1316</v>
      </c>
      <c r="B6885" s="10" t="s">
        <v>3576</v>
      </c>
      <c r="C6885" s="53">
        <v>1.2067000000000001</v>
      </c>
      <c r="D6885" s="53">
        <v>1.2067000000000001</v>
      </c>
      <c r="E6885" s="55">
        <v>2.9999999999999997E-4</v>
      </c>
      <c r="F6885" s="53">
        <v>1.2062999999999999</v>
      </c>
      <c r="G6885" s="53">
        <v>1.2062999999999999</v>
      </c>
    </row>
    <row r="6886" spans="1:7" x14ac:dyDescent="0.15">
      <c r="A6886" s="52">
        <v>1561</v>
      </c>
      <c r="B6886" s="11" t="s">
        <v>3577</v>
      </c>
      <c r="C6886" s="52">
        <v>0.6048</v>
      </c>
      <c r="D6886" s="52">
        <v>0.6048</v>
      </c>
      <c r="E6886" s="54">
        <v>2.9999999999999997E-4</v>
      </c>
      <c r="F6886" s="52">
        <v>0.60460000000000003</v>
      </c>
      <c r="G6886" s="52">
        <v>0.60460000000000003</v>
      </c>
    </row>
    <row r="6887" spans="1:7" x14ac:dyDescent="0.15">
      <c r="A6887" s="53">
        <v>577</v>
      </c>
      <c r="B6887" s="10" t="s">
        <v>1048</v>
      </c>
      <c r="C6887" s="53">
        <v>3.0270000000000001</v>
      </c>
      <c r="D6887" s="53">
        <v>3.0270000000000001</v>
      </c>
      <c r="E6887" s="55">
        <v>2.9999999999999997E-4</v>
      </c>
      <c r="F6887" s="53">
        <v>3.0259999999999998</v>
      </c>
      <c r="G6887" s="53">
        <v>3.0259999999999998</v>
      </c>
    </row>
    <row r="6888" spans="1:7" x14ac:dyDescent="0.15">
      <c r="A6888" s="52">
        <v>3269</v>
      </c>
      <c r="B6888" s="11" t="s">
        <v>3578</v>
      </c>
      <c r="C6888" s="52">
        <v>1.2145999999999999</v>
      </c>
      <c r="D6888" s="52">
        <v>1.2145999999999999</v>
      </c>
      <c r="E6888" s="54">
        <v>2.9999999999999997E-4</v>
      </c>
      <c r="F6888" s="52">
        <v>1.2141999999999999</v>
      </c>
      <c r="G6888" s="52">
        <v>1.2141999999999999</v>
      </c>
    </row>
    <row r="6889" spans="1:7" ht="31" x14ac:dyDescent="0.15">
      <c r="A6889" s="53">
        <v>164822</v>
      </c>
      <c r="B6889" s="10" t="s">
        <v>3579</v>
      </c>
      <c r="C6889" s="53">
        <v>0.91169999999999995</v>
      </c>
      <c r="D6889" s="53">
        <v>0.91169999999999995</v>
      </c>
      <c r="E6889" s="55">
        <v>2.9999999999999997E-4</v>
      </c>
      <c r="F6889" s="53">
        <v>0.91139999999999999</v>
      </c>
      <c r="G6889" s="53">
        <v>0.91139999999999999</v>
      </c>
    </row>
    <row r="6890" spans="1:7" x14ac:dyDescent="0.15">
      <c r="A6890" s="52">
        <v>1560</v>
      </c>
      <c r="B6890" s="11" t="s">
        <v>3580</v>
      </c>
      <c r="C6890" s="52">
        <v>0.60929999999999995</v>
      </c>
      <c r="D6890" s="52">
        <v>0.60929999999999995</v>
      </c>
      <c r="E6890" s="54">
        <v>2.9999999999999997E-4</v>
      </c>
      <c r="F6890" s="52">
        <v>0.60909999999999997</v>
      </c>
      <c r="G6890" s="52">
        <v>0.60909999999999997</v>
      </c>
    </row>
    <row r="6891" spans="1:7" x14ac:dyDescent="0.15">
      <c r="A6891" s="53">
        <v>540010</v>
      </c>
      <c r="B6891" s="10" t="s">
        <v>1049</v>
      </c>
      <c r="C6891" s="53">
        <v>1.8697999999999999</v>
      </c>
      <c r="D6891" s="53">
        <v>1.8697999999999999</v>
      </c>
      <c r="E6891" s="55">
        <v>2.9999999999999997E-4</v>
      </c>
      <c r="F6891" s="53">
        <v>1.8692</v>
      </c>
      <c r="G6891" s="53">
        <v>1.8692</v>
      </c>
    </row>
    <row r="6892" spans="1:7" x14ac:dyDescent="0.15">
      <c r="A6892" s="52">
        <v>660002</v>
      </c>
      <c r="B6892" s="11" t="s">
        <v>3581</v>
      </c>
      <c r="C6892" s="52">
        <v>1.2591000000000001</v>
      </c>
      <c r="D6892" s="52">
        <v>1.6066</v>
      </c>
      <c r="E6892" s="54">
        <v>2.9999999999999997E-4</v>
      </c>
      <c r="F6892" s="52">
        <v>1.2586999999999999</v>
      </c>
      <c r="G6892" s="52">
        <v>1.6062000000000001</v>
      </c>
    </row>
    <row r="6893" spans="1:7" x14ac:dyDescent="0.15">
      <c r="A6893" s="53">
        <v>3209</v>
      </c>
      <c r="B6893" s="10" t="s">
        <v>1050</v>
      </c>
      <c r="C6893" s="53">
        <v>0.95609999999999995</v>
      </c>
      <c r="D6893" s="53">
        <v>0.95609999999999995</v>
      </c>
      <c r="E6893" s="55">
        <v>2.9999999999999997E-4</v>
      </c>
      <c r="F6893" s="53">
        <v>0.95579999999999998</v>
      </c>
      <c r="G6893" s="53">
        <v>0.95579999999999998</v>
      </c>
    </row>
    <row r="6894" spans="1:7" x14ac:dyDescent="0.15">
      <c r="A6894" s="52">
        <v>519682</v>
      </c>
      <c r="B6894" s="11" t="s">
        <v>3582</v>
      </c>
      <c r="C6894" s="52">
        <v>0.96460000000000001</v>
      </c>
      <c r="D6894" s="52">
        <v>1.5316000000000001</v>
      </c>
      <c r="E6894" s="54">
        <v>2.9999999999999997E-4</v>
      </c>
      <c r="F6894" s="52">
        <v>0.96430000000000005</v>
      </c>
      <c r="G6894" s="52">
        <v>1.5313000000000001</v>
      </c>
    </row>
    <row r="6895" spans="1:7" x14ac:dyDescent="0.15">
      <c r="A6895" s="53">
        <v>290002</v>
      </c>
      <c r="B6895" s="10" t="s">
        <v>1051</v>
      </c>
      <c r="C6895" s="53">
        <v>0.65110000000000001</v>
      </c>
      <c r="D6895" s="53">
        <v>2.4895999999999998</v>
      </c>
      <c r="E6895" s="55">
        <v>2.9999999999999997E-4</v>
      </c>
      <c r="F6895" s="53">
        <v>0.65090000000000003</v>
      </c>
      <c r="G6895" s="53">
        <v>2.4891000000000001</v>
      </c>
    </row>
    <row r="6896" spans="1:7" x14ac:dyDescent="0.15">
      <c r="A6896" s="52">
        <v>2723</v>
      </c>
      <c r="B6896" s="11" t="s">
        <v>3583</v>
      </c>
      <c r="C6896" s="52">
        <v>0.9798</v>
      </c>
      <c r="D6896" s="52">
        <v>0.9798</v>
      </c>
      <c r="E6896" s="54">
        <v>2.9999999999999997E-4</v>
      </c>
      <c r="F6896" s="52">
        <v>0.97950000000000004</v>
      </c>
      <c r="G6896" s="52">
        <v>0.97950000000000004</v>
      </c>
    </row>
    <row r="6897" spans="1:7" x14ac:dyDescent="0.15">
      <c r="A6897" s="53">
        <v>3809</v>
      </c>
      <c r="B6897" s="10" t="s">
        <v>3584</v>
      </c>
      <c r="C6897" s="53">
        <v>0.99529999999999996</v>
      </c>
      <c r="D6897" s="53">
        <v>0.99529999999999996</v>
      </c>
      <c r="E6897" s="55">
        <v>2.9999999999999997E-4</v>
      </c>
      <c r="F6897" s="53">
        <v>0.995</v>
      </c>
      <c r="G6897" s="53">
        <v>0.995</v>
      </c>
    </row>
    <row r="6898" spans="1:7" x14ac:dyDescent="0.15">
      <c r="A6898" s="52">
        <v>3258</v>
      </c>
      <c r="B6898" s="11" t="s">
        <v>1052</v>
      </c>
      <c r="C6898" s="52">
        <v>0.99639999999999995</v>
      </c>
      <c r="D6898" s="52">
        <v>0.99639999999999995</v>
      </c>
      <c r="E6898" s="54">
        <v>2.9999999999999997E-4</v>
      </c>
      <c r="F6898" s="52">
        <v>0.99609999999999999</v>
      </c>
      <c r="G6898" s="52">
        <v>0.99609999999999999</v>
      </c>
    </row>
    <row r="6899" spans="1:7" ht="31" x14ac:dyDescent="0.15">
      <c r="A6899" s="53">
        <v>3683</v>
      </c>
      <c r="B6899" s="10" t="s">
        <v>3585</v>
      </c>
      <c r="C6899" s="53">
        <v>1.0013000000000001</v>
      </c>
      <c r="D6899" s="53">
        <v>1.0013000000000001</v>
      </c>
      <c r="E6899" s="55">
        <v>2.9999999999999997E-4</v>
      </c>
      <c r="F6899" s="53">
        <v>1.0009999999999999</v>
      </c>
      <c r="G6899" s="53">
        <v>1.0009999999999999</v>
      </c>
    </row>
    <row r="6900" spans="1:7" x14ac:dyDescent="0.15">
      <c r="A6900" s="52">
        <v>3038</v>
      </c>
      <c r="B6900" s="11" t="s">
        <v>3586</v>
      </c>
      <c r="C6900" s="52">
        <v>1.0032000000000001</v>
      </c>
      <c r="D6900" s="52">
        <v>1.0212000000000001</v>
      </c>
      <c r="E6900" s="54">
        <v>2.9999999999999997E-4</v>
      </c>
      <c r="F6900" s="52">
        <v>1.0028999999999999</v>
      </c>
      <c r="G6900" s="52">
        <v>1.0208999999999999</v>
      </c>
    </row>
    <row r="6901" spans="1:7" x14ac:dyDescent="0.15">
      <c r="A6901" s="53">
        <v>160521</v>
      </c>
      <c r="B6901" s="10" t="s">
        <v>3587</v>
      </c>
      <c r="C6901" s="53">
        <v>1.0033000000000001</v>
      </c>
      <c r="D6901" s="53">
        <v>1.0033000000000001</v>
      </c>
      <c r="E6901" s="55">
        <v>2.9999999999999997E-4</v>
      </c>
      <c r="F6901" s="53">
        <v>1.0029999999999999</v>
      </c>
      <c r="G6901" s="53">
        <v>1.0029999999999999</v>
      </c>
    </row>
    <row r="6902" spans="1:7" x14ac:dyDescent="0.15">
      <c r="A6902" s="52">
        <v>3037</v>
      </c>
      <c r="B6902" s="11" t="s">
        <v>3588</v>
      </c>
      <c r="C6902" s="52">
        <v>1.0044999999999999</v>
      </c>
      <c r="D6902" s="52">
        <v>1.0265</v>
      </c>
      <c r="E6902" s="54">
        <v>2.9999999999999997E-4</v>
      </c>
      <c r="F6902" s="52">
        <v>1.0042</v>
      </c>
      <c r="G6902" s="52">
        <v>1.0262</v>
      </c>
    </row>
    <row r="6903" spans="1:7" x14ac:dyDescent="0.15">
      <c r="A6903" s="53">
        <v>3574</v>
      </c>
      <c r="B6903" s="10" t="s">
        <v>1053</v>
      </c>
      <c r="C6903" s="53">
        <v>1.0046999999999999</v>
      </c>
      <c r="D6903" s="53">
        <v>1.0311999999999999</v>
      </c>
      <c r="E6903" s="55">
        <v>2.9999999999999997E-4</v>
      </c>
      <c r="F6903" s="53">
        <v>1.0044</v>
      </c>
      <c r="G6903" s="53">
        <v>1.0308999999999999</v>
      </c>
    </row>
    <row r="6904" spans="1:7" x14ac:dyDescent="0.15">
      <c r="A6904" s="52">
        <v>4486</v>
      </c>
      <c r="B6904" s="11" t="s">
        <v>1054</v>
      </c>
      <c r="C6904" s="52">
        <v>1.0048999999999999</v>
      </c>
      <c r="D6904" s="52">
        <v>1.0048999999999999</v>
      </c>
      <c r="E6904" s="54">
        <v>2.9999999999999997E-4</v>
      </c>
      <c r="F6904" s="52">
        <v>1.0045999999999999</v>
      </c>
      <c r="G6904" s="52">
        <v>1.0045999999999999</v>
      </c>
    </row>
    <row r="6905" spans="1:7" x14ac:dyDescent="0.15">
      <c r="A6905" s="53">
        <v>2832</v>
      </c>
      <c r="B6905" s="10" t="s">
        <v>1055</v>
      </c>
      <c r="C6905" s="53">
        <v>1.0048999999999999</v>
      </c>
      <c r="D6905" s="53">
        <v>1.0489999999999999</v>
      </c>
      <c r="E6905" s="55">
        <v>2.9999999999999997E-4</v>
      </c>
      <c r="F6905" s="53">
        <v>1.0045999999999999</v>
      </c>
      <c r="G6905" s="53">
        <v>1.0487</v>
      </c>
    </row>
    <row r="6906" spans="1:7" x14ac:dyDescent="0.15">
      <c r="A6906" s="52">
        <v>3674</v>
      </c>
      <c r="B6906" s="11" t="s">
        <v>1056</v>
      </c>
      <c r="C6906" s="52">
        <v>1.0052000000000001</v>
      </c>
      <c r="D6906" s="52">
        <v>1.0291999999999999</v>
      </c>
      <c r="E6906" s="54">
        <v>2.9999999999999997E-4</v>
      </c>
      <c r="F6906" s="52">
        <v>1.0048999999999999</v>
      </c>
      <c r="G6906" s="52">
        <v>1.0288999999999999</v>
      </c>
    </row>
    <row r="6907" spans="1:7" x14ac:dyDescent="0.15">
      <c r="A6907" s="53">
        <v>291007</v>
      </c>
      <c r="B6907" s="10" t="s">
        <v>3589</v>
      </c>
      <c r="C6907" s="53">
        <v>1.0052000000000001</v>
      </c>
      <c r="D6907" s="53">
        <v>1.2822</v>
      </c>
      <c r="E6907" s="55">
        <v>2.9999999999999997E-4</v>
      </c>
      <c r="F6907" s="53">
        <v>1.0048999999999999</v>
      </c>
      <c r="G6907" s="53">
        <v>1.2819</v>
      </c>
    </row>
    <row r="6908" spans="1:7" x14ac:dyDescent="0.15">
      <c r="A6908" s="52">
        <v>2865</v>
      </c>
      <c r="B6908" s="11" t="s">
        <v>3590</v>
      </c>
      <c r="C6908" s="52">
        <v>1.0057</v>
      </c>
      <c r="D6908" s="52">
        <v>1.0477000000000001</v>
      </c>
      <c r="E6908" s="54">
        <v>2.9999999999999997E-4</v>
      </c>
      <c r="F6908" s="52">
        <v>1.0054000000000001</v>
      </c>
      <c r="G6908" s="52">
        <v>1.0474000000000001</v>
      </c>
    </row>
    <row r="6909" spans="1:7" x14ac:dyDescent="0.15">
      <c r="A6909" s="53">
        <v>4720</v>
      </c>
      <c r="B6909" s="10" t="s">
        <v>3591</v>
      </c>
      <c r="C6909" s="53">
        <v>1.0057</v>
      </c>
      <c r="D6909" s="53">
        <v>1.0057</v>
      </c>
      <c r="E6909" s="55">
        <v>2.9999999999999997E-4</v>
      </c>
      <c r="F6909" s="53">
        <v>1.0054000000000001</v>
      </c>
      <c r="G6909" s="53">
        <v>1.0054000000000001</v>
      </c>
    </row>
    <row r="6910" spans="1:7" x14ac:dyDescent="0.15">
      <c r="A6910" s="52">
        <v>3607</v>
      </c>
      <c r="B6910" s="11" t="s">
        <v>1057</v>
      </c>
      <c r="C6910" s="52">
        <v>1.0057</v>
      </c>
      <c r="D6910" s="52">
        <v>1.0132000000000001</v>
      </c>
      <c r="E6910" s="54">
        <v>2.9999999999999997E-4</v>
      </c>
      <c r="F6910" s="52">
        <v>1.0054000000000001</v>
      </c>
      <c r="G6910" s="52">
        <v>1.0128999999999999</v>
      </c>
    </row>
    <row r="6911" spans="1:7" x14ac:dyDescent="0.15">
      <c r="A6911" s="53">
        <v>510810</v>
      </c>
      <c r="B6911" s="10" t="s">
        <v>3592</v>
      </c>
      <c r="C6911" s="53">
        <v>1.006</v>
      </c>
      <c r="D6911" s="53">
        <v>1.036</v>
      </c>
      <c r="E6911" s="55">
        <v>2.9999999999999997E-4</v>
      </c>
      <c r="F6911" s="53">
        <v>1.0057</v>
      </c>
      <c r="G6911" s="53">
        <v>1.0357000000000001</v>
      </c>
    </row>
    <row r="6912" spans="1:7" x14ac:dyDescent="0.15">
      <c r="A6912" s="52">
        <v>159920</v>
      </c>
      <c r="B6912" s="11" t="s">
        <v>3593</v>
      </c>
      <c r="C6912" s="52">
        <v>1.6769000000000001</v>
      </c>
      <c r="D6912" s="52">
        <v>1.6769000000000001</v>
      </c>
      <c r="E6912" s="54">
        <v>2.9999999999999997E-4</v>
      </c>
      <c r="F6912" s="52">
        <v>1.6763999999999999</v>
      </c>
      <c r="G6912" s="52">
        <v>1.6763999999999999</v>
      </c>
    </row>
    <row r="6913" spans="1:7" x14ac:dyDescent="0.15">
      <c r="A6913" s="53">
        <v>3278</v>
      </c>
      <c r="B6913" s="10" t="s">
        <v>3594</v>
      </c>
      <c r="C6913" s="53">
        <v>1.0068999999999999</v>
      </c>
      <c r="D6913" s="53">
        <v>1.0268999999999999</v>
      </c>
      <c r="E6913" s="55">
        <v>2.9999999999999997E-4</v>
      </c>
      <c r="F6913" s="53">
        <v>1.0065999999999999</v>
      </c>
      <c r="G6913" s="53">
        <v>1.0266</v>
      </c>
    </row>
    <row r="6914" spans="1:7" x14ac:dyDescent="0.15">
      <c r="A6914" s="52">
        <v>3995</v>
      </c>
      <c r="B6914" s="11" t="s">
        <v>3595</v>
      </c>
      <c r="C6914" s="52">
        <v>1.0073000000000001</v>
      </c>
      <c r="D6914" s="52">
        <v>1.0073000000000001</v>
      </c>
      <c r="E6914" s="54">
        <v>2.9999999999999997E-4</v>
      </c>
      <c r="F6914" s="52">
        <v>1.0069999999999999</v>
      </c>
      <c r="G6914" s="52">
        <v>1.0069999999999999</v>
      </c>
    </row>
    <row r="6915" spans="1:7" x14ac:dyDescent="0.15">
      <c r="A6915" s="53">
        <v>3162</v>
      </c>
      <c r="B6915" s="10" t="s">
        <v>1058</v>
      </c>
      <c r="C6915" s="53">
        <v>1.0078</v>
      </c>
      <c r="D6915" s="53">
        <v>1.0288999999999999</v>
      </c>
      <c r="E6915" s="55">
        <v>2.9999999999999997E-4</v>
      </c>
      <c r="F6915" s="53">
        <v>1.0075000000000001</v>
      </c>
      <c r="G6915" s="53">
        <v>1.0286</v>
      </c>
    </row>
    <row r="6916" spans="1:7" x14ac:dyDescent="0.15">
      <c r="A6916" s="52">
        <v>3277</v>
      </c>
      <c r="B6916" s="11" t="s">
        <v>3596</v>
      </c>
      <c r="C6916" s="52">
        <v>1.0088999999999999</v>
      </c>
      <c r="D6916" s="52">
        <v>1.0288999999999999</v>
      </c>
      <c r="E6916" s="54">
        <v>2.9999999999999997E-4</v>
      </c>
      <c r="F6916" s="52">
        <v>1.0085999999999999</v>
      </c>
      <c r="G6916" s="52">
        <v>1.0286</v>
      </c>
    </row>
    <row r="6917" spans="1:7" x14ac:dyDescent="0.15">
      <c r="A6917" s="53">
        <v>2027</v>
      </c>
      <c r="B6917" s="10" t="s">
        <v>3597</v>
      </c>
      <c r="C6917" s="53">
        <v>1.0092000000000001</v>
      </c>
      <c r="D6917" s="53">
        <v>1.0591999999999999</v>
      </c>
      <c r="E6917" s="55">
        <v>2.9999999999999997E-4</v>
      </c>
      <c r="F6917" s="53">
        <v>1.0088999999999999</v>
      </c>
      <c r="G6917" s="53">
        <v>1.0589</v>
      </c>
    </row>
    <row r="6918" spans="1:7" x14ac:dyDescent="0.15">
      <c r="A6918" s="52">
        <v>166903</v>
      </c>
      <c r="B6918" s="11" t="s">
        <v>3598</v>
      </c>
      <c r="C6918" s="52">
        <v>1.0093000000000001</v>
      </c>
      <c r="D6918" s="52">
        <v>1.3483000000000001</v>
      </c>
      <c r="E6918" s="54">
        <v>2.9999999999999997E-4</v>
      </c>
      <c r="F6918" s="52">
        <v>1.0089999999999999</v>
      </c>
      <c r="G6918" s="52">
        <v>1.3480000000000001</v>
      </c>
    </row>
    <row r="6919" spans="1:7" x14ac:dyDescent="0.15">
      <c r="A6919" s="53">
        <v>3163</v>
      </c>
      <c r="B6919" s="10" t="s">
        <v>1059</v>
      </c>
      <c r="C6919" s="53">
        <v>1.0104</v>
      </c>
      <c r="D6919" s="53">
        <v>1.0408999999999999</v>
      </c>
      <c r="E6919" s="55">
        <v>2.9999999999999997E-4</v>
      </c>
      <c r="F6919" s="53">
        <v>1.0101</v>
      </c>
      <c r="G6919" s="53">
        <v>1.0406</v>
      </c>
    </row>
    <row r="6920" spans="1:7" x14ac:dyDescent="0.15">
      <c r="A6920" s="52">
        <v>3194</v>
      </c>
      <c r="B6920" s="11" t="s">
        <v>3599</v>
      </c>
      <c r="C6920" s="52">
        <v>1.0106999999999999</v>
      </c>
      <c r="D6920" s="52">
        <v>1.0106999999999999</v>
      </c>
      <c r="E6920" s="54">
        <v>2.9999999999999997E-4</v>
      </c>
      <c r="F6920" s="52">
        <v>1.0104</v>
      </c>
      <c r="G6920" s="52">
        <v>1.0104</v>
      </c>
    </row>
    <row r="6921" spans="1:7" x14ac:dyDescent="0.15">
      <c r="A6921" s="53">
        <v>2008</v>
      </c>
      <c r="B6921" s="10" t="s">
        <v>1060</v>
      </c>
      <c r="C6921" s="53">
        <v>1.0122</v>
      </c>
      <c r="D6921" s="53">
        <v>1.05</v>
      </c>
      <c r="E6921" s="55">
        <v>2.9999999999999997E-4</v>
      </c>
      <c r="F6921" s="53">
        <v>1.0119</v>
      </c>
      <c r="G6921" s="53">
        <v>1.0497000000000001</v>
      </c>
    </row>
    <row r="6922" spans="1:7" x14ac:dyDescent="0.15">
      <c r="A6922" s="52">
        <v>4031</v>
      </c>
      <c r="B6922" s="11" t="s">
        <v>1061</v>
      </c>
      <c r="C6922" s="52">
        <v>1.0128999999999999</v>
      </c>
      <c r="D6922" s="52">
        <v>1.0128999999999999</v>
      </c>
      <c r="E6922" s="54">
        <v>2.9999999999999997E-4</v>
      </c>
      <c r="F6922" s="52">
        <v>1.0125999999999999</v>
      </c>
      <c r="G6922" s="52">
        <v>1.0125999999999999</v>
      </c>
    </row>
    <row r="6923" spans="1:7" x14ac:dyDescent="0.15">
      <c r="A6923" s="53">
        <v>2188</v>
      </c>
      <c r="B6923" s="10" t="s">
        <v>1062</v>
      </c>
      <c r="C6923" s="53">
        <v>1.0130999999999999</v>
      </c>
      <c r="D6923" s="53">
        <v>1.0418000000000001</v>
      </c>
      <c r="E6923" s="55">
        <v>2.9999999999999997E-4</v>
      </c>
      <c r="F6923" s="53">
        <v>1.0127999999999999</v>
      </c>
      <c r="G6923" s="53">
        <v>1.0415000000000001</v>
      </c>
    </row>
    <row r="6924" spans="1:7" x14ac:dyDescent="0.15">
      <c r="A6924" s="52">
        <v>519332</v>
      </c>
      <c r="B6924" s="11" t="s">
        <v>3600</v>
      </c>
      <c r="C6924" s="52">
        <v>1.0132000000000001</v>
      </c>
      <c r="D6924" s="52">
        <v>1.0402</v>
      </c>
      <c r="E6924" s="54">
        <v>2.9999999999999997E-4</v>
      </c>
      <c r="F6924" s="52">
        <v>1.0128999999999999</v>
      </c>
      <c r="G6924" s="52">
        <v>1.0399</v>
      </c>
    </row>
    <row r="6925" spans="1:7" x14ac:dyDescent="0.15">
      <c r="A6925" s="53">
        <v>4002</v>
      </c>
      <c r="B6925" s="10" t="s">
        <v>3601</v>
      </c>
      <c r="C6925" s="53">
        <v>1.0143</v>
      </c>
      <c r="D6925" s="53">
        <v>1.0243</v>
      </c>
      <c r="E6925" s="55">
        <v>2.9999999999999997E-4</v>
      </c>
      <c r="F6925" s="53">
        <v>1.014</v>
      </c>
      <c r="G6925" s="53">
        <v>1.024</v>
      </c>
    </row>
    <row r="6926" spans="1:7" x14ac:dyDescent="0.15">
      <c r="A6926" s="52">
        <v>4571</v>
      </c>
      <c r="B6926" s="11" t="s">
        <v>3602</v>
      </c>
      <c r="C6926" s="52">
        <v>1.0145999999999999</v>
      </c>
      <c r="D6926" s="52">
        <v>1.0145999999999999</v>
      </c>
      <c r="E6926" s="54">
        <v>2.9999999999999997E-4</v>
      </c>
      <c r="F6926" s="52">
        <v>1.0143</v>
      </c>
      <c r="G6926" s="52">
        <v>1.0143</v>
      </c>
    </row>
    <row r="6927" spans="1:7" x14ac:dyDescent="0.15">
      <c r="A6927" s="53">
        <v>3727</v>
      </c>
      <c r="B6927" s="10" t="s">
        <v>3603</v>
      </c>
      <c r="C6927" s="53">
        <v>1.0148999999999999</v>
      </c>
      <c r="D6927" s="53">
        <v>1.0148999999999999</v>
      </c>
      <c r="E6927" s="55">
        <v>2.9999999999999997E-4</v>
      </c>
      <c r="F6927" s="53">
        <v>1.0145999999999999</v>
      </c>
      <c r="G6927" s="53">
        <v>1.0145999999999999</v>
      </c>
    </row>
    <row r="6928" spans="1:7" x14ac:dyDescent="0.15">
      <c r="A6928" s="52">
        <v>4001</v>
      </c>
      <c r="B6928" s="11" t="s">
        <v>3604</v>
      </c>
      <c r="C6928" s="52">
        <v>1.0149999999999999</v>
      </c>
      <c r="D6928" s="52">
        <v>1.0269999999999999</v>
      </c>
      <c r="E6928" s="54">
        <v>2.9999999999999997E-4</v>
      </c>
      <c r="F6928" s="52">
        <v>1.0146999999999999</v>
      </c>
      <c r="G6928" s="52">
        <v>1.0266999999999999</v>
      </c>
    </row>
    <row r="6929" spans="1:7" x14ac:dyDescent="0.15">
      <c r="A6929" s="53">
        <v>3406</v>
      </c>
      <c r="B6929" s="10" t="s">
        <v>1063</v>
      </c>
      <c r="C6929" s="53">
        <v>1.0163</v>
      </c>
      <c r="D6929" s="53">
        <v>1.0163</v>
      </c>
      <c r="E6929" s="55">
        <v>2.9999999999999997E-4</v>
      </c>
      <c r="F6929" s="53">
        <v>1.016</v>
      </c>
      <c r="G6929" s="53">
        <v>1.016</v>
      </c>
    </row>
    <row r="6930" spans="1:7" x14ac:dyDescent="0.15">
      <c r="A6930" s="52">
        <v>3852</v>
      </c>
      <c r="B6930" s="11" t="s">
        <v>1064</v>
      </c>
      <c r="C6930" s="52">
        <v>1.0167999999999999</v>
      </c>
      <c r="D6930" s="52">
        <v>1.0167999999999999</v>
      </c>
      <c r="E6930" s="54">
        <v>2.9999999999999997E-4</v>
      </c>
      <c r="F6930" s="52">
        <v>1.0165</v>
      </c>
      <c r="G6930" s="52">
        <v>1.0165</v>
      </c>
    </row>
    <row r="6931" spans="1:7" x14ac:dyDescent="0.15">
      <c r="A6931" s="53">
        <v>4026</v>
      </c>
      <c r="B6931" s="10" t="s">
        <v>3605</v>
      </c>
      <c r="C6931" s="53">
        <v>1.018</v>
      </c>
      <c r="D6931" s="53">
        <v>1.018</v>
      </c>
      <c r="E6931" s="55">
        <v>2.9999999999999997E-4</v>
      </c>
      <c r="F6931" s="53">
        <v>1.0177</v>
      </c>
      <c r="G6931" s="53">
        <v>1.0177</v>
      </c>
    </row>
    <row r="6932" spans="1:7" x14ac:dyDescent="0.15">
      <c r="A6932" s="52">
        <v>5211</v>
      </c>
      <c r="B6932" s="11" t="s">
        <v>1065</v>
      </c>
      <c r="C6932" s="52">
        <v>1.0186999999999999</v>
      </c>
      <c r="D6932" s="52">
        <v>1.0186999999999999</v>
      </c>
      <c r="E6932" s="54">
        <v>2.9999999999999997E-4</v>
      </c>
      <c r="F6932" s="52">
        <v>1.0184</v>
      </c>
      <c r="G6932" s="52">
        <v>1.0184</v>
      </c>
    </row>
    <row r="6933" spans="1:7" x14ac:dyDescent="0.15">
      <c r="A6933" s="53">
        <v>3566</v>
      </c>
      <c r="B6933" s="10" t="s">
        <v>1066</v>
      </c>
      <c r="C6933" s="53">
        <v>1.0196000000000001</v>
      </c>
      <c r="D6933" s="53">
        <v>1.0196000000000001</v>
      </c>
      <c r="E6933" s="55">
        <v>2.9999999999999997E-4</v>
      </c>
      <c r="F6933" s="53">
        <v>1.0193000000000001</v>
      </c>
      <c r="G6933" s="53">
        <v>1.0193000000000001</v>
      </c>
    </row>
    <row r="6934" spans="1:7" x14ac:dyDescent="0.15">
      <c r="A6934" s="52">
        <v>4025</v>
      </c>
      <c r="B6934" s="11" t="s">
        <v>3606</v>
      </c>
      <c r="C6934" s="52">
        <v>1.0196000000000001</v>
      </c>
      <c r="D6934" s="52">
        <v>1.0196000000000001</v>
      </c>
      <c r="E6934" s="54">
        <v>2.9999999999999997E-4</v>
      </c>
      <c r="F6934" s="52">
        <v>1.0193000000000001</v>
      </c>
      <c r="G6934" s="52">
        <v>1.0193000000000001</v>
      </c>
    </row>
    <row r="6935" spans="1:7" x14ac:dyDescent="0.15">
      <c r="A6935" s="53">
        <v>4625</v>
      </c>
      <c r="B6935" s="10" t="s">
        <v>3607</v>
      </c>
      <c r="C6935" s="53">
        <v>1.0205</v>
      </c>
      <c r="D6935" s="53">
        <v>1.0205</v>
      </c>
      <c r="E6935" s="55">
        <v>2.9999999999999997E-4</v>
      </c>
      <c r="F6935" s="53">
        <v>1.0202</v>
      </c>
      <c r="G6935" s="53">
        <v>1.0202</v>
      </c>
    </row>
    <row r="6936" spans="1:7" x14ac:dyDescent="0.15">
      <c r="A6936" s="52">
        <v>4626</v>
      </c>
      <c r="B6936" s="11" t="s">
        <v>3608</v>
      </c>
      <c r="C6936" s="52">
        <v>1.0205</v>
      </c>
      <c r="D6936" s="52">
        <v>1.0205</v>
      </c>
      <c r="E6936" s="54">
        <v>2.9999999999999997E-4</v>
      </c>
      <c r="F6936" s="52">
        <v>1.0202</v>
      </c>
      <c r="G6936" s="52">
        <v>1.0202</v>
      </c>
    </row>
    <row r="6937" spans="1:7" x14ac:dyDescent="0.15">
      <c r="A6937" s="53">
        <v>2145</v>
      </c>
      <c r="B6937" s="10" t="s">
        <v>1067</v>
      </c>
      <c r="C6937" s="53">
        <v>1.0210999999999999</v>
      </c>
      <c r="D6937" s="53">
        <v>1.0210999999999999</v>
      </c>
      <c r="E6937" s="55">
        <v>2.9999999999999997E-4</v>
      </c>
      <c r="F6937" s="53">
        <v>1.0207999999999999</v>
      </c>
      <c r="G6937" s="53">
        <v>1.0207999999999999</v>
      </c>
    </row>
    <row r="6938" spans="1:7" x14ac:dyDescent="0.15">
      <c r="A6938" s="52">
        <v>3418</v>
      </c>
      <c r="B6938" s="11" t="s">
        <v>1068</v>
      </c>
      <c r="C6938" s="52">
        <v>1.0226</v>
      </c>
      <c r="D6938" s="52">
        <v>1.0226</v>
      </c>
      <c r="E6938" s="54">
        <v>2.9999999999999997E-4</v>
      </c>
      <c r="F6938" s="52">
        <v>1.0223</v>
      </c>
      <c r="G6938" s="52">
        <v>1.0223</v>
      </c>
    </row>
    <row r="6939" spans="1:7" x14ac:dyDescent="0.15">
      <c r="A6939" s="53">
        <v>5146</v>
      </c>
      <c r="B6939" s="10" t="s">
        <v>1069</v>
      </c>
      <c r="C6939" s="53">
        <v>1.0247999999999999</v>
      </c>
      <c r="D6939" s="53">
        <v>1.0247999999999999</v>
      </c>
      <c r="E6939" s="55">
        <v>2.9999999999999997E-4</v>
      </c>
      <c r="F6939" s="53">
        <v>1.0245</v>
      </c>
      <c r="G6939" s="53">
        <v>1.0245</v>
      </c>
    </row>
    <row r="6940" spans="1:7" x14ac:dyDescent="0.15">
      <c r="A6940" s="52">
        <v>490</v>
      </c>
      <c r="B6940" s="11" t="s">
        <v>3609</v>
      </c>
      <c r="C6940" s="52">
        <v>1.0253000000000001</v>
      </c>
      <c r="D6940" s="52">
        <v>1.1265000000000001</v>
      </c>
      <c r="E6940" s="54">
        <v>2.9999999999999997E-4</v>
      </c>
      <c r="F6940" s="52">
        <v>1.0249999999999999</v>
      </c>
      <c r="G6940" s="52">
        <v>1.1262000000000001</v>
      </c>
    </row>
    <row r="6941" spans="1:7" x14ac:dyDescent="0.15">
      <c r="A6941" s="53">
        <v>489</v>
      </c>
      <c r="B6941" s="10" t="s">
        <v>3610</v>
      </c>
      <c r="C6941" s="53">
        <v>1.0261</v>
      </c>
      <c r="D6941" s="53">
        <v>1.1431</v>
      </c>
      <c r="E6941" s="55">
        <v>2.9999999999999997E-4</v>
      </c>
      <c r="F6941" s="53">
        <v>1.0258</v>
      </c>
      <c r="G6941" s="53">
        <v>1.1428</v>
      </c>
    </row>
    <row r="6942" spans="1:7" x14ac:dyDescent="0.15">
      <c r="A6942" s="52">
        <v>4307</v>
      </c>
      <c r="B6942" s="11" t="s">
        <v>1070</v>
      </c>
      <c r="C6942" s="52">
        <v>1.0263</v>
      </c>
      <c r="D6942" s="52">
        <v>1.0358000000000001</v>
      </c>
      <c r="E6942" s="54">
        <v>2.9999999999999997E-4</v>
      </c>
      <c r="F6942" s="52">
        <v>1.026</v>
      </c>
      <c r="G6942" s="52">
        <v>1.0355000000000001</v>
      </c>
    </row>
    <row r="6943" spans="1:7" x14ac:dyDescent="0.15">
      <c r="A6943" s="53">
        <v>3546</v>
      </c>
      <c r="B6943" s="10" t="s">
        <v>1071</v>
      </c>
      <c r="C6943" s="53">
        <v>1.0264</v>
      </c>
      <c r="D6943" s="53">
        <v>1.0264</v>
      </c>
      <c r="E6943" s="55">
        <v>2.9999999999999997E-4</v>
      </c>
      <c r="F6943" s="53">
        <v>1.0261</v>
      </c>
      <c r="G6943" s="53">
        <v>1.0261</v>
      </c>
    </row>
    <row r="6944" spans="1:7" x14ac:dyDescent="0.15">
      <c r="A6944" s="52">
        <v>3380</v>
      </c>
      <c r="B6944" s="11" t="s">
        <v>3611</v>
      </c>
      <c r="C6944" s="52">
        <v>1.0273000000000001</v>
      </c>
      <c r="D6944" s="52">
        <v>1.0683</v>
      </c>
      <c r="E6944" s="54">
        <v>2.9999999999999997E-4</v>
      </c>
      <c r="F6944" s="52">
        <v>1.0269999999999999</v>
      </c>
      <c r="G6944" s="52">
        <v>1.0680000000000001</v>
      </c>
    </row>
    <row r="6945" spans="1:7" x14ac:dyDescent="0.15">
      <c r="A6945" s="53">
        <v>3379</v>
      </c>
      <c r="B6945" s="10" t="s">
        <v>3612</v>
      </c>
      <c r="C6945" s="53">
        <v>1.0276000000000001</v>
      </c>
      <c r="D6945" s="53">
        <v>1.0696000000000001</v>
      </c>
      <c r="E6945" s="55">
        <v>2.9999999999999997E-4</v>
      </c>
      <c r="F6945" s="53">
        <v>1.0273000000000001</v>
      </c>
      <c r="G6945" s="53">
        <v>1.0692999999999999</v>
      </c>
    </row>
    <row r="6946" spans="1:7" x14ac:dyDescent="0.15">
      <c r="A6946" s="52">
        <v>3833</v>
      </c>
      <c r="B6946" s="11" t="s">
        <v>1072</v>
      </c>
      <c r="C6946" s="52">
        <v>1.0284</v>
      </c>
      <c r="D6946" s="52">
        <v>1.0334000000000001</v>
      </c>
      <c r="E6946" s="54">
        <v>2.9999999999999997E-4</v>
      </c>
      <c r="F6946" s="52">
        <v>1.0281</v>
      </c>
      <c r="G6946" s="52">
        <v>1.0330999999999999</v>
      </c>
    </row>
    <row r="6947" spans="1:7" x14ac:dyDescent="0.15">
      <c r="A6947" s="53">
        <v>4489</v>
      </c>
      <c r="B6947" s="10" t="s">
        <v>1073</v>
      </c>
      <c r="C6947" s="53">
        <v>1.0308999999999999</v>
      </c>
      <c r="D6947" s="53">
        <v>1.0308999999999999</v>
      </c>
      <c r="E6947" s="55">
        <v>2.9999999999999997E-4</v>
      </c>
      <c r="F6947" s="53">
        <v>1.0306</v>
      </c>
      <c r="G6947" s="53">
        <v>1.0306</v>
      </c>
    </row>
    <row r="6948" spans="1:7" x14ac:dyDescent="0.15">
      <c r="A6948" s="52">
        <v>4730</v>
      </c>
      <c r="B6948" s="11" t="s">
        <v>1074</v>
      </c>
      <c r="C6948" s="52">
        <v>1.0347</v>
      </c>
      <c r="D6948" s="52">
        <v>1.0347</v>
      </c>
      <c r="E6948" s="54">
        <v>2.9999999999999997E-4</v>
      </c>
      <c r="F6948" s="52">
        <v>1.0344</v>
      </c>
      <c r="G6948" s="52">
        <v>1.0344</v>
      </c>
    </row>
    <row r="6949" spans="1:7" x14ac:dyDescent="0.15">
      <c r="A6949" s="53">
        <v>4406</v>
      </c>
      <c r="B6949" s="10" t="s">
        <v>3613</v>
      </c>
      <c r="C6949" s="53">
        <v>1.0381</v>
      </c>
      <c r="D6949" s="53">
        <v>1.0381</v>
      </c>
      <c r="E6949" s="55">
        <v>2.9999999999999997E-4</v>
      </c>
      <c r="F6949" s="53">
        <v>1.0378000000000001</v>
      </c>
      <c r="G6949" s="53">
        <v>1.0378000000000001</v>
      </c>
    </row>
    <row r="6950" spans="1:7" x14ac:dyDescent="0.15">
      <c r="A6950" s="52">
        <v>4405</v>
      </c>
      <c r="B6950" s="11" t="s">
        <v>3614</v>
      </c>
      <c r="C6950" s="52">
        <v>1.0386</v>
      </c>
      <c r="D6950" s="52">
        <v>1.0386</v>
      </c>
      <c r="E6950" s="54">
        <v>2.9999999999999997E-4</v>
      </c>
      <c r="F6950" s="52">
        <v>1.0383</v>
      </c>
      <c r="G6950" s="52">
        <v>1.0383</v>
      </c>
    </row>
    <row r="6951" spans="1:7" x14ac:dyDescent="0.15">
      <c r="A6951" s="53">
        <v>519627</v>
      </c>
      <c r="B6951" s="10" t="s">
        <v>3615</v>
      </c>
      <c r="C6951" s="53">
        <v>1.04</v>
      </c>
      <c r="D6951" s="53">
        <v>1.0780000000000001</v>
      </c>
      <c r="E6951" s="55">
        <v>2.9999999999999997E-4</v>
      </c>
      <c r="F6951" s="53">
        <v>1.0397000000000001</v>
      </c>
      <c r="G6951" s="53">
        <v>1.0777000000000001</v>
      </c>
    </row>
    <row r="6952" spans="1:7" x14ac:dyDescent="0.15">
      <c r="A6952" s="52">
        <v>519628</v>
      </c>
      <c r="B6952" s="11" t="s">
        <v>3616</v>
      </c>
      <c r="C6952" s="52">
        <v>1.0406</v>
      </c>
      <c r="D6952" s="52">
        <v>1.0895999999999999</v>
      </c>
      <c r="E6952" s="54">
        <v>2.9999999999999997E-4</v>
      </c>
      <c r="F6952" s="52">
        <v>1.0403</v>
      </c>
      <c r="G6952" s="52">
        <v>1.0892999999999999</v>
      </c>
    </row>
    <row r="6953" spans="1:7" x14ac:dyDescent="0.15">
      <c r="A6953" s="53">
        <v>1414</v>
      </c>
      <c r="B6953" s="10" t="s">
        <v>3617</v>
      </c>
      <c r="C6953" s="53">
        <v>1.0488999999999999</v>
      </c>
      <c r="D6953" s="53">
        <v>1.0989</v>
      </c>
      <c r="E6953" s="55">
        <v>2.9999999999999997E-4</v>
      </c>
      <c r="F6953" s="53">
        <v>1.0486</v>
      </c>
      <c r="G6953" s="53">
        <v>1.0986</v>
      </c>
    </row>
    <row r="6954" spans="1:7" x14ac:dyDescent="0.15">
      <c r="A6954" s="52">
        <v>420002</v>
      </c>
      <c r="B6954" s="11" t="s">
        <v>3618</v>
      </c>
      <c r="C6954" s="52">
        <v>1.0494000000000001</v>
      </c>
      <c r="D6954" s="52">
        <v>1.4993000000000001</v>
      </c>
      <c r="E6954" s="54">
        <v>2.9999999999999997E-4</v>
      </c>
      <c r="F6954" s="52">
        <v>1.0490999999999999</v>
      </c>
      <c r="G6954" s="52">
        <v>1.4990000000000001</v>
      </c>
    </row>
    <row r="6955" spans="1:7" x14ac:dyDescent="0.15">
      <c r="A6955" s="53">
        <v>2533</v>
      </c>
      <c r="B6955" s="10" t="s">
        <v>3619</v>
      </c>
      <c r="C6955" s="53">
        <v>1.0503</v>
      </c>
      <c r="D6955" s="53">
        <v>1.2103999999999999</v>
      </c>
      <c r="E6955" s="55">
        <v>2.9999999999999997E-4</v>
      </c>
      <c r="F6955" s="53">
        <v>1.05</v>
      </c>
      <c r="G6955" s="53">
        <v>1.2101</v>
      </c>
    </row>
    <row r="6956" spans="1:7" x14ac:dyDescent="0.15">
      <c r="A6956" s="52">
        <v>410005</v>
      </c>
      <c r="B6956" s="11" t="s">
        <v>3620</v>
      </c>
      <c r="C6956" s="52">
        <v>1.7747999999999999</v>
      </c>
      <c r="D6956" s="52">
        <v>2.0568</v>
      </c>
      <c r="E6956" s="54">
        <v>2.9999999999999997E-4</v>
      </c>
      <c r="F6956" s="52">
        <v>1.7743</v>
      </c>
      <c r="G6956" s="52">
        <v>2.0562999999999998</v>
      </c>
    </row>
    <row r="6957" spans="1:7" x14ac:dyDescent="0.15">
      <c r="A6957" s="53">
        <v>166004</v>
      </c>
      <c r="B6957" s="10" t="s">
        <v>3621</v>
      </c>
      <c r="C6957" s="53">
        <v>1.0651999999999999</v>
      </c>
      <c r="D6957" s="53">
        <v>1.3472</v>
      </c>
      <c r="E6957" s="55">
        <v>2.9999999999999997E-4</v>
      </c>
      <c r="F6957" s="53">
        <v>1.0649</v>
      </c>
      <c r="G6957" s="53">
        <v>1.3469</v>
      </c>
    </row>
    <row r="6958" spans="1:7" x14ac:dyDescent="0.15">
      <c r="A6958" s="52">
        <v>3225</v>
      </c>
      <c r="B6958" s="11" t="s">
        <v>3622</v>
      </c>
      <c r="C6958" s="52">
        <v>1.07</v>
      </c>
      <c r="D6958" s="52">
        <v>1.07</v>
      </c>
      <c r="E6958" s="54">
        <v>2.9999999999999997E-4</v>
      </c>
      <c r="F6958" s="52">
        <v>1.0697000000000001</v>
      </c>
      <c r="G6958" s="52">
        <v>1.0697000000000001</v>
      </c>
    </row>
    <row r="6959" spans="1:7" x14ac:dyDescent="0.15">
      <c r="A6959" s="53">
        <v>166003</v>
      </c>
      <c r="B6959" s="10" t="s">
        <v>3623</v>
      </c>
      <c r="C6959" s="53">
        <v>1.0745</v>
      </c>
      <c r="D6959" s="53">
        <v>1.3879999999999999</v>
      </c>
      <c r="E6959" s="55">
        <v>2.9999999999999997E-4</v>
      </c>
      <c r="F6959" s="53">
        <v>1.0742</v>
      </c>
      <c r="G6959" s="53">
        <v>1.3876999999999999</v>
      </c>
    </row>
    <row r="6960" spans="1:7" x14ac:dyDescent="0.15">
      <c r="A6960" s="52">
        <v>2018</v>
      </c>
      <c r="B6960" s="11" t="s">
        <v>3624</v>
      </c>
      <c r="C6960" s="52">
        <v>1.075</v>
      </c>
      <c r="D6960" s="52">
        <v>1.0963000000000001</v>
      </c>
      <c r="E6960" s="54">
        <v>2.9999999999999997E-4</v>
      </c>
      <c r="F6960" s="52">
        <v>1.0747</v>
      </c>
      <c r="G6960" s="52">
        <v>1.0960000000000001</v>
      </c>
    </row>
    <row r="6961" spans="1:7" x14ac:dyDescent="0.15">
      <c r="A6961" s="53">
        <v>519626</v>
      </c>
      <c r="B6961" s="10" t="s">
        <v>3625</v>
      </c>
      <c r="C6961" s="53">
        <v>1.0774999999999999</v>
      </c>
      <c r="D6961" s="53">
        <v>1.0774999999999999</v>
      </c>
      <c r="E6961" s="55">
        <v>2.9999999999999997E-4</v>
      </c>
      <c r="F6961" s="53">
        <v>1.0771999999999999</v>
      </c>
      <c r="G6961" s="53">
        <v>1.0771999999999999</v>
      </c>
    </row>
    <row r="6962" spans="1:7" x14ac:dyDescent="0.15">
      <c r="A6962" s="52">
        <v>511230</v>
      </c>
      <c r="B6962" s="11" t="s">
        <v>3626</v>
      </c>
      <c r="C6962" s="52">
        <v>100.5946</v>
      </c>
      <c r="D6962" s="52">
        <v>1.0328999999999999</v>
      </c>
      <c r="E6962" s="54">
        <v>2.9999999999999997E-4</v>
      </c>
      <c r="F6962" s="52">
        <v>100.56659999999999</v>
      </c>
      <c r="G6962" s="52">
        <v>1.0327</v>
      </c>
    </row>
    <row r="6963" spans="1:7" ht="31" x14ac:dyDescent="0.15">
      <c r="A6963" s="53">
        <v>2935</v>
      </c>
      <c r="B6963" s="10" t="s">
        <v>3627</v>
      </c>
      <c r="C6963" s="53">
        <v>1.0795999999999999</v>
      </c>
      <c r="D6963" s="53">
        <v>1.0795999999999999</v>
      </c>
      <c r="E6963" s="55">
        <v>2.9999999999999997E-4</v>
      </c>
      <c r="F6963" s="53">
        <v>1.0792999999999999</v>
      </c>
      <c r="G6963" s="53">
        <v>1.0792999999999999</v>
      </c>
    </row>
    <row r="6964" spans="1:7" x14ac:dyDescent="0.15">
      <c r="A6964" s="52">
        <v>519625</v>
      </c>
      <c r="B6964" s="11" t="s">
        <v>3628</v>
      </c>
      <c r="C6964" s="52">
        <v>1.0798000000000001</v>
      </c>
      <c r="D6964" s="52">
        <v>1.0798000000000001</v>
      </c>
      <c r="E6964" s="54">
        <v>2.9999999999999997E-4</v>
      </c>
      <c r="F6964" s="52">
        <v>1.0794999999999999</v>
      </c>
      <c r="G6964" s="52">
        <v>1.0794999999999999</v>
      </c>
    </row>
    <row r="6965" spans="1:7" x14ac:dyDescent="0.15">
      <c r="A6965" s="53">
        <v>410004</v>
      </c>
      <c r="B6965" s="10" t="s">
        <v>3629</v>
      </c>
      <c r="C6965" s="53">
        <v>1.8006</v>
      </c>
      <c r="D6965" s="53">
        <v>2.1126</v>
      </c>
      <c r="E6965" s="55">
        <v>2.9999999999999997E-4</v>
      </c>
      <c r="F6965" s="53">
        <v>1.8001</v>
      </c>
      <c r="G6965" s="53">
        <v>2.1120999999999999</v>
      </c>
    </row>
    <row r="6966" spans="1:7" x14ac:dyDescent="0.15">
      <c r="A6966" s="52">
        <v>4118</v>
      </c>
      <c r="B6966" s="11" t="s">
        <v>1075</v>
      </c>
      <c r="C6966" s="52">
        <v>1.0828</v>
      </c>
      <c r="D6966" s="52">
        <v>1.0959000000000001</v>
      </c>
      <c r="E6966" s="54">
        <v>2.9999999999999997E-4</v>
      </c>
      <c r="F6966" s="52">
        <v>1.0825</v>
      </c>
      <c r="G6966" s="52">
        <v>1.0955999999999999</v>
      </c>
    </row>
    <row r="6967" spans="1:7" x14ac:dyDescent="0.15">
      <c r="A6967" s="53">
        <v>3276</v>
      </c>
      <c r="B6967" s="10" t="s">
        <v>3630</v>
      </c>
      <c r="C6967" s="53">
        <v>1.0873999999999999</v>
      </c>
      <c r="D6967" s="53">
        <v>1.0873999999999999</v>
      </c>
      <c r="E6967" s="55">
        <v>2.9999999999999997E-4</v>
      </c>
      <c r="F6967" s="53">
        <v>1.0871</v>
      </c>
      <c r="G6967" s="53">
        <v>1.0871</v>
      </c>
    </row>
    <row r="6968" spans="1:7" x14ac:dyDescent="0.15">
      <c r="A6968" s="52">
        <v>3275</v>
      </c>
      <c r="B6968" s="11" t="s">
        <v>3631</v>
      </c>
      <c r="C6968" s="52">
        <v>1.0940000000000001</v>
      </c>
      <c r="D6968" s="52">
        <v>1.0940000000000001</v>
      </c>
      <c r="E6968" s="54">
        <v>2.9999999999999997E-4</v>
      </c>
      <c r="F6968" s="52">
        <v>1.0936999999999999</v>
      </c>
      <c r="G6968" s="52">
        <v>1.0936999999999999</v>
      </c>
    </row>
    <row r="6969" spans="1:7" x14ac:dyDescent="0.15">
      <c r="A6969" s="53">
        <v>519187</v>
      </c>
      <c r="B6969" s="10" t="s">
        <v>3632</v>
      </c>
      <c r="C6969" s="53">
        <v>1.0967</v>
      </c>
      <c r="D6969" s="53">
        <v>1.5166999999999999</v>
      </c>
      <c r="E6969" s="55">
        <v>2.9999999999999997E-4</v>
      </c>
      <c r="F6969" s="53">
        <v>1.0964</v>
      </c>
      <c r="G6969" s="53">
        <v>1.5164</v>
      </c>
    </row>
    <row r="6970" spans="1:7" x14ac:dyDescent="0.15">
      <c r="A6970" s="52">
        <v>3698</v>
      </c>
      <c r="B6970" s="11" t="s">
        <v>3633</v>
      </c>
      <c r="C6970" s="52">
        <v>1.0969</v>
      </c>
      <c r="D6970" s="52">
        <v>1.0969</v>
      </c>
      <c r="E6970" s="54">
        <v>2.9999999999999997E-4</v>
      </c>
      <c r="F6970" s="52">
        <v>1.0966</v>
      </c>
      <c r="G6970" s="52">
        <v>1.0966</v>
      </c>
    </row>
    <row r="6971" spans="1:7" x14ac:dyDescent="0.15">
      <c r="A6971" s="53">
        <v>161902</v>
      </c>
      <c r="B6971" s="10" t="s">
        <v>1076</v>
      </c>
      <c r="C6971" s="53">
        <v>1.1013999999999999</v>
      </c>
      <c r="D6971" s="53">
        <v>2.1318999999999999</v>
      </c>
      <c r="E6971" s="55">
        <v>2.9999999999999997E-4</v>
      </c>
      <c r="F6971" s="53">
        <v>1.1011</v>
      </c>
      <c r="G6971" s="53">
        <v>2.1316000000000002</v>
      </c>
    </row>
    <row r="6972" spans="1:7" x14ac:dyDescent="0.15">
      <c r="A6972" s="52">
        <v>3029</v>
      </c>
      <c r="B6972" s="11" t="s">
        <v>3634</v>
      </c>
      <c r="C6972" s="52">
        <v>1.1057999999999999</v>
      </c>
      <c r="D6972" s="52">
        <v>1.1057999999999999</v>
      </c>
      <c r="E6972" s="54">
        <v>2.9999999999999997E-4</v>
      </c>
      <c r="F6972" s="52">
        <v>1.1054999999999999</v>
      </c>
      <c r="G6972" s="52">
        <v>1.1054999999999999</v>
      </c>
    </row>
    <row r="6973" spans="1:7" x14ac:dyDescent="0.15">
      <c r="A6973" s="53">
        <v>110002</v>
      </c>
      <c r="B6973" s="10" t="s">
        <v>1077</v>
      </c>
      <c r="C6973" s="53">
        <v>3.698</v>
      </c>
      <c r="D6973" s="53">
        <v>5.4409999999999998</v>
      </c>
      <c r="E6973" s="55">
        <v>2.9999999999999997E-4</v>
      </c>
      <c r="F6973" s="53">
        <v>3.6970000000000001</v>
      </c>
      <c r="G6973" s="53">
        <v>5.44</v>
      </c>
    </row>
    <row r="6974" spans="1:7" x14ac:dyDescent="0.15">
      <c r="A6974" s="52">
        <v>3028</v>
      </c>
      <c r="B6974" s="11" t="s">
        <v>3635</v>
      </c>
      <c r="C6974" s="52">
        <v>1.1128</v>
      </c>
      <c r="D6974" s="52">
        <v>1.1128</v>
      </c>
      <c r="E6974" s="54">
        <v>2.9999999999999997E-4</v>
      </c>
      <c r="F6974" s="52">
        <v>1.1125</v>
      </c>
      <c r="G6974" s="52">
        <v>1.1125</v>
      </c>
    </row>
    <row r="6975" spans="1:7" x14ac:dyDescent="0.15">
      <c r="A6975" s="53">
        <v>519186</v>
      </c>
      <c r="B6975" s="10" t="s">
        <v>3636</v>
      </c>
      <c r="C6975" s="53">
        <v>1.1140000000000001</v>
      </c>
      <c r="D6975" s="53">
        <v>1.554</v>
      </c>
      <c r="E6975" s="55">
        <v>2.9999999999999997E-4</v>
      </c>
      <c r="F6975" s="53">
        <v>1.1136999999999999</v>
      </c>
      <c r="G6975" s="53">
        <v>1.5537000000000001</v>
      </c>
    </row>
    <row r="6976" spans="1:7" x14ac:dyDescent="0.15">
      <c r="A6976" s="52">
        <v>2035</v>
      </c>
      <c r="B6976" s="11" t="s">
        <v>3637</v>
      </c>
      <c r="C6976" s="52">
        <v>1.1680999999999999</v>
      </c>
      <c r="D6976" s="52">
        <v>1.6480999999999999</v>
      </c>
      <c r="E6976" s="54">
        <v>2.9999999999999997E-4</v>
      </c>
      <c r="F6976" s="52">
        <v>1.1677999999999999</v>
      </c>
      <c r="G6976" s="52">
        <v>1.6477999999999999</v>
      </c>
    </row>
    <row r="6977" spans="1:7" x14ac:dyDescent="0.15">
      <c r="A6977" s="53">
        <v>750005</v>
      </c>
      <c r="B6977" s="10" t="s">
        <v>3638</v>
      </c>
      <c r="C6977" s="53">
        <v>1.1698</v>
      </c>
      <c r="D6977" s="53">
        <v>1.6497999999999999</v>
      </c>
      <c r="E6977" s="55">
        <v>2.9999999999999997E-4</v>
      </c>
      <c r="F6977" s="53">
        <v>1.1695</v>
      </c>
      <c r="G6977" s="53">
        <v>1.6495</v>
      </c>
    </row>
    <row r="6978" spans="1:7" x14ac:dyDescent="0.15">
      <c r="A6978" s="52">
        <v>163407</v>
      </c>
      <c r="B6978" s="11" t="s">
        <v>3639</v>
      </c>
      <c r="C6978" s="52">
        <v>1.9514</v>
      </c>
      <c r="D6978" s="52">
        <v>1.9514</v>
      </c>
      <c r="E6978" s="54">
        <v>2.9999999999999997E-4</v>
      </c>
      <c r="F6978" s="52">
        <v>1.9509000000000001</v>
      </c>
      <c r="G6978" s="52">
        <v>1.9509000000000001</v>
      </c>
    </row>
    <row r="6979" spans="1:7" x14ac:dyDescent="0.15">
      <c r="A6979" s="53">
        <v>54</v>
      </c>
      <c r="B6979" s="10" t="s">
        <v>1078</v>
      </c>
      <c r="C6979" s="53">
        <v>1.1791</v>
      </c>
      <c r="D6979" s="53">
        <v>1.2990999999999999</v>
      </c>
      <c r="E6979" s="55">
        <v>2.9999999999999997E-4</v>
      </c>
      <c r="F6979" s="53">
        <v>1.1788000000000001</v>
      </c>
      <c r="G6979" s="53">
        <v>1.2988</v>
      </c>
    </row>
    <row r="6980" spans="1:7" x14ac:dyDescent="0.15">
      <c r="A6980" s="52">
        <v>3453</v>
      </c>
      <c r="B6980" s="11" t="s">
        <v>3640</v>
      </c>
      <c r="C6980" s="52">
        <v>1.2019</v>
      </c>
      <c r="D6980" s="52">
        <v>1.3105</v>
      </c>
      <c r="E6980" s="54">
        <v>2.0000000000000001E-4</v>
      </c>
      <c r="F6980" s="52">
        <v>1.2016</v>
      </c>
      <c r="G6980" s="52">
        <v>1.3102</v>
      </c>
    </row>
    <row r="6981" spans="1:7" x14ac:dyDescent="0.15">
      <c r="A6981" s="53">
        <v>3452</v>
      </c>
      <c r="B6981" s="10" t="s">
        <v>3641</v>
      </c>
      <c r="C6981" s="53">
        <v>1.2081</v>
      </c>
      <c r="D6981" s="53">
        <v>1.3202</v>
      </c>
      <c r="E6981" s="55">
        <v>2.0000000000000001E-4</v>
      </c>
      <c r="F6981" s="53">
        <v>1.2078</v>
      </c>
      <c r="G6981" s="53">
        <v>1.3199000000000001</v>
      </c>
    </row>
    <row r="6982" spans="1:7" x14ac:dyDescent="0.15">
      <c r="A6982" s="52">
        <v>71</v>
      </c>
      <c r="B6982" s="11" t="s">
        <v>3642</v>
      </c>
      <c r="C6982" s="52">
        <v>1.621</v>
      </c>
      <c r="D6982" s="52">
        <v>1.621</v>
      </c>
      <c r="E6982" s="54">
        <v>2.0000000000000001E-4</v>
      </c>
      <c r="F6982" s="52">
        <v>1.6206</v>
      </c>
      <c r="G6982" s="52">
        <v>1.6206</v>
      </c>
    </row>
    <row r="6983" spans="1:7" x14ac:dyDescent="0.15">
      <c r="A6983" s="53">
        <v>3996</v>
      </c>
      <c r="B6983" s="10" t="s">
        <v>3643</v>
      </c>
      <c r="C6983" s="53">
        <v>1.2165999999999999</v>
      </c>
      <c r="D6983" s="53">
        <v>1.2165999999999999</v>
      </c>
      <c r="E6983" s="55">
        <v>2.0000000000000001E-4</v>
      </c>
      <c r="F6983" s="53">
        <v>1.2162999999999999</v>
      </c>
      <c r="G6983" s="53">
        <v>1.2162999999999999</v>
      </c>
    </row>
    <row r="6984" spans="1:7" x14ac:dyDescent="0.15">
      <c r="A6984" s="52">
        <v>1331</v>
      </c>
      <c r="B6984" s="11" t="s">
        <v>3644</v>
      </c>
      <c r="C6984" s="52">
        <v>1.2278</v>
      </c>
      <c r="D6984" s="52">
        <v>1.2591000000000001</v>
      </c>
      <c r="E6984" s="54">
        <v>2.0000000000000001E-4</v>
      </c>
      <c r="F6984" s="52">
        <v>1.2275</v>
      </c>
      <c r="G6984" s="52">
        <v>1.2587999999999999</v>
      </c>
    </row>
    <row r="6985" spans="1:7" x14ac:dyDescent="0.15">
      <c r="A6985" s="53">
        <v>1310</v>
      </c>
      <c r="B6985" s="10" t="s">
        <v>1079</v>
      </c>
      <c r="C6985" s="53">
        <v>1.2363</v>
      </c>
      <c r="D6985" s="53">
        <v>1.2363</v>
      </c>
      <c r="E6985" s="55">
        <v>2.0000000000000001E-4</v>
      </c>
      <c r="F6985" s="53">
        <v>1.236</v>
      </c>
      <c r="G6985" s="53">
        <v>1.236</v>
      </c>
    </row>
    <row r="6986" spans="1:7" x14ac:dyDescent="0.15">
      <c r="A6986" s="52">
        <v>519188</v>
      </c>
      <c r="B6986" s="11" t="s">
        <v>3645</v>
      </c>
      <c r="C6986" s="52">
        <v>1.2747999999999999</v>
      </c>
      <c r="D6986" s="52">
        <v>1.2747999999999999</v>
      </c>
      <c r="E6986" s="54">
        <v>2.0000000000000001E-4</v>
      </c>
      <c r="F6986" s="52">
        <v>1.2745</v>
      </c>
      <c r="G6986" s="52">
        <v>1.2745</v>
      </c>
    </row>
    <row r="6987" spans="1:7" x14ac:dyDescent="0.15">
      <c r="A6987" s="53">
        <v>580001</v>
      </c>
      <c r="B6987" s="10" t="s">
        <v>1080</v>
      </c>
      <c r="C6987" s="53">
        <v>0.85160000000000002</v>
      </c>
      <c r="D6987" s="53">
        <v>2.5716000000000001</v>
      </c>
      <c r="E6987" s="55">
        <v>2.0000000000000001E-4</v>
      </c>
      <c r="F6987" s="53">
        <v>0.85140000000000005</v>
      </c>
      <c r="G6987" s="53">
        <v>2.5714000000000001</v>
      </c>
    </row>
    <row r="6988" spans="1:7" x14ac:dyDescent="0.15">
      <c r="A6988" s="52">
        <v>2045</v>
      </c>
      <c r="B6988" s="11" t="s">
        <v>3646</v>
      </c>
      <c r="C6988" s="52">
        <v>1.2782</v>
      </c>
      <c r="D6988" s="52">
        <v>1.2782</v>
      </c>
      <c r="E6988" s="54">
        <v>2.0000000000000001E-4</v>
      </c>
      <c r="F6988" s="52">
        <v>1.2779</v>
      </c>
      <c r="G6988" s="52">
        <v>1.2779</v>
      </c>
    </row>
    <row r="6989" spans="1:7" x14ac:dyDescent="0.15">
      <c r="A6989" s="53">
        <v>1113</v>
      </c>
      <c r="B6989" s="10" t="s">
        <v>3647</v>
      </c>
      <c r="C6989" s="53">
        <v>0.87039999999999995</v>
      </c>
      <c r="D6989" s="53">
        <v>0.87039999999999995</v>
      </c>
      <c r="E6989" s="55">
        <v>2.0000000000000001E-4</v>
      </c>
      <c r="F6989" s="53">
        <v>0.87019999999999997</v>
      </c>
      <c r="G6989" s="53">
        <v>0.87019999999999997</v>
      </c>
    </row>
    <row r="6990" spans="1:7" x14ac:dyDescent="0.15">
      <c r="A6990" s="52">
        <v>161908</v>
      </c>
      <c r="B6990" s="11" t="s">
        <v>3648</v>
      </c>
      <c r="C6990" s="52">
        <v>0.89849999999999997</v>
      </c>
      <c r="D6990" s="52">
        <v>1.4984</v>
      </c>
      <c r="E6990" s="54">
        <v>2.0000000000000001E-4</v>
      </c>
      <c r="F6990" s="52">
        <v>0.89829999999999999</v>
      </c>
      <c r="G6990" s="52">
        <v>1.4981</v>
      </c>
    </row>
    <row r="6991" spans="1:7" x14ac:dyDescent="0.15">
      <c r="A6991" s="53">
        <v>159953</v>
      </c>
      <c r="B6991" s="10" t="s">
        <v>3649</v>
      </c>
      <c r="C6991" s="53">
        <v>0.95820000000000005</v>
      </c>
      <c r="D6991" s="53">
        <v>0.95820000000000005</v>
      </c>
      <c r="E6991" s="55">
        <v>2.0000000000000001E-4</v>
      </c>
      <c r="F6991" s="53">
        <v>0.95799999999999996</v>
      </c>
      <c r="G6991" s="53">
        <v>0.95799999999999996</v>
      </c>
    </row>
    <row r="6992" spans="1:7" x14ac:dyDescent="0.15">
      <c r="A6992" s="52">
        <v>3736</v>
      </c>
      <c r="B6992" s="11" t="s">
        <v>1081</v>
      </c>
      <c r="C6992" s="52">
        <v>0.96879999999999999</v>
      </c>
      <c r="D6992" s="52">
        <v>0.96879999999999999</v>
      </c>
      <c r="E6992" s="54">
        <v>2.0000000000000001E-4</v>
      </c>
      <c r="F6992" s="52">
        <v>0.96860000000000002</v>
      </c>
      <c r="G6992" s="52">
        <v>0.96860000000000002</v>
      </c>
    </row>
    <row r="6993" spans="1:7" x14ac:dyDescent="0.15">
      <c r="A6993" s="53">
        <v>4086</v>
      </c>
      <c r="B6993" s="10" t="s">
        <v>3650</v>
      </c>
      <c r="C6993" s="53">
        <v>0.97089999999999999</v>
      </c>
      <c r="D6993" s="53">
        <v>0.97089999999999999</v>
      </c>
      <c r="E6993" s="55">
        <v>2.0000000000000001E-4</v>
      </c>
      <c r="F6993" s="53">
        <v>0.97070000000000001</v>
      </c>
      <c r="G6993" s="53">
        <v>0.97070000000000001</v>
      </c>
    </row>
    <row r="6994" spans="1:7" x14ac:dyDescent="0.15">
      <c r="A6994" s="52">
        <v>2724</v>
      </c>
      <c r="B6994" s="11" t="s">
        <v>3651</v>
      </c>
      <c r="C6994" s="52">
        <v>0.97230000000000005</v>
      </c>
      <c r="D6994" s="52">
        <v>0.97230000000000005</v>
      </c>
      <c r="E6994" s="54">
        <v>2.0000000000000001E-4</v>
      </c>
      <c r="F6994" s="52">
        <v>0.97209999999999996</v>
      </c>
      <c r="G6994" s="52">
        <v>0.97209999999999996</v>
      </c>
    </row>
    <row r="6995" spans="1:7" x14ac:dyDescent="0.15">
      <c r="A6995" s="53">
        <v>3723</v>
      </c>
      <c r="B6995" s="10" t="s">
        <v>3652</v>
      </c>
      <c r="C6995" s="53">
        <v>0.97929999999999995</v>
      </c>
      <c r="D6995" s="53">
        <v>0.97929999999999995</v>
      </c>
      <c r="E6995" s="55">
        <v>2.0000000000000001E-4</v>
      </c>
      <c r="F6995" s="53">
        <v>0.97909999999999997</v>
      </c>
      <c r="G6995" s="53">
        <v>0.97909999999999997</v>
      </c>
    </row>
    <row r="6996" spans="1:7" x14ac:dyDescent="0.15">
      <c r="A6996" s="52">
        <v>3021</v>
      </c>
      <c r="B6996" s="11" t="s">
        <v>1082</v>
      </c>
      <c r="C6996" s="52">
        <v>0.98280000000000001</v>
      </c>
      <c r="D6996" s="52">
        <v>0.98280000000000001</v>
      </c>
      <c r="E6996" s="54">
        <v>2.0000000000000001E-4</v>
      </c>
      <c r="F6996" s="52">
        <v>0.98260000000000003</v>
      </c>
      <c r="G6996" s="52">
        <v>0.98260000000000003</v>
      </c>
    </row>
    <row r="6997" spans="1:7" x14ac:dyDescent="0.15">
      <c r="A6997" s="53">
        <v>3213</v>
      </c>
      <c r="B6997" s="10" t="s">
        <v>1083</v>
      </c>
      <c r="C6997" s="53">
        <v>0.98880000000000001</v>
      </c>
      <c r="D6997" s="53">
        <v>0.98880000000000001</v>
      </c>
      <c r="E6997" s="55">
        <v>2.0000000000000001E-4</v>
      </c>
      <c r="F6997" s="53">
        <v>0.98860000000000003</v>
      </c>
      <c r="G6997" s="53">
        <v>0.98860000000000003</v>
      </c>
    </row>
    <row r="6998" spans="1:7" x14ac:dyDescent="0.15">
      <c r="A6998" s="52">
        <v>519937</v>
      </c>
      <c r="B6998" s="11" t="s">
        <v>1084</v>
      </c>
      <c r="C6998" s="52">
        <v>0.99060000000000004</v>
      </c>
      <c r="D6998" s="52">
        <v>0.99060000000000004</v>
      </c>
      <c r="E6998" s="54">
        <v>2.0000000000000001E-4</v>
      </c>
      <c r="F6998" s="52">
        <v>0.99039999999999995</v>
      </c>
      <c r="G6998" s="52">
        <v>0.99039999999999995</v>
      </c>
    </row>
    <row r="6999" spans="1:7" x14ac:dyDescent="0.15">
      <c r="A6999" s="53">
        <v>2991</v>
      </c>
      <c r="B6999" s="10" t="s">
        <v>1085</v>
      </c>
      <c r="C6999" s="53">
        <v>0.99529999999999996</v>
      </c>
      <c r="D6999" s="53">
        <v>0.99529999999999996</v>
      </c>
      <c r="E6999" s="55">
        <v>2.0000000000000001E-4</v>
      </c>
      <c r="F6999" s="53">
        <v>0.99509999999999998</v>
      </c>
      <c r="G6999" s="53">
        <v>0.99509999999999998</v>
      </c>
    </row>
    <row r="7000" spans="1:7" x14ac:dyDescent="0.15">
      <c r="A7000" s="52">
        <v>3148</v>
      </c>
      <c r="B7000" s="11" t="s">
        <v>3653</v>
      </c>
      <c r="C7000" s="52">
        <v>0.99819999999999998</v>
      </c>
      <c r="D7000" s="52">
        <v>0.99819999999999998</v>
      </c>
      <c r="E7000" s="54">
        <v>2.0000000000000001E-4</v>
      </c>
      <c r="F7000" s="52">
        <v>0.998</v>
      </c>
      <c r="G7000" s="52">
        <v>0.998</v>
      </c>
    </row>
    <row r="7001" spans="1:7" ht="32" x14ac:dyDescent="0.15">
      <c r="A7001" s="53">
        <v>3934</v>
      </c>
      <c r="B7001" s="10" t="s">
        <v>3654</v>
      </c>
      <c r="C7001" s="53">
        <v>0.99829999999999997</v>
      </c>
      <c r="D7001" s="53">
        <v>0.99829999999999997</v>
      </c>
      <c r="E7001" s="55">
        <v>2.0000000000000001E-4</v>
      </c>
      <c r="F7001" s="53">
        <v>0.99809999999999999</v>
      </c>
      <c r="G7001" s="53">
        <v>0.99809999999999999</v>
      </c>
    </row>
    <row r="7002" spans="1:7" x14ac:dyDescent="0.15">
      <c r="A7002" s="52">
        <v>5144</v>
      </c>
      <c r="B7002" s="11" t="s">
        <v>3655</v>
      </c>
      <c r="C7002" s="52">
        <v>0.99829999999999997</v>
      </c>
      <c r="D7002" s="52">
        <v>0.99829999999999997</v>
      </c>
      <c r="E7002" s="54">
        <v>2.0000000000000001E-4</v>
      </c>
      <c r="F7002" s="52">
        <v>0.99809999999999999</v>
      </c>
      <c r="G7002" s="52">
        <v>0.99809999999999999</v>
      </c>
    </row>
    <row r="7003" spans="1:7" x14ac:dyDescent="0.15">
      <c r="A7003" s="53">
        <v>3866</v>
      </c>
      <c r="B7003" s="10" t="s">
        <v>1086</v>
      </c>
      <c r="C7003" s="53">
        <v>0.99939999999999996</v>
      </c>
      <c r="D7003" s="53">
        <v>1.0257000000000001</v>
      </c>
      <c r="E7003" s="55">
        <v>2.0000000000000001E-4</v>
      </c>
      <c r="F7003" s="53">
        <v>0.99919999999999998</v>
      </c>
      <c r="G7003" s="53">
        <v>1.0255000000000001</v>
      </c>
    </row>
    <row r="7004" spans="1:7" x14ac:dyDescent="0.15">
      <c r="A7004" s="52">
        <v>502049</v>
      </c>
      <c r="B7004" s="11" t="s">
        <v>3656</v>
      </c>
      <c r="C7004" s="52">
        <v>1.0004</v>
      </c>
      <c r="D7004" s="52">
        <v>0</v>
      </c>
      <c r="E7004" s="54">
        <v>2.0000000000000001E-4</v>
      </c>
      <c r="F7004" s="52">
        <v>1.0002</v>
      </c>
      <c r="G7004" s="52">
        <v>0</v>
      </c>
    </row>
    <row r="7005" spans="1:7" x14ac:dyDescent="0.15">
      <c r="A7005" s="53">
        <v>4638</v>
      </c>
      <c r="B7005" s="10" t="s">
        <v>3657</v>
      </c>
      <c r="C7005" s="53">
        <v>1.0004</v>
      </c>
      <c r="D7005" s="53">
        <v>1.0004</v>
      </c>
      <c r="E7005" s="55">
        <v>2.0000000000000001E-4</v>
      </c>
      <c r="F7005" s="53">
        <v>1.0002</v>
      </c>
      <c r="G7005" s="53">
        <v>1.0002</v>
      </c>
    </row>
    <row r="7006" spans="1:7" x14ac:dyDescent="0.15">
      <c r="A7006" s="52">
        <v>2213</v>
      </c>
      <c r="B7006" s="11" t="s">
        <v>1087</v>
      </c>
      <c r="C7006" s="52">
        <v>1.0004999999999999</v>
      </c>
      <c r="D7006" s="52">
        <v>1.0335000000000001</v>
      </c>
      <c r="E7006" s="54">
        <v>2.0000000000000001E-4</v>
      </c>
      <c r="F7006" s="52">
        <v>1.0003</v>
      </c>
      <c r="G7006" s="52">
        <v>1.0333000000000001</v>
      </c>
    </row>
    <row r="7007" spans="1:7" x14ac:dyDescent="0.15">
      <c r="A7007" s="53">
        <v>3268</v>
      </c>
      <c r="B7007" s="10" t="s">
        <v>1088</v>
      </c>
      <c r="C7007" s="53">
        <v>1.0013000000000001</v>
      </c>
      <c r="D7007" s="53">
        <v>1.0013000000000001</v>
      </c>
      <c r="E7007" s="55">
        <v>2.0000000000000001E-4</v>
      </c>
      <c r="F7007" s="53">
        <v>1.0011000000000001</v>
      </c>
      <c r="G7007" s="53">
        <v>1.0011000000000001</v>
      </c>
    </row>
    <row r="7008" spans="1:7" x14ac:dyDescent="0.15">
      <c r="A7008" s="52">
        <v>4910</v>
      </c>
      <c r="B7008" s="11" t="s">
        <v>1089</v>
      </c>
      <c r="C7008" s="52">
        <v>1.0021</v>
      </c>
      <c r="D7008" s="52">
        <v>1.0194000000000001</v>
      </c>
      <c r="E7008" s="54">
        <v>2.0000000000000001E-4</v>
      </c>
      <c r="F7008" s="52">
        <v>1.0019</v>
      </c>
      <c r="G7008" s="52">
        <v>1.0192000000000001</v>
      </c>
    </row>
    <row r="7009" spans="1:7" x14ac:dyDescent="0.15">
      <c r="A7009" s="53">
        <v>289</v>
      </c>
      <c r="B7009" s="10" t="s">
        <v>3658</v>
      </c>
      <c r="C7009" s="53">
        <v>1.0022</v>
      </c>
      <c r="D7009" s="53">
        <v>1.3093999999999999</v>
      </c>
      <c r="E7009" s="55">
        <v>2.0000000000000001E-4</v>
      </c>
      <c r="F7009" s="53">
        <v>1.002</v>
      </c>
      <c r="G7009" s="53">
        <v>1.3091999999999999</v>
      </c>
    </row>
    <row r="7010" spans="1:7" ht="31" x14ac:dyDescent="0.15">
      <c r="A7010" s="52">
        <v>4979</v>
      </c>
      <c r="B7010" s="11" t="s">
        <v>3659</v>
      </c>
      <c r="C7010" s="52">
        <v>1.0023</v>
      </c>
      <c r="D7010" s="52">
        <v>1.0023</v>
      </c>
      <c r="E7010" s="54">
        <v>2.0000000000000001E-4</v>
      </c>
      <c r="F7010" s="52">
        <v>1.0021</v>
      </c>
      <c r="G7010" s="52">
        <v>1.0021</v>
      </c>
    </row>
    <row r="7011" spans="1:7" x14ac:dyDescent="0.15">
      <c r="A7011" s="53">
        <v>3178</v>
      </c>
      <c r="B7011" s="10" t="s">
        <v>1090</v>
      </c>
      <c r="C7011" s="53">
        <v>1.0024</v>
      </c>
      <c r="D7011" s="53">
        <v>1.0024</v>
      </c>
      <c r="E7011" s="55">
        <v>2.0000000000000001E-4</v>
      </c>
      <c r="F7011" s="53">
        <v>1.0022</v>
      </c>
      <c r="G7011" s="53">
        <v>1.0022</v>
      </c>
    </row>
    <row r="7012" spans="1:7" x14ac:dyDescent="0.15">
      <c r="A7012" s="52">
        <v>150117</v>
      </c>
      <c r="B7012" s="11" t="s">
        <v>3660</v>
      </c>
      <c r="C7012" s="52">
        <v>1.0025999999999999</v>
      </c>
      <c r="D7012" s="52">
        <v>1.3116000000000001</v>
      </c>
      <c r="E7012" s="54">
        <v>2.0000000000000001E-4</v>
      </c>
      <c r="F7012" s="52">
        <v>1.0024</v>
      </c>
      <c r="G7012" s="52">
        <v>1.3113999999999999</v>
      </c>
    </row>
    <row r="7013" spans="1:7" ht="31" x14ac:dyDescent="0.15">
      <c r="A7013" s="53">
        <v>150198</v>
      </c>
      <c r="B7013" s="10" t="s">
        <v>3661</v>
      </c>
      <c r="C7013" s="53">
        <v>1.0025999999999999</v>
      </c>
      <c r="D7013" s="53">
        <v>1.1910000000000001</v>
      </c>
      <c r="E7013" s="55">
        <v>2.0000000000000001E-4</v>
      </c>
      <c r="F7013" s="53">
        <v>1.0024</v>
      </c>
      <c r="G7013" s="53">
        <v>1.1908000000000001</v>
      </c>
    </row>
    <row r="7014" spans="1:7" x14ac:dyDescent="0.15">
      <c r="A7014" s="52">
        <v>150247</v>
      </c>
      <c r="B7014" s="11" t="s">
        <v>3662</v>
      </c>
      <c r="C7014" s="52">
        <v>1.0025999999999999</v>
      </c>
      <c r="D7014" s="52">
        <v>1.1515</v>
      </c>
      <c r="E7014" s="54">
        <v>2.0000000000000001E-4</v>
      </c>
      <c r="F7014" s="52">
        <v>1.0024</v>
      </c>
      <c r="G7014" s="52">
        <v>1.1513</v>
      </c>
    </row>
    <row r="7015" spans="1:7" x14ac:dyDescent="0.15">
      <c r="A7015" s="53">
        <v>150323</v>
      </c>
      <c r="B7015" s="10" t="s">
        <v>3663</v>
      </c>
      <c r="C7015" s="53">
        <v>1.0025999999999999</v>
      </c>
      <c r="D7015" s="53">
        <v>1.1417999999999999</v>
      </c>
      <c r="E7015" s="55">
        <v>2.0000000000000001E-4</v>
      </c>
      <c r="F7015" s="53">
        <v>1.0024</v>
      </c>
      <c r="G7015" s="53">
        <v>1.1415999999999999</v>
      </c>
    </row>
    <row r="7016" spans="1:7" x14ac:dyDescent="0.15">
      <c r="A7016" s="52">
        <v>150325</v>
      </c>
      <c r="B7016" s="11" t="s">
        <v>3664</v>
      </c>
      <c r="C7016" s="52">
        <v>1.0025999999999999</v>
      </c>
      <c r="D7016" s="52">
        <v>1.1395999999999999</v>
      </c>
      <c r="E7016" s="54">
        <v>2.0000000000000001E-4</v>
      </c>
      <c r="F7016" s="52">
        <v>1.0024</v>
      </c>
      <c r="G7016" s="52">
        <v>1.1394</v>
      </c>
    </row>
    <row r="7017" spans="1:7" x14ac:dyDescent="0.15">
      <c r="A7017" s="53">
        <v>150327</v>
      </c>
      <c r="B7017" s="10" t="s">
        <v>3665</v>
      </c>
      <c r="C7017" s="53">
        <v>1.0025999999999999</v>
      </c>
      <c r="D7017" s="53">
        <v>1.1418999999999999</v>
      </c>
      <c r="E7017" s="55">
        <v>2.0000000000000001E-4</v>
      </c>
      <c r="F7017" s="53">
        <v>1.0024</v>
      </c>
      <c r="G7017" s="53">
        <v>1.1416999999999999</v>
      </c>
    </row>
    <row r="7018" spans="1:7" x14ac:dyDescent="0.15">
      <c r="A7018" s="52">
        <v>150130</v>
      </c>
      <c r="B7018" s="11" t="s">
        <v>3666</v>
      </c>
      <c r="C7018" s="52">
        <v>1.0025999999999999</v>
      </c>
      <c r="D7018" s="52">
        <v>1.2728999999999999</v>
      </c>
      <c r="E7018" s="54">
        <v>2.0000000000000001E-4</v>
      </c>
      <c r="F7018" s="52">
        <v>1.0024</v>
      </c>
      <c r="G7018" s="52">
        <v>1.2726999999999999</v>
      </c>
    </row>
    <row r="7019" spans="1:7" x14ac:dyDescent="0.15">
      <c r="A7019" s="53">
        <v>150196</v>
      </c>
      <c r="B7019" s="10" t="s">
        <v>3667</v>
      </c>
      <c r="C7019" s="53">
        <v>1.0025999999999999</v>
      </c>
      <c r="D7019" s="53">
        <v>1.1599999999999999</v>
      </c>
      <c r="E7019" s="55">
        <v>2.0000000000000001E-4</v>
      </c>
      <c r="F7019" s="53">
        <v>1.0024</v>
      </c>
      <c r="G7019" s="53">
        <v>1.1597999999999999</v>
      </c>
    </row>
    <row r="7020" spans="1:7" x14ac:dyDescent="0.15">
      <c r="A7020" s="52">
        <v>3742</v>
      </c>
      <c r="B7020" s="11" t="s">
        <v>1091</v>
      </c>
      <c r="C7020" s="52">
        <v>1.0032000000000001</v>
      </c>
      <c r="D7020" s="52">
        <v>1.0309999999999999</v>
      </c>
      <c r="E7020" s="54">
        <v>2.0000000000000001E-4</v>
      </c>
      <c r="F7020" s="52">
        <v>1.0029999999999999</v>
      </c>
      <c r="G7020" s="52">
        <v>1.0307999999999999</v>
      </c>
    </row>
    <row r="7021" spans="1:7" x14ac:dyDescent="0.15">
      <c r="A7021" s="53">
        <v>4061</v>
      </c>
      <c r="B7021" s="10" t="s">
        <v>3668</v>
      </c>
      <c r="C7021" s="53">
        <v>1.0034000000000001</v>
      </c>
      <c r="D7021" s="53">
        <v>1.0302</v>
      </c>
      <c r="E7021" s="55">
        <v>2.0000000000000001E-4</v>
      </c>
      <c r="F7021" s="53">
        <v>1.0032000000000001</v>
      </c>
      <c r="G7021" s="53">
        <v>1.03</v>
      </c>
    </row>
    <row r="7022" spans="1:7" ht="32" x14ac:dyDescent="0.15">
      <c r="A7022" s="52">
        <v>5315</v>
      </c>
      <c r="B7022" s="11" t="s">
        <v>3669</v>
      </c>
      <c r="C7022" s="52">
        <v>1.0035000000000001</v>
      </c>
      <c r="D7022" s="52">
        <v>1.0035000000000001</v>
      </c>
      <c r="E7022" s="54">
        <v>2.0000000000000001E-4</v>
      </c>
      <c r="F7022" s="52">
        <v>1.0033000000000001</v>
      </c>
      <c r="G7022" s="52">
        <v>1.0033000000000001</v>
      </c>
    </row>
    <row r="7023" spans="1:7" ht="32" x14ac:dyDescent="0.15">
      <c r="A7023" s="53">
        <v>5316</v>
      </c>
      <c r="B7023" s="10" t="s">
        <v>3670</v>
      </c>
      <c r="C7023" s="53">
        <v>1.0035000000000001</v>
      </c>
      <c r="D7023" s="53">
        <v>1.0035000000000001</v>
      </c>
      <c r="E7023" s="55">
        <v>2.0000000000000001E-4</v>
      </c>
      <c r="F7023" s="53">
        <v>1.0033000000000001</v>
      </c>
      <c r="G7023" s="53">
        <v>1.0033000000000001</v>
      </c>
    </row>
    <row r="7024" spans="1:7" x14ac:dyDescent="0.15">
      <c r="A7024" s="52">
        <v>1950</v>
      </c>
      <c r="B7024" s="11" t="s">
        <v>3671</v>
      </c>
      <c r="C7024" s="52">
        <v>1.0036</v>
      </c>
      <c r="D7024" s="52">
        <v>1.0523</v>
      </c>
      <c r="E7024" s="54">
        <v>2.0000000000000001E-4</v>
      </c>
      <c r="F7024" s="52">
        <v>1.0034000000000001</v>
      </c>
      <c r="G7024" s="52">
        <v>1.0521</v>
      </c>
    </row>
    <row r="7025" spans="1:7" ht="30" x14ac:dyDescent="0.15">
      <c r="A7025" s="53">
        <v>5327</v>
      </c>
      <c r="B7025" s="10" t="s">
        <v>1092</v>
      </c>
      <c r="C7025" s="53">
        <v>1.0037</v>
      </c>
      <c r="D7025" s="53">
        <v>1.0037</v>
      </c>
      <c r="E7025" s="55">
        <v>2.0000000000000001E-4</v>
      </c>
      <c r="F7025" s="53">
        <v>1.0035000000000001</v>
      </c>
      <c r="G7025" s="53">
        <v>1.0035000000000001</v>
      </c>
    </row>
    <row r="7026" spans="1:7" x14ac:dyDescent="0.15">
      <c r="A7026" s="52">
        <v>3440</v>
      </c>
      <c r="B7026" s="11" t="s">
        <v>3672</v>
      </c>
      <c r="C7026" s="52">
        <v>1.0038</v>
      </c>
      <c r="D7026" s="52">
        <v>1.0263</v>
      </c>
      <c r="E7026" s="54">
        <v>2.0000000000000001E-4</v>
      </c>
      <c r="F7026" s="52">
        <v>1.0036</v>
      </c>
      <c r="G7026" s="52">
        <v>1.0261</v>
      </c>
    </row>
    <row r="7027" spans="1:7" ht="30" x14ac:dyDescent="0.15">
      <c r="A7027" s="53">
        <v>792</v>
      </c>
      <c r="B7027" s="10" t="s">
        <v>1093</v>
      </c>
      <c r="C7027" s="53">
        <v>1.0039</v>
      </c>
      <c r="D7027" s="53">
        <v>1.0229999999999999</v>
      </c>
      <c r="E7027" s="55">
        <v>2.0000000000000001E-4</v>
      </c>
      <c r="F7027" s="53">
        <v>1.0037</v>
      </c>
      <c r="G7027" s="53">
        <v>1.0227999999999999</v>
      </c>
    </row>
    <row r="7028" spans="1:7" x14ac:dyDescent="0.15">
      <c r="A7028" s="52">
        <v>3207</v>
      </c>
      <c r="B7028" s="11" t="s">
        <v>1094</v>
      </c>
      <c r="C7028" s="52">
        <v>1.004</v>
      </c>
      <c r="D7028" s="52">
        <v>1.0330999999999999</v>
      </c>
      <c r="E7028" s="54">
        <v>2.0000000000000001E-4</v>
      </c>
      <c r="F7028" s="52">
        <v>1.0038</v>
      </c>
      <c r="G7028" s="52">
        <v>1.0328999999999999</v>
      </c>
    </row>
    <row r="7029" spans="1:7" x14ac:dyDescent="0.15">
      <c r="A7029" s="53">
        <v>3825</v>
      </c>
      <c r="B7029" s="10" t="s">
        <v>3673</v>
      </c>
      <c r="C7029" s="53">
        <v>1.0041</v>
      </c>
      <c r="D7029" s="53">
        <v>1.0215000000000001</v>
      </c>
      <c r="E7029" s="55">
        <v>2.0000000000000001E-4</v>
      </c>
      <c r="F7029" s="53">
        <v>1.0039</v>
      </c>
      <c r="G7029" s="53">
        <v>1.0213000000000001</v>
      </c>
    </row>
    <row r="7030" spans="1:7" x14ac:dyDescent="0.15">
      <c r="A7030" s="52">
        <v>3330</v>
      </c>
      <c r="B7030" s="11" t="s">
        <v>3674</v>
      </c>
      <c r="C7030" s="52">
        <v>1.0044</v>
      </c>
      <c r="D7030" s="52">
        <v>1.0335000000000001</v>
      </c>
      <c r="E7030" s="54">
        <v>2.0000000000000001E-4</v>
      </c>
      <c r="F7030" s="52">
        <v>1.0042</v>
      </c>
      <c r="G7030" s="52">
        <v>1.0333000000000001</v>
      </c>
    </row>
    <row r="7031" spans="1:7" x14ac:dyDescent="0.15">
      <c r="A7031" s="53">
        <v>4140</v>
      </c>
      <c r="B7031" s="10" t="s">
        <v>1095</v>
      </c>
      <c r="C7031" s="53">
        <v>1.0048999999999999</v>
      </c>
      <c r="D7031" s="53">
        <v>1.0294000000000001</v>
      </c>
      <c r="E7031" s="55">
        <v>2.0000000000000001E-4</v>
      </c>
      <c r="F7031" s="53">
        <v>1.0046999999999999</v>
      </c>
      <c r="G7031" s="53">
        <v>1.0291999999999999</v>
      </c>
    </row>
    <row r="7032" spans="1:7" x14ac:dyDescent="0.15">
      <c r="A7032" s="52">
        <v>3226</v>
      </c>
      <c r="B7032" s="11" t="s">
        <v>3675</v>
      </c>
      <c r="C7032" s="52">
        <v>1.0049999999999999</v>
      </c>
      <c r="D7032" s="52">
        <v>1.0149999999999999</v>
      </c>
      <c r="E7032" s="54">
        <v>2.0000000000000001E-4</v>
      </c>
      <c r="F7032" s="52">
        <v>1.0047999999999999</v>
      </c>
      <c r="G7032" s="52">
        <v>1.0147999999999999</v>
      </c>
    </row>
    <row r="7033" spans="1:7" x14ac:dyDescent="0.15">
      <c r="A7033" s="53">
        <v>4769</v>
      </c>
      <c r="B7033" s="10" t="s">
        <v>1096</v>
      </c>
      <c r="C7033" s="53">
        <v>1.0049999999999999</v>
      </c>
      <c r="D7033" s="53">
        <v>1.0049999999999999</v>
      </c>
      <c r="E7033" s="55">
        <v>2.0000000000000001E-4</v>
      </c>
      <c r="F7033" s="53">
        <v>1.0047999999999999</v>
      </c>
      <c r="G7033" s="53">
        <v>1.0047999999999999</v>
      </c>
    </row>
    <row r="7034" spans="1:7" x14ac:dyDescent="0.15">
      <c r="A7034" s="52">
        <v>3709</v>
      </c>
      <c r="B7034" s="11" t="s">
        <v>3676</v>
      </c>
      <c r="C7034" s="52">
        <v>1.0049999999999999</v>
      </c>
      <c r="D7034" s="52">
        <v>1.0326</v>
      </c>
      <c r="E7034" s="54">
        <v>2.0000000000000001E-4</v>
      </c>
      <c r="F7034" s="52">
        <v>1.0047999999999999</v>
      </c>
      <c r="G7034" s="52">
        <v>1.0324</v>
      </c>
    </row>
    <row r="7035" spans="1:7" x14ac:dyDescent="0.15">
      <c r="A7035" s="53">
        <v>3575</v>
      </c>
      <c r="B7035" s="10" t="s">
        <v>1097</v>
      </c>
      <c r="C7035" s="53">
        <v>1.0052000000000001</v>
      </c>
      <c r="D7035" s="53">
        <v>1.0354000000000001</v>
      </c>
      <c r="E7035" s="55">
        <v>2.0000000000000001E-4</v>
      </c>
      <c r="F7035" s="53">
        <v>1.0049999999999999</v>
      </c>
      <c r="G7035" s="53">
        <v>1.0351999999999999</v>
      </c>
    </row>
    <row r="7036" spans="1:7" x14ac:dyDescent="0.15">
      <c r="A7036" s="52">
        <v>502057</v>
      </c>
      <c r="B7036" s="11" t="s">
        <v>3677</v>
      </c>
      <c r="C7036" s="52">
        <v>1.0053000000000001</v>
      </c>
      <c r="D7036" s="52">
        <v>1.1395</v>
      </c>
      <c r="E7036" s="54">
        <v>2.0000000000000001E-4</v>
      </c>
      <c r="F7036" s="52">
        <v>1.0051000000000001</v>
      </c>
      <c r="G7036" s="52">
        <v>1.1393</v>
      </c>
    </row>
    <row r="7037" spans="1:7" x14ac:dyDescent="0.15">
      <c r="A7037" s="53">
        <v>150261</v>
      </c>
      <c r="B7037" s="10" t="s">
        <v>3678</v>
      </c>
      <c r="C7037" s="53">
        <v>1.0053000000000001</v>
      </c>
      <c r="D7037" s="53">
        <v>1.1499999999999999</v>
      </c>
      <c r="E7037" s="55">
        <v>2.0000000000000001E-4</v>
      </c>
      <c r="F7037" s="53">
        <v>1.0051000000000001</v>
      </c>
      <c r="G7037" s="53">
        <v>1.1497999999999999</v>
      </c>
    </row>
    <row r="7038" spans="1:7" x14ac:dyDescent="0.15">
      <c r="A7038" s="52">
        <v>150303</v>
      </c>
      <c r="B7038" s="11" t="s">
        <v>3679</v>
      </c>
      <c r="C7038" s="52">
        <v>1.0053000000000001</v>
      </c>
      <c r="D7038" s="52">
        <v>1.1554</v>
      </c>
      <c r="E7038" s="54">
        <v>2.0000000000000001E-4</v>
      </c>
      <c r="F7038" s="52">
        <v>1.0051000000000001</v>
      </c>
      <c r="G7038" s="52">
        <v>1.1552</v>
      </c>
    </row>
    <row r="7039" spans="1:7" x14ac:dyDescent="0.15">
      <c r="A7039" s="53">
        <v>150263</v>
      </c>
      <c r="B7039" s="10" t="s">
        <v>3680</v>
      </c>
      <c r="C7039" s="53">
        <v>1.0053000000000001</v>
      </c>
      <c r="D7039" s="53">
        <v>1.1476</v>
      </c>
      <c r="E7039" s="55">
        <v>2.0000000000000001E-4</v>
      </c>
      <c r="F7039" s="53">
        <v>1.0051000000000001</v>
      </c>
      <c r="G7039" s="53">
        <v>1.1474</v>
      </c>
    </row>
    <row r="7040" spans="1:7" x14ac:dyDescent="0.15">
      <c r="A7040" s="52">
        <v>150299</v>
      </c>
      <c r="B7040" s="11" t="s">
        <v>3681</v>
      </c>
      <c r="C7040" s="52">
        <v>1.0053000000000001</v>
      </c>
      <c r="D7040" s="52">
        <v>1.1479999999999999</v>
      </c>
      <c r="E7040" s="54">
        <v>2.0000000000000001E-4</v>
      </c>
      <c r="F7040" s="52">
        <v>1.0051000000000001</v>
      </c>
      <c r="G7040" s="52">
        <v>1.1477999999999999</v>
      </c>
    </row>
    <row r="7041" spans="1:7" ht="31" x14ac:dyDescent="0.15">
      <c r="A7041" s="53">
        <v>502037</v>
      </c>
      <c r="B7041" s="10" t="s">
        <v>3682</v>
      </c>
      <c r="C7041" s="53">
        <v>1.0053000000000001</v>
      </c>
      <c r="D7041" s="53">
        <v>0</v>
      </c>
      <c r="E7041" s="55">
        <v>2.0000000000000001E-4</v>
      </c>
      <c r="F7041" s="53">
        <v>1.0051000000000001</v>
      </c>
      <c r="G7041" s="53">
        <v>0</v>
      </c>
    </row>
    <row r="7042" spans="1:7" ht="31" x14ac:dyDescent="0.15">
      <c r="A7042" s="52">
        <v>150301</v>
      </c>
      <c r="B7042" s="11" t="s">
        <v>3683</v>
      </c>
      <c r="C7042" s="52">
        <v>1.0053000000000001</v>
      </c>
      <c r="D7042" s="52">
        <v>1.1557999999999999</v>
      </c>
      <c r="E7042" s="54">
        <v>2.0000000000000001E-4</v>
      </c>
      <c r="F7042" s="52">
        <v>1.0051000000000001</v>
      </c>
      <c r="G7042" s="52">
        <v>1.1555</v>
      </c>
    </row>
    <row r="7043" spans="1:7" x14ac:dyDescent="0.15">
      <c r="A7043" s="53">
        <v>4721</v>
      </c>
      <c r="B7043" s="10" t="s">
        <v>3684</v>
      </c>
      <c r="C7043" s="53">
        <v>1.0053000000000001</v>
      </c>
      <c r="D7043" s="53">
        <v>1.0053000000000001</v>
      </c>
      <c r="E7043" s="55">
        <v>2.0000000000000001E-4</v>
      </c>
      <c r="F7043" s="53">
        <v>1.0051000000000001</v>
      </c>
      <c r="G7043" s="53">
        <v>1.0051000000000001</v>
      </c>
    </row>
    <row r="7044" spans="1:7" x14ac:dyDescent="0.15">
      <c r="A7044" s="52">
        <v>519220</v>
      </c>
      <c r="B7044" s="11" t="s">
        <v>1098</v>
      </c>
      <c r="C7044" s="52">
        <v>1.0054000000000001</v>
      </c>
      <c r="D7044" s="52">
        <v>1.0347999999999999</v>
      </c>
      <c r="E7044" s="54">
        <v>2.0000000000000001E-4</v>
      </c>
      <c r="F7044" s="52">
        <v>1.0052000000000001</v>
      </c>
      <c r="G7044" s="52">
        <v>1.0346</v>
      </c>
    </row>
    <row r="7045" spans="1:7" x14ac:dyDescent="0.15">
      <c r="A7045" s="53">
        <v>3708</v>
      </c>
      <c r="B7045" s="10" t="s">
        <v>3685</v>
      </c>
      <c r="C7045" s="53">
        <v>1.0054000000000001</v>
      </c>
      <c r="D7045" s="53">
        <v>1.0369999999999999</v>
      </c>
      <c r="E7045" s="55">
        <v>2.0000000000000001E-4</v>
      </c>
      <c r="F7045" s="53">
        <v>1.0052000000000001</v>
      </c>
      <c r="G7045" s="53">
        <v>1.0367999999999999</v>
      </c>
    </row>
    <row r="7046" spans="1:7" x14ac:dyDescent="0.15">
      <c r="A7046" s="52">
        <v>3732</v>
      </c>
      <c r="B7046" s="11" t="s">
        <v>3686</v>
      </c>
      <c r="C7046" s="52">
        <v>1.0056</v>
      </c>
      <c r="D7046" s="52">
        <v>1.0056</v>
      </c>
      <c r="E7046" s="54">
        <v>2.0000000000000001E-4</v>
      </c>
      <c r="F7046" s="52">
        <v>1.0054000000000001</v>
      </c>
      <c r="G7046" s="52">
        <v>1.0054000000000001</v>
      </c>
    </row>
    <row r="7047" spans="1:7" x14ac:dyDescent="0.15">
      <c r="A7047" s="53">
        <v>3439</v>
      </c>
      <c r="B7047" s="10" t="s">
        <v>3687</v>
      </c>
      <c r="C7047" s="53">
        <v>1.0056</v>
      </c>
      <c r="D7047" s="53">
        <v>1.0321</v>
      </c>
      <c r="E7047" s="55">
        <v>2.0000000000000001E-4</v>
      </c>
      <c r="F7047" s="53">
        <v>1.0054000000000001</v>
      </c>
      <c r="G7047" s="53">
        <v>1.0319</v>
      </c>
    </row>
    <row r="7048" spans="1:7" x14ac:dyDescent="0.15">
      <c r="A7048" s="52">
        <v>4458</v>
      </c>
      <c r="B7048" s="11" t="s">
        <v>1099</v>
      </c>
      <c r="C7048" s="52">
        <v>1.0056</v>
      </c>
      <c r="D7048" s="52">
        <v>1.0347999999999999</v>
      </c>
      <c r="E7048" s="54">
        <v>2.0000000000000001E-4</v>
      </c>
      <c r="F7048" s="52">
        <v>1.0054000000000001</v>
      </c>
      <c r="G7048" s="52">
        <v>1.0346</v>
      </c>
    </row>
    <row r="7049" spans="1:7" x14ac:dyDescent="0.15">
      <c r="A7049" s="53">
        <v>3438</v>
      </c>
      <c r="B7049" s="10" t="s">
        <v>3688</v>
      </c>
      <c r="C7049" s="53">
        <v>1.0056</v>
      </c>
      <c r="D7049" s="53">
        <v>1.0346</v>
      </c>
      <c r="E7049" s="55">
        <v>2.0000000000000001E-4</v>
      </c>
      <c r="F7049" s="53">
        <v>1.0054000000000001</v>
      </c>
      <c r="G7049" s="53">
        <v>1.0344</v>
      </c>
    </row>
    <row r="7050" spans="1:7" x14ac:dyDescent="0.15">
      <c r="A7050" s="52">
        <v>3457</v>
      </c>
      <c r="B7050" s="11" t="s">
        <v>1100</v>
      </c>
      <c r="C7050" s="52">
        <v>1.0056</v>
      </c>
      <c r="D7050" s="52">
        <v>1.0337000000000001</v>
      </c>
      <c r="E7050" s="54">
        <v>2.0000000000000001E-4</v>
      </c>
      <c r="F7050" s="52">
        <v>1.0054000000000001</v>
      </c>
      <c r="G7050" s="52">
        <v>1.0335000000000001</v>
      </c>
    </row>
    <row r="7051" spans="1:7" x14ac:dyDescent="0.15">
      <c r="A7051" s="53">
        <v>2198</v>
      </c>
      <c r="B7051" s="10" t="s">
        <v>1101</v>
      </c>
      <c r="C7051" s="53">
        <v>1.0057</v>
      </c>
      <c r="D7051" s="53">
        <v>1.046</v>
      </c>
      <c r="E7051" s="55">
        <v>2.0000000000000001E-4</v>
      </c>
      <c r="F7051" s="53">
        <v>1.0055000000000001</v>
      </c>
      <c r="G7051" s="53">
        <v>1.0458000000000001</v>
      </c>
    </row>
    <row r="7052" spans="1:7" ht="32" x14ac:dyDescent="0.15">
      <c r="A7052" s="52">
        <v>3932</v>
      </c>
      <c r="B7052" s="11" t="s">
        <v>3689</v>
      </c>
      <c r="C7052" s="52">
        <v>1.0058</v>
      </c>
      <c r="D7052" s="52">
        <v>1.0058</v>
      </c>
      <c r="E7052" s="54">
        <v>2.0000000000000001E-4</v>
      </c>
      <c r="F7052" s="52">
        <v>1.0056</v>
      </c>
      <c r="G7052" s="52">
        <v>1.0056</v>
      </c>
    </row>
    <row r="7053" spans="1:7" ht="31" x14ac:dyDescent="0.15">
      <c r="A7053" s="53">
        <v>3682</v>
      </c>
      <c r="B7053" s="10" t="s">
        <v>3690</v>
      </c>
      <c r="C7053" s="53">
        <v>1.0059</v>
      </c>
      <c r="D7053" s="53">
        <v>1.0059</v>
      </c>
      <c r="E7053" s="55">
        <v>2.0000000000000001E-4</v>
      </c>
      <c r="F7053" s="53">
        <v>1.0057</v>
      </c>
      <c r="G7053" s="53">
        <v>1.0057</v>
      </c>
    </row>
    <row r="7054" spans="1:7" x14ac:dyDescent="0.15">
      <c r="A7054" s="52">
        <v>519226</v>
      </c>
      <c r="B7054" s="11" t="s">
        <v>1102</v>
      </c>
      <c r="C7054" s="52">
        <v>1.0059</v>
      </c>
      <c r="D7054" s="52">
        <v>1.0348999999999999</v>
      </c>
      <c r="E7054" s="54">
        <v>2.0000000000000001E-4</v>
      </c>
      <c r="F7054" s="52">
        <v>1.0057</v>
      </c>
      <c r="G7054" s="52">
        <v>1.0347</v>
      </c>
    </row>
    <row r="7055" spans="1:7" x14ac:dyDescent="0.15">
      <c r="A7055" s="53">
        <v>4136</v>
      </c>
      <c r="B7055" s="10" t="s">
        <v>1103</v>
      </c>
      <c r="C7055" s="53">
        <v>1.006</v>
      </c>
      <c r="D7055" s="53">
        <v>1.036</v>
      </c>
      <c r="E7055" s="55">
        <v>2.0000000000000001E-4</v>
      </c>
      <c r="F7055" s="53">
        <v>1.0058</v>
      </c>
      <c r="G7055" s="53">
        <v>1.0358000000000001</v>
      </c>
    </row>
    <row r="7056" spans="1:7" x14ac:dyDescent="0.15">
      <c r="A7056" s="52">
        <v>2915</v>
      </c>
      <c r="B7056" s="11" t="s">
        <v>1104</v>
      </c>
      <c r="C7056" s="52">
        <v>1.0061</v>
      </c>
      <c r="D7056" s="52">
        <v>1.0306999999999999</v>
      </c>
      <c r="E7056" s="54">
        <v>2.0000000000000001E-4</v>
      </c>
      <c r="F7056" s="52">
        <v>1.0059</v>
      </c>
      <c r="G7056" s="52">
        <v>1.0305</v>
      </c>
    </row>
    <row r="7057" spans="1:7" x14ac:dyDescent="0.15">
      <c r="A7057" s="53">
        <v>3669</v>
      </c>
      <c r="B7057" s="10" t="s">
        <v>3691</v>
      </c>
      <c r="C7057" s="53">
        <v>1.0061</v>
      </c>
      <c r="D7057" s="53">
        <v>1.0261</v>
      </c>
      <c r="E7057" s="55">
        <v>2.0000000000000001E-4</v>
      </c>
      <c r="F7057" s="53">
        <v>1.0059</v>
      </c>
      <c r="G7057" s="53">
        <v>1.0259</v>
      </c>
    </row>
    <row r="7058" spans="1:7" x14ac:dyDescent="0.15">
      <c r="A7058" s="52">
        <v>2864</v>
      </c>
      <c r="B7058" s="11" t="s">
        <v>3692</v>
      </c>
      <c r="C7058" s="52">
        <v>1.0062</v>
      </c>
      <c r="D7058" s="52">
        <v>1.0482</v>
      </c>
      <c r="E7058" s="54">
        <v>2.0000000000000001E-4</v>
      </c>
      <c r="F7058" s="52">
        <v>1.006</v>
      </c>
      <c r="G7058" s="52">
        <v>1.048</v>
      </c>
    </row>
    <row r="7059" spans="1:7" x14ac:dyDescent="0.15">
      <c r="A7059" s="53">
        <v>3074</v>
      </c>
      <c r="B7059" s="10" t="s">
        <v>3693</v>
      </c>
      <c r="C7059" s="53">
        <v>1.0066999999999999</v>
      </c>
      <c r="D7059" s="53">
        <v>1.0157</v>
      </c>
      <c r="E7059" s="55">
        <v>2.0000000000000001E-4</v>
      </c>
      <c r="F7059" s="53">
        <v>1.0065</v>
      </c>
      <c r="G7059" s="53">
        <v>1.0155000000000001</v>
      </c>
    </row>
    <row r="7060" spans="1:7" x14ac:dyDescent="0.15">
      <c r="A7060" s="52">
        <v>167004</v>
      </c>
      <c r="B7060" s="11" t="s">
        <v>1105</v>
      </c>
      <c r="C7060" s="52">
        <v>1.0067999999999999</v>
      </c>
      <c r="D7060" s="52">
        <v>1.0067999999999999</v>
      </c>
      <c r="E7060" s="54">
        <v>2.0000000000000001E-4</v>
      </c>
      <c r="F7060" s="52">
        <v>1.0065999999999999</v>
      </c>
      <c r="G7060" s="52">
        <v>1.0065999999999999</v>
      </c>
    </row>
    <row r="7061" spans="1:7" x14ac:dyDescent="0.15">
      <c r="A7061" s="53">
        <v>4470</v>
      </c>
      <c r="B7061" s="10" t="s">
        <v>3694</v>
      </c>
      <c r="C7061" s="53">
        <v>1.0067999999999999</v>
      </c>
      <c r="D7061" s="53">
        <v>1.0274000000000001</v>
      </c>
      <c r="E7061" s="55">
        <v>2.0000000000000001E-4</v>
      </c>
      <c r="F7061" s="53">
        <v>1.0065999999999999</v>
      </c>
      <c r="G7061" s="53">
        <v>1.0271999999999999</v>
      </c>
    </row>
    <row r="7062" spans="1:7" x14ac:dyDescent="0.15">
      <c r="A7062" s="52">
        <v>4059</v>
      </c>
      <c r="B7062" s="11" t="s">
        <v>1106</v>
      </c>
      <c r="C7062" s="52">
        <v>1.0068999999999999</v>
      </c>
      <c r="D7062" s="52">
        <v>1.0283</v>
      </c>
      <c r="E7062" s="54">
        <v>2.0000000000000001E-4</v>
      </c>
      <c r="F7062" s="52">
        <v>1.0066999999999999</v>
      </c>
      <c r="G7062" s="52">
        <v>1.0281</v>
      </c>
    </row>
    <row r="7063" spans="1:7" x14ac:dyDescent="0.15">
      <c r="A7063" s="53">
        <v>3073</v>
      </c>
      <c r="B7063" s="10" t="s">
        <v>3695</v>
      </c>
      <c r="C7063" s="53">
        <v>1.0073000000000001</v>
      </c>
      <c r="D7063" s="53">
        <v>1.0123</v>
      </c>
      <c r="E7063" s="55">
        <v>2.0000000000000001E-4</v>
      </c>
      <c r="F7063" s="53">
        <v>1.0071000000000001</v>
      </c>
      <c r="G7063" s="53">
        <v>1.0121</v>
      </c>
    </row>
    <row r="7064" spans="1:7" x14ac:dyDescent="0.15">
      <c r="A7064" s="52">
        <v>4246</v>
      </c>
      <c r="B7064" s="11" t="s">
        <v>3696</v>
      </c>
      <c r="C7064" s="52">
        <v>1.0074000000000001</v>
      </c>
      <c r="D7064" s="52">
        <v>1.0404</v>
      </c>
      <c r="E7064" s="54">
        <v>2.0000000000000001E-4</v>
      </c>
      <c r="F7064" s="52">
        <v>1.0072000000000001</v>
      </c>
      <c r="G7064" s="52">
        <v>1.0402</v>
      </c>
    </row>
    <row r="7065" spans="1:7" x14ac:dyDescent="0.15">
      <c r="A7065" s="53">
        <v>150297</v>
      </c>
      <c r="B7065" s="10" t="s">
        <v>3697</v>
      </c>
      <c r="C7065" s="53">
        <v>1.0074000000000001</v>
      </c>
      <c r="D7065" s="53">
        <v>0</v>
      </c>
      <c r="E7065" s="55">
        <v>2.0000000000000001E-4</v>
      </c>
      <c r="F7065" s="53">
        <v>1.0072000000000001</v>
      </c>
      <c r="G7065" s="53">
        <v>0</v>
      </c>
    </row>
    <row r="7066" spans="1:7" x14ac:dyDescent="0.15">
      <c r="A7066" s="52">
        <v>3794</v>
      </c>
      <c r="B7066" s="11" t="s">
        <v>3698</v>
      </c>
      <c r="C7066" s="52">
        <v>1.0074000000000001</v>
      </c>
      <c r="D7066" s="52">
        <v>1.0384</v>
      </c>
      <c r="E7066" s="54">
        <v>2.0000000000000001E-4</v>
      </c>
      <c r="F7066" s="52">
        <v>1.0072000000000001</v>
      </c>
      <c r="G7066" s="52">
        <v>1.0382</v>
      </c>
    </row>
    <row r="7067" spans="1:7" ht="31" x14ac:dyDescent="0.15">
      <c r="A7067" s="53">
        <v>150293</v>
      </c>
      <c r="B7067" s="10" t="s">
        <v>3699</v>
      </c>
      <c r="C7067" s="53">
        <v>1.0074000000000001</v>
      </c>
      <c r="D7067" s="53">
        <v>0</v>
      </c>
      <c r="E7067" s="55">
        <v>2.0000000000000001E-4</v>
      </c>
      <c r="F7067" s="53">
        <v>1.0072000000000001</v>
      </c>
      <c r="G7067" s="53">
        <v>0</v>
      </c>
    </row>
    <row r="7068" spans="1:7" x14ac:dyDescent="0.15">
      <c r="A7068" s="52">
        <v>4247</v>
      </c>
      <c r="B7068" s="11" t="s">
        <v>3700</v>
      </c>
      <c r="C7068" s="52">
        <v>1.0075000000000001</v>
      </c>
      <c r="D7068" s="52">
        <v>1.0395000000000001</v>
      </c>
      <c r="E7068" s="54">
        <v>2.0000000000000001E-4</v>
      </c>
      <c r="F7068" s="52">
        <v>1.0073000000000001</v>
      </c>
      <c r="G7068" s="52">
        <v>1.0392999999999999</v>
      </c>
    </row>
    <row r="7069" spans="1:7" x14ac:dyDescent="0.15">
      <c r="A7069" s="53">
        <v>5059</v>
      </c>
      <c r="B7069" s="10" t="s">
        <v>1107</v>
      </c>
      <c r="C7069" s="53">
        <v>1.0078</v>
      </c>
      <c r="D7069" s="53">
        <v>1.0078</v>
      </c>
      <c r="E7069" s="55">
        <v>2.0000000000000001E-4</v>
      </c>
      <c r="F7069" s="53">
        <v>1.0076000000000001</v>
      </c>
      <c r="G7069" s="53">
        <v>1.0076000000000001</v>
      </c>
    </row>
    <row r="7070" spans="1:7" x14ac:dyDescent="0.15">
      <c r="A7070" s="52">
        <v>3517</v>
      </c>
      <c r="B7070" s="11" t="s">
        <v>1108</v>
      </c>
      <c r="C7070" s="52">
        <v>1.0078</v>
      </c>
      <c r="D7070" s="52">
        <v>1.0383</v>
      </c>
      <c r="E7070" s="54">
        <v>2.0000000000000001E-4</v>
      </c>
      <c r="F7070" s="52">
        <v>1.0076000000000001</v>
      </c>
      <c r="G7070" s="52">
        <v>1.0381</v>
      </c>
    </row>
    <row r="7071" spans="1:7" x14ac:dyDescent="0.15">
      <c r="A7071" s="53">
        <v>4459</v>
      </c>
      <c r="B7071" s="10" t="s">
        <v>1109</v>
      </c>
      <c r="C7071" s="53">
        <v>1.0081</v>
      </c>
      <c r="D7071" s="53">
        <v>1.0310999999999999</v>
      </c>
      <c r="E7071" s="55">
        <v>2.0000000000000001E-4</v>
      </c>
      <c r="F7071" s="53">
        <v>1.0079</v>
      </c>
      <c r="G7071" s="53">
        <v>1.0308999999999999</v>
      </c>
    </row>
    <row r="7072" spans="1:7" ht="32" x14ac:dyDescent="0.15">
      <c r="A7072" s="52">
        <v>501106</v>
      </c>
      <c r="B7072" s="11" t="s">
        <v>3701</v>
      </c>
      <c r="C7072" s="52">
        <v>1.0085999999999999</v>
      </c>
      <c r="D7072" s="52">
        <v>1.0085999999999999</v>
      </c>
      <c r="E7072" s="54">
        <v>2.0000000000000001E-4</v>
      </c>
      <c r="F7072" s="52">
        <v>1.0084</v>
      </c>
      <c r="G7072" s="52">
        <v>1.0084</v>
      </c>
    </row>
    <row r="7073" spans="1:7" x14ac:dyDescent="0.15">
      <c r="A7073" s="53">
        <v>3210</v>
      </c>
      <c r="B7073" s="10" t="s">
        <v>1110</v>
      </c>
      <c r="C7073" s="53">
        <v>1.0096000000000001</v>
      </c>
      <c r="D7073" s="53">
        <v>1.0370999999999999</v>
      </c>
      <c r="E7073" s="55">
        <v>2.0000000000000001E-4</v>
      </c>
      <c r="F7073" s="53">
        <v>1.0094000000000001</v>
      </c>
      <c r="G7073" s="53">
        <v>1.0368999999999999</v>
      </c>
    </row>
    <row r="7074" spans="1:7" x14ac:dyDescent="0.15">
      <c r="A7074" s="52">
        <v>519786</v>
      </c>
      <c r="B7074" s="11" t="s">
        <v>3702</v>
      </c>
      <c r="C7074" s="52">
        <v>1.0097</v>
      </c>
      <c r="D7074" s="52">
        <v>1.0427</v>
      </c>
      <c r="E7074" s="54">
        <v>2.0000000000000001E-4</v>
      </c>
      <c r="F7074" s="52">
        <v>1.0095000000000001</v>
      </c>
      <c r="G7074" s="52">
        <v>1.0425</v>
      </c>
    </row>
    <row r="7075" spans="1:7" x14ac:dyDescent="0.15">
      <c r="A7075" s="53">
        <v>519622</v>
      </c>
      <c r="B7075" s="10" t="s">
        <v>1111</v>
      </c>
      <c r="C7075" s="53">
        <v>1.0099</v>
      </c>
      <c r="D7075" s="53">
        <v>1.0382</v>
      </c>
      <c r="E7075" s="55">
        <v>2.0000000000000001E-4</v>
      </c>
      <c r="F7075" s="53">
        <v>1.0097</v>
      </c>
      <c r="G7075" s="53">
        <v>1.038</v>
      </c>
    </row>
    <row r="7076" spans="1:7" x14ac:dyDescent="0.15">
      <c r="A7076" s="52">
        <v>4052</v>
      </c>
      <c r="B7076" s="11" t="s">
        <v>3703</v>
      </c>
      <c r="C7076" s="52">
        <v>1.01</v>
      </c>
      <c r="D7076" s="52">
        <v>1.0346</v>
      </c>
      <c r="E7076" s="54">
        <v>2.0000000000000001E-4</v>
      </c>
      <c r="F7076" s="52">
        <v>1.0098</v>
      </c>
      <c r="G7076" s="52">
        <v>1.0344</v>
      </c>
    </row>
    <row r="7077" spans="1:7" ht="32" x14ac:dyDescent="0.15">
      <c r="A7077" s="53">
        <v>501102</v>
      </c>
      <c r="B7077" s="10" t="s">
        <v>3704</v>
      </c>
      <c r="C7077" s="53">
        <v>1.01</v>
      </c>
      <c r="D7077" s="53">
        <v>1.01</v>
      </c>
      <c r="E7077" s="55">
        <v>2.0000000000000001E-4</v>
      </c>
      <c r="F7077" s="53">
        <v>1.0098</v>
      </c>
      <c r="G7077" s="53">
        <v>1.0098</v>
      </c>
    </row>
    <row r="7078" spans="1:7" x14ac:dyDescent="0.15">
      <c r="A7078" s="52">
        <v>4053</v>
      </c>
      <c r="B7078" s="11" t="s">
        <v>3705</v>
      </c>
      <c r="C7078" s="52">
        <v>1.01</v>
      </c>
      <c r="D7078" s="52">
        <v>1.0338000000000001</v>
      </c>
      <c r="E7078" s="54">
        <v>2.0000000000000001E-4</v>
      </c>
      <c r="F7078" s="52">
        <v>1.0098</v>
      </c>
      <c r="G7078" s="52">
        <v>1.0336000000000001</v>
      </c>
    </row>
    <row r="7079" spans="1:7" x14ac:dyDescent="0.15">
      <c r="A7079" s="53">
        <v>4020</v>
      </c>
      <c r="B7079" s="10" t="s">
        <v>1112</v>
      </c>
      <c r="C7079" s="53">
        <v>1.01</v>
      </c>
      <c r="D7079" s="53">
        <v>1.0323</v>
      </c>
      <c r="E7079" s="55">
        <v>2.0000000000000001E-4</v>
      </c>
      <c r="F7079" s="53">
        <v>1.0098</v>
      </c>
      <c r="G7079" s="53">
        <v>1.0321</v>
      </c>
    </row>
    <row r="7080" spans="1:7" x14ac:dyDescent="0.15">
      <c r="A7080" s="52">
        <v>3741</v>
      </c>
      <c r="B7080" s="11" t="s">
        <v>1113</v>
      </c>
      <c r="C7080" s="52">
        <v>1.0102</v>
      </c>
      <c r="D7080" s="52">
        <v>1.0386</v>
      </c>
      <c r="E7080" s="54">
        <v>2.0000000000000001E-4</v>
      </c>
      <c r="F7080" s="52">
        <v>1.01</v>
      </c>
      <c r="G7080" s="52">
        <v>1.0384</v>
      </c>
    </row>
    <row r="7081" spans="1:7" x14ac:dyDescent="0.15">
      <c r="A7081" s="53">
        <v>3179</v>
      </c>
      <c r="B7081" s="10" t="s">
        <v>1114</v>
      </c>
      <c r="C7081" s="53">
        <v>1.0102</v>
      </c>
      <c r="D7081" s="53">
        <v>1.0343</v>
      </c>
      <c r="E7081" s="55">
        <v>2.0000000000000001E-4</v>
      </c>
      <c r="F7081" s="53">
        <v>1.01</v>
      </c>
      <c r="G7081" s="53">
        <v>1.0341</v>
      </c>
    </row>
    <row r="7082" spans="1:7" x14ac:dyDescent="0.15">
      <c r="A7082" s="52">
        <v>166902</v>
      </c>
      <c r="B7082" s="11" t="s">
        <v>3706</v>
      </c>
      <c r="C7082" s="52">
        <v>1.0105999999999999</v>
      </c>
      <c r="D7082" s="52">
        <v>1.3706</v>
      </c>
      <c r="E7082" s="54">
        <v>2.0000000000000001E-4</v>
      </c>
      <c r="F7082" s="52">
        <v>1.0104</v>
      </c>
      <c r="G7082" s="52">
        <v>1.3704000000000001</v>
      </c>
    </row>
    <row r="7083" spans="1:7" x14ac:dyDescent="0.15">
      <c r="A7083" s="53">
        <v>3668</v>
      </c>
      <c r="B7083" s="10" t="s">
        <v>3707</v>
      </c>
      <c r="C7083" s="53">
        <v>1.0106999999999999</v>
      </c>
      <c r="D7083" s="53">
        <v>1.0306999999999999</v>
      </c>
      <c r="E7083" s="55">
        <v>2.0000000000000001E-4</v>
      </c>
      <c r="F7083" s="53">
        <v>1.0105</v>
      </c>
      <c r="G7083" s="53">
        <v>1.0305</v>
      </c>
    </row>
    <row r="7084" spans="1:7" x14ac:dyDescent="0.15">
      <c r="A7084" s="52">
        <v>4629</v>
      </c>
      <c r="B7084" s="11" t="s">
        <v>1115</v>
      </c>
      <c r="C7084" s="52">
        <v>1.0107999999999999</v>
      </c>
      <c r="D7084" s="52">
        <v>1.0218</v>
      </c>
      <c r="E7084" s="54">
        <v>2.0000000000000001E-4</v>
      </c>
      <c r="F7084" s="52">
        <v>1.0105999999999999</v>
      </c>
      <c r="G7084" s="52">
        <v>1.0216000000000001</v>
      </c>
    </row>
    <row r="7085" spans="1:7" x14ac:dyDescent="0.15">
      <c r="A7085" s="53">
        <v>3819</v>
      </c>
      <c r="B7085" s="10" t="s">
        <v>1116</v>
      </c>
      <c r="C7085" s="53">
        <v>1.0109999999999999</v>
      </c>
      <c r="D7085" s="53">
        <v>1.0625</v>
      </c>
      <c r="E7085" s="55">
        <v>2.0000000000000001E-4</v>
      </c>
      <c r="F7085" s="53">
        <v>1.0107999999999999</v>
      </c>
      <c r="G7085" s="53">
        <v>1.0623</v>
      </c>
    </row>
    <row r="7086" spans="1:7" x14ac:dyDescent="0.15">
      <c r="A7086" s="52">
        <v>3476</v>
      </c>
      <c r="B7086" s="11" t="s">
        <v>1117</v>
      </c>
      <c r="C7086" s="52">
        <v>1.0112000000000001</v>
      </c>
      <c r="D7086" s="52">
        <v>1.0112000000000001</v>
      </c>
      <c r="E7086" s="54">
        <v>2.0000000000000001E-4</v>
      </c>
      <c r="F7086" s="52">
        <v>1.0109999999999999</v>
      </c>
      <c r="G7086" s="52">
        <v>1.0109999999999999</v>
      </c>
    </row>
    <row r="7087" spans="1:7" x14ac:dyDescent="0.15">
      <c r="A7087" s="53">
        <v>1161</v>
      </c>
      <c r="B7087" s="10" t="s">
        <v>3708</v>
      </c>
      <c r="C7087" s="53">
        <v>1.0125</v>
      </c>
      <c r="D7087" s="53">
        <v>1.0125</v>
      </c>
      <c r="E7087" s="55">
        <v>2.0000000000000001E-4</v>
      </c>
      <c r="F7087" s="53">
        <v>1.0123</v>
      </c>
      <c r="G7087" s="53">
        <v>1.0123</v>
      </c>
    </row>
    <row r="7088" spans="1:7" x14ac:dyDescent="0.15">
      <c r="A7088" s="52">
        <v>3192</v>
      </c>
      <c r="B7088" s="11" t="s">
        <v>1118</v>
      </c>
      <c r="C7088" s="52">
        <v>1.0125999999999999</v>
      </c>
      <c r="D7088" s="52">
        <v>1.0414000000000001</v>
      </c>
      <c r="E7088" s="54">
        <v>2.0000000000000001E-4</v>
      </c>
      <c r="F7088" s="52">
        <v>1.0124</v>
      </c>
      <c r="G7088" s="52">
        <v>1.0411999999999999</v>
      </c>
    </row>
    <row r="7089" spans="1:7" x14ac:dyDescent="0.15">
      <c r="A7089" s="53">
        <v>519333</v>
      </c>
      <c r="B7089" s="10" t="s">
        <v>3709</v>
      </c>
      <c r="C7089" s="53">
        <v>1.0126999999999999</v>
      </c>
      <c r="D7089" s="53">
        <v>1.0367</v>
      </c>
      <c r="E7089" s="55">
        <v>2.0000000000000001E-4</v>
      </c>
      <c r="F7089" s="53">
        <v>1.0125</v>
      </c>
      <c r="G7089" s="53">
        <v>1.0365</v>
      </c>
    </row>
    <row r="7090" spans="1:7" x14ac:dyDescent="0.15">
      <c r="A7090" s="52">
        <v>2528</v>
      </c>
      <c r="B7090" s="11" t="s">
        <v>3710</v>
      </c>
      <c r="C7090" s="52">
        <v>1.0133000000000001</v>
      </c>
      <c r="D7090" s="52">
        <v>1.0133000000000001</v>
      </c>
      <c r="E7090" s="54">
        <v>2.0000000000000001E-4</v>
      </c>
      <c r="F7090" s="52">
        <v>1.0130999999999999</v>
      </c>
      <c r="G7090" s="52">
        <v>1.0130999999999999</v>
      </c>
    </row>
    <row r="7091" spans="1:7" x14ac:dyDescent="0.15">
      <c r="A7091" s="53">
        <v>290007</v>
      </c>
      <c r="B7091" s="10" t="s">
        <v>3711</v>
      </c>
      <c r="C7091" s="53">
        <v>1.0133000000000001</v>
      </c>
      <c r="D7091" s="53">
        <v>1.3163</v>
      </c>
      <c r="E7091" s="55">
        <v>2.0000000000000001E-4</v>
      </c>
      <c r="F7091" s="53">
        <v>1.0130999999999999</v>
      </c>
      <c r="G7091" s="53">
        <v>1.3161</v>
      </c>
    </row>
    <row r="7092" spans="1:7" x14ac:dyDescent="0.15">
      <c r="A7092" s="52">
        <v>4499</v>
      </c>
      <c r="B7092" s="11" t="s">
        <v>1119</v>
      </c>
      <c r="C7092" s="52">
        <v>1.0133000000000001</v>
      </c>
      <c r="D7092" s="52">
        <v>1.0333000000000001</v>
      </c>
      <c r="E7092" s="54">
        <v>2.0000000000000001E-4</v>
      </c>
      <c r="F7092" s="52">
        <v>1.0130999999999999</v>
      </c>
      <c r="G7092" s="52">
        <v>1.0330999999999999</v>
      </c>
    </row>
    <row r="7093" spans="1:7" x14ac:dyDescent="0.15">
      <c r="A7093" s="53">
        <v>3573</v>
      </c>
      <c r="B7093" s="10" t="s">
        <v>1120</v>
      </c>
      <c r="C7093" s="53">
        <v>1.0134000000000001</v>
      </c>
      <c r="D7093" s="53">
        <v>1.0134000000000001</v>
      </c>
      <c r="E7093" s="55">
        <v>2.0000000000000001E-4</v>
      </c>
      <c r="F7093" s="53">
        <v>1.0132000000000001</v>
      </c>
      <c r="G7093" s="53">
        <v>1.0132000000000001</v>
      </c>
    </row>
    <row r="7094" spans="1:7" x14ac:dyDescent="0.15">
      <c r="A7094" s="52">
        <v>4572</v>
      </c>
      <c r="B7094" s="11" t="s">
        <v>3712</v>
      </c>
      <c r="C7094" s="52">
        <v>1.0136000000000001</v>
      </c>
      <c r="D7094" s="52">
        <v>1.0136000000000001</v>
      </c>
      <c r="E7094" s="54">
        <v>2.0000000000000001E-4</v>
      </c>
      <c r="F7094" s="52">
        <v>1.0134000000000001</v>
      </c>
      <c r="G7094" s="52">
        <v>1.0134000000000001</v>
      </c>
    </row>
    <row r="7095" spans="1:7" ht="32" x14ac:dyDescent="0.15">
      <c r="A7095" s="53">
        <v>501103</v>
      </c>
      <c r="B7095" s="10" t="s">
        <v>3713</v>
      </c>
      <c r="C7095" s="53">
        <v>1.0137</v>
      </c>
      <c r="D7095" s="53">
        <v>1.0137</v>
      </c>
      <c r="E7095" s="55">
        <v>2.0000000000000001E-4</v>
      </c>
      <c r="F7095" s="53">
        <v>1.0135000000000001</v>
      </c>
      <c r="G7095" s="53">
        <v>1.0135000000000001</v>
      </c>
    </row>
    <row r="7096" spans="1:7" x14ac:dyDescent="0.15">
      <c r="A7096" s="52">
        <v>4624</v>
      </c>
      <c r="B7096" s="11" t="s">
        <v>1121</v>
      </c>
      <c r="C7096" s="52">
        <v>1.0147999999999999</v>
      </c>
      <c r="D7096" s="52">
        <v>1.0147999999999999</v>
      </c>
      <c r="E7096" s="54">
        <v>2.0000000000000001E-4</v>
      </c>
      <c r="F7096" s="52">
        <v>1.0145999999999999</v>
      </c>
      <c r="G7096" s="52">
        <v>1.0145999999999999</v>
      </c>
    </row>
    <row r="7097" spans="1:7" x14ac:dyDescent="0.15">
      <c r="A7097" s="53">
        <v>3927</v>
      </c>
      <c r="B7097" s="10" t="s">
        <v>3714</v>
      </c>
      <c r="C7097" s="53">
        <v>1.0148999999999999</v>
      </c>
      <c r="D7097" s="53">
        <v>1.0148999999999999</v>
      </c>
      <c r="E7097" s="55">
        <v>2.0000000000000001E-4</v>
      </c>
      <c r="F7097" s="53">
        <v>1.0146999999999999</v>
      </c>
      <c r="G7097" s="53">
        <v>1.0146999999999999</v>
      </c>
    </row>
    <row r="7098" spans="1:7" x14ac:dyDescent="0.15">
      <c r="A7098" s="52">
        <v>4479</v>
      </c>
      <c r="B7098" s="11" t="s">
        <v>1122</v>
      </c>
      <c r="C7098" s="52">
        <v>1.0149999999999999</v>
      </c>
      <c r="D7098" s="52">
        <v>1.0149999999999999</v>
      </c>
      <c r="E7098" s="54">
        <v>2.0000000000000001E-4</v>
      </c>
      <c r="F7098" s="52">
        <v>1.0147999999999999</v>
      </c>
      <c r="G7098" s="52">
        <v>1.0147999999999999</v>
      </c>
    </row>
    <row r="7099" spans="1:7" x14ac:dyDescent="0.15">
      <c r="A7099" s="53">
        <v>3519</v>
      </c>
      <c r="B7099" s="10" t="s">
        <v>3715</v>
      </c>
      <c r="C7099" s="53">
        <v>1.0153000000000001</v>
      </c>
      <c r="D7099" s="53">
        <v>1.0182</v>
      </c>
      <c r="E7099" s="55">
        <v>2.0000000000000001E-4</v>
      </c>
      <c r="F7099" s="53">
        <v>1.0150999999999999</v>
      </c>
      <c r="G7099" s="53">
        <v>1.018</v>
      </c>
    </row>
    <row r="7100" spans="1:7" x14ac:dyDescent="0.15">
      <c r="A7100" s="52">
        <v>4184</v>
      </c>
      <c r="B7100" s="11" t="s">
        <v>1123</v>
      </c>
      <c r="C7100" s="52">
        <v>1.0154000000000001</v>
      </c>
      <c r="D7100" s="52">
        <v>1.0154000000000001</v>
      </c>
      <c r="E7100" s="54">
        <v>2.0000000000000001E-4</v>
      </c>
      <c r="F7100" s="52">
        <v>1.0152000000000001</v>
      </c>
      <c r="G7100" s="52">
        <v>1.0152000000000001</v>
      </c>
    </row>
    <row r="7101" spans="1:7" x14ac:dyDescent="0.15">
      <c r="A7101" s="53">
        <v>4089</v>
      </c>
      <c r="B7101" s="10" t="s">
        <v>3716</v>
      </c>
      <c r="C7101" s="53">
        <v>1.0159</v>
      </c>
      <c r="D7101" s="53">
        <v>1.0388999999999999</v>
      </c>
      <c r="E7101" s="55">
        <v>2.0000000000000001E-4</v>
      </c>
      <c r="F7101" s="53">
        <v>1.0157</v>
      </c>
      <c r="G7101" s="53">
        <v>1.0387</v>
      </c>
    </row>
    <row r="7102" spans="1:7" x14ac:dyDescent="0.15">
      <c r="A7102" s="52">
        <v>1578</v>
      </c>
      <c r="B7102" s="11" t="s">
        <v>1124</v>
      </c>
      <c r="C7102" s="52">
        <v>1.0159</v>
      </c>
      <c r="D7102" s="52">
        <v>1.0624</v>
      </c>
      <c r="E7102" s="54">
        <v>2.0000000000000001E-4</v>
      </c>
      <c r="F7102" s="52">
        <v>1.0157</v>
      </c>
      <c r="G7102" s="52">
        <v>1.0622</v>
      </c>
    </row>
    <row r="7103" spans="1:7" x14ac:dyDescent="0.15">
      <c r="A7103" s="53">
        <v>2665</v>
      </c>
      <c r="B7103" s="10" t="s">
        <v>3717</v>
      </c>
      <c r="C7103" s="53">
        <v>1.0169999999999999</v>
      </c>
      <c r="D7103" s="53">
        <v>1.0900000000000001</v>
      </c>
      <c r="E7103" s="55">
        <v>2.0000000000000001E-4</v>
      </c>
      <c r="F7103" s="53">
        <v>1.0167999999999999</v>
      </c>
      <c r="G7103" s="53">
        <v>1.0898000000000001</v>
      </c>
    </row>
    <row r="7104" spans="1:7" x14ac:dyDescent="0.15">
      <c r="A7104" s="52">
        <v>3424</v>
      </c>
      <c r="B7104" s="11" t="s">
        <v>1125</v>
      </c>
      <c r="C7104" s="52">
        <v>1.0173000000000001</v>
      </c>
      <c r="D7104" s="52">
        <v>1.0461</v>
      </c>
      <c r="E7104" s="54">
        <v>2.0000000000000001E-4</v>
      </c>
      <c r="F7104" s="52">
        <v>1.0170999999999999</v>
      </c>
      <c r="G7104" s="52">
        <v>1.0459000000000001</v>
      </c>
    </row>
    <row r="7105" spans="1:7" x14ac:dyDescent="0.15">
      <c r="A7105" s="53">
        <v>3314</v>
      </c>
      <c r="B7105" s="10" t="s">
        <v>1126</v>
      </c>
      <c r="C7105" s="53">
        <v>1.0174000000000001</v>
      </c>
      <c r="D7105" s="53">
        <v>1.0334000000000001</v>
      </c>
      <c r="E7105" s="55">
        <v>2.0000000000000001E-4</v>
      </c>
      <c r="F7105" s="53">
        <v>1.0172000000000001</v>
      </c>
      <c r="G7105" s="53">
        <v>1.0331999999999999</v>
      </c>
    </row>
    <row r="7106" spans="1:7" x14ac:dyDescent="0.15">
      <c r="A7106" s="52">
        <v>1911</v>
      </c>
      <c r="B7106" s="11" t="s">
        <v>1127</v>
      </c>
      <c r="C7106" s="52">
        <v>1.0176000000000001</v>
      </c>
      <c r="D7106" s="52">
        <v>1.0709</v>
      </c>
      <c r="E7106" s="54">
        <v>2.0000000000000001E-4</v>
      </c>
      <c r="F7106" s="52">
        <v>1.0174000000000001</v>
      </c>
      <c r="G7106" s="52">
        <v>1.0707</v>
      </c>
    </row>
    <row r="7107" spans="1:7" x14ac:dyDescent="0.15">
      <c r="A7107" s="53">
        <v>1575</v>
      </c>
      <c r="B7107" s="10" t="s">
        <v>1128</v>
      </c>
      <c r="C7107" s="53">
        <v>1.0182</v>
      </c>
      <c r="D7107" s="53">
        <v>1.0182</v>
      </c>
      <c r="E7107" s="55">
        <v>2.0000000000000001E-4</v>
      </c>
      <c r="F7107" s="53">
        <v>1.018</v>
      </c>
      <c r="G7107" s="53">
        <v>1.018</v>
      </c>
    </row>
    <row r="7108" spans="1:7" x14ac:dyDescent="0.15">
      <c r="A7108" s="52">
        <v>2601</v>
      </c>
      <c r="B7108" s="11" t="s">
        <v>3718</v>
      </c>
      <c r="C7108" s="52">
        <v>1.0193000000000001</v>
      </c>
      <c r="D7108" s="52">
        <v>1.0193000000000001</v>
      </c>
      <c r="E7108" s="54">
        <v>2.0000000000000001E-4</v>
      </c>
      <c r="F7108" s="52">
        <v>1.0190999999999999</v>
      </c>
      <c r="G7108" s="52">
        <v>1.0190999999999999</v>
      </c>
    </row>
    <row r="7109" spans="1:7" x14ac:dyDescent="0.15">
      <c r="A7109" s="53">
        <v>2447</v>
      </c>
      <c r="B7109" s="10" t="s">
        <v>1129</v>
      </c>
      <c r="C7109" s="53">
        <v>1.0196000000000001</v>
      </c>
      <c r="D7109" s="53">
        <v>1.0462</v>
      </c>
      <c r="E7109" s="55">
        <v>2.0000000000000001E-4</v>
      </c>
      <c r="F7109" s="53">
        <v>1.0194000000000001</v>
      </c>
      <c r="G7109" s="53">
        <v>1.046</v>
      </c>
    </row>
    <row r="7110" spans="1:7" x14ac:dyDescent="0.15">
      <c r="A7110" s="52">
        <v>3571</v>
      </c>
      <c r="B7110" s="11" t="s">
        <v>3719</v>
      </c>
      <c r="C7110" s="52">
        <v>1.02</v>
      </c>
      <c r="D7110" s="52">
        <v>1.0283</v>
      </c>
      <c r="E7110" s="54">
        <v>2.0000000000000001E-4</v>
      </c>
      <c r="F7110" s="52">
        <v>1.0198</v>
      </c>
      <c r="G7110" s="52">
        <v>1.0281</v>
      </c>
    </row>
    <row r="7111" spans="1:7" x14ac:dyDescent="0.15">
      <c r="A7111" s="53">
        <v>3442</v>
      </c>
      <c r="B7111" s="10" t="s">
        <v>3720</v>
      </c>
      <c r="C7111" s="53">
        <v>1.0221</v>
      </c>
      <c r="D7111" s="53">
        <v>1.0303</v>
      </c>
      <c r="E7111" s="55">
        <v>2.0000000000000001E-4</v>
      </c>
      <c r="F7111" s="53">
        <v>1.0219</v>
      </c>
      <c r="G7111" s="53">
        <v>1.0301</v>
      </c>
    </row>
    <row r="7112" spans="1:7" x14ac:dyDescent="0.15">
      <c r="A7112" s="52">
        <v>3056</v>
      </c>
      <c r="B7112" s="11" t="s">
        <v>1130</v>
      </c>
      <c r="C7112" s="52">
        <v>1.0221</v>
      </c>
      <c r="D7112" s="52">
        <v>1.0250999999999999</v>
      </c>
      <c r="E7112" s="54">
        <v>2.0000000000000001E-4</v>
      </c>
      <c r="F7112" s="52">
        <v>1.0219</v>
      </c>
      <c r="G7112" s="52">
        <v>1.0248999999999999</v>
      </c>
    </row>
    <row r="7113" spans="1:7" ht="31" x14ac:dyDescent="0.15">
      <c r="A7113" s="53">
        <v>3115</v>
      </c>
      <c r="B7113" s="10" t="s">
        <v>3721</v>
      </c>
      <c r="C7113" s="53">
        <v>1.0222</v>
      </c>
      <c r="D7113" s="53">
        <v>1.0222</v>
      </c>
      <c r="E7113" s="55">
        <v>2.0000000000000001E-4</v>
      </c>
      <c r="F7113" s="53">
        <v>1.022</v>
      </c>
      <c r="G7113" s="53">
        <v>1.022</v>
      </c>
    </row>
    <row r="7114" spans="1:7" x14ac:dyDescent="0.15">
      <c r="A7114" s="52">
        <v>1160</v>
      </c>
      <c r="B7114" s="11" t="s">
        <v>3722</v>
      </c>
      <c r="C7114" s="52">
        <v>1.0226999999999999</v>
      </c>
      <c r="D7114" s="52">
        <v>1.0226999999999999</v>
      </c>
      <c r="E7114" s="54">
        <v>2.0000000000000001E-4</v>
      </c>
      <c r="F7114" s="52">
        <v>1.0225</v>
      </c>
      <c r="G7114" s="52">
        <v>1.0225</v>
      </c>
    </row>
    <row r="7115" spans="1:7" x14ac:dyDescent="0.15">
      <c r="A7115" s="53">
        <v>3360</v>
      </c>
      <c r="B7115" s="10" t="s">
        <v>3723</v>
      </c>
      <c r="C7115" s="53">
        <v>1.0227999999999999</v>
      </c>
      <c r="D7115" s="53">
        <v>1.0278</v>
      </c>
      <c r="E7115" s="55">
        <v>2.0000000000000001E-4</v>
      </c>
      <c r="F7115" s="53">
        <v>1.0226</v>
      </c>
      <c r="G7115" s="53">
        <v>1.0276000000000001</v>
      </c>
    </row>
    <row r="7116" spans="1:7" x14ac:dyDescent="0.15">
      <c r="A7116" s="52">
        <v>150106</v>
      </c>
      <c r="B7116" s="11" t="s">
        <v>3724</v>
      </c>
      <c r="C7116" s="52">
        <v>1.0228999999999999</v>
      </c>
      <c r="D7116" s="52">
        <v>0</v>
      </c>
      <c r="E7116" s="54">
        <v>2.0000000000000001E-4</v>
      </c>
      <c r="F7116" s="52">
        <v>1.0226999999999999</v>
      </c>
      <c r="G7116" s="52">
        <v>0</v>
      </c>
    </row>
    <row r="7117" spans="1:7" x14ac:dyDescent="0.15">
      <c r="A7117" s="53">
        <v>502004</v>
      </c>
      <c r="B7117" s="10" t="s">
        <v>3725</v>
      </c>
      <c r="C7117" s="53">
        <v>1.0242</v>
      </c>
      <c r="D7117" s="53">
        <v>0</v>
      </c>
      <c r="E7117" s="55">
        <v>2.0000000000000001E-4</v>
      </c>
      <c r="F7117" s="53">
        <v>1.024</v>
      </c>
      <c r="G7117" s="53">
        <v>0</v>
      </c>
    </row>
    <row r="7118" spans="1:7" x14ac:dyDescent="0.15">
      <c r="A7118" s="52">
        <v>502011</v>
      </c>
      <c r="B7118" s="11" t="s">
        <v>3726</v>
      </c>
      <c r="C7118" s="52">
        <v>1.0242</v>
      </c>
      <c r="D7118" s="52">
        <v>0</v>
      </c>
      <c r="E7118" s="54">
        <v>2.0000000000000001E-4</v>
      </c>
      <c r="F7118" s="52">
        <v>1.024</v>
      </c>
      <c r="G7118" s="52">
        <v>0</v>
      </c>
    </row>
    <row r="7119" spans="1:7" ht="31" x14ac:dyDescent="0.15">
      <c r="A7119" s="53">
        <v>3116</v>
      </c>
      <c r="B7119" s="10" t="s">
        <v>3727</v>
      </c>
      <c r="C7119" s="53">
        <v>1.0243</v>
      </c>
      <c r="D7119" s="53">
        <v>1.0243</v>
      </c>
      <c r="E7119" s="55">
        <v>2.0000000000000001E-4</v>
      </c>
      <c r="F7119" s="53">
        <v>1.0241</v>
      </c>
      <c r="G7119" s="53">
        <v>1.0241</v>
      </c>
    </row>
    <row r="7120" spans="1:7" x14ac:dyDescent="0.15">
      <c r="A7120" s="52">
        <v>3041</v>
      </c>
      <c r="B7120" s="11" t="s">
        <v>1131</v>
      </c>
      <c r="C7120" s="52">
        <v>1.0244</v>
      </c>
      <c r="D7120" s="52">
        <v>1.0244</v>
      </c>
      <c r="E7120" s="54">
        <v>2.0000000000000001E-4</v>
      </c>
      <c r="F7120" s="52">
        <v>1.0242</v>
      </c>
      <c r="G7120" s="52">
        <v>1.0242</v>
      </c>
    </row>
    <row r="7121" spans="1:7" x14ac:dyDescent="0.15">
      <c r="A7121" s="53">
        <v>150283</v>
      </c>
      <c r="B7121" s="10" t="s">
        <v>3728</v>
      </c>
      <c r="C7121" s="53">
        <v>1.0263</v>
      </c>
      <c r="D7121" s="53">
        <v>0</v>
      </c>
      <c r="E7121" s="55">
        <v>2.0000000000000001E-4</v>
      </c>
      <c r="F7121" s="53">
        <v>1.0261</v>
      </c>
      <c r="G7121" s="53">
        <v>0</v>
      </c>
    </row>
    <row r="7122" spans="1:7" x14ac:dyDescent="0.15">
      <c r="A7122" s="52">
        <v>519329</v>
      </c>
      <c r="B7122" s="11" t="s">
        <v>3729</v>
      </c>
      <c r="C7122" s="52">
        <v>1.0264</v>
      </c>
      <c r="D7122" s="52">
        <v>1.0264</v>
      </c>
      <c r="E7122" s="54">
        <v>2.0000000000000001E-4</v>
      </c>
      <c r="F7122" s="52">
        <v>1.0262</v>
      </c>
      <c r="G7122" s="52">
        <v>1.0262</v>
      </c>
    </row>
    <row r="7123" spans="1:7" x14ac:dyDescent="0.15">
      <c r="A7123" s="53">
        <v>1819</v>
      </c>
      <c r="B7123" s="10" t="s">
        <v>1132</v>
      </c>
      <c r="C7123" s="53">
        <v>1.0268999999999999</v>
      </c>
      <c r="D7123" s="53">
        <v>1.1299999999999999</v>
      </c>
      <c r="E7123" s="55">
        <v>2.0000000000000001E-4</v>
      </c>
      <c r="F7123" s="53">
        <v>1.0266999999999999</v>
      </c>
      <c r="G7123" s="53">
        <v>1.1297999999999999</v>
      </c>
    </row>
    <row r="7124" spans="1:7" x14ac:dyDescent="0.15">
      <c r="A7124" s="52">
        <v>4080</v>
      </c>
      <c r="B7124" s="11" t="s">
        <v>3730</v>
      </c>
      <c r="C7124" s="52">
        <v>1.0268999999999999</v>
      </c>
      <c r="D7124" s="52">
        <v>1.0268999999999999</v>
      </c>
      <c r="E7124" s="54">
        <v>2.0000000000000001E-4</v>
      </c>
      <c r="F7124" s="52">
        <v>1.0266999999999999</v>
      </c>
      <c r="G7124" s="52">
        <v>1.0266999999999999</v>
      </c>
    </row>
    <row r="7125" spans="1:7" x14ac:dyDescent="0.15">
      <c r="A7125" s="53">
        <v>3188</v>
      </c>
      <c r="B7125" s="10" t="s">
        <v>1133</v>
      </c>
      <c r="C7125" s="53">
        <v>1.0273000000000001</v>
      </c>
      <c r="D7125" s="53">
        <v>1.0273000000000001</v>
      </c>
      <c r="E7125" s="55">
        <v>2.0000000000000001E-4</v>
      </c>
      <c r="F7125" s="53">
        <v>1.0270999999999999</v>
      </c>
      <c r="G7125" s="53">
        <v>1.0270999999999999</v>
      </c>
    </row>
    <row r="7126" spans="1:7" x14ac:dyDescent="0.15">
      <c r="A7126" s="52">
        <v>3614</v>
      </c>
      <c r="B7126" s="11" t="s">
        <v>3731</v>
      </c>
      <c r="C7126" s="52">
        <v>1.0273000000000001</v>
      </c>
      <c r="D7126" s="52">
        <v>1.0452999999999999</v>
      </c>
      <c r="E7126" s="54">
        <v>2.0000000000000001E-4</v>
      </c>
      <c r="F7126" s="52">
        <v>1.0270999999999999</v>
      </c>
      <c r="G7126" s="52">
        <v>1.0450999999999999</v>
      </c>
    </row>
    <row r="7127" spans="1:7" x14ac:dyDescent="0.15">
      <c r="A7127" s="53">
        <v>4079</v>
      </c>
      <c r="B7127" s="10" t="s">
        <v>3732</v>
      </c>
      <c r="C7127" s="53">
        <v>1.0286</v>
      </c>
      <c r="D7127" s="53">
        <v>1.0286</v>
      </c>
      <c r="E7127" s="55">
        <v>2.0000000000000001E-4</v>
      </c>
      <c r="F7127" s="53">
        <v>1.0284</v>
      </c>
      <c r="G7127" s="53">
        <v>1.0284</v>
      </c>
    </row>
    <row r="7128" spans="1:7" x14ac:dyDescent="0.15">
      <c r="A7128" s="52">
        <v>3545</v>
      </c>
      <c r="B7128" s="11" t="s">
        <v>1134</v>
      </c>
      <c r="C7128" s="52">
        <v>1.0287999999999999</v>
      </c>
      <c r="D7128" s="52">
        <v>1.0287999999999999</v>
      </c>
      <c r="E7128" s="54">
        <v>2.0000000000000001E-4</v>
      </c>
      <c r="F7128" s="52">
        <v>1.0286</v>
      </c>
      <c r="G7128" s="52">
        <v>1.0286</v>
      </c>
    </row>
    <row r="7129" spans="1:7" x14ac:dyDescent="0.15">
      <c r="A7129" s="53">
        <v>519328</v>
      </c>
      <c r="B7129" s="10" t="s">
        <v>3733</v>
      </c>
      <c r="C7129" s="53">
        <v>1.0305</v>
      </c>
      <c r="D7129" s="53">
        <v>1.0305</v>
      </c>
      <c r="E7129" s="55">
        <v>2.0000000000000001E-4</v>
      </c>
      <c r="F7129" s="53">
        <v>1.0303</v>
      </c>
      <c r="G7129" s="53">
        <v>1.0303</v>
      </c>
    </row>
    <row r="7130" spans="1:7" x14ac:dyDescent="0.15">
      <c r="A7130" s="52">
        <v>3677</v>
      </c>
      <c r="B7130" s="11" t="s">
        <v>1135</v>
      </c>
      <c r="C7130" s="52">
        <v>1.0311999999999999</v>
      </c>
      <c r="D7130" s="52">
        <v>1.0311999999999999</v>
      </c>
      <c r="E7130" s="54">
        <v>2.0000000000000001E-4</v>
      </c>
      <c r="F7130" s="52">
        <v>1.0309999999999999</v>
      </c>
      <c r="G7130" s="52">
        <v>1.0309999999999999</v>
      </c>
    </row>
    <row r="7131" spans="1:7" x14ac:dyDescent="0.15">
      <c r="A7131" s="53">
        <v>2019</v>
      </c>
      <c r="B7131" s="10" t="s">
        <v>3734</v>
      </c>
      <c r="C7131" s="53">
        <v>1.0346</v>
      </c>
      <c r="D7131" s="53">
        <v>1.0871</v>
      </c>
      <c r="E7131" s="55">
        <v>2.0000000000000001E-4</v>
      </c>
      <c r="F7131" s="53">
        <v>1.0344</v>
      </c>
      <c r="G7131" s="53">
        <v>1.0869</v>
      </c>
    </row>
    <row r="7132" spans="1:7" ht="31" x14ac:dyDescent="0.15">
      <c r="A7132" s="52">
        <v>2109</v>
      </c>
      <c r="B7132" s="11" t="s">
        <v>3735</v>
      </c>
      <c r="C7132" s="52">
        <v>1.0369999999999999</v>
      </c>
      <c r="D7132" s="52">
        <v>1.0369999999999999</v>
      </c>
      <c r="E7132" s="54">
        <v>2.0000000000000001E-4</v>
      </c>
      <c r="F7132" s="52">
        <v>1.0367999999999999</v>
      </c>
      <c r="G7132" s="52">
        <v>1.0367999999999999</v>
      </c>
    </row>
    <row r="7133" spans="1:7" x14ac:dyDescent="0.15">
      <c r="A7133" s="53">
        <v>2926</v>
      </c>
      <c r="B7133" s="10" t="s">
        <v>3736</v>
      </c>
      <c r="C7133" s="53">
        <v>1.0373000000000001</v>
      </c>
      <c r="D7133" s="53">
        <v>1.0373000000000001</v>
      </c>
      <c r="E7133" s="55">
        <v>2.0000000000000001E-4</v>
      </c>
      <c r="F7133" s="53">
        <v>1.0370999999999999</v>
      </c>
      <c r="G7133" s="53">
        <v>1.0370999999999999</v>
      </c>
    </row>
    <row r="7134" spans="1:7" x14ac:dyDescent="0.15">
      <c r="A7134" s="52">
        <v>519787</v>
      </c>
      <c r="B7134" s="11" t="s">
        <v>3737</v>
      </c>
      <c r="C7134" s="52">
        <v>1.0383</v>
      </c>
      <c r="D7134" s="52">
        <v>1.0383</v>
      </c>
      <c r="E7134" s="54">
        <v>2.0000000000000001E-4</v>
      </c>
      <c r="F7134" s="52">
        <v>1.0381</v>
      </c>
      <c r="G7134" s="52">
        <v>1.0381</v>
      </c>
    </row>
    <row r="7135" spans="1:7" x14ac:dyDescent="0.15">
      <c r="A7135" s="53">
        <v>2925</v>
      </c>
      <c r="B7135" s="10" t="s">
        <v>3738</v>
      </c>
      <c r="C7135" s="53">
        <v>1.0405</v>
      </c>
      <c r="D7135" s="53">
        <v>1.0405</v>
      </c>
      <c r="E7135" s="55">
        <v>2.0000000000000001E-4</v>
      </c>
      <c r="F7135" s="53">
        <v>1.0403</v>
      </c>
      <c r="G7135" s="53">
        <v>1.0403</v>
      </c>
    </row>
    <row r="7136" spans="1:7" x14ac:dyDescent="0.15">
      <c r="A7136" s="52">
        <v>3254</v>
      </c>
      <c r="B7136" s="11" t="s">
        <v>3739</v>
      </c>
      <c r="C7136" s="52">
        <v>1.0448</v>
      </c>
      <c r="D7136" s="52">
        <v>1.0448</v>
      </c>
      <c r="E7136" s="54">
        <v>2.0000000000000001E-4</v>
      </c>
      <c r="F7136" s="52">
        <v>1.0446</v>
      </c>
      <c r="G7136" s="52">
        <v>1.0446</v>
      </c>
    </row>
    <row r="7137" spans="1:7" x14ac:dyDescent="0.15">
      <c r="A7137" s="53">
        <v>1961</v>
      </c>
      <c r="B7137" s="10" t="s">
        <v>1136</v>
      </c>
      <c r="C7137" s="53">
        <v>1.0451999999999999</v>
      </c>
      <c r="D7137" s="53">
        <v>1.0793999999999999</v>
      </c>
      <c r="E7137" s="55">
        <v>2.0000000000000001E-4</v>
      </c>
      <c r="F7137" s="53">
        <v>1.0449999999999999</v>
      </c>
      <c r="G7137" s="53">
        <v>1.0791999999999999</v>
      </c>
    </row>
    <row r="7138" spans="1:7" x14ac:dyDescent="0.15">
      <c r="A7138" s="52">
        <v>40041</v>
      </c>
      <c r="B7138" s="11" t="s">
        <v>3740</v>
      </c>
      <c r="C7138" s="52">
        <v>1.0478000000000001</v>
      </c>
      <c r="D7138" s="52">
        <v>1.2058</v>
      </c>
      <c r="E7138" s="54">
        <v>2.0000000000000001E-4</v>
      </c>
      <c r="F7138" s="52">
        <v>1.0476000000000001</v>
      </c>
      <c r="G7138" s="52">
        <v>1.2056</v>
      </c>
    </row>
    <row r="7139" spans="1:7" x14ac:dyDescent="0.15">
      <c r="A7139" s="53">
        <v>253030</v>
      </c>
      <c r="B7139" s="10" t="s">
        <v>1137</v>
      </c>
      <c r="C7139" s="53">
        <v>1.0479000000000001</v>
      </c>
      <c r="D7139" s="53">
        <v>1.1558999999999999</v>
      </c>
      <c r="E7139" s="55">
        <v>2.0000000000000001E-4</v>
      </c>
      <c r="F7139" s="53">
        <v>1.0477000000000001</v>
      </c>
      <c r="G7139" s="53">
        <v>1.1556999999999999</v>
      </c>
    </row>
    <row r="7140" spans="1:7" x14ac:dyDescent="0.15">
      <c r="A7140" s="52">
        <v>3847</v>
      </c>
      <c r="B7140" s="11" t="s">
        <v>1138</v>
      </c>
      <c r="C7140" s="52">
        <v>1.0485</v>
      </c>
      <c r="D7140" s="52">
        <v>1.0485</v>
      </c>
      <c r="E7140" s="54">
        <v>2.0000000000000001E-4</v>
      </c>
      <c r="F7140" s="52">
        <v>1.0483</v>
      </c>
      <c r="G7140" s="52">
        <v>1.0483</v>
      </c>
    </row>
    <row r="7141" spans="1:7" x14ac:dyDescent="0.15">
      <c r="A7141" s="53">
        <v>40040</v>
      </c>
      <c r="B7141" s="10" t="s">
        <v>3741</v>
      </c>
      <c r="C7141" s="53">
        <v>1.0492999999999999</v>
      </c>
      <c r="D7141" s="53">
        <v>1.212</v>
      </c>
      <c r="E7141" s="55">
        <v>2.0000000000000001E-4</v>
      </c>
      <c r="F7141" s="53">
        <v>1.0490999999999999</v>
      </c>
      <c r="G7141" s="53">
        <v>1.2118</v>
      </c>
    </row>
    <row r="7142" spans="1:7" x14ac:dyDescent="0.15">
      <c r="A7142" s="52">
        <v>4096</v>
      </c>
      <c r="B7142" s="11" t="s">
        <v>1139</v>
      </c>
      <c r="C7142" s="52">
        <v>1.0512999999999999</v>
      </c>
      <c r="D7142" s="52">
        <v>1.0960000000000001</v>
      </c>
      <c r="E7142" s="54">
        <v>2.0000000000000001E-4</v>
      </c>
      <c r="F7142" s="52">
        <v>1.0510999999999999</v>
      </c>
      <c r="G7142" s="52">
        <v>1.0958000000000001</v>
      </c>
    </row>
    <row r="7143" spans="1:7" x14ac:dyDescent="0.15">
      <c r="A7143" s="53">
        <v>1483</v>
      </c>
      <c r="B7143" s="10" t="s">
        <v>1140</v>
      </c>
      <c r="C7143" s="53">
        <v>1.0519000000000001</v>
      </c>
      <c r="D7143" s="53">
        <v>1.0519000000000001</v>
      </c>
      <c r="E7143" s="55">
        <v>2.0000000000000001E-4</v>
      </c>
      <c r="F7143" s="53">
        <v>1.0517000000000001</v>
      </c>
      <c r="G7143" s="53">
        <v>1.0517000000000001</v>
      </c>
    </row>
    <row r="7144" spans="1:7" x14ac:dyDescent="0.15">
      <c r="A7144" s="52">
        <v>4094</v>
      </c>
      <c r="B7144" s="11" t="s">
        <v>3742</v>
      </c>
      <c r="C7144" s="52">
        <v>1.0605</v>
      </c>
      <c r="D7144" s="52">
        <v>1.0605</v>
      </c>
      <c r="E7144" s="54">
        <v>2.0000000000000001E-4</v>
      </c>
      <c r="F7144" s="52">
        <v>1.0603</v>
      </c>
      <c r="G7144" s="52">
        <v>1.0603</v>
      </c>
    </row>
    <row r="7145" spans="1:7" x14ac:dyDescent="0.15">
      <c r="A7145" s="53">
        <v>1450</v>
      </c>
      <c r="B7145" s="10" t="s">
        <v>3743</v>
      </c>
      <c r="C7145" s="53">
        <v>1.0702</v>
      </c>
      <c r="D7145" s="53">
        <v>1.0702</v>
      </c>
      <c r="E7145" s="55">
        <v>2.0000000000000001E-4</v>
      </c>
      <c r="F7145" s="53">
        <v>1.07</v>
      </c>
      <c r="G7145" s="53">
        <v>1.07</v>
      </c>
    </row>
    <row r="7146" spans="1:7" x14ac:dyDescent="0.15">
      <c r="A7146" s="52">
        <v>3255</v>
      </c>
      <c r="B7146" s="11" t="s">
        <v>3744</v>
      </c>
      <c r="C7146" s="52">
        <v>1.0717000000000001</v>
      </c>
      <c r="D7146" s="52">
        <v>1.0717000000000001</v>
      </c>
      <c r="E7146" s="54">
        <v>2.0000000000000001E-4</v>
      </c>
      <c r="F7146" s="52">
        <v>1.0714999999999999</v>
      </c>
      <c r="G7146" s="52">
        <v>1.0714999999999999</v>
      </c>
    </row>
    <row r="7147" spans="1:7" x14ac:dyDescent="0.15">
      <c r="A7147" s="53">
        <v>1413</v>
      </c>
      <c r="B7147" s="10" t="s">
        <v>3745</v>
      </c>
      <c r="C7147" s="53">
        <v>1.0775999999999999</v>
      </c>
      <c r="D7147" s="53">
        <v>1.1275999999999999</v>
      </c>
      <c r="E7147" s="55">
        <v>2.0000000000000001E-4</v>
      </c>
      <c r="F7147" s="53">
        <v>1.0773999999999999</v>
      </c>
      <c r="G7147" s="53">
        <v>1.1274</v>
      </c>
    </row>
    <row r="7148" spans="1:7" x14ac:dyDescent="0.15">
      <c r="A7148" s="52">
        <v>188</v>
      </c>
      <c r="B7148" s="11" t="s">
        <v>3746</v>
      </c>
      <c r="C7148" s="52">
        <v>1.0798000000000001</v>
      </c>
      <c r="D7148" s="52">
        <v>1.2181</v>
      </c>
      <c r="E7148" s="54">
        <v>2.0000000000000001E-4</v>
      </c>
      <c r="F7148" s="52">
        <v>1.0795999999999999</v>
      </c>
      <c r="G7148" s="52">
        <v>1.2179</v>
      </c>
    </row>
    <row r="7149" spans="1:7" x14ac:dyDescent="0.15">
      <c r="A7149" s="53">
        <v>1332</v>
      </c>
      <c r="B7149" s="10" t="s">
        <v>3747</v>
      </c>
      <c r="C7149" s="53">
        <v>1.0900000000000001</v>
      </c>
      <c r="D7149" s="53">
        <v>1.1359999999999999</v>
      </c>
      <c r="E7149" s="55">
        <v>2.0000000000000001E-4</v>
      </c>
      <c r="F7149" s="53">
        <v>1.0898000000000001</v>
      </c>
      <c r="G7149" s="53">
        <v>1.1357999999999999</v>
      </c>
    </row>
    <row r="7150" spans="1:7" x14ac:dyDescent="0.15">
      <c r="A7150" s="52">
        <v>3695</v>
      </c>
      <c r="B7150" s="11" t="s">
        <v>3748</v>
      </c>
      <c r="C7150" s="52">
        <v>1.0911999999999999</v>
      </c>
      <c r="D7150" s="52">
        <v>1.0911999999999999</v>
      </c>
      <c r="E7150" s="54">
        <v>2.0000000000000001E-4</v>
      </c>
      <c r="F7150" s="52">
        <v>1.091</v>
      </c>
      <c r="G7150" s="52">
        <v>1.091</v>
      </c>
    </row>
    <row r="7151" spans="1:7" x14ac:dyDescent="0.15">
      <c r="A7151" s="53">
        <v>3694</v>
      </c>
      <c r="B7151" s="10" t="s">
        <v>3749</v>
      </c>
      <c r="C7151" s="53">
        <v>1.0922000000000001</v>
      </c>
      <c r="D7151" s="53">
        <v>1.0922000000000001</v>
      </c>
      <c r="E7151" s="55">
        <v>2.0000000000000001E-4</v>
      </c>
      <c r="F7151" s="53">
        <v>1.0920000000000001</v>
      </c>
      <c r="G7151" s="53">
        <v>1.0920000000000001</v>
      </c>
    </row>
    <row r="7152" spans="1:7" x14ac:dyDescent="0.15">
      <c r="A7152" s="52">
        <v>1522</v>
      </c>
      <c r="B7152" s="11" t="s">
        <v>3750</v>
      </c>
      <c r="C7152" s="52">
        <v>1.1057999999999999</v>
      </c>
      <c r="D7152" s="52">
        <v>1.1057999999999999</v>
      </c>
      <c r="E7152" s="54">
        <v>2.0000000000000001E-4</v>
      </c>
      <c r="F7152" s="52">
        <v>1.1055999999999999</v>
      </c>
      <c r="G7152" s="52">
        <v>1.1055999999999999</v>
      </c>
    </row>
    <row r="7153" spans="1:7" x14ac:dyDescent="0.15">
      <c r="A7153" s="53">
        <v>3828</v>
      </c>
      <c r="B7153" s="10" t="s">
        <v>1141</v>
      </c>
      <c r="C7153" s="53">
        <v>1.1112</v>
      </c>
      <c r="D7153" s="53">
        <v>1.1112</v>
      </c>
      <c r="E7153" s="55">
        <v>2.0000000000000001E-4</v>
      </c>
      <c r="F7153" s="53">
        <v>1.111</v>
      </c>
      <c r="G7153" s="53">
        <v>1.111</v>
      </c>
    </row>
    <row r="7154" spans="1:7" x14ac:dyDescent="0.15">
      <c r="A7154" s="52">
        <v>1337</v>
      </c>
      <c r="B7154" s="11" t="s">
        <v>3751</v>
      </c>
      <c r="C7154" s="52">
        <v>1.1137999999999999</v>
      </c>
      <c r="D7154" s="52">
        <v>1.1137999999999999</v>
      </c>
      <c r="E7154" s="54">
        <v>2.0000000000000001E-4</v>
      </c>
      <c r="F7154" s="52">
        <v>1.1135999999999999</v>
      </c>
      <c r="G7154" s="52">
        <v>1.1135999999999999</v>
      </c>
    </row>
    <row r="7155" spans="1:7" x14ac:dyDescent="0.15">
      <c r="A7155" s="53">
        <v>1123</v>
      </c>
      <c r="B7155" s="10" t="s">
        <v>3752</v>
      </c>
      <c r="C7155" s="53">
        <v>1.1158999999999999</v>
      </c>
      <c r="D7155" s="53">
        <v>1.1316999999999999</v>
      </c>
      <c r="E7155" s="55">
        <v>2.0000000000000001E-4</v>
      </c>
      <c r="F7155" s="53">
        <v>1.1156999999999999</v>
      </c>
      <c r="G7155" s="53">
        <v>1.1315</v>
      </c>
    </row>
    <row r="7156" spans="1:7" x14ac:dyDescent="0.15">
      <c r="A7156" s="52">
        <v>1329</v>
      </c>
      <c r="B7156" s="11" t="s">
        <v>3753</v>
      </c>
      <c r="C7156" s="52">
        <v>1.1254999999999999</v>
      </c>
      <c r="D7156" s="52">
        <v>1.1254999999999999</v>
      </c>
      <c r="E7156" s="54">
        <v>2.0000000000000001E-4</v>
      </c>
      <c r="F7156" s="52">
        <v>1.1253</v>
      </c>
      <c r="G7156" s="52">
        <v>1.1253</v>
      </c>
    </row>
    <row r="7157" spans="1:7" x14ac:dyDescent="0.15">
      <c r="A7157" s="53">
        <v>1122</v>
      </c>
      <c r="B7157" s="10" t="s">
        <v>3754</v>
      </c>
      <c r="C7157" s="53">
        <v>1.127</v>
      </c>
      <c r="D7157" s="53">
        <v>1.1448</v>
      </c>
      <c r="E7157" s="55">
        <v>2.0000000000000001E-4</v>
      </c>
      <c r="F7157" s="53">
        <v>1.1268</v>
      </c>
      <c r="G7157" s="53">
        <v>1.1446000000000001</v>
      </c>
    </row>
    <row r="7158" spans="1:7" x14ac:dyDescent="0.15">
      <c r="A7158" s="52">
        <v>23</v>
      </c>
      <c r="B7158" s="11" t="s">
        <v>3755</v>
      </c>
      <c r="C7158" s="52">
        <v>1.1422000000000001</v>
      </c>
      <c r="D7158" s="52">
        <v>1.1422000000000001</v>
      </c>
      <c r="E7158" s="54">
        <v>2.0000000000000001E-4</v>
      </c>
      <c r="F7158" s="52">
        <v>1.1419999999999999</v>
      </c>
      <c r="G7158" s="52">
        <v>1.1419999999999999</v>
      </c>
    </row>
    <row r="7159" spans="1:7" x14ac:dyDescent="0.15">
      <c r="A7159" s="53">
        <v>2529</v>
      </c>
      <c r="B7159" s="10" t="s">
        <v>3756</v>
      </c>
      <c r="C7159" s="53">
        <v>1.1465000000000001</v>
      </c>
      <c r="D7159" s="53">
        <v>1.1465000000000001</v>
      </c>
      <c r="E7159" s="55">
        <v>2.0000000000000001E-4</v>
      </c>
      <c r="F7159" s="53">
        <v>1.1463000000000001</v>
      </c>
      <c r="G7159" s="53">
        <v>1.1463000000000001</v>
      </c>
    </row>
    <row r="7160" spans="1:7" x14ac:dyDescent="0.15">
      <c r="A7160" s="52">
        <v>519631</v>
      </c>
      <c r="B7160" s="11" t="s">
        <v>1142</v>
      </c>
      <c r="C7160" s="52">
        <v>1.1634</v>
      </c>
      <c r="D7160" s="52">
        <v>1.1634</v>
      </c>
      <c r="E7160" s="54">
        <v>2.0000000000000001E-4</v>
      </c>
      <c r="F7160" s="52">
        <v>1.1632</v>
      </c>
      <c r="G7160" s="52">
        <v>1.1632</v>
      </c>
    </row>
    <row r="7161" spans="1:7" x14ac:dyDescent="0.15">
      <c r="A7161" s="53">
        <v>1330</v>
      </c>
      <c r="B7161" s="10" t="s">
        <v>3757</v>
      </c>
      <c r="C7161" s="53">
        <v>1.1974</v>
      </c>
      <c r="D7161" s="53">
        <v>1.1974</v>
      </c>
      <c r="E7161" s="55">
        <v>2.0000000000000001E-4</v>
      </c>
      <c r="F7161" s="53">
        <v>1.1972</v>
      </c>
      <c r="G7161" s="53">
        <v>1.1972</v>
      </c>
    </row>
    <row r="7162" spans="1:7" x14ac:dyDescent="0.15">
      <c r="A7162" s="52">
        <v>2881</v>
      </c>
      <c r="B7162" s="11" t="s">
        <v>3758</v>
      </c>
      <c r="C7162" s="52">
        <v>1.8331999999999999</v>
      </c>
      <c r="D7162" s="52">
        <v>1.8331999999999999</v>
      </c>
      <c r="E7162" s="54">
        <v>2.0000000000000001E-4</v>
      </c>
      <c r="F7162" s="52">
        <v>1.8329</v>
      </c>
      <c r="G7162" s="52">
        <v>1.8329</v>
      </c>
    </row>
    <row r="7163" spans="1:7" x14ac:dyDescent="0.15">
      <c r="A7163" s="53">
        <v>519189</v>
      </c>
      <c r="B7163" s="10" t="s">
        <v>3759</v>
      </c>
      <c r="C7163" s="53">
        <v>1.2423</v>
      </c>
      <c r="D7163" s="53">
        <v>1.2423</v>
      </c>
      <c r="E7163" s="55">
        <v>2.0000000000000001E-4</v>
      </c>
      <c r="F7163" s="53">
        <v>1.2421</v>
      </c>
      <c r="G7163" s="53">
        <v>1.2421</v>
      </c>
    </row>
    <row r="7164" spans="1:7" x14ac:dyDescent="0.15">
      <c r="A7164" s="52">
        <v>1491</v>
      </c>
      <c r="B7164" s="11" t="s">
        <v>3760</v>
      </c>
      <c r="C7164" s="52">
        <v>1.2499</v>
      </c>
      <c r="D7164" s="52">
        <v>1.2499</v>
      </c>
      <c r="E7164" s="54">
        <v>2.0000000000000001E-4</v>
      </c>
      <c r="F7164" s="52">
        <v>1.2497</v>
      </c>
      <c r="G7164" s="52">
        <v>1.2497</v>
      </c>
    </row>
    <row r="7165" spans="1:7" x14ac:dyDescent="0.15">
      <c r="A7165" s="53">
        <v>206004</v>
      </c>
      <c r="B7165" s="10" t="s">
        <v>3761</v>
      </c>
      <c r="C7165" s="53">
        <v>1.3441000000000001</v>
      </c>
      <c r="D7165" s="53">
        <v>1.4159999999999999</v>
      </c>
      <c r="E7165" s="55">
        <v>1E-4</v>
      </c>
      <c r="F7165" s="53">
        <v>1.3439000000000001</v>
      </c>
      <c r="G7165" s="53">
        <v>1.4157999999999999</v>
      </c>
    </row>
    <row r="7166" spans="1:7" x14ac:dyDescent="0.15">
      <c r="A7166" s="52">
        <v>590002</v>
      </c>
      <c r="B7166" s="11" t="s">
        <v>1143</v>
      </c>
      <c r="C7166" s="52">
        <v>0.67500000000000004</v>
      </c>
      <c r="D7166" s="52">
        <v>0.67500000000000004</v>
      </c>
      <c r="E7166" s="54">
        <v>1E-4</v>
      </c>
      <c r="F7166" s="52">
        <v>0.67490000000000006</v>
      </c>
      <c r="G7166" s="52">
        <v>0.67490000000000006</v>
      </c>
    </row>
    <row r="7167" spans="1:7" x14ac:dyDescent="0.15">
      <c r="A7167" s="53">
        <v>513600</v>
      </c>
      <c r="B7167" s="10" t="s">
        <v>1144</v>
      </c>
      <c r="C7167" s="53">
        <v>2.7612000000000001</v>
      </c>
      <c r="D7167" s="53">
        <v>1.4320999999999999</v>
      </c>
      <c r="E7167" s="55">
        <v>1E-4</v>
      </c>
      <c r="F7167" s="53">
        <v>2.7608000000000001</v>
      </c>
      <c r="G7167" s="53">
        <v>1.4319</v>
      </c>
    </row>
    <row r="7168" spans="1:7" x14ac:dyDescent="0.15">
      <c r="A7168" s="52">
        <v>3149</v>
      </c>
      <c r="B7168" s="11" t="s">
        <v>3762</v>
      </c>
      <c r="C7168" s="52">
        <v>1.4273</v>
      </c>
      <c r="D7168" s="52">
        <v>1.4273</v>
      </c>
      <c r="E7168" s="54">
        <v>1E-4</v>
      </c>
      <c r="F7168" s="52">
        <v>1.4271</v>
      </c>
      <c r="G7168" s="52">
        <v>1.4271</v>
      </c>
    </row>
    <row r="7169" spans="1:7" x14ac:dyDescent="0.15">
      <c r="A7169" s="53">
        <v>202212</v>
      </c>
      <c r="B7169" s="10" t="s">
        <v>1145</v>
      </c>
      <c r="C7169" s="53">
        <v>1.5485</v>
      </c>
      <c r="D7169" s="53">
        <v>1.6648000000000001</v>
      </c>
      <c r="E7169" s="55">
        <v>1E-4</v>
      </c>
      <c r="F7169" s="53">
        <v>1.5483</v>
      </c>
      <c r="G7169" s="53">
        <v>1.6646000000000001</v>
      </c>
    </row>
    <row r="7170" spans="1:7" x14ac:dyDescent="0.15">
      <c r="A7170" s="52">
        <v>360005</v>
      </c>
      <c r="B7170" s="11" t="s">
        <v>1146</v>
      </c>
      <c r="C7170" s="52">
        <v>2.3393999999999999</v>
      </c>
      <c r="D7170" s="52">
        <v>4.8818999999999999</v>
      </c>
      <c r="E7170" s="54">
        <v>1E-4</v>
      </c>
      <c r="F7170" s="52">
        <v>2.3391000000000002</v>
      </c>
      <c r="G7170" s="52">
        <v>4.8815999999999997</v>
      </c>
    </row>
    <row r="7171" spans="1:7" x14ac:dyDescent="0.15">
      <c r="A7171" s="53">
        <v>4542</v>
      </c>
      <c r="B7171" s="10" t="s">
        <v>3763</v>
      </c>
      <c r="C7171" s="53">
        <v>0.89290000000000003</v>
      </c>
      <c r="D7171" s="53">
        <v>0.89290000000000003</v>
      </c>
      <c r="E7171" s="55">
        <v>1E-4</v>
      </c>
      <c r="F7171" s="53">
        <v>0.89280000000000004</v>
      </c>
      <c r="G7171" s="53">
        <v>0.89280000000000004</v>
      </c>
    </row>
    <row r="7172" spans="1:7" x14ac:dyDescent="0.15">
      <c r="A7172" s="52">
        <v>579</v>
      </c>
      <c r="B7172" s="11" t="s">
        <v>3764</v>
      </c>
      <c r="C7172" s="52">
        <v>0.91259999999999997</v>
      </c>
      <c r="D7172" s="52">
        <v>0.99260000000000004</v>
      </c>
      <c r="E7172" s="54">
        <v>1E-4</v>
      </c>
      <c r="F7172" s="52">
        <v>0.91249999999999998</v>
      </c>
      <c r="G7172" s="52">
        <v>0.99250000000000005</v>
      </c>
    </row>
    <row r="7173" spans="1:7" x14ac:dyDescent="0.15">
      <c r="A7173" s="53">
        <v>513660</v>
      </c>
      <c r="B7173" s="10" t="s">
        <v>3765</v>
      </c>
      <c r="C7173" s="53">
        <v>2.7378999999999998</v>
      </c>
      <c r="D7173" s="53">
        <v>1.4214</v>
      </c>
      <c r="E7173" s="55">
        <v>1E-4</v>
      </c>
      <c r="F7173" s="53">
        <v>2.7376</v>
      </c>
      <c r="G7173" s="53">
        <v>1.4213</v>
      </c>
    </row>
    <row r="7174" spans="1:7" x14ac:dyDescent="0.15">
      <c r="A7174" s="52">
        <v>578</v>
      </c>
      <c r="B7174" s="11" t="s">
        <v>3766</v>
      </c>
      <c r="C7174" s="52">
        <v>0.92549999999999999</v>
      </c>
      <c r="D7174" s="52">
        <v>1.0055000000000001</v>
      </c>
      <c r="E7174" s="54">
        <v>1E-4</v>
      </c>
      <c r="F7174" s="52">
        <v>0.9254</v>
      </c>
      <c r="G7174" s="52">
        <v>1.0054000000000001</v>
      </c>
    </row>
    <row r="7175" spans="1:7" x14ac:dyDescent="0.15">
      <c r="A7175" s="53">
        <v>3472</v>
      </c>
      <c r="B7175" s="10" t="s">
        <v>3767</v>
      </c>
      <c r="C7175" s="53">
        <v>0.92859999999999998</v>
      </c>
      <c r="D7175" s="53">
        <v>0.92859999999999998</v>
      </c>
      <c r="E7175" s="55">
        <v>1E-4</v>
      </c>
      <c r="F7175" s="53">
        <v>0.92849999999999999</v>
      </c>
      <c r="G7175" s="53">
        <v>0.92849999999999999</v>
      </c>
    </row>
    <row r="7176" spans="1:7" x14ac:dyDescent="0.15">
      <c r="A7176" s="52">
        <v>3471</v>
      </c>
      <c r="B7176" s="11" t="s">
        <v>3768</v>
      </c>
      <c r="C7176" s="52">
        <v>0.93340000000000001</v>
      </c>
      <c r="D7176" s="52">
        <v>0.93340000000000001</v>
      </c>
      <c r="E7176" s="54">
        <v>1E-4</v>
      </c>
      <c r="F7176" s="52">
        <v>0.93330000000000002</v>
      </c>
      <c r="G7176" s="52">
        <v>0.93330000000000002</v>
      </c>
    </row>
    <row r="7177" spans="1:7" x14ac:dyDescent="0.15">
      <c r="A7177" s="53">
        <v>4194</v>
      </c>
      <c r="B7177" s="10" t="s">
        <v>3769</v>
      </c>
      <c r="C7177" s="53">
        <v>0.93359999999999999</v>
      </c>
      <c r="D7177" s="53">
        <v>0.93359999999999999</v>
      </c>
      <c r="E7177" s="55">
        <v>1E-4</v>
      </c>
      <c r="F7177" s="53">
        <v>0.9335</v>
      </c>
      <c r="G7177" s="53">
        <v>0.9335</v>
      </c>
    </row>
    <row r="7178" spans="1:7" x14ac:dyDescent="0.15">
      <c r="A7178" s="52">
        <v>4195</v>
      </c>
      <c r="B7178" s="11" t="s">
        <v>3770</v>
      </c>
      <c r="C7178" s="52">
        <v>0.94079999999999997</v>
      </c>
      <c r="D7178" s="52">
        <v>0.94079999999999997</v>
      </c>
      <c r="E7178" s="54">
        <v>1E-4</v>
      </c>
      <c r="F7178" s="52">
        <v>0.94069999999999998</v>
      </c>
      <c r="G7178" s="52">
        <v>0.94069999999999998</v>
      </c>
    </row>
    <row r="7179" spans="1:7" x14ac:dyDescent="0.15">
      <c r="A7179" s="53">
        <v>3486</v>
      </c>
      <c r="B7179" s="10" t="s">
        <v>1147</v>
      </c>
      <c r="C7179" s="53">
        <v>0.96930000000000005</v>
      </c>
      <c r="D7179" s="53">
        <v>0.96930000000000005</v>
      </c>
      <c r="E7179" s="55">
        <v>1E-4</v>
      </c>
      <c r="F7179" s="53">
        <v>0.96919999999999995</v>
      </c>
      <c r="G7179" s="53">
        <v>0.96919999999999995</v>
      </c>
    </row>
    <row r="7180" spans="1:7" x14ac:dyDescent="0.15">
      <c r="A7180" s="52">
        <v>4085</v>
      </c>
      <c r="B7180" s="11" t="s">
        <v>3771</v>
      </c>
      <c r="C7180" s="52">
        <v>0.97150000000000003</v>
      </c>
      <c r="D7180" s="52">
        <v>0.97150000000000003</v>
      </c>
      <c r="E7180" s="54">
        <v>1E-4</v>
      </c>
      <c r="F7180" s="52">
        <v>0.97140000000000004</v>
      </c>
      <c r="G7180" s="52">
        <v>0.97140000000000004</v>
      </c>
    </row>
    <row r="7181" spans="1:7" x14ac:dyDescent="0.15">
      <c r="A7181" s="53">
        <v>3426</v>
      </c>
      <c r="B7181" s="10" t="s">
        <v>3772</v>
      </c>
      <c r="C7181" s="53">
        <v>0.97209999999999996</v>
      </c>
      <c r="D7181" s="53">
        <v>0.97209999999999996</v>
      </c>
      <c r="E7181" s="55">
        <v>1E-4</v>
      </c>
      <c r="F7181" s="53">
        <v>0.97199999999999998</v>
      </c>
      <c r="G7181" s="53">
        <v>0.97199999999999998</v>
      </c>
    </row>
    <row r="7182" spans="1:7" x14ac:dyDescent="0.15">
      <c r="A7182" s="52">
        <v>3425</v>
      </c>
      <c r="B7182" s="11" t="s">
        <v>3773</v>
      </c>
      <c r="C7182" s="52">
        <v>0.97560000000000002</v>
      </c>
      <c r="D7182" s="52">
        <v>0.97560000000000002</v>
      </c>
      <c r="E7182" s="54">
        <v>1E-4</v>
      </c>
      <c r="F7182" s="52">
        <v>0.97550000000000003</v>
      </c>
      <c r="G7182" s="52">
        <v>0.97550000000000003</v>
      </c>
    </row>
    <row r="7183" spans="1:7" x14ac:dyDescent="0.15">
      <c r="A7183" s="53">
        <v>3680</v>
      </c>
      <c r="B7183" s="10" t="s">
        <v>3774</v>
      </c>
      <c r="C7183" s="53">
        <v>0.97860000000000003</v>
      </c>
      <c r="D7183" s="53">
        <v>0.97860000000000003</v>
      </c>
      <c r="E7183" s="55">
        <v>1E-4</v>
      </c>
      <c r="F7183" s="53">
        <v>0.97850000000000004</v>
      </c>
      <c r="G7183" s="53">
        <v>0.97850000000000004</v>
      </c>
    </row>
    <row r="7184" spans="1:7" x14ac:dyDescent="0.15">
      <c r="A7184" s="52">
        <v>2927</v>
      </c>
      <c r="B7184" s="11" t="s">
        <v>3775</v>
      </c>
      <c r="C7184" s="52">
        <v>0.97950000000000004</v>
      </c>
      <c r="D7184" s="52">
        <v>0.97950000000000004</v>
      </c>
      <c r="E7184" s="54">
        <v>1E-4</v>
      </c>
      <c r="F7184" s="52">
        <v>0.97940000000000005</v>
      </c>
      <c r="G7184" s="52">
        <v>0.97940000000000005</v>
      </c>
    </row>
    <row r="7185" spans="1:7" x14ac:dyDescent="0.15">
      <c r="A7185" s="53">
        <v>3100</v>
      </c>
      <c r="B7185" s="10" t="s">
        <v>3776</v>
      </c>
      <c r="C7185" s="53">
        <v>0.9798</v>
      </c>
      <c r="D7185" s="53">
        <v>0.9798</v>
      </c>
      <c r="E7185" s="55">
        <v>1E-4</v>
      </c>
      <c r="F7185" s="53">
        <v>0.97970000000000002</v>
      </c>
      <c r="G7185" s="53">
        <v>0.97970000000000002</v>
      </c>
    </row>
    <row r="7186" spans="1:7" x14ac:dyDescent="0.15">
      <c r="A7186" s="52">
        <v>2928</v>
      </c>
      <c r="B7186" s="11" t="s">
        <v>3777</v>
      </c>
      <c r="C7186" s="52">
        <v>0.98140000000000005</v>
      </c>
      <c r="D7186" s="52">
        <v>0.98140000000000005</v>
      </c>
      <c r="E7186" s="54">
        <v>1E-4</v>
      </c>
      <c r="F7186" s="52">
        <v>0.98129999999999995</v>
      </c>
      <c r="G7186" s="52">
        <v>0.98129999999999995</v>
      </c>
    </row>
    <row r="7187" spans="1:7" x14ac:dyDescent="0.15">
      <c r="A7187" s="53">
        <v>3664</v>
      </c>
      <c r="B7187" s="10" t="s">
        <v>3778</v>
      </c>
      <c r="C7187" s="53">
        <v>0.98160000000000003</v>
      </c>
      <c r="D7187" s="53">
        <v>0.98160000000000003</v>
      </c>
      <c r="E7187" s="55">
        <v>1E-4</v>
      </c>
      <c r="F7187" s="53">
        <v>0.98150000000000004</v>
      </c>
      <c r="G7187" s="53">
        <v>0.98150000000000004</v>
      </c>
    </row>
    <row r="7188" spans="1:7" x14ac:dyDescent="0.15">
      <c r="A7188" s="52">
        <v>3099</v>
      </c>
      <c r="B7188" s="11" t="s">
        <v>3779</v>
      </c>
      <c r="C7188" s="52">
        <v>0.98219999999999996</v>
      </c>
      <c r="D7188" s="52">
        <v>0.98219999999999996</v>
      </c>
      <c r="E7188" s="54">
        <v>1E-4</v>
      </c>
      <c r="F7188" s="52">
        <v>0.98209999999999997</v>
      </c>
      <c r="G7188" s="52">
        <v>0.98209999999999997</v>
      </c>
    </row>
    <row r="7189" spans="1:7" x14ac:dyDescent="0.15">
      <c r="A7189" s="53">
        <v>3103</v>
      </c>
      <c r="B7189" s="10" t="s">
        <v>3780</v>
      </c>
      <c r="C7189" s="53">
        <v>0.98480000000000001</v>
      </c>
      <c r="D7189" s="53">
        <v>0.98480000000000001</v>
      </c>
      <c r="E7189" s="55">
        <v>1E-4</v>
      </c>
      <c r="F7189" s="53">
        <v>0.98470000000000002</v>
      </c>
      <c r="G7189" s="53">
        <v>0.98470000000000002</v>
      </c>
    </row>
    <row r="7190" spans="1:7" x14ac:dyDescent="0.15">
      <c r="A7190" s="52">
        <v>3102</v>
      </c>
      <c r="B7190" s="11" t="s">
        <v>3781</v>
      </c>
      <c r="C7190" s="52">
        <v>0.98480000000000001</v>
      </c>
      <c r="D7190" s="52">
        <v>0.98480000000000001</v>
      </c>
      <c r="E7190" s="54">
        <v>1E-4</v>
      </c>
      <c r="F7190" s="52">
        <v>0.98470000000000002</v>
      </c>
      <c r="G7190" s="52">
        <v>0.98470000000000002</v>
      </c>
    </row>
    <row r="7191" spans="1:7" x14ac:dyDescent="0.15">
      <c r="A7191" s="53">
        <v>675121</v>
      </c>
      <c r="B7191" s="10" t="s">
        <v>3782</v>
      </c>
      <c r="C7191" s="53">
        <v>0.98519999999999996</v>
      </c>
      <c r="D7191" s="53">
        <v>0.98519999999999996</v>
      </c>
      <c r="E7191" s="55">
        <v>1E-4</v>
      </c>
      <c r="F7191" s="53">
        <v>0.98509999999999998</v>
      </c>
      <c r="G7191" s="53">
        <v>0.98509999999999998</v>
      </c>
    </row>
    <row r="7192" spans="1:7" x14ac:dyDescent="0.15">
      <c r="A7192" s="52">
        <v>2509</v>
      </c>
      <c r="B7192" s="11" t="s">
        <v>3783</v>
      </c>
      <c r="C7192" s="52">
        <v>0.98839999999999995</v>
      </c>
      <c r="D7192" s="52">
        <v>0.98839999999999995</v>
      </c>
      <c r="E7192" s="54">
        <v>1E-4</v>
      </c>
      <c r="F7192" s="52">
        <v>0.98829999999999996</v>
      </c>
      <c r="G7192" s="52">
        <v>0.98829999999999996</v>
      </c>
    </row>
    <row r="7193" spans="1:7" x14ac:dyDescent="0.15">
      <c r="A7193" s="53">
        <v>3288</v>
      </c>
      <c r="B7193" s="10" t="s">
        <v>3784</v>
      </c>
      <c r="C7193" s="53">
        <v>0.99119999999999997</v>
      </c>
      <c r="D7193" s="53">
        <v>0.99119999999999997</v>
      </c>
      <c r="E7193" s="55">
        <v>1E-4</v>
      </c>
      <c r="F7193" s="53">
        <v>0.99109999999999998</v>
      </c>
      <c r="G7193" s="53">
        <v>0.99109999999999998</v>
      </c>
    </row>
    <row r="7194" spans="1:7" x14ac:dyDescent="0.15">
      <c r="A7194" s="52">
        <v>3287</v>
      </c>
      <c r="B7194" s="11" t="s">
        <v>3785</v>
      </c>
      <c r="C7194" s="52">
        <v>0.99229999999999996</v>
      </c>
      <c r="D7194" s="52">
        <v>0.99229999999999996</v>
      </c>
      <c r="E7194" s="54">
        <v>1E-4</v>
      </c>
      <c r="F7194" s="52">
        <v>0.99219999999999997</v>
      </c>
      <c r="G7194" s="52">
        <v>0.99219999999999997</v>
      </c>
    </row>
    <row r="7195" spans="1:7" x14ac:dyDescent="0.15">
      <c r="A7195" s="53">
        <v>2508</v>
      </c>
      <c r="B7195" s="10" t="s">
        <v>3786</v>
      </c>
      <c r="C7195" s="53">
        <v>0.99439999999999995</v>
      </c>
      <c r="D7195" s="53">
        <v>0.99439999999999995</v>
      </c>
      <c r="E7195" s="55">
        <v>1E-4</v>
      </c>
      <c r="F7195" s="53">
        <v>0.99429999999999996</v>
      </c>
      <c r="G7195" s="53">
        <v>0.99429999999999996</v>
      </c>
    </row>
    <row r="7196" spans="1:7" ht="32" x14ac:dyDescent="0.15">
      <c r="A7196" s="52">
        <v>3935</v>
      </c>
      <c r="B7196" s="11" t="s">
        <v>3787</v>
      </c>
      <c r="C7196" s="52">
        <v>0.99690000000000001</v>
      </c>
      <c r="D7196" s="52">
        <v>0.99690000000000001</v>
      </c>
      <c r="E7196" s="54">
        <v>1E-4</v>
      </c>
      <c r="F7196" s="52">
        <v>0.99680000000000002</v>
      </c>
      <c r="G7196" s="52">
        <v>0.99680000000000002</v>
      </c>
    </row>
    <row r="7197" spans="1:7" x14ac:dyDescent="0.15">
      <c r="A7197" s="53">
        <v>5145</v>
      </c>
      <c r="B7197" s="10" t="s">
        <v>3788</v>
      </c>
      <c r="C7197" s="53">
        <v>0.99760000000000004</v>
      </c>
      <c r="D7197" s="53">
        <v>0.99760000000000004</v>
      </c>
      <c r="E7197" s="55">
        <v>1E-4</v>
      </c>
      <c r="F7197" s="53">
        <v>0.99750000000000005</v>
      </c>
      <c r="G7197" s="53">
        <v>0.99750000000000005</v>
      </c>
    </row>
    <row r="7198" spans="1:7" x14ac:dyDescent="0.15">
      <c r="A7198" s="52">
        <v>3777</v>
      </c>
      <c r="B7198" s="11" t="s">
        <v>3789</v>
      </c>
      <c r="C7198" s="52">
        <v>0.99780000000000002</v>
      </c>
      <c r="D7198" s="52">
        <v>0.99780000000000002</v>
      </c>
      <c r="E7198" s="54">
        <v>1E-4</v>
      </c>
      <c r="F7198" s="52">
        <v>0.99770000000000003</v>
      </c>
      <c r="G7198" s="52">
        <v>0.99770000000000003</v>
      </c>
    </row>
    <row r="7199" spans="1:7" x14ac:dyDescent="0.15">
      <c r="A7199" s="53">
        <v>3146</v>
      </c>
      <c r="B7199" s="10" t="s">
        <v>1148</v>
      </c>
      <c r="C7199" s="53">
        <v>0.99880000000000002</v>
      </c>
      <c r="D7199" s="53">
        <v>1.0323</v>
      </c>
      <c r="E7199" s="55">
        <v>1E-4</v>
      </c>
      <c r="F7199" s="53">
        <v>0.99870000000000003</v>
      </c>
      <c r="G7199" s="53">
        <v>1.0322</v>
      </c>
    </row>
    <row r="7200" spans="1:7" x14ac:dyDescent="0.15">
      <c r="A7200" s="52">
        <v>2868</v>
      </c>
      <c r="B7200" s="11" t="s">
        <v>1149</v>
      </c>
      <c r="C7200" s="52">
        <v>1</v>
      </c>
      <c r="D7200" s="52">
        <v>1.0015000000000001</v>
      </c>
      <c r="E7200" s="54">
        <v>1E-4</v>
      </c>
      <c r="F7200" s="52">
        <v>0.99990000000000001</v>
      </c>
      <c r="G7200" s="52">
        <v>1.0014000000000001</v>
      </c>
    </row>
    <row r="7201" spans="1:7" x14ac:dyDescent="0.15">
      <c r="A7201" s="53">
        <v>4637</v>
      </c>
      <c r="B7201" s="10" t="s">
        <v>3790</v>
      </c>
      <c r="C7201" s="53">
        <v>1.0004</v>
      </c>
      <c r="D7201" s="53">
        <v>1.0004</v>
      </c>
      <c r="E7201" s="55">
        <v>1E-4</v>
      </c>
      <c r="F7201" s="53">
        <v>1.0003</v>
      </c>
      <c r="G7201" s="53">
        <v>1.0003</v>
      </c>
    </row>
    <row r="7202" spans="1:7" x14ac:dyDescent="0.15">
      <c r="A7202" s="52">
        <v>3445</v>
      </c>
      <c r="B7202" s="11" t="s">
        <v>1150</v>
      </c>
      <c r="C7202" s="52">
        <v>1.0004</v>
      </c>
      <c r="D7202" s="52">
        <v>1.0408999999999999</v>
      </c>
      <c r="E7202" s="54">
        <v>1E-4</v>
      </c>
      <c r="F7202" s="52">
        <v>1.0003</v>
      </c>
      <c r="G7202" s="52">
        <v>1.0407999999999999</v>
      </c>
    </row>
    <row r="7203" spans="1:7" x14ac:dyDescent="0.15">
      <c r="A7203" s="53">
        <v>3747</v>
      </c>
      <c r="B7203" s="10" t="s">
        <v>3791</v>
      </c>
      <c r="C7203" s="53">
        <v>1.0005999999999999</v>
      </c>
      <c r="D7203" s="53">
        <v>1.026</v>
      </c>
      <c r="E7203" s="55">
        <v>1E-4</v>
      </c>
      <c r="F7203" s="53">
        <v>1.0004999999999999</v>
      </c>
      <c r="G7203" s="53">
        <v>1.0259</v>
      </c>
    </row>
    <row r="7204" spans="1:7" x14ac:dyDescent="0.15">
      <c r="A7204" s="52">
        <v>3730</v>
      </c>
      <c r="B7204" s="11" t="s">
        <v>1151</v>
      </c>
      <c r="C7204" s="52">
        <v>1.0014000000000001</v>
      </c>
      <c r="D7204" s="52">
        <v>1.0243</v>
      </c>
      <c r="E7204" s="54">
        <v>1E-4</v>
      </c>
      <c r="F7204" s="52">
        <v>1.0013000000000001</v>
      </c>
      <c r="G7204" s="52">
        <v>1.0242</v>
      </c>
    </row>
    <row r="7205" spans="1:7" x14ac:dyDescent="0.15">
      <c r="A7205" s="53">
        <v>150215</v>
      </c>
      <c r="B7205" s="10" t="s">
        <v>3792</v>
      </c>
      <c r="C7205" s="53">
        <v>1.0021</v>
      </c>
      <c r="D7205" s="53">
        <v>1.1327</v>
      </c>
      <c r="E7205" s="55">
        <v>1E-4</v>
      </c>
      <c r="F7205" s="53">
        <v>1.002</v>
      </c>
      <c r="G7205" s="53">
        <v>1.1326000000000001</v>
      </c>
    </row>
    <row r="7206" spans="1:7" x14ac:dyDescent="0.15">
      <c r="A7206" s="52">
        <v>3776</v>
      </c>
      <c r="B7206" s="11" t="s">
        <v>3793</v>
      </c>
      <c r="C7206" s="52">
        <v>1.0023</v>
      </c>
      <c r="D7206" s="52">
        <v>1.0023</v>
      </c>
      <c r="E7206" s="54">
        <v>1E-4</v>
      </c>
      <c r="F7206" s="52">
        <v>1.0022</v>
      </c>
      <c r="G7206" s="52">
        <v>1.0022</v>
      </c>
    </row>
    <row r="7207" spans="1:7" x14ac:dyDescent="0.15">
      <c r="A7207" s="53">
        <v>150022</v>
      </c>
      <c r="B7207" s="10" t="s">
        <v>1152</v>
      </c>
      <c r="C7207" s="53">
        <v>1.0023</v>
      </c>
      <c r="D7207" s="53">
        <v>1.403</v>
      </c>
      <c r="E7207" s="55">
        <v>1E-4</v>
      </c>
      <c r="F7207" s="53">
        <v>1.0022</v>
      </c>
      <c r="G7207" s="53">
        <v>1.4029</v>
      </c>
    </row>
    <row r="7208" spans="1:7" x14ac:dyDescent="0.15">
      <c r="A7208" s="52">
        <v>150055</v>
      </c>
      <c r="B7208" s="11" t="s">
        <v>3794</v>
      </c>
      <c r="C7208" s="52">
        <v>1.0024999999999999</v>
      </c>
      <c r="D7208" s="52">
        <v>1.3591</v>
      </c>
      <c r="E7208" s="54">
        <v>1E-4</v>
      </c>
      <c r="F7208" s="52">
        <v>1.0024</v>
      </c>
      <c r="G7208" s="52">
        <v>1.359</v>
      </c>
    </row>
    <row r="7209" spans="1:7" x14ac:dyDescent="0.15">
      <c r="A7209" s="53">
        <v>150053</v>
      </c>
      <c r="B7209" s="10" t="s">
        <v>1153</v>
      </c>
      <c r="C7209" s="53">
        <v>1.0024999999999999</v>
      </c>
      <c r="D7209" s="53">
        <v>1.3654999999999999</v>
      </c>
      <c r="E7209" s="55">
        <v>1E-4</v>
      </c>
      <c r="F7209" s="53">
        <v>1.0024</v>
      </c>
      <c r="G7209" s="53">
        <v>1.3653999999999999</v>
      </c>
    </row>
    <row r="7210" spans="1:7" x14ac:dyDescent="0.15">
      <c r="A7210" s="52">
        <v>502001</v>
      </c>
      <c r="B7210" s="11" t="s">
        <v>3795</v>
      </c>
      <c r="C7210" s="52">
        <v>1.0024999999999999</v>
      </c>
      <c r="D7210" s="52">
        <v>1.1455</v>
      </c>
      <c r="E7210" s="54">
        <v>1E-4</v>
      </c>
      <c r="F7210" s="52">
        <v>1.0024</v>
      </c>
      <c r="G7210" s="52">
        <v>1.1454</v>
      </c>
    </row>
    <row r="7211" spans="1:7" x14ac:dyDescent="0.15">
      <c r="A7211" s="53">
        <v>150083</v>
      </c>
      <c r="B7211" s="10" t="s">
        <v>3796</v>
      </c>
      <c r="C7211" s="53">
        <v>1.0025999999999999</v>
      </c>
      <c r="D7211" s="53">
        <v>1.3408</v>
      </c>
      <c r="E7211" s="55">
        <v>1E-4</v>
      </c>
      <c r="F7211" s="53">
        <v>1.0024999999999999</v>
      </c>
      <c r="G7211" s="53">
        <v>1.3407</v>
      </c>
    </row>
    <row r="7212" spans="1:7" x14ac:dyDescent="0.15">
      <c r="A7212" s="52">
        <v>150104</v>
      </c>
      <c r="B7212" s="11" t="s">
        <v>3797</v>
      </c>
      <c r="C7212" s="52">
        <v>1.0025999999999999</v>
      </c>
      <c r="D7212" s="52">
        <v>1.3315999999999999</v>
      </c>
      <c r="E7212" s="54">
        <v>1E-4</v>
      </c>
      <c r="F7212" s="52">
        <v>1.0024999999999999</v>
      </c>
      <c r="G7212" s="52">
        <v>1.3314999999999999</v>
      </c>
    </row>
    <row r="7213" spans="1:7" x14ac:dyDescent="0.15">
      <c r="A7213" s="53">
        <v>3285</v>
      </c>
      <c r="B7213" s="10" t="s">
        <v>1154</v>
      </c>
      <c r="C7213" s="53">
        <v>1.0025999999999999</v>
      </c>
      <c r="D7213" s="53">
        <v>1.0316000000000001</v>
      </c>
      <c r="E7213" s="55">
        <v>1E-4</v>
      </c>
      <c r="F7213" s="53">
        <v>1.0024999999999999</v>
      </c>
      <c r="G7213" s="53">
        <v>1.0315000000000001</v>
      </c>
    </row>
    <row r="7214" spans="1:7" x14ac:dyDescent="0.15">
      <c r="A7214" s="52">
        <v>150090</v>
      </c>
      <c r="B7214" s="11" t="s">
        <v>3798</v>
      </c>
      <c r="C7214" s="52">
        <v>1.0025999999999999</v>
      </c>
      <c r="D7214" s="52">
        <v>1.3220000000000001</v>
      </c>
      <c r="E7214" s="54">
        <v>1E-4</v>
      </c>
      <c r="F7214" s="52">
        <v>1.0024999999999999</v>
      </c>
      <c r="G7214" s="52">
        <v>1.3219000000000001</v>
      </c>
    </row>
    <row r="7215" spans="1:7" x14ac:dyDescent="0.15">
      <c r="A7215" s="53">
        <v>4665</v>
      </c>
      <c r="B7215" s="10" t="s">
        <v>1155</v>
      </c>
      <c r="C7215" s="53">
        <v>1.0026999999999999</v>
      </c>
      <c r="D7215" s="53">
        <v>1.0026999999999999</v>
      </c>
      <c r="E7215" s="55">
        <v>1E-4</v>
      </c>
      <c r="F7215" s="53">
        <v>1.0025999999999999</v>
      </c>
      <c r="G7215" s="53">
        <v>1.0025999999999999</v>
      </c>
    </row>
    <row r="7216" spans="1:7" x14ac:dyDescent="0.15">
      <c r="A7216" s="52">
        <v>3514</v>
      </c>
      <c r="B7216" s="11" t="s">
        <v>1156</v>
      </c>
      <c r="C7216" s="52">
        <v>1.0029999999999999</v>
      </c>
      <c r="D7216" s="52">
        <v>1.0175000000000001</v>
      </c>
      <c r="E7216" s="54">
        <v>1E-4</v>
      </c>
      <c r="F7216" s="52">
        <v>1.0028999999999999</v>
      </c>
      <c r="G7216" s="52">
        <v>1.0174000000000001</v>
      </c>
    </row>
    <row r="7217" spans="1:7" x14ac:dyDescent="0.15">
      <c r="A7217" s="53">
        <v>150123</v>
      </c>
      <c r="B7217" s="10" t="s">
        <v>3799</v>
      </c>
      <c r="C7217" s="53">
        <v>1.0031000000000001</v>
      </c>
      <c r="D7217" s="53">
        <v>0</v>
      </c>
      <c r="E7217" s="55">
        <v>1E-4</v>
      </c>
      <c r="F7217" s="53">
        <v>1.0029999999999999</v>
      </c>
      <c r="G7217" s="53">
        <v>0</v>
      </c>
    </row>
    <row r="7218" spans="1:7" x14ac:dyDescent="0.15">
      <c r="A7218" s="52">
        <v>521</v>
      </c>
      <c r="B7218" s="11" t="s">
        <v>1157</v>
      </c>
      <c r="C7218" s="52">
        <v>1.0032000000000001</v>
      </c>
      <c r="D7218" s="52">
        <v>1.0032000000000001</v>
      </c>
      <c r="E7218" s="54">
        <v>1E-4</v>
      </c>
      <c r="F7218" s="52">
        <v>1.0031000000000001</v>
      </c>
      <c r="G7218" s="52">
        <v>1.0031000000000001</v>
      </c>
    </row>
    <row r="7219" spans="1:7" x14ac:dyDescent="0.15">
      <c r="A7219" s="53">
        <v>3428</v>
      </c>
      <c r="B7219" s="10" t="s">
        <v>1158</v>
      </c>
      <c r="C7219" s="53">
        <v>1.0032000000000001</v>
      </c>
      <c r="D7219" s="53">
        <v>1.028</v>
      </c>
      <c r="E7219" s="55">
        <v>1E-4</v>
      </c>
      <c r="F7219" s="53">
        <v>1.0031000000000001</v>
      </c>
      <c r="G7219" s="53">
        <v>1.0279</v>
      </c>
    </row>
    <row r="7220" spans="1:7" x14ac:dyDescent="0.15">
      <c r="A7220" s="52">
        <v>3983</v>
      </c>
      <c r="B7220" s="11" t="s">
        <v>1159</v>
      </c>
      <c r="C7220" s="52">
        <v>1.0036</v>
      </c>
      <c r="D7220" s="52">
        <v>1.0177</v>
      </c>
      <c r="E7220" s="54">
        <v>1E-4</v>
      </c>
      <c r="F7220" s="52">
        <v>1.0035000000000001</v>
      </c>
      <c r="G7220" s="52">
        <v>1.0176000000000001</v>
      </c>
    </row>
    <row r="7221" spans="1:7" x14ac:dyDescent="0.15">
      <c r="A7221" s="53">
        <v>4655</v>
      </c>
      <c r="B7221" s="10" t="s">
        <v>3800</v>
      </c>
      <c r="C7221" s="53">
        <v>1.0038</v>
      </c>
      <c r="D7221" s="53">
        <v>1.0232000000000001</v>
      </c>
      <c r="E7221" s="55">
        <v>1E-4</v>
      </c>
      <c r="F7221" s="53">
        <v>1.0037</v>
      </c>
      <c r="G7221" s="53">
        <v>1.0230999999999999</v>
      </c>
    </row>
    <row r="7222" spans="1:7" x14ac:dyDescent="0.15">
      <c r="A7222" s="52">
        <v>4936</v>
      </c>
      <c r="B7222" s="11" t="s">
        <v>3801</v>
      </c>
      <c r="C7222" s="52">
        <v>1.0039</v>
      </c>
      <c r="D7222" s="52">
        <v>1.0039</v>
      </c>
      <c r="E7222" s="54">
        <v>1E-4</v>
      </c>
      <c r="F7222" s="52">
        <v>1.0038</v>
      </c>
      <c r="G7222" s="52">
        <v>1.0038</v>
      </c>
    </row>
    <row r="7223" spans="1:7" x14ac:dyDescent="0.15">
      <c r="A7223" s="53">
        <v>3978</v>
      </c>
      <c r="B7223" s="10" t="s">
        <v>3802</v>
      </c>
      <c r="C7223" s="53">
        <v>1.0039</v>
      </c>
      <c r="D7223" s="53">
        <v>1.0288999999999999</v>
      </c>
      <c r="E7223" s="55">
        <v>1E-4</v>
      </c>
      <c r="F7223" s="53">
        <v>1.0038</v>
      </c>
      <c r="G7223" s="53">
        <v>1.0287999999999999</v>
      </c>
    </row>
    <row r="7224" spans="1:7" x14ac:dyDescent="0.15">
      <c r="A7224" s="52">
        <v>3665</v>
      </c>
      <c r="B7224" s="11" t="s">
        <v>3803</v>
      </c>
      <c r="C7224" s="52">
        <v>1.004</v>
      </c>
      <c r="D7224" s="52">
        <v>1.004</v>
      </c>
      <c r="E7224" s="54">
        <v>1E-4</v>
      </c>
      <c r="F7224" s="52">
        <v>1.0039</v>
      </c>
      <c r="G7224" s="52">
        <v>1.0039</v>
      </c>
    </row>
    <row r="7225" spans="1:7" x14ac:dyDescent="0.15">
      <c r="A7225" s="53">
        <v>3824</v>
      </c>
      <c r="B7225" s="10" t="s">
        <v>3804</v>
      </c>
      <c r="C7225" s="53">
        <v>1.0043</v>
      </c>
      <c r="D7225" s="53">
        <v>1.0236000000000001</v>
      </c>
      <c r="E7225" s="55">
        <v>1E-4</v>
      </c>
      <c r="F7225" s="53">
        <v>1.0042</v>
      </c>
      <c r="G7225" s="53">
        <v>1.0235000000000001</v>
      </c>
    </row>
    <row r="7226" spans="1:7" x14ac:dyDescent="0.15">
      <c r="A7226" s="52">
        <v>4541</v>
      </c>
      <c r="B7226" s="11" t="s">
        <v>3805</v>
      </c>
      <c r="C7226" s="52">
        <v>1.0045999999999999</v>
      </c>
      <c r="D7226" s="52">
        <v>1.0118</v>
      </c>
      <c r="E7226" s="54">
        <v>1E-4</v>
      </c>
      <c r="F7226" s="52">
        <v>1.0044999999999999</v>
      </c>
      <c r="G7226" s="52">
        <v>1.0117</v>
      </c>
    </row>
    <row r="7227" spans="1:7" ht="32" x14ac:dyDescent="0.15">
      <c r="A7227" s="53">
        <v>3933</v>
      </c>
      <c r="B7227" s="10" t="s">
        <v>3806</v>
      </c>
      <c r="C7227" s="53">
        <v>1.0045999999999999</v>
      </c>
      <c r="D7227" s="53">
        <v>1.0045999999999999</v>
      </c>
      <c r="E7227" s="55">
        <v>1E-4</v>
      </c>
      <c r="F7227" s="53">
        <v>1.0044999999999999</v>
      </c>
      <c r="G7227" s="53">
        <v>1.0044999999999999</v>
      </c>
    </row>
    <row r="7228" spans="1:7" x14ac:dyDescent="0.15">
      <c r="A7228" s="52">
        <v>2930</v>
      </c>
      <c r="B7228" s="11" t="s">
        <v>1160</v>
      </c>
      <c r="C7228" s="52">
        <v>1.0045999999999999</v>
      </c>
      <c r="D7228" s="52">
        <v>1.0417000000000001</v>
      </c>
      <c r="E7228" s="54">
        <v>1E-4</v>
      </c>
      <c r="F7228" s="52">
        <v>1.0044999999999999</v>
      </c>
      <c r="G7228" s="52">
        <v>1.0416000000000001</v>
      </c>
    </row>
    <row r="7229" spans="1:7" x14ac:dyDescent="0.15">
      <c r="A7229" s="53">
        <v>4334</v>
      </c>
      <c r="B7229" s="10" t="s">
        <v>1161</v>
      </c>
      <c r="C7229" s="53">
        <v>1.0047999999999999</v>
      </c>
      <c r="D7229" s="53">
        <v>1.0361</v>
      </c>
      <c r="E7229" s="55">
        <v>1E-4</v>
      </c>
      <c r="F7229" s="53">
        <v>1.0046999999999999</v>
      </c>
      <c r="G7229" s="53">
        <v>1.036</v>
      </c>
    </row>
    <row r="7230" spans="1:7" ht="31" x14ac:dyDescent="0.15">
      <c r="A7230" s="52">
        <v>3124</v>
      </c>
      <c r="B7230" s="11" t="s">
        <v>3807</v>
      </c>
      <c r="C7230" s="52">
        <v>1.0047999999999999</v>
      </c>
      <c r="D7230" s="52">
        <v>1.0047999999999999</v>
      </c>
      <c r="E7230" s="54">
        <v>1E-4</v>
      </c>
      <c r="F7230" s="52">
        <v>1.0046999999999999</v>
      </c>
      <c r="G7230" s="52">
        <v>1.0046999999999999</v>
      </c>
    </row>
    <row r="7231" spans="1:7" x14ac:dyDescent="0.15">
      <c r="A7231" s="53">
        <v>3329</v>
      </c>
      <c r="B7231" s="10" t="s">
        <v>3808</v>
      </c>
      <c r="C7231" s="53">
        <v>1.0047999999999999</v>
      </c>
      <c r="D7231" s="53">
        <v>1.0363</v>
      </c>
      <c r="E7231" s="55">
        <v>1E-4</v>
      </c>
      <c r="F7231" s="53">
        <v>1.0046999999999999</v>
      </c>
      <c r="G7231" s="53">
        <v>1.0362</v>
      </c>
    </row>
    <row r="7232" spans="1:7" x14ac:dyDescent="0.15">
      <c r="A7232" s="52">
        <v>3384</v>
      </c>
      <c r="B7232" s="11" t="s">
        <v>1162</v>
      </c>
      <c r="C7232" s="52">
        <v>1.0048999999999999</v>
      </c>
      <c r="D7232" s="52">
        <v>1.0439000000000001</v>
      </c>
      <c r="E7232" s="54">
        <v>1E-4</v>
      </c>
      <c r="F7232" s="52">
        <v>1.0047999999999999</v>
      </c>
      <c r="G7232" s="52">
        <v>1.0438000000000001</v>
      </c>
    </row>
    <row r="7233" spans="1:7" x14ac:dyDescent="0.15">
      <c r="A7233" s="53">
        <v>4107</v>
      </c>
      <c r="B7233" s="10" t="s">
        <v>3809</v>
      </c>
      <c r="C7233" s="53">
        <v>1.0049999999999999</v>
      </c>
      <c r="D7233" s="53">
        <v>1.034</v>
      </c>
      <c r="E7233" s="55">
        <v>1E-4</v>
      </c>
      <c r="F7233" s="53">
        <v>1.0048999999999999</v>
      </c>
      <c r="G7233" s="53">
        <v>1.0339</v>
      </c>
    </row>
    <row r="7234" spans="1:7" ht="31" x14ac:dyDescent="0.15">
      <c r="A7234" s="52">
        <v>4923</v>
      </c>
      <c r="B7234" s="11" t="s">
        <v>3810</v>
      </c>
      <c r="C7234" s="52">
        <v>1.0049999999999999</v>
      </c>
      <c r="D7234" s="52">
        <v>1.0076000000000001</v>
      </c>
      <c r="E7234" s="54">
        <v>1E-4</v>
      </c>
      <c r="F7234" s="52">
        <v>1.0048999999999999</v>
      </c>
      <c r="G7234" s="52">
        <v>1.0075000000000001</v>
      </c>
    </row>
    <row r="7235" spans="1:7" x14ac:dyDescent="0.15">
      <c r="A7235" s="53">
        <v>4919</v>
      </c>
      <c r="B7235" s="10" t="s">
        <v>1163</v>
      </c>
      <c r="C7235" s="53">
        <v>1.0049999999999999</v>
      </c>
      <c r="D7235" s="53">
        <v>1.0089999999999999</v>
      </c>
      <c r="E7235" s="55">
        <v>1E-4</v>
      </c>
      <c r="F7235" s="53">
        <v>1.0048999999999999</v>
      </c>
      <c r="G7235" s="53">
        <v>1.0088999999999999</v>
      </c>
    </row>
    <row r="7236" spans="1:7" x14ac:dyDescent="0.15">
      <c r="A7236" s="52">
        <v>3227</v>
      </c>
      <c r="B7236" s="11" t="s">
        <v>3811</v>
      </c>
      <c r="C7236" s="52">
        <v>1.0049999999999999</v>
      </c>
      <c r="D7236" s="52">
        <v>1.014</v>
      </c>
      <c r="E7236" s="54">
        <v>1E-4</v>
      </c>
      <c r="F7236" s="52">
        <v>1.0048999999999999</v>
      </c>
      <c r="G7236" s="52">
        <v>1.0139</v>
      </c>
    </row>
    <row r="7237" spans="1:7" x14ac:dyDescent="0.15">
      <c r="A7237" s="53">
        <v>2633</v>
      </c>
      <c r="B7237" s="10" t="s">
        <v>3812</v>
      </c>
      <c r="C7237" s="53">
        <v>1.0051000000000001</v>
      </c>
      <c r="D7237" s="53">
        <v>1.0130999999999999</v>
      </c>
      <c r="E7237" s="55">
        <v>1E-4</v>
      </c>
      <c r="F7237" s="53">
        <v>1.0049999999999999</v>
      </c>
      <c r="G7237" s="53">
        <v>1.0129999999999999</v>
      </c>
    </row>
    <row r="7238" spans="1:7" x14ac:dyDescent="0.15">
      <c r="A7238" s="52">
        <v>3527</v>
      </c>
      <c r="B7238" s="11" t="s">
        <v>1164</v>
      </c>
      <c r="C7238" s="52">
        <v>1.0052000000000001</v>
      </c>
      <c r="D7238" s="52">
        <v>1.0337000000000001</v>
      </c>
      <c r="E7238" s="54">
        <v>1E-4</v>
      </c>
      <c r="F7238" s="52">
        <v>1.0051000000000001</v>
      </c>
      <c r="G7238" s="52">
        <v>1.0336000000000001</v>
      </c>
    </row>
    <row r="7239" spans="1:7" x14ac:dyDescent="0.15">
      <c r="A7239" s="53">
        <v>3891</v>
      </c>
      <c r="B7239" s="10" t="s">
        <v>1165</v>
      </c>
      <c r="C7239" s="53">
        <v>1.0055000000000001</v>
      </c>
      <c r="D7239" s="53">
        <v>1.0321</v>
      </c>
      <c r="E7239" s="55">
        <v>1E-4</v>
      </c>
      <c r="F7239" s="53">
        <v>1.0054000000000001</v>
      </c>
      <c r="G7239" s="53">
        <v>1.032</v>
      </c>
    </row>
    <row r="7240" spans="1:7" x14ac:dyDescent="0.15">
      <c r="A7240" s="52">
        <v>3569</v>
      </c>
      <c r="B7240" s="11" t="s">
        <v>3813</v>
      </c>
      <c r="C7240" s="52">
        <v>1.0055000000000001</v>
      </c>
      <c r="D7240" s="52">
        <v>1.0369999999999999</v>
      </c>
      <c r="E7240" s="54">
        <v>1E-4</v>
      </c>
      <c r="F7240" s="52">
        <v>1.0054000000000001</v>
      </c>
      <c r="G7240" s="52">
        <v>1.0368999999999999</v>
      </c>
    </row>
    <row r="7241" spans="1:7" x14ac:dyDescent="0.15">
      <c r="A7241" s="53">
        <v>4106</v>
      </c>
      <c r="B7241" s="10" t="s">
        <v>3814</v>
      </c>
      <c r="C7241" s="53">
        <v>1.0056</v>
      </c>
      <c r="D7241" s="53">
        <v>1.0346</v>
      </c>
      <c r="E7241" s="55">
        <v>1E-4</v>
      </c>
      <c r="F7241" s="53">
        <v>1.0055000000000001</v>
      </c>
      <c r="G7241" s="53">
        <v>1.0345</v>
      </c>
    </row>
    <row r="7242" spans="1:7" x14ac:dyDescent="0.15">
      <c r="A7242" s="52">
        <v>5378</v>
      </c>
      <c r="B7242" s="11" t="s">
        <v>1166</v>
      </c>
      <c r="C7242" s="52">
        <v>1.0059</v>
      </c>
      <c r="D7242" s="52">
        <v>1.0059</v>
      </c>
      <c r="E7242" s="54">
        <v>1E-4</v>
      </c>
      <c r="F7242" s="52">
        <v>1.0058</v>
      </c>
      <c r="G7242" s="52">
        <v>1.0058</v>
      </c>
    </row>
    <row r="7243" spans="1:7" x14ac:dyDescent="0.15">
      <c r="A7243" s="53">
        <v>5073</v>
      </c>
      <c r="B7243" s="10" t="s">
        <v>3815</v>
      </c>
      <c r="C7243" s="53">
        <v>1.0059</v>
      </c>
      <c r="D7243" s="53">
        <v>1.0159</v>
      </c>
      <c r="E7243" s="55">
        <v>1E-4</v>
      </c>
      <c r="F7243" s="53">
        <v>1.0058</v>
      </c>
      <c r="G7243" s="53">
        <v>1.0158</v>
      </c>
    </row>
    <row r="7244" spans="1:7" x14ac:dyDescent="0.15">
      <c r="A7244" s="52">
        <v>5074</v>
      </c>
      <c r="B7244" s="11" t="s">
        <v>3816</v>
      </c>
      <c r="C7244" s="52">
        <v>1.0061</v>
      </c>
      <c r="D7244" s="52">
        <v>1.0161</v>
      </c>
      <c r="E7244" s="54">
        <v>1E-4</v>
      </c>
      <c r="F7244" s="52">
        <v>1.006</v>
      </c>
      <c r="G7244" s="52">
        <v>1.016</v>
      </c>
    </row>
    <row r="7245" spans="1:7" x14ac:dyDescent="0.15">
      <c r="A7245" s="53">
        <v>2442</v>
      </c>
      <c r="B7245" s="10" t="s">
        <v>1167</v>
      </c>
      <c r="C7245" s="53">
        <v>1.0063</v>
      </c>
      <c r="D7245" s="53">
        <v>1.0455000000000001</v>
      </c>
      <c r="E7245" s="55">
        <v>1E-4</v>
      </c>
      <c r="F7245" s="53">
        <v>1.0062</v>
      </c>
      <c r="G7245" s="53">
        <v>1.0454000000000001</v>
      </c>
    </row>
    <row r="7246" spans="1:7" ht="31" x14ac:dyDescent="0.15">
      <c r="A7246" s="52">
        <v>150295</v>
      </c>
      <c r="B7246" s="11" t="s">
        <v>3817</v>
      </c>
      <c r="C7246" s="52">
        <v>1.0066999999999999</v>
      </c>
      <c r="D7246" s="52">
        <v>0</v>
      </c>
      <c r="E7246" s="54">
        <v>1E-4</v>
      </c>
      <c r="F7246" s="52">
        <v>1.0065999999999999</v>
      </c>
      <c r="G7246" s="52">
        <v>0</v>
      </c>
    </row>
    <row r="7247" spans="1:7" x14ac:dyDescent="0.15">
      <c r="A7247" s="53">
        <v>150225</v>
      </c>
      <c r="B7247" s="10" t="s">
        <v>3818</v>
      </c>
      <c r="C7247" s="53">
        <v>1.0066999999999999</v>
      </c>
      <c r="D7247" s="53">
        <v>1.1432</v>
      </c>
      <c r="E7247" s="55">
        <v>1E-4</v>
      </c>
      <c r="F7247" s="53">
        <v>1.0065999999999999</v>
      </c>
      <c r="G7247" s="53">
        <v>1.1431</v>
      </c>
    </row>
    <row r="7248" spans="1:7" x14ac:dyDescent="0.15">
      <c r="A7248" s="52">
        <v>150267</v>
      </c>
      <c r="B7248" s="11" t="s">
        <v>3819</v>
      </c>
      <c r="C7248" s="52">
        <v>1.0066999999999999</v>
      </c>
      <c r="D7248" s="52">
        <v>1.1408</v>
      </c>
      <c r="E7248" s="54">
        <v>1E-4</v>
      </c>
      <c r="F7248" s="52">
        <v>1.0065999999999999</v>
      </c>
      <c r="G7248" s="52">
        <v>1.1407</v>
      </c>
    </row>
    <row r="7249" spans="1:7" x14ac:dyDescent="0.15">
      <c r="A7249" s="53">
        <v>150175</v>
      </c>
      <c r="B7249" s="10" t="s">
        <v>3820</v>
      </c>
      <c r="C7249" s="53">
        <v>1.0066999999999999</v>
      </c>
      <c r="D7249" s="53">
        <v>0</v>
      </c>
      <c r="E7249" s="55">
        <v>1E-4</v>
      </c>
      <c r="F7249" s="53">
        <v>1.0065999999999999</v>
      </c>
      <c r="G7249" s="53">
        <v>0</v>
      </c>
    </row>
    <row r="7250" spans="1:7" x14ac:dyDescent="0.15">
      <c r="A7250" s="52">
        <v>3078</v>
      </c>
      <c r="B7250" s="11" t="s">
        <v>1168</v>
      </c>
      <c r="C7250" s="52">
        <v>1.0068999999999999</v>
      </c>
      <c r="D7250" s="52">
        <v>1.0268999999999999</v>
      </c>
      <c r="E7250" s="54">
        <v>1E-4</v>
      </c>
      <c r="F7250" s="52">
        <v>1.0067999999999999</v>
      </c>
      <c r="G7250" s="52">
        <v>1.0267999999999999</v>
      </c>
    </row>
    <row r="7251" spans="1:7" x14ac:dyDescent="0.15">
      <c r="A7251" s="53">
        <v>3223</v>
      </c>
      <c r="B7251" s="10" t="s">
        <v>1169</v>
      </c>
      <c r="C7251" s="53">
        <v>1.0068999999999999</v>
      </c>
      <c r="D7251" s="53">
        <v>1.0367999999999999</v>
      </c>
      <c r="E7251" s="55">
        <v>1E-4</v>
      </c>
      <c r="F7251" s="53">
        <v>1.0067999999999999</v>
      </c>
      <c r="G7251" s="53">
        <v>1.0367</v>
      </c>
    </row>
    <row r="7252" spans="1:7" x14ac:dyDescent="0.15">
      <c r="A7252" s="52">
        <v>3461</v>
      </c>
      <c r="B7252" s="11" t="s">
        <v>1170</v>
      </c>
      <c r="C7252" s="52">
        <v>1.0073000000000001</v>
      </c>
      <c r="D7252" s="52">
        <v>1.0293000000000001</v>
      </c>
      <c r="E7252" s="54">
        <v>1E-4</v>
      </c>
      <c r="F7252" s="52">
        <v>1.0072000000000001</v>
      </c>
      <c r="G7252" s="52">
        <v>1.0291999999999999</v>
      </c>
    </row>
    <row r="7253" spans="1:7" x14ac:dyDescent="0.15">
      <c r="A7253" s="53">
        <v>429</v>
      </c>
      <c r="B7253" s="10" t="s">
        <v>3821</v>
      </c>
      <c r="C7253" s="53">
        <v>1.0073000000000001</v>
      </c>
      <c r="D7253" s="53">
        <v>0</v>
      </c>
      <c r="E7253" s="55">
        <v>1E-4</v>
      </c>
      <c r="F7253" s="53">
        <v>1.0072000000000001</v>
      </c>
      <c r="G7253" s="53">
        <v>0</v>
      </c>
    </row>
    <row r="7254" spans="1:7" x14ac:dyDescent="0.15">
      <c r="A7254" s="52">
        <v>3793</v>
      </c>
      <c r="B7254" s="11" t="s">
        <v>3822</v>
      </c>
      <c r="C7254" s="52">
        <v>1.0074000000000001</v>
      </c>
      <c r="D7254" s="52">
        <v>1.0414000000000001</v>
      </c>
      <c r="E7254" s="54">
        <v>1E-4</v>
      </c>
      <c r="F7254" s="52">
        <v>1.0073000000000001</v>
      </c>
      <c r="G7254" s="52">
        <v>1.0412999999999999</v>
      </c>
    </row>
    <row r="7255" spans="1:7" x14ac:dyDescent="0.15">
      <c r="A7255" s="53">
        <v>4104</v>
      </c>
      <c r="B7255" s="10" t="s">
        <v>3823</v>
      </c>
      <c r="C7255" s="53">
        <v>1.0077</v>
      </c>
      <c r="D7255" s="53">
        <v>1.0217000000000001</v>
      </c>
      <c r="E7255" s="55">
        <v>1E-4</v>
      </c>
      <c r="F7255" s="53">
        <v>1.0076000000000001</v>
      </c>
      <c r="G7255" s="53">
        <v>1.0216000000000001</v>
      </c>
    </row>
    <row r="7256" spans="1:7" x14ac:dyDescent="0.15">
      <c r="A7256" s="52">
        <v>4105</v>
      </c>
      <c r="B7256" s="11" t="s">
        <v>3824</v>
      </c>
      <c r="C7256" s="52">
        <v>1.0078</v>
      </c>
      <c r="D7256" s="52">
        <v>1.0207999999999999</v>
      </c>
      <c r="E7256" s="54">
        <v>1E-4</v>
      </c>
      <c r="F7256" s="52">
        <v>1.0077</v>
      </c>
      <c r="G7256" s="52">
        <v>1.0206999999999999</v>
      </c>
    </row>
    <row r="7257" spans="1:7" x14ac:dyDescent="0.15">
      <c r="A7257" s="53">
        <v>5367</v>
      </c>
      <c r="B7257" s="10" t="s">
        <v>3825</v>
      </c>
      <c r="C7257" s="53">
        <v>1.0078</v>
      </c>
      <c r="D7257" s="53">
        <v>1.0078</v>
      </c>
      <c r="E7257" s="55">
        <v>1E-4</v>
      </c>
      <c r="F7257" s="53">
        <v>1.0077</v>
      </c>
      <c r="G7257" s="53">
        <v>1.0077</v>
      </c>
    </row>
    <row r="7258" spans="1:7" x14ac:dyDescent="0.15">
      <c r="A7258" s="52">
        <v>5366</v>
      </c>
      <c r="B7258" s="11" t="s">
        <v>3826</v>
      </c>
      <c r="C7258" s="52">
        <v>1.0079</v>
      </c>
      <c r="D7258" s="52">
        <v>1.0079</v>
      </c>
      <c r="E7258" s="54">
        <v>1E-4</v>
      </c>
      <c r="F7258" s="52">
        <v>1.0078</v>
      </c>
      <c r="G7258" s="52">
        <v>1.0078</v>
      </c>
    </row>
    <row r="7259" spans="1:7" x14ac:dyDescent="0.15">
      <c r="A7259" s="53">
        <v>3796</v>
      </c>
      <c r="B7259" s="10" t="s">
        <v>3827</v>
      </c>
      <c r="C7259" s="53">
        <v>1.008</v>
      </c>
      <c r="D7259" s="53">
        <v>1.034</v>
      </c>
      <c r="E7259" s="55">
        <v>1E-4</v>
      </c>
      <c r="F7259" s="53">
        <v>1.0079</v>
      </c>
      <c r="G7259" s="53">
        <v>1.0339</v>
      </c>
    </row>
    <row r="7260" spans="1:7" x14ac:dyDescent="0.15">
      <c r="A7260" s="52">
        <v>4200</v>
      </c>
      <c r="B7260" s="11" t="s">
        <v>1171</v>
      </c>
      <c r="C7260" s="52">
        <v>1.0082</v>
      </c>
      <c r="D7260" s="52">
        <v>1.0082</v>
      </c>
      <c r="E7260" s="54">
        <v>1E-4</v>
      </c>
      <c r="F7260" s="52">
        <v>1.0081</v>
      </c>
      <c r="G7260" s="52">
        <v>1.0081</v>
      </c>
    </row>
    <row r="7261" spans="1:7" x14ac:dyDescent="0.15">
      <c r="A7261" s="53">
        <v>606</v>
      </c>
      <c r="B7261" s="10" t="s">
        <v>1172</v>
      </c>
      <c r="C7261" s="53">
        <v>1.0082</v>
      </c>
      <c r="D7261" s="53">
        <v>1.0082</v>
      </c>
      <c r="E7261" s="55">
        <v>1E-4</v>
      </c>
      <c r="F7261" s="53">
        <v>1.0081</v>
      </c>
      <c r="G7261" s="53">
        <v>1.0081</v>
      </c>
    </row>
    <row r="7262" spans="1:7" x14ac:dyDescent="0.15">
      <c r="A7262" s="52">
        <v>150331</v>
      </c>
      <c r="B7262" s="11" t="s">
        <v>3828</v>
      </c>
      <c r="C7262" s="52">
        <v>1.0082</v>
      </c>
      <c r="D7262" s="52">
        <v>0</v>
      </c>
      <c r="E7262" s="54">
        <v>1E-4</v>
      </c>
      <c r="F7262" s="52">
        <v>1.0081</v>
      </c>
      <c r="G7262" s="52">
        <v>0</v>
      </c>
    </row>
    <row r="7263" spans="1:7" ht="32" x14ac:dyDescent="0.15">
      <c r="A7263" s="53">
        <v>5285</v>
      </c>
      <c r="B7263" s="10" t="s">
        <v>3829</v>
      </c>
      <c r="C7263" s="53">
        <v>1.0083</v>
      </c>
      <c r="D7263" s="53">
        <v>1.0083</v>
      </c>
      <c r="E7263" s="55">
        <v>1E-4</v>
      </c>
      <c r="F7263" s="53">
        <v>1.0082</v>
      </c>
      <c r="G7263" s="53">
        <v>1.0082</v>
      </c>
    </row>
    <row r="7264" spans="1:7" x14ac:dyDescent="0.15">
      <c r="A7264" s="52">
        <v>5171</v>
      </c>
      <c r="B7264" s="11" t="s">
        <v>1173</v>
      </c>
      <c r="C7264" s="52">
        <v>1.0083</v>
      </c>
      <c r="D7264" s="52">
        <v>1.0083</v>
      </c>
      <c r="E7264" s="54">
        <v>1E-4</v>
      </c>
      <c r="F7264" s="52">
        <v>1.0082</v>
      </c>
      <c r="G7264" s="52">
        <v>1.0082</v>
      </c>
    </row>
    <row r="7265" spans="1:7" x14ac:dyDescent="0.15">
      <c r="A7265" s="53">
        <v>4463</v>
      </c>
      <c r="B7265" s="10" t="s">
        <v>1174</v>
      </c>
      <c r="C7265" s="53">
        <v>1.0084</v>
      </c>
      <c r="D7265" s="53">
        <v>1.0310999999999999</v>
      </c>
      <c r="E7265" s="55">
        <v>1E-4</v>
      </c>
      <c r="F7265" s="53">
        <v>1.0083</v>
      </c>
      <c r="G7265" s="53">
        <v>1.0309999999999999</v>
      </c>
    </row>
    <row r="7266" spans="1:7" x14ac:dyDescent="0.15">
      <c r="A7266" s="52">
        <v>3590</v>
      </c>
      <c r="B7266" s="11" t="s">
        <v>1175</v>
      </c>
      <c r="C7266" s="52">
        <v>1.0085</v>
      </c>
      <c r="D7266" s="52">
        <v>1.0295000000000001</v>
      </c>
      <c r="E7266" s="54">
        <v>1E-4</v>
      </c>
      <c r="F7266" s="52">
        <v>1.0084</v>
      </c>
      <c r="G7266" s="52">
        <v>1.0294000000000001</v>
      </c>
    </row>
    <row r="7267" spans="1:7" x14ac:dyDescent="0.15">
      <c r="A7267" s="53">
        <v>3214</v>
      </c>
      <c r="B7267" s="10" t="s">
        <v>1176</v>
      </c>
      <c r="C7267" s="53">
        <v>1.0085</v>
      </c>
      <c r="D7267" s="53">
        <v>1.0085</v>
      </c>
      <c r="E7267" s="55">
        <v>1E-4</v>
      </c>
      <c r="F7267" s="53">
        <v>1.0084</v>
      </c>
      <c r="G7267" s="53">
        <v>1.0084</v>
      </c>
    </row>
    <row r="7268" spans="1:7" x14ac:dyDescent="0.15">
      <c r="A7268" s="52">
        <v>3427</v>
      </c>
      <c r="B7268" s="11" t="s">
        <v>1177</v>
      </c>
      <c r="C7268" s="52">
        <v>1.0085999999999999</v>
      </c>
      <c r="D7268" s="52">
        <v>1.0386</v>
      </c>
      <c r="E7268" s="54">
        <v>1E-4</v>
      </c>
      <c r="F7268" s="52">
        <v>1.0085</v>
      </c>
      <c r="G7268" s="52">
        <v>1.0385</v>
      </c>
    </row>
    <row r="7269" spans="1:7" x14ac:dyDescent="0.15">
      <c r="A7269" s="53">
        <v>4090</v>
      </c>
      <c r="B7269" s="10" t="s">
        <v>3830</v>
      </c>
      <c r="C7269" s="53">
        <v>1.0086999999999999</v>
      </c>
      <c r="D7269" s="53">
        <v>1.0317000000000001</v>
      </c>
      <c r="E7269" s="55">
        <v>1E-4</v>
      </c>
      <c r="F7269" s="53">
        <v>1.0085999999999999</v>
      </c>
      <c r="G7269" s="53">
        <v>1.0316000000000001</v>
      </c>
    </row>
    <row r="7270" spans="1:7" x14ac:dyDescent="0.15">
      <c r="A7270" s="52">
        <v>1776</v>
      </c>
      <c r="B7270" s="11" t="s">
        <v>1178</v>
      </c>
      <c r="C7270" s="52">
        <v>1.0086999999999999</v>
      </c>
      <c r="D7270" s="52">
        <v>1.0931999999999999</v>
      </c>
      <c r="E7270" s="54">
        <v>1E-4</v>
      </c>
      <c r="F7270" s="52">
        <v>1.0085999999999999</v>
      </c>
      <c r="G7270" s="52">
        <v>1.0931</v>
      </c>
    </row>
    <row r="7271" spans="1:7" x14ac:dyDescent="0.15">
      <c r="A7271" s="53">
        <v>2775</v>
      </c>
      <c r="B7271" s="10" t="s">
        <v>1179</v>
      </c>
      <c r="C7271" s="53">
        <v>1.0088999999999999</v>
      </c>
      <c r="D7271" s="53">
        <v>1.0088999999999999</v>
      </c>
      <c r="E7271" s="55">
        <v>1E-4</v>
      </c>
      <c r="F7271" s="53">
        <v>1.0087999999999999</v>
      </c>
      <c r="G7271" s="53">
        <v>1.0087999999999999</v>
      </c>
    </row>
    <row r="7272" spans="1:7" ht="31" x14ac:dyDescent="0.15">
      <c r="A7272" s="52">
        <v>3123</v>
      </c>
      <c r="B7272" s="11" t="s">
        <v>3831</v>
      </c>
      <c r="C7272" s="52">
        <v>1.0089999999999999</v>
      </c>
      <c r="D7272" s="52">
        <v>1.0089999999999999</v>
      </c>
      <c r="E7272" s="54">
        <v>1E-4</v>
      </c>
      <c r="F7272" s="52">
        <v>1.0088999999999999</v>
      </c>
      <c r="G7272" s="52">
        <v>1.0088999999999999</v>
      </c>
    </row>
    <row r="7273" spans="1:7" x14ac:dyDescent="0.15">
      <c r="A7273" s="53">
        <v>4469</v>
      </c>
      <c r="B7273" s="10" t="s">
        <v>3832</v>
      </c>
      <c r="C7273" s="53">
        <v>1.0098</v>
      </c>
      <c r="D7273" s="53">
        <v>1.0304</v>
      </c>
      <c r="E7273" s="55">
        <v>1E-4</v>
      </c>
      <c r="F7273" s="53">
        <v>1.0097</v>
      </c>
      <c r="G7273" s="53">
        <v>1.0303</v>
      </c>
    </row>
    <row r="7274" spans="1:7" x14ac:dyDescent="0.15">
      <c r="A7274" s="52">
        <v>3370</v>
      </c>
      <c r="B7274" s="11" t="s">
        <v>3833</v>
      </c>
      <c r="C7274" s="52">
        <v>1.0099</v>
      </c>
      <c r="D7274" s="52">
        <v>1.0389999999999999</v>
      </c>
      <c r="E7274" s="54">
        <v>1E-4</v>
      </c>
      <c r="F7274" s="52">
        <v>1.0098</v>
      </c>
      <c r="G7274" s="52">
        <v>1.0388999999999999</v>
      </c>
    </row>
    <row r="7275" spans="1:7" x14ac:dyDescent="0.15">
      <c r="A7275" s="53">
        <v>3369</v>
      </c>
      <c r="B7275" s="10" t="s">
        <v>3834</v>
      </c>
      <c r="C7275" s="53">
        <v>1.0099</v>
      </c>
      <c r="D7275" s="53">
        <v>1.0414000000000001</v>
      </c>
      <c r="E7275" s="55">
        <v>1E-4</v>
      </c>
      <c r="F7275" s="53">
        <v>1.0098</v>
      </c>
      <c r="G7275" s="53">
        <v>1.0412999999999999</v>
      </c>
    </row>
    <row r="7276" spans="1:7" x14ac:dyDescent="0.15">
      <c r="A7276" s="52">
        <v>3867</v>
      </c>
      <c r="B7276" s="11" t="s">
        <v>3835</v>
      </c>
      <c r="C7276" s="52">
        <v>1.01</v>
      </c>
      <c r="D7276" s="52">
        <v>1.0331999999999999</v>
      </c>
      <c r="E7276" s="54">
        <v>1E-4</v>
      </c>
      <c r="F7276" s="52">
        <v>1.0099</v>
      </c>
      <c r="G7276" s="52">
        <v>1.0330999999999999</v>
      </c>
    </row>
    <row r="7277" spans="1:7" x14ac:dyDescent="0.15">
      <c r="A7277" s="53">
        <v>2632</v>
      </c>
      <c r="B7277" s="10" t="s">
        <v>3836</v>
      </c>
      <c r="C7277" s="53">
        <v>1.01</v>
      </c>
      <c r="D7277" s="53">
        <v>1.0189999999999999</v>
      </c>
      <c r="E7277" s="55">
        <v>1E-4</v>
      </c>
      <c r="F7277" s="53">
        <v>1.0099</v>
      </c>
      <c r="G7277" s="53">
        <v>1.0188999999999999</v>
      </c>
    </row>
    <row r="7278" spans="1:7" ht="32" x14ac:dyDescent="0.15">
      <c r="A7278" s="52">
        <v>501105</v>
      </c>
      <c r="B7278" s="11" t="s">
        <v>3837</v>
      </c>
      <c r="C7278" s="52">
        <v>1.01</v>
      </c>
      <c r="D7278" s="52">
        <v>1.01</v>
      </c>
      <c r="E7278" s="54">
        <v>1E-4</v>
      </c>
      <c r="F7278" s="52">
        <v>1.0099</v>
      </c>
      <c r="G7278" s="52">
        <v>1.0099</v>
      </c>
    </row>
    <row r="7279" spans="1:7" x14ac:dyDescent="0.15">
      <c r="A7279" s="53">
        <v>3949</v>
      </c>
      <c r="B7279" s="10" t="s">
        <v>1180</v>
      </c>
      <c r="C7279" s="53">
        <v>1.0103</v>
      </c>
      <c r="D7279" s="53">
        <v>1.0432999999999999</v>
      </c>
      <c r="E7279" s="55">
        <v>1E-4</v>
      </c>
      <c r="F7279" s="53">
        <v>1.0102</v>
      </c>
      <c r="G7279" s="53">
        <v>1.0431999999999999</v>
      </c>
    </row>
    <row r="7280" spans="1:7" x14ac:dyDescent="0.15">
      <c r="A7280" s="52">
        <v>3400</v>
      </c>
      <c r="B7280" s="11" t="s">
        <v>1181</v>
      </c>
      <c r="C7280" s="52">
        <v>1.0107999999999999</v>
      </c>
      <c r="D7280" s="52">
        <v>1.0407999999999999</v>
      </c>
      <c r="E7280" s="54">
        <v>1E-4</v>
      </c>
      <c r="F7280" s="52">
        <v>1.0106999999999999</v>
      </c>
      <c r="G7280" s="52">
        <v>1.0407</v>
      </c>
    </row>
    <row r="7281" spans="1:7" x14ac:dyDescent="0.15">
      <c r="A7281" s="53">
        <v>3518</v>
      </c>
      <c r="B7281" s="10" t="s">
        <v>3838</v>
      </c>
      <c r="C7281" s="53">
        <v>1.0124</v>
      </c>
      <c r="D7281" s="53">
        <v>1.0154000000000001</v>
      </c>
      <c r="E7281" s="55">
        <v>1E-4</v>
      </c>
      <c r="F7281" s="53">
        <v>1.0123</v>
      </c>
      <c r="G7281" s="53">
        <v>1.0153000000000001</v>
      </c>
    </row>
    <row r="7282" spans="1:7" x14ac:dyDescent="0.15">
      <c r="A7282" s="52">
        <v>3982</v>
      </c>
      <c r="B7282" s="11" t="s">
        <v>1182</v>
      </c>
      <c r="C7282" s="52">
        <v>1.0125999999999999</v>
      </c>
      <c r="D7282" s="52">
        <v>1.0125999999999999</v>
      </c>
      <c r="E7282" s="54">
        <v>1E-4</v>
      </c>
      <c r="F7282" s="52">
        <v>1.0125</v>
      </c>
      <c r="G7282" s="52">
        <v>1.0125</v>
      </c>
    </row>
    <row r="7283" spans="1:7" x14ac:dyDescent="0.15">
      <c r="A7283" s="53">
        <v>3328</v>
      </c>
      <c r="B7283" s="10" t="s">
        <v>3839</v>
      </c>
      <c r="C7283" s="53">
        <v>1.0130999999999999</v>
      </c>
      <c r="D7283" s="53">
        <v>1.0390999999999999</v>
      </c>
      <c r="E7283" s="55">
        <v>1E-4</v>
      </c>
      <c r="F7283" s="53">
        <v>1.0129999999999999</v>
      </c>
      <c r="G7283" s="53">
        <v>1.0389999999999999</v>
      </c>
    </row>
    <row r="7284" spans="1:7" x14ac:dyDescent="0.15">
      <c r="A7284" s="52">
        <v>161835</v>
      </c>
      <c r="B7284" s="11" t="s">
        <v>1183</v>
      </c>
      <c r="C7284" s="52">
        <v>1.0130999999999999</v>
      </c>
      <c r="D7284" s="52">
        <v>1.0130999999999999</v>
      </c>
      <c r="E7284" s="54">
        <v>1E-4</v>
      </c>
      <c r="F7284" s="52">
        <v>1.0129999999999999</v>
      </c>
      <c r="G7284" s="52">
        <v>1.0129999999999999</v>
      </c>
    </row>
    <row r="7285" spans="1:7" x14ac:dyDescent="0.15">
      <c r="A7285" s="53">
        <v>3327</v>
      </c>
      <c r="B7285" s="10" t="s">
        <v>3840</v>
      </c>
      <c r="C7285" s="53">
        <v>1.0134000000000001</v>
      </c>
      <c r="D7285" s="53">
        <v>1.0424</v>
      </c>
      <c r="E7285" s="55">
        <v>1E-4</v>
      </c>
      <c r="F7285" s="53">
        <v>1.0133000000000001</v>
      </c>
      <c r="G7285" s="53">
        <v>1.0423</v>
      </c>
    </row>
    <row r="7286" spans="1:7" ht="31" x14ac:dyDescent="0.15">
      <c r="A7286" s="52">
        <v>4291</v>
      </c>
      <c r="B7286" s="11" t="s">
        <v>3841</v>
      </c>
      <c r="C7286" s="52">
        <v>1.0139</v>
      </c>
      <c r="D7286" s="52">
        <v>1.0139</v>
      </c>
      <c r="E7286" s="54">
        <v>1E-4</v>
      </c>
      <c r="F7286" s="52">
        <v>1.0138</v>
      </c>
      <c r="G7286" s="52">
        <v>1.0138</v>
      </c>
    </row>
    <row r="7287" spans="1:7" ht="32" x14ac:dyDescent="0.15">
      <c r="A7287" s="53">
        <v>501101</v>
      </c>
      <c r="B7287" s="10" t="s">
        <v>3842</v>
      </c>
      <c r="C7287" s="53">
        <v>1.0142</v>
      </c>
      <c r="D7287" s="53">
        <v>1.0142</v>
      </c>
      <c r="E7287" s="55">
        <v>1E-4</v>
      </c>
      <c r="F7287" s="53">
        <v>1.0141</v>
      </c>
      <c r="G7287" s="53">
        <v>1.0141</v>
      </c>
    </row>
    <row r="7288" spans="1:7" x14ac:dyDescent="0.15">
      <c r="A7288" s="52">
        <v>4780</v>
      </c>
      <c r="B7288" s="11" t="s">
        <v>1184</v>
      </c>
      <c r="C7288" s="52">
        <v>1.0147999999999999</v>
      </c>
      <c r="D7288" s="52">
        <v>1.0147999999999999</v>
      </c>
      <c r="E7288" s="54">
        <v>1E-4</v>
      </c>
      <c r="F7288" s="52">
        <v>1.0146999999999999</v>
      </c>
      <c r="G7288" s="52">
        <v>1.0146999999999999</v>
      </c>
    </row>
    <row r="7289" spans="1:7" x14ac:dyDescent="0.15">
      <c r="A7289" s="53">
        <v>3286</v>
      </c>
      <c r="B7289" s="10" t="s">
        <v>1185</v>
      </c>
      <c r="C7289" s="53">
        <v>1.0148999999999999</v>
      </c>
      <c r="D7289" s="53">
        <v>1.0148999999999999</v>
      </c>
      <c r="E7289" s="55">
        <v>1E-4</v>
      </c>
      <c r="F7289" s="53">
        <v>1.0147999999999999</v>
      </c>
      <c r="G7289" s="53">
        <v>1.0147999999999999</v>
      </c>
    </row>
    <row r="7290" spans="1:7" x14ac:dyDescent="0.15">
      <c r="A7290" s="52">
        <v>3650</v>
      </c>
      <c r="B7290" s="11" t="s">
        <v>1186</v>
      </c>
      <c r="C7290" s="52">
        <v>1.0150999999999999</v>
      </c>
      <c r="D7290" s="52">
        <v>1.0341</v>
      </c>
      <c r="E7290" s="54">
        <v>1E-4</v>
      </c>
      <c r="F7290" s="52">
        <v>1.0149999999999999</v>
      </c>
      <c r="G7290" s="52">
        <v>1.034</v>
      </c>
    </row>
    <row r="7291" spans="1:7" x14ac:dyDescent="0.15">
      <c r="A7291" s="53">
        <v>92002</v>
      </c>
      <c r="B7291" s="10" t="s">
        <v>3843</v>
      </c>
      <c r="C7291" s="53">
        <v>1.0153000000000001</v>
      </c>
      <c r="D7291" s="53">
        <v>2.0061</v>
      </c>
      <c r="E7291" s="55">
        <v>1E-4</v>
      </c>
      <c r="F7291" s="53">
        <v>1.0152000000000001</v>
      </c>
      <c r="G7291" s="53">
        <v>2.0059999999999998</v>
      </c>
    </row>
    <row r="7292" spans="1:7" x14ac:dyDescent="0.15">
      <c r="A7292" s="52">
        <v>4366</v>
      </c>
      <c r="B7292" s="11" t="s">
        <v>3844</v>
      </c>
      <c r="C7292" s="52">
        <v>1.0154000000000001</v>
      </c>
      <c r="D7292" s="52">
        <v>1.0154000000000001</v>
      </c>
      <c r="E7292" s="54">
        <v>1E-4</v>
      </c>
      <c r="F7292" s="52">
        <v>1.0153000000000001</v>
      </c>
      <c r="G7292" s="52">
        <v>1.0153000000000001</v>
      </c>
    </row>
    <row r="7293" spans="1:7" ht="31" x14ac:dyDescent="0.15">
      <c r="A7293" s="53">
        <v>4290</v>
      </c>
      <c r="B7293" s="10" t="s">
        <v>3845</v>
      </c>
      <c r="C7293" s="53">
        <v>1.0158</v>
      </c>
      <c r="D7293" s="53">
        <v>1.0158</v>
      </c>
      <c r="E7293" s="55">
        <v>1E-4</v>
      </c>
      <c r="F7293" s="53">
        <v>1.0157</v>
      </c>
      <c r="G7293" s="53">
        <v>1.0157</v>
      </c>
    </row>
    <row r="7294" spans="1:7" x14ac:dyDescent="0.15">
      <c r="A7294" s="52">
        <v>5011</v>
      </c>
      <c r="B7294" s="11" t="s">
        <v>3846</v>
      </c>
      <c r="C7294" s="52">
        <v>1.016</v>
      </c>
      <c r="D7294" s="52">
        <v>1.016</v>
      </c>
      <c r="E7294" s="54">
        <v>1E-4</v>
      </c>
      <c r="F7294" s="52">
        <v>1.0159</v>
      </c>
      <c r="G7294" s="52">
        <v>1.0159</v>
      </c>
    </row>
    <row r="7295" spans="1:7" ht="32" x14ac:dyDescent="0.15">
      <c r="A7295" s="53">
        <v>3531</v>
      </c>
      <c r="B7295" s="10" t="s">
        <v>3847</v>
      </c>
      <c r="C7295" s="53">
        <v>1.0163</v>
      </c>
      <c r="D7295" s="53">
        <v>1.0163</v>
      </c>
      <c r="E7295" s="55">
        <v>1E-4</v>
      </c>
      <c r="F7295" s="53">
        <v>1.0162</v>
      </c>
      <c r="G7295" s="53">
        <v>1.0162</v>
      </c>
    </row>
    <row r="7296" spans="1:7" x14ac:dyDescent="0.15">
      <c r="A7296" s="52">
        <v>3619</v>
      </c>
      <c r="B7296" s="11" t="s">
        <v>3848</v>
      </c>
      <c r="C7296" s="52">
        <v>1.0165999999999999</v>
      </c>
      <c r="D7296" s="52">
        <v>1.0165999999999999</v>
      </c>
      <c r="E7296" s="54">
        <v>1E-4</v>
      </c>
      <c r="F7296" s="52">
        <v>1.0165</v>
      </c>
      <c r="G7296" s="52">
        <v>1.0165</v>
      </c>
    </row>
    <row r="7297" spans="1:7" x14ac:dyDescent="0.15">
      <c r="A7297" s="53">
        <v>3926</v>
      </c>
      <c r="B7297" s="10" t="s">
        <v>3849</v>
      </c>
      <c r="C7297" s="53">
        <v>1.0166999999999999</v>
      </c>
      <c r="D7297" s="53">
        <v>1.0166999999999999</v>
      </c>
      <c r="E7297" s="55">
        <v>1E-4</v>
      </c>
      <c r="F7297" s="53">
        <v>1.0165999999999999</v>
      </c>
      <c r="G7297" s="53">
        <v>1.0165999999999999</v>
      </c>
    </row>
    <row r="7298" spans="1:7" ht="32" x14ac:dyDescent="0.15">
      <c r="A7298" s="52">
        <v>3086</v>
      </c>
      <c r="B7298" s="11" t="s">
        <v>3850</v>
      </c>
      <c r="C7298" s="52">
        <v>1.0167999999999999</v>
      </c>
      <c r="D7298" s="52">
        <v>1.0167999999999999</v>
      </c>
      <c r="E7298" s="54">
        <v>1E-4</v>
      </c>
      <c r="F7298" s="52">
        <v>1.0166999999999999</v>
      </c>
      <c r="G7298" s="52">
        <v>1.0166999999999999</v>
      </c>
    </row>
    <row r="7299" spans="1:7" x14ac:dyDescent="0.15">
      <c r="A7299" s="53">
        <v>3533</v>
      </c>
      <c r="B7299" s="10" t="s">
        <v>3851</v>
      </c>
      <c r="C7299" s="53">
        <v>1.0172000000000001</v>
      </c>
      <c r="D7299" s="53">
        <v>1.0172000000000001</v>
      </c>
      <c r="E7299" s="55">
        <v>1E-4</v>
      </c>
      <c r="F7299" s="53">
        <v>1.0170999999999999</v>
      </c>
      <c r="G7299" s="53">
        <v>1.0170999999999999</v>
      </c>
    </row>
    <row r="7300" spans="1:7" x14ac:dyDescent="0.15">
      <c r="A7300" s="52">
        <v>4852</v>
      </c>
      <c r="B7300" s="11" t="s">
        <v>3852</v>
      </c>
      <c r="C7300" s="52">
        <v>1.0173000000000001</v>
      </c>
      <c r="D7300" s="52">
        <v>1.0173000000000001</v>
      </c>
      <c r="E7300" s="54">
        <v>1E-4</v>
      </c>
      <c r="F7300" s="52">
        <v>1.0172000000000001</v>
      </c>
      <c r="G7300" s="52">
        <v>1.0172000000000001</v>
      </c>
    </row>
    <row r="7301" spans="1:7" x14ac:dyDescent="0.15">
      <c r="A7301" s="53">
        <v>5010</v>
      </c>
      <c r="B7301" s="10" t="s">
        <v>3853</v>
      </c>
      <c r="C7301" s="53">
        <v>1.0174000000000001</v>
      </c>
      <c r="D7301" s="53">
        <v>1.0174000000000001</v>
      </c>
      <c r="E7301" s="55">
        <v>1E-4</v>
      </c>
      <c r="F7301" s="53">
        <v>1.0173000000000001</v>
      </c>
      <c r="G7301" s="53">
        <v>1.0173000000000001</v>
      </c>
    </row>
    <row r="7302" spans="1:7" x14ac:dyDescent="0.15">
      <c r="A7302" s="52">
        <v>4367</v>
      </c>
      <c r="B7302" s="11" t="s">
        <v>3854</v>
      </c>
      <c r="C7302" s="52">
        <v>1.0175000000000001</v>
      </c>
      <c r="D7302" s="52">
        <v>1.0175000000000001</v>
      </c>
      <c r="E7302" s="54">
        <v>1E-4</v>
      </c>
      <c r="F7302" s="52">
        <v>1.0174000000000001</v>
      </c>
      <c r="G7302" s="52">
        <v>1.0174000000000001</v>
      </c>
    </row>
    <row r="7303" spans="1:7" ht="32" x14ac:dyDescent="0.15">
      <c r="A7303" s="53">
        <v>3084</v>
      </c>
      <c r="B7303" s="10" t="s">
        <v>3855</v>
      </c>
      <c r="C7303" s="53">
        <v>1.0181</v>
      </c>
      <c r="D7303" s="53">
        <v>1.0181</v>
      </c>
      <c r="E7303" s="55">
        <v>1E-4</v>
      </c>
      <c r="F7303" s="53">
        <v>1.018</v>
      </c>
      <c r="G7303" s="53">
        <v>1.018</v>
      </c>
    </row>
    <row r="7304" spans="1:7" x14ac:dyDescent="0.15">
      <c r="A7304" s="52">
        <v>4028</v>
      </c>
      <c r="B7304" s="11" t="s">
        <v>3856</v>
      </c>
      <c r="C7304" s="52">
        <v>1.0181</v>
      </c>
      <c r="D7304" s="52">
        <v>1.0322</v>
      </c>
      <c r="E7304" s="54">
        <v>1E-4</v>
      </c>
      <c r="F7304" s="52">
        <v>1.018</v>
      </c>
      <c r="G7304" s="52">
        <v>1.0321</v>
      </c>
    </row>
    <row r="7305" spans="1:7" x14ac:dyDescent="0.15">
      <c r="A7305" s="53">
        <v>2929</v>
      </c>
      <c r="B7305" s="10" t="s">
        <v>1187</v>
      </c>
      <c r="C7305" s="53">
        <v>1.0181</v>
      </c>
      <c r="D7305" s="53">
        <v>1.0181</v>
      </c>
      <c r="E7305" s="55">
        <v>1E-4</v>
      </c>
      <c r="F7305" s="53">
        <v>1.018</v>
      </c>
      <c r="G7305" s="53">
        <v>1.018</v>
      </c>
    </row>
    <row r="7306" spans="1:7" x14ac:dyDescent="0.15">
      <c r="A7306" s="52">
        <v>3381</v>
      </c>
      <c r="B7306" s="11" t="s">
        <v>1188</v>
      </c>
      <c r="C7306" s="52">
        <v>1.0184</v>
      </c>
      <c r="D7306" s="52">
        <v>1.0184</v>
      </c>
      <c r="E7306" s="54">
        <v>1E-4</v>
      </c>
      <c r="F7306" s="52">
        <v>1.0183</v>
      </c>
      <c r="G7306" s="52">
        <v>1.0183</v>
      </c>
    </row>
    <row r="7307" spans="1:7" x14ac:dyDescent="0.15">
      <c r="A7307" s="53">
        <v>519334</v>
      </c>
      <c r="B7307" s="10" t="s">
        <v>3857</v>
      </c>
      <c r="C7307" s="53">
        <v>1.0185</v>
      </c>
      <c r="D7307" s="53">
        <v>1.0185</v>
      </c>
      <c r="E7307" s="55">
        <v>1E-4</v>
      </c>
      <c r="F7307" s="53">
        <v>1.0184</v>
      </c>
      <c r="G7307" s="53">
        <v>1.0184</v>
      </c>
    </row>
    <row r="7308" spans="1:7" x14ac:dyDescent="0.15">
      <c r="A7308" s="52">
        <v>4685</v>
      </c>
      <c r="B7308" s="11" t="s">
        <v>1189</v>
      </c>
      <c r="C7308" s="52">
        <v>1.0185999999999999</v>
      </c>
      <c r="D7308" s="52">
        <v>1.0185999999999999</v>
      </c>
      <c r="E7308" s="54">
        <v>1E-4</v>
      </c>
      <c r="F7308" s="52">
        <v>1.0185</v>
      </c>
      <c r="G7308" s="52">
        <v>1.0185</v>
      </c>
    </row>
    <row r="7309" spans="1:7" x14ac:dyDescent="0.15">
      <c r="A7309" s="53">
        <v>3618</v>
      </c>
      <c r="B7309" s="10" t="s">
        <v>3858</v>
      </c>
      <c r="C7309" s="53">
        <v>1.0187999999999999</v>
      </c>
      <c r="D7309" s="53">
        <v>1.0187999999999999</v>
      </c>
      <c r="E7309" s="55">
        <v>1E-4</v>
      </c>
      <c r="F7309" s="53">
        <v>1.0186999999999999</v>
      </c>
      <c r="G7309" s="53">
        <v>1.0186999999999999</v>
      </c>
    </row>
    <row r="7310" spans="1:7" x14ac:dyDescent="0.15">
      <c r="A7310" s="52">
        <v>4066</v>
      </c>
      <c r="B7310" s="11" t="s">
        <v>1190</v>
      </c>
      <c r="C7310" s="52">
        <v>1.0188999999999999</v>
      </c>
      <c r="D7310" s="52">
        <v>1.0347999999999999</v>
      </c>
      <c r="E7310" s="54">
        <v>1E-4</v>
      </c>
      <c r="F7310" s="52">
        <v>1.0187999999999999</v>
      </c>
      <c r="G7310" s="52">
        <v>1.0347</v>
      </c>
    </row>
    <row r="7311" spans="1:7" x14ac:dyDescent="0.15">
      <c r="A7311" s="53">
        <v>3902</v>
      </c>
      <c r="B7311" s="10" t="s">
        <v>3859</v>
      </c>
      <c r="C7311" s="53">
        <v>1.0189999999999999</v>
      </c>
      <c r="D7311" s="53">
        <v>1.0189999999999999</v>
      </c>
      <c r="E7311" s="55">
        <v>1E-4</v>
      </c>
      <c r="F7311" s="53">
        <v>1.0188999999999999</v>
      </c>
      <c r="G7311" s="53">
        <v>1.0188999999999999</v>
      </c>
    </row>
    <row r="7312" spans="1:7" ht="32" x14ac:dyDescent="0.15">
      <c r="A7312" s="52">
        <v>3081</v>
      </c>
      <c r="B7312" s="11" t="s">
        <v>3860</v>
      </c>
      <c r="C7312" s="52">
        <v>1.0196000000000001</v>
      </c>
      <c r="D7312" s="52">
        <v>1.0196000000000001</v>
      </c>
      <c r="E7312" s="54">
        <v>1E-4</v>
      </c>
      <c r="F7312" s="52">
        <v>1.0195000000000001</v>
      </c>
      <c r="G7312" s="52">
        <v>1.0195000000000001</v>
      </c>
    </row>
    <row r="7313" spans="1:7" x14ac:dyDescent="0.15">
      <c r="A7313" s="53">
        <v>3361</v>
      </c>
      <c r="B7313" s="10" t="s">
        <v>3861</v>
      </c>
      <c r="C7313" s="53">
        <v>1.0197000000000001</v>
      </c>
      <c r="D7313" s="53">
        <v>1.2297</v>
      </c>
      <c r="E7313" s="55">
        <v>1E-4</v>
      </c>
      <c r="F7313" s="53">
        <v>1.0196000000000001</v>
      </c>
      <c r="G7313" s="53">
        <v>1.2296</v>
      </c>
    </row>
    <row r="7314" spans="1:7" ht="32" x14ac:dyDescent="0.15">
      <c r="A7314" s="52">
        <v>3085</v>
      </c>
      <c r="B7314" s="11" t="s">
        <v>3862</v>
      </c>
      <c r="C7314" s="52">
        <v>1.0197000000000001</v>
      </c>
      <c r="D7314" s="52">
        <v>1.0197000000000001</v>
      </c>
      <c r="E7314" s="54">
        <v>1E-4</v>
      </c>
      <c r="F7314" s="52">
        <v>1.0196000000000001</v>
      </c>
      <c r="G7314" s="52">
        <v>1.0196000000000001</v>
      </c>
    </row>
    <row r="7315" spans="1:7" x14ac:dyDescent="0.15">
      <c r="A7315" s="53">
        <v>519199</v>
      </c>
      <c r="B7315" s="10" t="s">
        <v>1191</v>
      </c>
      <c r="C7315" s="53">
        <v>1.0201</v>
      </c>
      <c r="D7315" s="53">
        <v>1.0201</v>
      </c>
      <c r="E7315" s="55">
        <v>1E-4</v>
      </c>
      <c r="F7315" s="53">
        <v>1.02</v>
      </c>
      <c r="G7315" s="53">
        <v>1.02</v>
      </c>
    </row>
    <row r="7316" spans="1:7" ht="32" x14ac:dyDescent="0.15">
      <c r="A7316" s="52">
        <v>3530</v>
      </c>
      <c r="B7316" s="11" t="s">
        <v>3863</v>
      </c>
      <c r="C7316" s="52">
        <v>1.0206</v>
      </c>
      <c r="D7316" s="52">
        <v>1.0206</v>
      </c>
      <c r="E7316" s="54">
        <v>1E-4</v>
      </c>
      <c r="F7316" s="52">
        <v>1.0205</v>
      </c>
      <c r="G7316" s="52">
        <v>1.0205</v>
      </c>
    </row>
    <row r="7317" spans="1:7" x14ac:dyDescent="0.15">
      <c r="A7317" s="53">
        <v>3220</v>
      </c>
      <c r="B7317" s="10" t="s">
        <v>1192</v>
      </c>
      <c r="C7317" s="53">
        <v>1.0206</v>
      </c>
      <c r="D7317" s="53">
        <v>1.0434000000000001</v>
      </c>
      <c r="E7317" s="55">
        <v>1E-4</v>
      </c>
      <c r="F7317" s="53">
        <v>1.0205</v>
      </c>
      <c r="G7317" s="53">
        <v>1.0432999999999999</v>
      </c>
    </row>
    <row r="7318" spans="1:7" x14ac:dyDescent="0.15">
      <c r="A7318" s="52">
        <v>3532</v>
      </c>
      <c r="B7318" s="11" t="s">
        <v>3864</v>
      </c>
      <c r="C7318" s="52">
        <v>1.0206999999999999</v>
      </c>
      <c r="D7318" s="52">
        <v>1.0206999999999999</v>
      </c>
      <c r="E7318" s="54">
        <v>1E-4</v>
      </c>
      <c r="F7318" s="52">
        <v>1.0206</v>
      </c>
      <c r="G7318" s="52">
        <v>1.0206</v>
      </c>
    </row>
    <row r="7319" spans="1:7" x14ac:dyDescent="0.15">
      <c r="A7319" s="53">
        <v>2664</v>
      </c>
      <c r="B7319" s="10" t="s">
        <v>3865</v>
      </c>
      <c r="C7319" s="53">
        <v>1.0209999999999999</v>
      </c>
      <c r="D7319" s="53">
        <v>1.131</v>
      </c>
      <c r="E7319" s="55">
        <v>1E-4</v>
      </c>
      <c r="F7319" s="53">
        <v>1.0208999999999999</v>
      </c>
      <c r="G7319" s="53">
        <v>1.1309</v>
      </c>
    </row>
    <row r="7320" spans="1:7" ht="32" x14ac:dyDescent="0.15">
      <c r="A7320" s="52">
        <v>3080</v>
      </c>
      <c r="B7320" s="11" t="s">
        <v>3866</v>
      </c>
      <c r="C7320" s="52">
        <v>1.0212000000000001</v>
      </c>
      <c r="D7320" s="52">
        <v>1.0212000000000001</v>
      </c>
      <c r="E7320" s="54">
        <v>1E-4</v>
      </c>
      <c r="F7320" s="52">
        <v>1.0210999999999999</v>
      </c>
      <c r="G7320" s="52">
        <v>1.0210999999999999</v>
      </c>
    </row>
    <row r="7321" spans="1:7" x14ac:dyDescent="0.15">
      <c r="A7321" s="53">
        <v>3259</v>
      </c>
      <c r="B7321" s="10" t="s">
        <v>1193</v>
      </c>
      <c r="C7321" s="53">
        <v>1.0212000000000001</v>
      </c>
      <c r="D7321" s="53">
        <v>1.0275000000000001</v>
      </c>
      <c r="E7321" s="55">
        <v>1E-4</v>
      </c>
      <c r="F7321" s="53">
        <v>1.0210999999999999</v>
      </c>
      <c r="G7321" s="53">
        <v>1.0274000000000001</v>
      </c>
    </row>
    <row r="7322" spans="1:7" x14ac:dyDescent="0.15">
      <c r="A7322" s="52">
        <v>150186</v>
      </c>
      <c r="B7322" s="11" t="s">
        <v>3867</v>
      </c>
      <c r="C7322" s="52">
        <v>1.0219</v>
      </c>
      <c r="D7322" s="52">
        <v>0</v>
      </c>
      <c r="E7322" s="54">
        <v>1E-4</v>
      </c>
      <c r="F7322" s="52">
        <v>1.0218</v>
      </c>
      <c r="G7322" s="52">
        <v>0</v>
      </c>
    </row>
    <row r="7323" spans="1:7" ht="32" x14ac:dyDescent="0.15">
      <c r="A7323" s="53">
        <v>3083</v>
      </c>
      <c r="B7323" s="10" t="s">
        <v>3868</v>
      </c>
      <c r="C7323" s="53">
        <v>1.0219</v>
      </c>
      <c r="D7323" s="53">
        <v>1.0219</v>
      </c>
      <c r="E7323" s="55">
        <v>1E-4</v>
      </c>
      <c r="F7323" s="53">
        <v>1.0218</v>
      </c>
      <c r="G7323" s="53">
        <v>1.0218</v>
      </c>
    </row>
    <row r="7324" spans="1:7" x14ac:dyDescent="0.15">
      <c r="A7324" s="52">
        <v>4388</v>
      </c>
      <c r="B7324" s="11" t="s">
        <v>1194</v>
      </c>
      <c r="C7324" s="52">
        <v>1.0221</v>
      </c>
      <c r="D7324" s="52">
        <v>1.0221</v>
      </c>
      <c r="E7324" s="54">
        <v>1E-4</v>
      </c>
      <c r="F7324" s="52">
        <v>1.022</v>
      </c>
      <c r="G7324" s="52">
        <v>1.022</v>
      </c>
    </row>
    <row r="7325" spans="1:7" x14ac:dyDescent="0.15">
      <c r="A7325" s="53">
        <v>150233</v>
      </c>
      <c r="B7325" s="10" t="s">
        <v>3869</v>
      </c>
      <c r="C7325" s="53">
        <v>1.0227999999999999</v>
      </c>
      <c r="D7325" s="53">
        <v>0</v>
      </c>
      <c r="E7325" s="55">
        <v>1E-4</v>
      </c>
      <c r="F7325" s="53">
        <v>1.0226999999999999</v>
      </c>
      <c r="G7325" s="53">
        <v>0</v>
      </c>
    </row>
    <row r="7326" spans="1:7" ht="31" x14ac:dyDescent="0.15">
      <c r="A7326" s="52">
        <v>4203</v>
      </c>
      <c r="B7326" s="11" t="s">
        <v>3870</v>
      </c>
      <c r="C7326" s="52">
        <v>1.0230999999999999</v>
      </c>
      <c r="D7326" s="52">
        <v>1.0230999999999999</v>
      </c>
      <c r="E7326" s="54">
        <v>1E-4</v>
      </c>
      <c r="F7326" s="52">
        <v>1.0229999999999999</v>
      </c>
      <c r="G7326" s="52">
        <v>1.0229999999999999</v>
      </c>
    </row>
    <row r="7327" spans="1:7" x14ac:dyDescent="0.15">
      <c r="A7327" s="53">
        <v>3346</v>
      </c>
      <c r="B7327" s="10" t="s">
        <v>3871</v>
      </c>
      <c r="C7327" s="53">
        <v>1.0232000000000001</v>
      </c>
      <c r="D7327" s="53">
        <v>1.0731999999999999</v>
      </c>
      <c r="E7327" s="55">
        <v>1E-4</v>
      </c>
      <c r="F7327" s="53">
        <v>1.0230999999999999</v>
      </c>
      <c r="G7327" s="53">
        <v>1.0730999999999999</v>
      </c>
    </row>
    <row r="7328" spans="1:7" x14ac:dyDescent="0.15">
      <c r="A7328" s="52">
        <v>4127</v>
      </c>
      <c r="B7328" s="11" t="s">
        <v>1195</v>
      </c>
      <c r="C7328" s="52">
        <v>1.0235000000000001</v>
      </c>
      <c r="D7328" s="52">
        <v>1.0235000000000001</v>
      </c>
      <c r="E7328" s="54">
        <v>1E-4</v>
      </c>
      <c r="F7328" s="52">
        <v>1.0234000000000001</v>
      </c>
      <c r="G7328" s="52">
        <v>1.0234000000000001</v>
      </c>
    </row>
    <row r="7329" spans="1:7" x14ac:dyDescent="0.15">
      <c r="A7329" s="53">
        <v>4108</v>
      </c>
      <c r="B7329" s="10" t="s">
        <v>3872</v>
      </c>
      <c r="C7329" s="53">
        <v>1.0241</v>
      </c>
      <c r="D7329" s="53">
        <v>1.0401</v>
      </c>
      <c r="E7329" s="55">
        <v>1E-4</v>
      </c>
      <c r="F7329" s="53">
        <v>1.024</v>
      </c>
      <c r="G7329" s="53">
        <v>1.04</v>
      </c>
    </row>
    <row r="7330" spans="1:7" ht="32" x14ac:dyDescent="0.15">
      <c r="A7330" s="52">
        <v>3325</v>
      </c>
      <c r="B7330" s="11" t="s">
        <v>3873</v>
      </c>
      <c r="C7330" s="52">
        <v>1.0246</v>
      </c>
      <c r="D7330" s="52">
        <v>1.0246</v>
      </c>
      <c r="E7330" s="54">
        <v>1E-4</v>
      </c>
      <c r="F7330" s="52">
        <v>1.0245</v>
      </c>
      <c r="G7330" s="52">
        <v>1.0245</v>
      </c>
    </row>
    <row r="7331" spans="1:7" x14ac:dyDescent="0.15">
      <c r="A7331" s="53">
        <v>4109</v>
      </c>
      <c r="B7331" s="10" t="s">
        <v>3874</v>
      </c>
      <c r="C7331" s="53">
        <v>1.0246999999999999</v>
      </c>
      <c r="D7331" s="53">
        <v>1.0397000000000001</v>
      </c>
      <c r="E7331" s="55">
        <v>1E-4</v>
      </c>
      <c r="F7331" s="53">
        <v>1.0246</v>
      </c>
      <c r="G7331" s="53">
        <v>1.0396000000000001</v>
      </c>
    </row>
    <row r="7332" spans="1:7" x14ac:dyDescent="0.15">
      <c r="A7332" s="52">
        <v>3878</v>
      </c>
      <c r="B7332" s="11" t="s">
        <v>3875</v>
      </c>
      <c r="C7332" s="52">
        <v>1.0247999999999999</v>
      </c>
      <c r="D7332" s="52">
        <v>1.0247999999999999</v>
      </c>
      <c r="E7332" s="54">
        <v>1E-4</v>
      </c>
      <c r="F7332" s="52">
        <v>1.0246999999999999</v>
      </c>
      <c r="G7332" s="52">
        <v>1.0246999999999999</v>
      </c>
    </row>
    <row r="7333" spans="1:7" x14ac:dyDescent="0.15">
      <c r="A7333" s="53">
        <v>3500</v>
      </c>
      <c r="B7333" s="10" t="s">
        <v>1196</v>
      </c>
      <c r="C7333" s="53">
        <v>1.0248999999999999</v>
      </c>
      <c r="D7333" s="53">
        <v>1.0328999999999999</v>
      </c>
      <c r="E7333" s="55">
        <v>1E-4</v>
      </c>
      <c r="F7333" s="53">
        <v>1.0247999999999999</v>
      </c>
      <c r="G7333" s="53">
        <v>1.0327999999999999</v>
      </c>
    </row>
    <row r="7334" spans="1:7" x14ac:dyDescent="0.15">
      <c r="A7334" s="52">
        <v>3744</v>
      </c>
      <c r="B7334" s="11" t="s">
        <v>3876</v>
      </c>
      <c r="C7334" s="52">
        <v>1.0253000000000001</v>
      </c>
      <c r="D7334" s="52">
        <v>1.0253000000000001</v>
      </c>
      <c r="E7334" s="54">
        <v>1E-4</v>
      </c>
      <c r="F7334" s="52">
        <v>1.0251999999999999</v>
      </c>
      <c r="G7334" s="52">
        <v>1.0251999999999999</v>
      </c>
    </row>
    <row r="7335" spans="1:7" x14ac:dyDescent="0.15">
      <c r="A7335" s="53">
        <v>3963</v>
      </c>
      <c r="B7335" s="10" t="s">
        <v>1197</v>
      </c>
      <c r="C7335" s="53">
        <v>1.0255000000000001</v>
      </c>
      <c r="D7335" s="53">
        <v>1.0255000000000001</v>
      </c>
      <c r="E7335" s="55">
        <v>1E-4</v>
      </c>
      <c r="F7335" s="53">
        <v>1.0254000000000001</v>
      </c>
      <c r="G7335" s="53">
        <v>1.0254000000000001</v>
      </c>
    </row>
    <row r="7336" spans="1:7" x14ac:dyDescent="0.15">
      <c r="A7336" s="52">
        <v>2994</v>
      </c>
      <c r="B7336" s="11" t="s">
        <v>3877</v>
      </c>
      <c r="C7336" s="52">
        <v>1.0257000000000001</v>
      </c>
      <c r="D7336" s="52">
        <v>1.0302</v>
      </c>
      <c r="E7336" s="54">
        <v>1E-4</v>
      </c>
      <c r="F7336" s="52">
        <v>1.0256000000000001</v>
      </c>
      <c r="G7336" s="52">
        <v>1.0301</v>
      </c>
    </row>
    <row r="7337" spans="1:7" x14ac:dyDescent="0.15">
      <c r="A7337" s="53">
        <v>3345</v>
      </c>
      <c r="B7337" s="10" t="s">
        <v>3878</v>
      </c>
      <c r="C7337" s="53">
        <v>1.026</v>
      </c>
      <c r="D7337" s="53">
        <v>1.0760000000000001</v>
      </c>
      <c r="E7337" s="55">
        <v>1E-4</v>
      </c>
      <c r="F7337" s="53">
        <v>1.0259</v>
      </c>
      <c r="G7337" s="53">
        <v>1.0759000000000001</v>
      </c>
    </row>
    <row r="7338" spans="1:7" x14ac:dyDescent="0.15">
      <c r="A7338" s="52">
        <v>3615</v>
      </c>
      <c r="B7338" s="11" t="s">
        <v>3879</v>
      </c>
      <c r="C7338" s="52">
        <v>1.0261</v>
      </c>
      <c r="D7338" s="52">
        <v>1.0441</v>
      </c>
      <c r="E7338" s="54">
        <v>1E-4</v>
      </c>
      <c r="F7338" s="52">
        <v>1.026</v>
      </c>
      <c r="G7338" s="52">
        <v>1.044</v>
      </c>
    </row>
    <row r="7339" spans="1:7" x14ac:dyDescent="0.15">
      <c r="A7339" s="53">
        <v>502007</v>
      </c>
      <c r="B7339" s="10" t="s">
        <v>3880</v>
      </c>
      <c r="C7339" s="53">
        <v>1.0269999999999999</v>
      </c>
      <c r="D7339" s="53">
        <v>0</v>
      </c>
      <c r="E7339" s="55">
        <v>1E-4</v>
      </c>
      <c r="F7339" s="53">
        <v>1.0268999999999999</v>
      </c>
      <c r="G7339" s="53">
        <v>0</v>
      </c>
    </row>
    <row r="7340" spans="1:7" x14ac:dyDescent="0.15">
      <c r="A7340" s="52">
        <v>3049</v>
      </c>
      <c r="B7340" s="11" t="s">
        <v>3881</v>
      </c>
      <c r="C7340" s="52">
        <v>1.0270999999999999</v>
      </c>
      <c r="D7340" s="52">
        <v>1.0270999999999999</v>
      </c>
      <c r="E7340" s="54">
        <v>1E-4</v>
      </c>
      <c r="F7340" s="52">
        <v>1.0269999999999999</v>
      </c>
      <c r="G7340" s="52">
        <v>1.0269999999999999</v>
      </c>
    </row>
    <row r="7341" spans="1:7" x14ac:dyDescent="0.15">
      <c r="A7341" s="53">
        <v>150112</v>
      </c>
      <c r="B7341" s="10" t="s">
        <v>3882</v>
      </c>
      <c r="C7341" s="53">
        <v>1.0274000000000001</v>
      </c>
      <c r="D7341" s="53">
        <v>1.3068</v>
      </c>
      <c r="E7341" s="55">
        <v>1E-4</v>
      </c>
      <c r="F7341" s="53">
        <v>1.0273000000000001</v>
      </c>
      <c r="G7341" s="53">
        <v>1.3067</v>
      </c>
    </row>
    <row r="7342" spans="1:7" x14ac:dyDescent="0.15">
      <c r="A7342" s="52">
        <v>3063</v>
      </c>
      <c r="B7342" s="11" t="s">
        <v>3883</v>
      </c>
      <c r="C7342" s="52">
        <v>1.0274000000000001</v>
      </c>
      <c r="D7342" s="52">
        <v>1.0274000000000001</v>
      </c>
      <c r="E7342" s="54">
        <v>1E-4</v>
      </c>
      <c r="F7342" s="52">
        <v>1.0273000000000001</v>
      </c>
      <c r="G7342" s="52">
        <v>1.0273000000000001</v>
      </c>
    </row>
    <row r="7343" spans="1:7" x14ac:dyDescent="0.15">
      <c r="A7343" s="53">
        <v>519519</v>
      </c>
      <c r="B7343" s="10" t="s">
        <v>3884</v>
      </c>
      <c r="C7343" s="53">
        <v>1.0276000000000001</v>
      </c>
      <c r="D7343" s="53">
        <v>1.4229000000000001</v>
      </c>
      <c r="E7343" s="55">
        <v>1E-4</v>
      </c>
      <c r="F7343" s="53">
        <v>1.0275000000000001</v>
      </c>
      <c r="G7343" s="53">
        <v>1.4228000000000001</v>
      </c>
    </row>
    <row r="7344" spans="1:7" x14ac:dyDescent="0.15">
      <c r="A7344" s="52">
        <v>3383</v>
      </c>
      <c r="B7344" s="11" t="s">
        <v>3885</v>
      </c>
      <c r="C7344" s="52">
        <v>1.0281</v>
      </c>
      <c r="D7344" s="52">
        <v>1.0361</v>
      </c>
      <c r="E7344" s="54">
        <v>1E-4</v>
      </c>
      <c r="F7344" s="52">
        <v>1.028</v>
      </c>
      <c r="G7344" s="52">
        <v>1.036</v>
      </c>
    </row>
    <row r="7345" spans="1:7" x14ac:dyDescent="0.15">
      <c r="A7345" s="53">
        <v>3357</v>
      </c>
      <c r="B7345" s="10" t="s">
        <v>3886</v>
      </c>
      <c r="C7345" s="53">
        <v>1.0281</v>
      </c>
      <c r="D7345" s="53">
        <v>1.0281</v>
      </c>
      <c r="E7345" s="55">
        <v>1E-4</v>
      </c>
      <c r="F7345" s="53">
        <v>1.028</v>
      </c>
      <c r="G7345" s="53">
        <v>1.028</v>
      </c>
    </row>
    <row r="7346" spans="1:7" x14ac:dyDescent="0.15">
      <c r="A7346" s="52">
        <v>150255</v>
      </c>
      <c r="B7346" s="11" t="s">
        <v>3887</v>
      </c>
      <c r="C7346" s="52">
        <v>1.0285</v>
      </c>
      <c r="D7346" s="52">
        <v>0</v>
      </c>
      <c r="E7346" s="54">
        <v>1E-4</v>
      </c>
      <c r="F7346" s="52">
        <v>1.0284</v>
      </c>
      <c r="G7346" s="52">
        <v>0</v>
      </c>
    </row>
    <row r="7347" spans="1:7" x14ac:dyDescent="0.15">
      <c r="A7347" s="53">
        <v>150257</v>
      </c>
      <c r="B7347" s="10" t="s">
        <v>3888</v>
      </c>
      <c r="C7347" s="53">
        <v>1.0285</v>
      </c>
      <c r="D7347" s="53">
        <v>0</v>
      </c>
      <c r="E7347" s="55">
        <v>1E-4</v>
      </c>
      <c r="F7347" s="53">
        <v>1.0284</v>
      </c>
      <c r="G7347" s="53">
        <v>0</v>
      </c>
    </row>
    <row r="7348" spans="1:7" x14ac:dyDescent="0.15">
      <c r="A7348" s="52">
        <v>150259</v>
      </c>
      <c r="B7348" s="11" t="s">
        <v>3889</v>
      </c>
      <c r="C7348" s="52">
        <v>1.0285</v>
      </c>
      <c r="D7348" s="52">
        <v>0</v>
      </c>
      <c r="E7348" s="54">
        <v>1E-4</v>
      </c>
      <c r="F7348" s="52">
        <v>1.0284</v>
      </c>
      <c r="G7348" s="52">
        <v>0</v>
      </c>
    </row>
    <row r="7349" spans="1:7" x14ac:dyDescent="0.15">
      <c r="A7349" s="53">
        <v>3877</v>
      </c>
      <c r="B7349" s="10" t="s">
        <v>3890</v>
      </c>
      <c r="C7349" s="53">
        <v>1.0286999999999999</v>
      </c>
      <c r="D7349" s="53">
        <v>1.0286999999999999</v>
      </c>
      <c r="E7349" s="55">
        <v>1E-4</v>
      </c>
      <c r="F7349" s="53">
        <v>1.0286</v>
      </c>
      <c r="G7349" s="53">
        <v>1.0286</v>
      </c>
    </row>
    <row r="7350" spans="1:7" x14ac:dyDescent="0.15">
      <c r="A7350" s="52">
        <v>150184</v>
      </c>
      <c r="B7350" s="11" t="s">
        <v>3891</v>
      </c>
      <c r="C7350" s="52">
        <v>1.0286999999999999</v>
      </c>
      <c r="D7350" s="52">
        <v>0</v>
      </c>
      <c r="E7350" s="54">
        <v>1E-4</v>
      </c>
      <c r="F7350" s="52">
        <v>1.0286</v>
      </c>
      <c r="G7350" s="52">
        <v>0</v>
      </c>
    </row>
    <row r="7351" spans="1:7" x14ac:dyDescent="0.15">
      <c r="A7351" s="53">
        <v>3743</v>
      </c>
      <c r="B7351" s="10" t="s">
        <v>3892</v>
      </c>
      <c r="C7351" s="53">
        <v>1.0295000000000001</v>
      </c>
      <c r="D7351" s="53">
        <v>1.0295000000000001</v>
      </c>
      <c r="E7351" s="55">
        <v>1E-4</v>
      </c>
      <c r="F7351" s="53">
        <v>1.0294000000000001</v>
      </c>
      <c r="G7351" s="53">
        <v>1.0294000000000001</v>
      </c>
    </row>
    <row r="7352" spans="1:7" x14ac:dyDescent="0.15">
      <c r="A7352" s="52">
        <v>3183</v>
      </c>
      <c r="B7352" s="11" t="s">
        <v>3893</v>
      </c>
      <c r="C7352" s="52">
        <v>1.03</v>
      </c>
      <c r="D7352" s="52">
        <v>1.03</v>
      </c>
      <c r="E7352" s="54">
        <v>1E-4</v>
      </c>
      <c r="F7352" s="52">
        <v>1.0299</v>
      </c>
      <c r="G7352" s="52">
        <v>1.0299</v>
      </c>
    </row>
    <row r="7353" spans="1:7" x14ac:dyDescent="0.15">
      <c r="A7353" s="53">
        <v>3584</v>
      </c>
      <c r="B7353" s="10" t="s">
        <v>3894</v>
      </c>
      <c r="C7353" s="53">
        <v>1.0303</v>
      </c>
      <c r="D7353" s="53">
        <v>1.0303</v>
      </c>
      <c r="E7353" s="55">
        <v>1E-4</v>
      </c>
      <c r="F7353" s="53">
        <v>1.0302</v>
      </c>
      <c r="G7353" s="53">
        <v>1.0302</v>
      </c>
    </row>
    <row r="7354" spans="1:7" x14ac:dyDescent="0.15">
      <c r="A7354" s="52">
        <v>3382</v>
      </c>
      <c r="B7354" s="11" t="s">
        <v>3895</v>
      </c>
      <c r="C7354" s="52">
        <v>1.0306</v>
      </c>
      <c r="D7354" s="52">
        <v>1.0386</v>
      </c>
      <c r="E7354" s="54">
        <v>1E-4</v>
      </c>
      <c r="F7354" s="52">
        <v>1.0305</v>
      </c>
      <c r="G7354" s="52">
        <v>1.0385</v>
      </c>
    </row>
    <row r="7355" spans="1:7" x14ac:dyDescent="0.15">
      <c r="A7355" s="53">
        <v>150231</v>
      </c>
      <c r="B7355" s="10" t="s">
        <v>3896</v>
      </c>
      <c r="C7355" s="53">
        <v>1.0306999999999999</v>
      </c>
      <c r="D7355" s="53">
        <v>0</v>
      </c>
      <c r="E7355" s="55">
        <v>1E-4</v>
      </c>
      <c r="F7355" s="53">
        <v>1.0306</v>
      </c>
      <c r="G7355" s="53">
        <v>0</v>
      </c>
    </row>
    <row r="7356" spans="1:7" x14ac:dyDescent="0.15">
      <c r="A7356" s="52">
        <v>4238</v>
      </c>
      <c r="B7356" s="11" t="s">
        <v>1198</v>
      </c>
      <c r="C7356" s="52">
        <v>1.0323</v>
      </c>
      <c r="D7356" s="52">
        <v>1.0852999999999999</v>
      </c>
      <c r="E7356" s="54">
        <v>1E-4</v>
      </c>
      <c r="F7356" s="52">
        <v>1.0322</v>
      </c>
      <c r="G7356" s="52">
        <v>1.0851999999999999</v>
      </c>
    </row>
    <row r="7357" spans="1:7" x14ac:dyDescent="0.15">
      <c r="A7357" s="53">
        <v>804</v>
      </c>
      <c r="B7357" s="10" t="s">
        <v>1199</v>
      </c>
      <c r="C7357" s="53">
        <v>1.0327</v>
      </c>
      <c r="D7357" s="53">
        <v>1.2727999999999999</v>
      </c>
      <c r="E7357" s="55">
        <v>1E-4</v>
      </c>
      <c r="F7357" s="53">
        <v>1.0326</v>
      </c>
      <c r="G7357" s="53">
        <v>1.2726999999999999</v>
      </c>
    </row>
    <row r="7358" spans="1:7" x14ac:dyDescent="0.15">
      <c r="A7358" s="52">
        <v>253061</v>
      </c>
      <c r="B7358" s="11" t="s">
        <v>3897</v>
      </c>
      <c r="C7358" s="52">
        <v>1.0328999999999999</v>
      </c>
      <c r="D7358" s="52">
        <v>1.1919</v>
      </c>
      <c r="E7358" s="54">
        <v>1E-4</v>
      </c>
      <c r="F7358" s="52">
        <v>1.0327999999999999</v>
      </c>
      <c r="G7358" s="52">
        <v>1.1918</v>
      </c>
    </row>
    <row r="7359" spans="1:7" x14ac:dyDescent="0.15">
      <c r="A7359" s="53">
        <v>3048</v>
      </c>
      <c r="B7359" s="10" t="s">
        <v>3898</v>
      </c>
      <c r="C7359" s="53">
        <v>1.0333000000000001</v>
      </c>
      <c r="D7359" s="53">
        <v>1.0333000000000001</v>
      </c>
      <c r="E7359" s="55">
        <v>1E-4</v>
      </c>
      <c r="F7359" s="53">
        <v>1.0331999999999999</v>
      </c>
      <c r="G7359" s="53">
        <v>1.0331999999999999</v>
      </c>
    </row>
    <row r="7360" spans="1:7" x14ac:dyDescent="0.15">
      <c r="A7360" s="52">
        <v>519323</v>
      </c>
      <c r="B7360" s="11" t="s">
        <v>3899</v>
      </c>
      <c r="C7360" s="52">
        <v>1.0336000000000001</v>
      </c>
      <c r="D7360" s="52">
        <v>1.0466</v>
      </c>
      <c r="E7360" s="54">
        <v>1E-4</v>
      </c>
      <c r="F7360" s="52">
        <v>1.0335000000000001</v>
      </c>
      <c r="G7360" s="52">
        <v>1.0465</v>
      </c>
    </row>
    <row r="7361" spans="1:7" x14ac:dyDescent="0.15">
      <c r="A7361" s="53">
        <v>3182</v>
      </c>
      <c r="B7361" s="10" t="s">
        <v>3900</v>
      </c>
      <c r="C7361" s="53">
        <v>1.0338000000000001</v>
      </c>
      <c r="D7361" s="53">
        <v>1.0338000000000001</v>
      </c>
      <c r="E7361" s="55">
        <v>1E-4</v>
      </c>
      <c r="F7361" s="53">
        <v>1.0337000000000001</v>
      </c>
      <c r="G7361" s="53">
        <v>1.0337000000000001</v>
      </c>
    </row>
    <row r="7362" spans="1:7" x14ac:dyDescent="0.15">
      <c r="A7362" s="52">
        <v>4033</v>
      </c>
      <c r="B7362" s="11" t="s">
        <v>1200</v>
      </c>
      <c r="C7362" s="52">
        <v>1.0339</v>
      </c>
      <c r="D7362" s="52">
        <v>1.0339</v>
      </c>
      <c r="E7362" s="54">
        <v>1E-4</v>
      </c>
      <c r="F7362" s="52">
        <v>1.0338000000000001</v>
      </c>
      <c r="G7362" s="52">
        <v>1.0338000000000001</v>
      </c>
    </row>
    <row r="7363" spans="1:7" x14ac:dyDescent="0.15">
      <c r="A7363" s="53">
        <v>3583</v>
      </c>
      <c r="B7363" s="10" t="s">
        <v>3901</v>
      </c>
      <c r="C7363" s="53">
        <v>1.034</v>
      </c>
      <c r="D7363" s="53">
        <v>1.034</v>
      </c>
      <c r="E7363" s="55">
        <v>1E-4</v>
      </c>
      <c r="F7363" s="53">
        <v>1.0339</v>
      </c>
      <c r="G7363" s="53">
        <v>1.0339</v>
      </c>
    </row>
    <row r="7364" spans="1:7" ht="31" x14ac:dyDescent="0.15">
      <c r="A7364" s="52">
        <v>3408</v>
      </c>
      <c r="B7364" s="11" t="s">
        <v>3902</v>
      </c>
      <c r="C7364" s="52">
        <v>1.0361</v>
      </c>
      <c r="D7364" s="52">
        <v>1.0361</v>
      </c>
      <c r="E7364" s="54">
        <v>1E-4</v>
      </c>
      <c r="F7364" s="52">
        <v>1.036</v>
      </c>
      <c r="G7364" s="52">
        <v>1.036</v>
      </c>
    </row>
    <row r="7365" spans="1:7" x14ac:dyDescent="0.15">
      <c r="A7365" s="53">
        <v>519322</v>
      </c>
      <c r="B7365" s="10" t="s">
        <v>3903</v>
      </c>
      <c r="C7365" s="53">
        <v>1.0368999999999999</v>
      </c>
      <c r="D7365" s="53">
        <v>1.0519000000000001</v>
      </c>
      <c r="E7365" s="55">
        <v>1E-4</v>
      </c>
      <c r="F7365" s="53">
        <v>1.0367999999999999</v>
      </c>
      <c r="G7365" s="53">
        <v>1.0518000000000001</v>
      </c>
    </row>
    <row r="7366" spans="1:7" x14ac:dyDescent="0.15">
      <c r="A7366" s="52">
        <v>2988</v>
      </c>
      <c r="B7366" s="11" t="s">
        <v>1201</v>
      </c>
      <c r="C7366" s="52">
        <v>1.038</v>
      </c>
      <c r="D7366" s="52">
        <v>1.038</v>
      </c>
      <c r="E7366" s="54">
        <v>1E-4</v>
      </c>
      <c r="F7366" s="52">
        <v>1.0379</v>
      </c>
      <c r="G7366" s="52">
        <v>1.0379</v>
      </c>
    </row>
    <row r="7367" spans="1:7" x14ac:dyDescent="0.15">
      <c r="A7367" s="53">
        <v>3681</v>
      </c>
      <c r="B7367" s="10" t="s">
        <v>1202</v>
      </c>
      <c r="C7367" s="53">
        <v>1.038</v>
      </c>
      <c r="D7367" s="53">
        <v>1.038</v>
      </c>
      <c r="E7367" s="55">
        <v>1E-4</v>
      </c>
      <c r="F7367" s="53">
        <v>1.0379</v>
      </c>
      <c r="G7367" s="53">
        <v>1.0379</v>
      </c>
    </row>
    <row r="7368" spans="1:7" x14ac:dyDescent="0.15">
      <c r="A7368" s="52">
        <v>150171</v>
      </c>
      <c r="B7368" s="11" t="s">
        <v>3904</v>
      </c>
      <c r="C7368" s="52">
        <v>1.0383</v>
      </c>
      <c r="D7368" s="52">
        <v>0</v>
      </c>
      <c r="E7368" s="54">
        <v>1E-4</v>
      </c>
      <c r="F7368" s="52">
        <v>1.0382</v>
      </c>
      <c r="G7368" s="52">
        <v>0</v>
      </c>
    </row>
    <row r="7369" spans="1:7" x14ac:dyDescent="0.15">
      <c r="A7369" s="53">
        <v>675123</v>
      </c>
      <c r="B7369" s="10" t="s">
        <v>3905</v>
      </c>
      <c r="C7369" s="53">
        <v>1.0390999999999999</v>
      </c>
      <c r="D7369" s="53">
        <v>1.0390999999999999</v>
      </c>
      <c r="E7369" s="55">
        <v>1E-4</v>
      </c>
      <c r="F7369" s="53">
        <v>1.0389999999999999</v>
      </c>
      <c r="G7369" s="53">
        <v>1.0389999999999999</v>
      </c>
    </row>
    <row r="7370" spans="1:7" x14ac:dyDescent="0.15">
      <c r="A7370" s="52">
        <v>253060</v>
      </c>
      <c r="B7370" s="11" t="s">
        <v>3906</v>
      </c>
      <c r="C7370" s="52">
        <v>1.0401</v>
      </c>
      <c r="D7370" s="52">
        <v>1.2121</v>
      </c>
      <c r="E7370" s="54">
        <v>1E-4</v>
      </c>
      <c r="F7370" s="52">
        <v>1.04</v>
      </c>
      <c r="G7370" s="52">
        <v>1.212</v>
      </c>
    </row>
    <row r="7371" spans="1:7" ht="31" x14ac:dyDescent="0.15">
      <c r="A7371" s="53">
        <v>3407</v>
      </c>
      <c r="B7371" s="10" t="s">
        <v>3907</v>
      </c>
      <c r="C7371" s="53">
        <v>1.0402</v>
      </c>
      <c r="D7371" s="53">
        <v>1.0402</v>
      </c>
      <c r="E7371" s="55">
        <v>1E-4</v>
      </c>
      <c r="F7371" s="53">
        <v>1.0401</v>
      </c>
      <c r="G7371" s="53">
        <v>1.0401</v>
      </c>
    </row>
    <row r="7372" spans="1:7" x14ac:dyDescent="0.15">
      <c r="A7372" s="52">
        <v>3838</v>
      </c>
      <c r="B7372" s="11" t="s">
        <v>3908</v>
      </c>
      <c r="C7372" s="52">
        <v>1.0402</v>
      </c>
      <c r="D7372" s="52">
        <v>1.0402</v>
      </c>
      <c r="E7372" s="54">
        <v>1E-4</v>
      </c>
      <c r="F7372" s="52">
        <v>1.0401</v>
      </c>
      <c r="G7372" s="52">
        <v>1.0401</v>
      </c>
    </row>
    <row r="7373" spans="1:7" x14ac:dyDescent="0.15">
      <c r="A7373" s="53">
        <v>2882</v>
      </c>
      <c r="B7373" s="10" t="s">
        <v>3909</v>
      </c>
      <c r="C7373" s="53">
        <v>1.0407999999999999</v>
      </c>
      <c r="D7373" s="53">
        <v>1.0407999999999999</v>
      </c>
      <c r="E7373" s="55">
        <v>1E-4</v>
      </c>
      <c r="F7373" s="53">
        <v>1.0407</v>
      </c>
      <c r="G7373" s="53">
        <v>1.0407</v>
      </c>
    </row>
    <row r="7374" spans="1:7" x14ac:dyDescent="0.15">
      <c r="A7374" s="52">
        <v>150032</v>
      </c>
      <c r="B7374" s="11" t="s">
        <v>1203</v>
      </c>
      <c r="C7374" s="52">
        <v>1.0407999999999999</v>
      </c>
      <c r="D7374" s="52">
        <v>1.3418000000000001</v>
      </c>
      <c r="E7374" s="54">
        <v>1E-4</v>
      </c>
      <c r="F7374" s="52">
        <v>1.0407</v>
      </c>
      <c r="G7374" s="52">
        <v>1.3416999999999999</v>
      </c>
    </row>
    <row r="7375" spans="1:7" x14ac:dyDescent="0.15">
      <c r="A7375" s="53">
        <v>3672</v>
      </c>
      <c r="B7375" s="10" t="s">
        <v>1204</v>
      </c>
      <c r="C7375" s="53">
        <v>1.0407999999999999</v>
      </c>
      <c r="D7375" s="53">
        <v>1.0407999999999999</v>
      </c>
      <c r="E7375" s="55">
        <v>1E-4</v>
      </c>
      <c r="F7375" s="53">
        <v>1.0407</v>
      </c>
      <c r="G7375" s="53">
        <v>1.0407</v>
      </c>
    </row>
    <row r="7376" spans="1:7" x14ac:dyDescent="0.15">
      <c r="A7376" s="52">
        <v>2640</v>
      </c>
      <c r="B7376" s="11" t="s">
        <v>1205</v>
      </c>
      <c r="C7376" s="52">
        <v>1.0417000000000001</v>
      </c>
      <c r="D7376" s="52">
        <v>1.0417000000000001</v>
      </c>
      <c r="E7376" s="54">
        <v>1E-4</v>
      </c>
      <c r="F7376" s="52">
        <v>1.0416000000000001</v>
      </c>
      <c r="G7376" s="52">
        <v>1.0416000000000001</v>
      </c>
    </row>
    <row r="7377" spans="1:7" x14ac:dyDescent="0.15">
      <c r="A7377" s="53">
        <v>3062</v>
      </c>
      <c r="B7377" s="10" t="s">
        <v>3910</v>
      </c>
      <c r="C7377" s="53">
        <v>1.0422</v>
      </c>
      <c r="D7377" s="53">
        <v>1.0422</v>
      </c>
      <c r="E7377" s="55">
        <v>1E-4</v>
      </c>
      <c r="F7377" s="53">
        <v>1.0421</v>
      </c>
      <c r="G7377" s="53">
        <v>1.0421</v>
      </c>
    </row>
    <row r="7378" spans="1:7" x14ac:dyDescent="0.15">
      <c r="A7378" s="52">
        <v>70009</v>
      </c>
      <c r="B7378" s="11" t="s">
        <v>1206</v>
      </c>
      <c r="C7378" s="52">
        <v>1.0424</v>
      </c>
      <c r="D7378" s="52">
        <v>1.3991</v>
      </c>
      <c r="E7378" s="54">
        <v>1E-4</v>
      </c>
      <c r="F7378" s="52">
        <v>1.0423</v>
      </c>
      <c r="G7378" s="52">
        <v>1.399</v>
      </c>
    </row>
    <row r="7379" spans="1:7" x14ac:dyDescent="0.15">
      <c r="A7379" s="53">
        <v>2466</v>
      </c>
      <c r="B7379" s="10" t="s">
        <v>1207</v>
      </c>
      <c r="C7379" s="53">
        <v>1.0459000000000001</v>
      </c>
      <c r="D7379" s="53">
        <v>1.0496000000000001</v>
      </c>
      <c r="E7379" s="55">
        <v>1E-4</v>
      </c>
      <c r="F7379" s="53">
        <v>1.0458000000000001</v>
      </c>
      <c r="G7379" s="53">
        <v>1.0495000000000001</v>
      </c>
    </row>
    <row r="7380" spans="1:7" x14ac:dyDescent="0.15">
      <c r="A7380" s="52">
        <v>497</v>
      </c>
      <c r="B7380" s="11" t="s">
        <v>3911</v>
      </c>
      <c r="C7380" s="52">
        <v>1.0459000000000001</v>
      </c>
      <c r="D7380" s="52">
        <v>1.0459000000000001</v>
      </c>
      <c r="E7380" s="54">
        <v>1E-4</v>
      </c>
      <c r="F7380" s="52">
        <v>1.0458000000000001</v>
      </c>
      <c r="G7380" s="52">
        <v>1.0458000000000001</v>
      </c>
    </row>
    <row r="7381" spans="1:7" x14ac:dyDescent="0.15">
      <c r="A7381" s="53">
        <v>3837</v>
      </c>
      <c r="B7381" s="10" t="s">
        <v>3912</v>
      </c>
      <c r="C7381" s="53">
        <v>1.0478000000000001</v>
      </c>
      <c r="D7381" s="53">
        <v>1.0478000000000001</v>
      </c>
      <c r="E7381" s="55">
        <v>1E-4</v>
      </c>
      <c r="F7381" s="53">
        <v>1.0477000000000001</v>
      </c>
      <c r="G7381" s="53">
        <v>1.0477000000000001</v>
      </c>
    </row>
    <row r="7382" spans="1:7" x14ac:dyDescent="0.15">
      <c r="A7382" s="52">
        <v>3685</v>
      </c>
      <c r="B7382" s="11" t="s">
        <v>3913</v>
      </c>
      <c r="C7382" s="52">
        <v>1.0482</v>
      </c>
      <c r="D7382" s="52">
        <v>1.0482</v>
      </c>
      <c r="E7382" s="54">
        <v>1E-4</v>
      </c>
      <c r="F7382" s="52">
        <v>1.0481</v>
      </c>
      <c r="G7382" s="52">
        <v>1.0481</v>
      </c>
    </row>
    <row r="7383" spans="1:7" x14ac:dyDescent="0.15">
      <c r="A7383" s="53">
        <v>914</v>
      </c>
      <c r="B7383" s="10" t="s">
        <v>1208</v>
      </c>
      <c r="C7383" s="53">
        <v>1.0487</v>
      </c>
      <c r="D7383" s="53">
        <v>1.2484</v>
      </c>
      <c r="E7383" s="55">
        <v>1E-4</v>
      </c>
      <c r="F7383" s="53">
        <v>1.0486</v>
      </c>
      <c r="G7383" s="53">
        <v>1.2483</v>
      </c>
    </row>
    <row r="7384" spans="1:7" x14ac:dyDescent="0.15">
      <c r="A7384" s="52">
        <v>3030</v>
      </c>
      <c r="B7384" s="11" t="s">
        <v>3914</v>
      </c>
      <c r="C7384" s="52">
        <v>1.0494000000000001</v>
      </c>
      <c r="D7384" s="52">
        <v>1.0664</v>
      </c>
      <c r="E7384" s="54">
        <v>1E-4</v>
      </c>
      <c r="F7384" s="52">
        <v>1.0492999999999999</v>
      </c>
      <c r="G7384" s="52">
        <v>1.0663</v>
      </c>
    </row>
    <row r="7385" spans="1:7" x14ac:dyDescent="0.15">
      <c r="A7385" s="53">
        <v>3684</v>
      </c>
      <c r="B7385" s="10" t="s">
        <v>3915</v>
      </c>
      <c r="C7385" s="53">
        <v>1.0522</v>
      </c>
      <c r="D7385" s="53">
        <v>1.0522</v>
      </c>
      <c r="E7385" s="55">
        <v>1E-4</v>
      </c>
      <c r="F7385" s="53">
        <v>1.0521</v>
      </c>
      <c r="G7385" s="53">
        <v>1.0521</v>
      </c>
    </row>
    <row r="7386" spans="1:7" ht="32" x14ac:dyDescent="0.15">
      <c r="A7386" s="52">
        <v>2311</v>
      </c>
      <c r="B7386" s="11" t="s">
        <v>3916</v>
      </c>
      <c r="C7386" s="52">
        <v>1.0528999999999999</v>
      </c>
      <c r="D7386" s="52">
        <v>1.0528999999999999</v>
      </c>
      <c r="E7386" s="54">
        <v>1E-4</v>
      </c>
      <c r="F7386" s="52">
        <v>1.0528</v>
      </c>
      <c r="G7386" s="52">
        <v>1.0528</v>
      </c>
    </row>
    <row r="7387" spans="1:7" x14ac:dyDescent="0.15">
      <c r="A7387" s="53">
        <v>3587</v>
      </c>
      <c r="B7387" s="10" t="s">
        <v>3917</v>
      </c>
      <c r="C7387" s="53">
        <v>1.0529999999999999</v>
      </c>
      <c r="D7387" s="53">
        <v>1.0529999999999999</v>
      </c>
      <c r="E7387" s="55">
        <v>1E-4</v>
      </c>
      <c r="F7387" s="53">
        <v>1.0528999999999999</v>
      </c>
      <c r="G7387" s="53">
        <v>1.0528999999999999</v>
      </c>
    </row>
    <row r="7388" spans="1:7" x14ac:dyDescent="0.15">
      <c r="A7388" s="52">
        <v>2549</v>
      </c>
      <c r="B7388" s="11" t="s">
        <v>3918</v>
      </c>
      <c r="C7388" s="52">
        <v>1.0537000000000001</v>
      </c>
      <c r="D7388" s="52">
        <v>1.0537000000000001</v>
      </c>
      <c r="E7388" s="54">
        <v>1E-4</v>
      </c>
      <c r="F7388" s="52">
        <v>1.0536000000000001</v>
      </c>
      <c r="G7388" s="52">
        <v>1.0536000000000001</v>
      </c>
    </row>
    <row r="7389" spans="1:7" x14ac:dyDescent="0.15">
      <c r="A7389" s="53">
        <v>3780</v>
      </c>
      <c r="B7389" s="10" t="s">
        <v>1209</v>
      </c>
      <c r="C7389" s="53">
        <v>1.0544</v>
      </c>
      <c r="D7389" s="53">
        <v>1.0544</v>
      </c>
      <c r="E7389" s="55">
        <v>1E-4</v>
      </c>
      <c r="F7389" s="53">
        <v>1.0543</v>
      </c>
      <c r="G7389" s="53">
        <v>1.0543</v>
      </c>
    </row>
    <row r="7390" spans="1:7" ht="32" x14ac:dyDescent="0.15">
      <c r="A7390" s="52">
        <v>2316</v>
      </c>
      <c r="B7390" s="11" t="s">
        <v>3919</v>
      </c>
      <c r="C7390" s="52">
        <v>1.0583</v>
      </c>
      <c r="D7390" s="52">
        <v>1.0583</v>
      </c>
      <c r="E7390" s="54">
        <v>1E-4</v>
      </c>
      <c r="F7390" s="52">
        <v>1.0582</v>
      </c>
      <c r="G7390" s="52">
        <v>1.0582</v>
      </c>
    </row>
    <row r="7391" spans="1:7" x14ac:dyDescent="0.15">
      <c r="A7391" s="53">
        <v>1451</v>
      </c>
      <c r="B7391" s="10" t="s">
        <v>3920</v>
      </c>
      <c r="C7391" s="53">
        <v>1.0613999999999999</v>
      </c>
      <c r="D7391" s="53">
        <v>1.0613999999999999</v>
      </c>
      <c r="E7391" s="55">
        <v>1E-4</v>
      </c>
      <c r="F7391" s="53">
        <v>1.0612999999999999</v>
      </c>
      <c r="G7391" s="53">
        <v>1.0612999999999999</v>
      </c>
    </row>
    <row r="7392" spans="1:7" x14ac:dyDescent="0.15">
      <c r="A7392" s="52">
        <v>4248</v>
      </c>
      <c r="B7392" s="11" t="s">
        <v>1210</v>
      </c>
      <c r="C7392" s="52">
        <v>1.0668</v>
      </c>
      <c r="D7392" s="52">
        <v>1.0668</v>
      </c>
      <c r="E7392" s="54">
        <v>1E-4</v>
      </c>
      <c r="F7392" s="52">
        <v>1.0667</v>
      </c>
      <c r="G7392" s="52">
        <v>1.0667</v>
      </c>
    </row>
    <row r="7393" spans="1:7" x14ac:dyDescent="0.15">
      <c r="A7393" s="53">
        <v>3943</v>
      </c>
      <c r="B7393" s="10" t="s">
        <v>3921</v>
      </c>
      <c r="C7393" s="53">
        <v>1.0750999999999999</v>
      </c>
      <c r="D7393" s="53">
        <v>1.0750999999999999</v>
      </c>
      <c r="E7393" s="55">
        <v>1E-4</v>
      </c>
      <c r="F7393" s="53">
        <v>1.075</v>
      </c>
      <c r="G7393" s="53">
        <v>1.075</v>
      </c>
    </row>
    <row r="7394" spans="1:7" x14ac:dyDescent="0.15">
      <c r="A7394" s="52">
        <v>3633</v>
      </c>
      <c r="B7394" s="11" t="s">
        <v>3922</v>
      </c>
      <c r="C7394" s="52">
        <v>1.0752999999999999</v>
      </c>
      <c r="D7394" s="52">
        <v>1.0752999999999999</v>
      </c>
      <c r="E7394" s="54">
        <v>1E-4</v>
      </c>
      <c r="F7394" s="52">
        <v>1.0751999999999999</v>
      </c>
      <c r="G7394" s="52">
        <v>1.0751999999999999</v>
      </c>
    </row>
    <row r="7395" spans="1:7" x14ac:dyDescent="0.15">
      <c r="A7395" s="53">
        <v>2308</v>
      </c>
      <c r="B7395" s="10" t="s">
        <v>3923</v>
      </c>
      <c r="C7395" s="53">
        <v>1.0766</v>
      </c>
      <c r="D7395" s="53">
        <v>1.0766</v>
      </c>
      <c r="E7395" s="55">
        <v>1E-4</v>
      </c>
      <c r="F7395" s="53">
        <v>1.0765</v>
      </c>
      <c r="G7395" s="53">
        <v>1.0765</v>
      </c>
    </row>
    <row r="7396" spans="1:7" x14ac:dyDescent="0.15">
      <c r="A7396" s="52">
        <v>4825</v>
      </c>
      <c r="B7396" s="11" t="s">
        <v>1211</v>
      </c>
      <c r="C7396" s="52">
        <v>1.0798000000000001</v>
      </c>
      <c r="D7396" s="52">
        <v>1.0858000000000001</v>
      </c>
      <c r="E7396" s="54">
        <v>1E-4</v>
      </c>
      <c r="F7396" s="52">
        <v>1.0797000000000001</v>
      </c>
      <c r="G7396" s="52">
        <v>1.0857000000000001</v>
      </c>
    </row>
    <row r="7397" spans="1:7" x14ac:dyDescent="0.15">
      <c r="A7397" s="53">
        <v>3944</v>
      </c>
      <c r="B7397" s="10" t="s">
        <v>3924</v>
      </c>
      <c r="C7397" s="53">
        <v>1.0805</v>
      </c>
      <c r="D7397" s="53">
        <v>1.0805</v>
      </c>
      <c r="E7397" s="55">
        <v>1E-4</v>
      </c>
      <c r="F7397" s="53">
        <v>1.0804</v>
      </c>
      <c r="G7397" s="53">
        <v>1.0804</v>
      </c>
    </row>
    <row r="7398" spans="1:7" x14ac:dyDescent="0.15">
      <c r="A7398" s="52">
        <v>3632</v>
      </c>
      <c r="B7398" s="11" t="s">
        <v>3925</v>
      </c>
      <c r="C7398" s="52">
        <v>1.081</v>
      </c>
      <c r="D7398" s="52">
        <v>1.081</v>
      </c>
      <c r="E7398" s="54">
        <v>1E-4</v>
      </c>
      <c r="F7398" s="52">
        <v>1.0809</v>
      </c>
      <c r="G7398" s="52">
        <v>1.0809</v>
      </c>
    </row>
    <row r="7399" spans="1:7" x14ac:dyDescent="0.15">
      <c r="A7399" s="53">
        <v>187</v>
      </c>
      <c r="B7399" s="10" t="s">
        <v>3926</v>
      </c>
      <c r="C7399" s="53">
        <v>1.0959000000000001</v>
      </c>
      <c r="D7399" s="53">
        <v>1.2342</v>
      </c>
      <c r="E7399" s="55">
        <v>1E-4</v>
      </c>
      <c r="F7399" s="53">
        <v>1.0958000000000001</v>
      </c>
      <c r="G7399" s="53">
        <v>1.2341</v>
      </c>
    </row>
    <row r="7400" spans="1:7" x14ac:dyDescent="0.15">
      <c r="A7400" s="52">
        <v>3170</v>
      </c>
      <c r="B7400" s="11" t="s">
        <v>3927</v>
      </c>
      <c r="C7400" s="52">
        <v>1.105</v>
      </c>
      <c r="D7400" s="52">
        <v>1.105</v>
      </c>
      <c r="E7400" s="54">
        <v>1E-4</v>
      </c>
      <c r="F7400" s="52">
        <v>1.1049</v>
      </c>
      <c r="G7400" s="52">
        <v>1.1049</v>
      </c>
    </row>
    <row r="7401" spans="1:7" x14ac:dyDescent="0.15">
      <c r="A7401" s="53">
        <v>3831</v>
      </c>
      <c r="B7401" s="10" t="s">
        <v>1212</v>
      </c>
      <c r="C7401" s="53">
        <v>1.1055999999999999</v>
      </c>
      <c r="D7401" s="53">
        <v>1.1055999999999999</v>
      </c>
      <c r="E7401" s="55">
        <v>1E-4</v>
      </c>
      <c r="F7401" s="53">
        <v>1.1054999999999999</v>
      </c>
      <c r="G7401" s="53">
        <v>1.1054999999999999</v>
      </c>
    </row>
    <row r="7402" spans="1:7" x14ac:dyDescent="0.15">
      <c r="A7402" s="52">
        <v>3821</v>
      </c>
      <c r="B7402" s="11" t="s">
        <v>3928</v>
      </c>
      <c r="C7402" s="52">
        <v>1.107</v>
      </c>
      <c r="D7402" s="52">
        <v>1.107</v>
      </c>
      <c r="E7402" s="54">
        <v>1E-4</v>
      </c>
      <c r="F7402" s="52">
        <v>1.1069</v>
      </c>
      <c r="G7402" s="52">
        <v>1.1069</v>
      </c>
    </row>
    <row r="7403" spans="1:7" x14ac:dyDescent="0.15">
      <c r="A7403" s="53">
        <v>3169</v>
      </c>
      <c r="B7403" s="10" t="s">
        <v>3929</v>
      </c>
      <c r="C7403" s="53">
        <v>1.1073999999999999</v>
      </c>
      <c r="D7403" s="53">
        <v>1.1073999999999999</v>
      </c>
      <c r="E7403" s="55">
        <v>1E-4</v>
      </c>
      <c r="F7403" s="53">
        <v>1.1073</v>
      </c>
      <c r="G7403" s="53">
        <v>1.1073</v>
      </c>
    </row>
    <row r="7404" spans="1:7" x14ac:dyDescent="0.15">
      <c r="A7404" s="52">
        <v>3820</v>
      </c>
      <c r="B7404" s="11" t="s">
        <v>3930</v>
      </c>
      <c r="C7404" s="52">
        <v>1.1083000000000001</v>
      </c>
      <c r="D7404" s="52">
        <v>1.1083000000000001</v>
      </c>
      <c r="E7404" s="54">
        <v>1E-4</v>
      </c>
      <c r="F7404" s="52">
        <v>1.1082000000000001</v>
      </c>
      <c r="G7404" s="52">
        <v>1.1082000000000001</v>
      </c>
    </row>
    <row r="7405" spans="1:7" x14ac:dyDescent="0.15">
      <c r="A7405" s="53">
        <v>1336</v>
      </c>
      <c r="B7405" s="10" t="s">
        <v>3931</v>
      </c>
      <c r="C7405" s="53">
        <v>1.1292</v>
      </c>
      <c r="D7405" s="53">
        <v>1.1292</v>
      </c>
      <c r="E7405" s="55">
        <v>1E-4</v>
      </c>
      <c r="F7405" s="53">
        <v>1.1291</v>
      </c>
      <c r="G7405" s="53">
        <v>1.1291</v>
      </c>
    </row>
    <row r="7406" spans="1:7" x14ac:dyDescent="0.15">
      <c r="A7406" s="52">
        <v>3839</v>
      </c>
      <c r="B7406" s="11" t="s">
        <v>3932</v>
      </c>
      <c r="C7406" s="52">
        <v>1.1429</v>
      </c>
      <c r="D7406" s="52">
        <v>1.1429</v>
      </c>
      <c r="E7406" s="54">
        <v>1E-4</v>
      </c>
      <c r="F7406" s="52">
        <v>1.1428</v>
      </c>
      <c r="G7406" s="52">
        <v>1.1428</v>
      </c>
    </row>
    <row r="7407" spans="1:7" ht="30" x14ac:dyDescent="0.15">
      <c r="A7407" s="53">
        <v>501302</v>
      </c>
      <c r="B7407" s="10" t="s">
        <v>1213</v>
      </c>
      <c r="C7407" s="53">
        <v>1.1435999999999999</v>
      </c>
      <c r="D7407" s="53">
        <v>1.1435999999999999</v>
      </c>
      <c r="E7407" s="55">
        <v>1E-4</v>
      </c>
      <c r="F7407" s="53">
        <v>1.1435</v>
      </c>
      <c r="G7407" s="53">
        <v>1.1435</v>
      </c>
    </row>
    <row r="7408" spans="1:7" x14ac:dyDescent="0.15">
      <c r="A7408" s="52">
        <v>22</v>
      </c>
      <c r="B7408" s="11" t="s">
        <v>3933</v>
      </c>
      <c r="C7408" s="52">
        <v>1.1555</v>
      </c>
      <c r="D7408" s="52">
        <v>1.1555</v>
      </c>
      <c r="E7408" s="54">
        <v>1E-4</v>
      </c>
      <c r="F7408" s="52">
        <v>1.1554</v>
      </c>
      <c r="G7408" s="52">
        <v>1.1554</v>
      </c>
    </row>
    <row r="7409" spans="1:7" x14ac:dyDescent="0.15">
      <c r="A7409" s="53">
        <v>206003</v>
      </c>
      <c r="B7409" s="10" t="s">
        <v>3934</v>
      </c>
      <c r="C7409" s="53">
        <v>1.2689999999999999</v>
      </c>
      <c r="D7409" s="53">
        <v>1.4378</v>
      </c>
      <c r="E7409" s="55">
        <v>1E-4</v>
      </c>
      <c r="F7409" s="53">
        <v>1.2688999999999999</v>
      </c>
      <c r="G7409" s="53">
        <v>1.4377</v>
      </c>
    </row>
    <row r="7410" spans="1:7" x14ac:dyDescent="0.15">
      <c r="A7410" s="52">
        <v>3869</v>
      </c>
      <c r="B7410" s="11" t="s">
        <v>1214</v>
      </c>
      <c r="C7410" s="52">
        <v>1.2884</v>
      </c>
      <c r="D7410" s="52">
        <v>1.2884</v>
      </c>
      <c r="E7410" s="54">
        <v>1E-4</v>
      </c>
      <c r="F7410" s="52">
        <v>1.2883</v>
      </c>
      <c r="G7410" s="52">
        <v>1.2883</v>
      </c>
    </row>
    <row r="7411" spans="1:7" x14ac:dyDescent="0.15">
      <c r="A7411" s="53">
        <v>519195</v>
      </c>
      <c r="B7411" s="10" t="s">
        <v>1215</v>
      </c>
      <c r="C7411" s="53">
        <v>1.3248</v>
      </c>
      <c r="D7411" s="53">
        <v>1.6448</v>
      </c>
      <c r="E7411" s="55">
        <v>1E-4</v>
      </c>
      <c r="F7411" s="53">
        <v>1.3247</v>
      </c>
      <c r="G7411" s="53">
        <v>1.6447000000000001</v>
      </c>
    </row>
    <row r="7412" spans="1:7" x14ac:dyDescent="0.15">
      <c r="A7412" s="52">
        <v>948</v>
      </c>
      <c r="B7412" s="11" t="s">
        <v>3935</v>
      </c>
      <c r="C7412" s="52">
        <v>1.339</v>
      </c>
      <c r="D7412" s="52">
        <v>1.339</v>
      </c>
      <c r="E7412" s="54">
        <v>1E-4</v>
      </c>
      <c r="F7412" s="52">
        <v>1.3389</v>
      </c>
      <c r="G7412" s="52">
        <v>1.3389</v>
      </c>
    </row>
    <row r="7413" spans="1:7" x14ac:dyDescent="0.15">
      <c r="A7413" s="53">
        <v>3836</v>
      </c>
      <c r="B7413" s="10" t="s">
        <v>1216</v>
      </c>
      <c r="C7413" s="53">
        <v>2.0528</v>
      </c>
      <c r="D7413" s="53">
        <v>2.0528</v>
      </c>
      <c r="E7413" s="55">
        <v>0</v>
      </c>
      <c r="F7413" s="53">
        <v>2.0527000000000002</v>
      </c>
      <c r="G7413" s="53">
        <v>2.0527000000000002</v>
      </c>
    </row>
    <row r="7414" spans="1:7" x14ac:dyDescent="0.15">
      <c r="A7414" s="52">
        <v>119</v>
      </c>
      <c r="B7414" s="11" t="s">
        <v>3936</v>
      </c>
      <c r="C7414" s="52">
        <v>1.218</v>
      </c>
      <c r="D7414" s="52">
        <v>1.655</v>
      </c>
      <c r="E7414" s="54">
        <v>0</v>
      </c>
      <c r="F7414" s="52">
        <v>1.218</v>
      </c>
      <c r="G7414" s="52">
        <v>1.655</v>
      </c>
    </row>
    <row r="7415" spans="1:7" x14ac:dyDescent="0.15">
      <c r="A7415" s="53">
        <v>2404</v>
      </c>
      <c r="B7415" s="10" t="s">
        <v>3937</v>
      </c>
      <c r="C7415" s="53">
        <v>1.0309999999999999</v>
      </c>
      <c r="D7415" s="53">
        <v>1.0309999999999999</v>
      </c>
      <c r="E7415" s="55">
        <v>0</v>
      </c>
      <c r="F7415" s="53">
        <v>1.0309999999999999</v>
      </c>
      <c r="G7415" s="53">
        <v>1.0309999999999999</v>
      </c>
    </row>
    <row r="7416" spans="1:7" x14ac:dyDescent="0.15">
      <c r="A7416" s="52">
        <v>4168</v>
      </c>
      <c r="B7416" s="11" t="s">
        <v>1217</v>
      </c>
      <c r="C7416" s="52">
        <v>1.0117</v>
      </c>
      <c r="D7416" s="52">
        <v>1.0117</v>
      </c>
      <c r="E7416" s="54">
        <v>0</v>
      </c>
      <c r="F7416" s="52">
        <v>1.0117</v>
      </c>
      <c r="G7416" s="52">
        <v>1.0117</v>
      </c>
    </row>
    <row r="7417" spans="1:7" x14ac:dyDescent="0.15">
      <c r="A7417" s="53">
        <v>5269</v>
      </c>
      <c r="B7417" s="10" t="s">
        <v>1218</v>
      </c>
      <c r="C7417" s="53">
        <v>1.0019</v>
      </c>
      <c r="D7417" s="53">
        <v>1.0019</v>
      </c>
      <c r="E7417" s="55">
        <v>0</v>
      </c>
      <c r="F7417" s="53">
        <v>1.0019</v>
      </c>
      <c r="G7417" s="53">
        <v>1.0019</v>
      </c>
    </row>
    <row r="7418" spans="1:7" x14ac:dyDescent="0.15">
      <c r="A7418" s="52">
        <v>563</v>
      </c>
      <c r="B7418" s="11" t="s">
        <v>3938</v>
      </c>
      <c r="C7418" s="52">
        <v>1.03</v>
      </c>
      <c r="D7418" s="52">
        <v>1.2450000000000001</v>
      </c>
      <c r="E7418" s="54">
        <v>0</v>
      </c>
      <c r="F7418" s="52">
        <v>1.03</v>
      </c>
      <c r="G7418" s="52">
        <v>1.2450000000000001</v>
      </c>
    </row>
    <row r="7419" spans="1:7" x14ac:dyDescent="0.15">
      <c r="A7419" s="53">
        <v>2120</v>
      </c>
      <c r="B7419" s="10" t="s">
        <v>1219</v>
      </c>
      <c r="C7419" s="53">
        <v>1.0489999999999999</v>
      </c>
      <c r="D7419" s="53">
        <v>1.08</v>
      </c>
      <c r="E7419" s="55">
        <v>0</v>
      </c>
      <c r="F7419" s="53">
        <v>1.0489999999999999</v>
      </c>
      <c r="G7419" s="53">
        <v>1.08</v>
      </c>
    </row>
    <row r="7420" spans="1:7" x14ac:dyDescent="0.15">
      <c r="A7420" s="52">
        <v>2623</v>
      </c>
      <c r="B7420" s="11" t="s">
        <v>1220</v>
      </c>
      <c r="C7420" s="52">
        <v>1.056</v>
      </c>
      <c r="D7420" s="52">
        <v>1.056</v>
      </c>
      <c r="E7420" s="54">
        <v>0</v>
      </c>
      <c r="F7420" s="52">
        <v>1.056</v>
      </c>
      <c r="G7420" s="52">
        <v>1.056</v>
      </c>
    </row>
    <row r="7421" spans="1:7" x14ac:dyDescent="0.15">
      <c r="A7421" s="53">
        <v>2627</v>
      </c>
      <c r="B7421" s="10" t="s">
        <v>3939</v>
      </c>
      <c r="C7421" s="53">
        <v>1.196</v>
      </c>
      <c r="D7421" s="53">
        <v>1.196</v>
      </c>
      <c r="E7421" s="55">
        <v>0</v>
      </c>
      <c r="F7421" s="53">
        <v>1.196</v>
      </c>
      <c r="G7421" s="53">
        <v>1.196</v>
      </c>
    </row>
    <row r="7422" spans="1:7" x14ac:dyDescent="0.15">
      <c r="A7422" s="52">
        <v>1989</v>
      </c>
      <c r="B7422" s="11" t="s">
        <v>3940</v>
      </c>
      <c r="C7422" s="52">
        <v>1.01</v>
      </c>
      <c r="D7422" s="52">
        <v>1.0209999999999999</v>
      </c>
      <c r="E7422" s="54">
        <v>0</v>
      </c>
      <c r="F7422" s="52">
        <v>1.01</v>
      </c>
      <c r="G7422" s="52">
        <v>1.0209999999999999</v>
      </c>
    </row>
    <row r="7423" spans="1:7" x14ac:dyDescent="0.15">
      <c r="A7423" s="53">
        <v>150179</v>
      </c>
      <c r="B7423" s="10" t="s">
        <v>3941</v>
      </c>
      <c r="C7423" s="53">
        <v>1.002</v>
      </c>
      <c r="D7423" s="53">
        <v>1.1890000000000001</v>
      </c>
      <c r="E7423" s="55">
        <v>0</v>
      </c>
      <c r="F7423" s="53">
        <v>1.002</v>
      </c>
      <c r="G7423" s="53">
        <v>1.1890000000000001</v>
      </c>
    </row>
    <row r="7424" spans="1:7" x14ac:dyDescent="0.15">
      <c r="A7424" s="52">
        <v>4027</v>
      </c>
      <c r="B7424" s="11" t="s">
        <v>3942</v>
      </c>
      <c r="C7424" s="52">
        <v>1.0201</v>
      </c>
      <c r="D7424" s="52">
        <v>1.0358000000000001</v>
      </c>
      <c r="E7424" s="54">
        <v>0</v>
      </c>
      <c r="F7424" s="52">
        <v>1.0201</v>
      </c>
      <c r="G7424" s="52">
        <v>1.0358000000000001</v>
      </c>
    </row>
    <row r="7425" spans="1:7" x14ac:dyDescent="0.15">
      <c r="A7425" s="53">
        <v>2445</v>
      </c>
      <c r="B7425" s="10" t="s">
        <v>1221</v>
      </c>
      <c r="C7425" s="53">
        <v>1.012</v>
      </c>
      <c r="D7425" s="53">
        <v>1.012</v>
      </c>
      <c r="E7425" s="55">
        <v>0</v>
      </c>
      <c r="F7425" s="53">
        <v>1.012</v>
      </c>
      <c r="G7425" s="53">
        <v>1.012</v>
      </c>
    </row>
    <row r="7426" spans="1:7" x14ac:dyDescent="0.15">
      <c r="A7426" s="52">
        <v>3795</v>
      </c>
      <c r="B7426" s="11" t="s">
        <v>3943</v>
      </c>
      <c r="C7426" s="52">
        <v>1.0079</v>
      </c>
      <c r="D7426" s="52">
        <v>1.0328999999999999</v>
      </c>
      <c r="E7426" s="54">
        <v>0</v>
      </c>
      <c r="F7426" s="52">
        <v>1.0079</v>
      </c>
      <c r="G7426" s="52">
        <v>1.0328999999999999</v>
      </c>
    </row>
    <row r="7427" spans="1:7" x14ac:dyDescent="0.15">
      <c r="A7427" s="53">
        <v>4705</v>
      </c>
      <c r="B7427" s="10" t="s">
        <v>3944</v>
      </c>
      <c r="C7427" s="53">
        <v>1.0049999999999999</v>
      </c>
      <c r="D7427" s="53">
        <v>1.0049999999999999</v>
      </c>
      <c r="E7427" s="55">
        <v>0</v>
      </c>
      <c r="F7427" s="53">
        <v>1.0049999999999999</v>
      </c>
      <c r="G7427" s="53">
        <v>1.0049999999999999</v>
      </c>
    </row>
    <row r="7428" spans="1:7" x14ac:dyDescent="0.15">
      <c r="A7428" s="52">
        <v>150265</v>
      </c>
      <c r="B7428" s="11" t="s">
        <v>3945</v>
      </c>
      <c r="C7428" s="52">
        <v>1.0049999999999999</v>
      </c>
      <c r="D7428" s="52">
        <v>1.1519999999999999</v>
      </c>
      <c r="E7428" s="54">
        <v>0</v>
      </c>
      <c r="F7428" s="52">
        <v>1.0049999999999999</v>
      </c>
      <c r="G7428" s="52">
        <v>1.1519999999999999</v>
      </c>
    </row>
    <row r="7429" spans="1:7" x14ac:dyDescent="0.15">
      <c r="A7429" s="53">
        <v>150188</v>
      </c>
      <c r="B7429" s="10" t="s">
        <v>3946</v>
      </c>
      <c r="C7429" s="53">
        <v>1.004</v>
      </c>
      <c r="D7429" s="53">
        <v>1.18</v>
      </c>
      <c r="E7429" s="55">
        <v>0</v>
      </c>
      <c r="F7429" s="53">
        <v>1.004</v>
      </c>
      <c r="G7429" s="53">
        <v>1.18</v>
      </c>
    </row>
    <row r="7430" spans="1:7" x14ac:dyDescent="0.15">
      <c r="A7430" s="52">
        <v>270009</v>
      </c>
      <c r="B7430" s="11" t="s">
        <v>1222</v>
      </c>
      <c r="C7430" s="52">
        <v>1.1200000000000001</v>
      </c>
      <c r="D7430" s="52">
        <v>1.603</v>
      </c>
      <c r="E7430" s="54">
        <v>0</v>
      </c>
      <c r="F7430" s="52">
        <v>1.1200000000000001</v>
      </c>
      <c r="G7430" s="52">
        <v>1.603</v>
      </c>
    </row>
    <row r="7431" spans="1:7" x14ac:dyDescent="0.15">
      <c r="A7431" s="53">
        <v>149</v>
      </c>
      <c r="B7431" s="10" t="s">
        <v>3947</v>
      </c>
      <c r="C7431" s="53">
        <v>1.1220000000000001</v>
      </c>
      <c r="D7431" s="53">
        <v>1.4419999999999999</v>
      </c>
      <c r="E7431" s="55">
        <v>0</v>
      </c>
      <c r="F7431" s="53">
        <v>1.1220000000000001</v>
      </c>
      <c r="G7431" s="53">
        <v>1.4419999999999999</v>
      </c>
    </row>
    <row r="7432" spans="1:7" x14ac:dyDescent="0.15">
      <c r="A7432" s="52">
        <v>70037</v>
      </c>
      <c r="B7432" s="11" t="s">
        <v>3948</v>
      </c>
      <c r="C7432" s="52">
        <v>1.153</v>
      </c>
      <c r="D7432" s="52">
        <v>1.206</v>
      </c>
      <c r="E7432" s="54">
        <v>0</v>
      </c>
      <c r="F7432" s="52">
        <v>1.153</v>
      </c>
      <c r="G7432" s="52">
        <v>1.206</v>
      </c>
    </row>
    <row r="7433" spans="1:7" x14ac:dyDescent="0.15">
      <c r="A7433" s="53">
        <v>164606</v>
      </c>
      <c r="B7433" s="10" t="s">
        <v>3949</v>
      </c>
      <c r="C7433" s="53">
        <v>1.052</v>
      </c>
      <c r="D7433" s="53">
        <v>1.246</v>
      </c>
      <c r="E7433" s="55">
        <v>0</v>
      </c>
      <c r="F7433" s="53">
        <v>1.052</v>
      </c>
      <c r="G7433" s="53">
        <v>1.246</v>
      </c>
    </row>
    <row r="7434" spans="1:7" x14ac:dyDescent="0.15">
      <c r="A7434" s="52">
        <v>45</v>
      </c>
      <c r="B7434" s="11" t="s">
        <v>3950</v>
      </c>
      <c r="C7434" s="52">
        <v>1.2989999999999999</v>
      </c>
      <c r="D7434" s="52">
        <v>1.45</v>
      </c>
      <c r="E7434" s="54">
        <v>0</v>
      </c>
      <c r="F7434" s="52">
        <v>1.2989999999999999</v>
      </c>
      <c r="G7434" s="52">
        <v>1.45</v>
      </c>
    </row>
    <row r="7435" spans="1:7" x14ac:dyDescent="0.15">
      <c r="A7435" s="53">
        <v>426</v>
      </c>
      <c r="B7435" s="10" t="s">
        <v>3951</v>
      </c>
      <c r="C7435" s="53">
        <v>1.0880000000000001</v>
      </c>
      <c r="D7435" s="53">
        <v>1.282</v>
      </c>
      <c r="E7435" s="55">
        <v>0</v>
      </c>
      <c r="F7435" s="53">
        <v>1.0880000000000001</v>
      </c>
      <c r="G7435" s="53">
        <v>1.282</v>
      </c>
    </row>
    <row r="7436" spans="1:7" x14ac:dyDescent="0.15">
      <c r="A7436" s="52">
        <v>943</v>
      </c>
      <c r="B7436" s="11" t="s">
        <v>3952</v>
      </c>
      <c r="C7436" s="52">
        <v>1.0089999999999999</v>
      </c>
      <c r="D7436" s="52">
        <v>1.0089999999999999</v>
      </c>
      <c r="E7436" s="54">
        <v>0</v>
      </c>
      <c r="F7436" s="52">
        <v>1.0089999999999999</v>
      </c>
      <c r="G7436" s="52">
        <v>1.0089999999999999</v>
      </c>
    </row>
    <row r="7437" spans="1:7" x14ac:dyDescent="0.15">
      <c r="A7437" s="53">
        <v>2371</v>
      </c>
      <c r="B7437" s="10" t="s">
        <v>3953</v>
      </c>
      <c r="C7437" s="53">
        <v>1.054</v>
      </c>
      <c r="D7437" s="53">
        <v>1.054</v>
      </c>
      <c r="E7437" s="55">
        <v>0</v>
      </c>
      <c r="F7437" s="53">
        <v>1.054</v>
      </c>
      <c r="G7437" s="53">
        <v>1.054</v>
      </c>
    </row>
    <row r="7438" spans="1:7" x14ac:dyDescent="0.15">
      <c r="A7438" s="52">
        <v>206012</v>
      </c>
      <c r="B7438" s="11" t="s">
        <v>1223</v>
      </c>
      <c r="C7438" s="52">
        <v>1.4470000000000001</v>
      </c>
      <c r="D7438" s="52">
        <v>1.4470000000000001</v>
      </c>
      <c r="E7438" s="54">
        <v>0</v>
      </c>
      <c r="F7438" s="52">
        <v>1.4470000000000001</v>
      </c>
      <c r="G7438" s="52">
        <v>1.4470000000000001</v>
      </c>
    </row>
    <row r="7439" spans="1:7" ht="31" x14ac:dyDescent="0.15">
      <c r="A7439" s="53">
        <v>1650</v>
      </c>
      <c r="B7439" s="10" t="s">
        <v>3954</v>
      </c>
      <c r="C7439" s="53">
        <v>1.109</v>
      </c>
      <c r="D7439" s="53">
        <v>1.109</v>
      </c>
      <c r="E7439" s="55">
        <v>0</v>
      </c>
      <c r="F7439" s="53">
        <v>1.109</v>
      </c>
      <c r="G7439" s="53">
        <v>1.109</v>
      </c>
    </row>
    <row r="7440" spans="1:7" x14ac:dyDescent="0.15">
      <c r="A7440" s="52">
        <v>2719</v>
      </c>
      <c r="B7440" s="11" t="s">
        <v>1224</v>
      </c>
      <c r="C7440" s="52">
        <v>1.0660000000000001</v>
      </c>
      <c r="D7440" s="52">
        <v>1.0660000000000001</v>
      </c>
      <c r="E7440" s="54">
        <v>0</v>
      </c>
      <c r="F7440" s="52">
        <v>1.0660000000000001</v>
      </c>
      <c r="G7440" s="52">
        <v>1.0660000000000001</v>
      </c>
    </row>
    <row r="7441" spans="1:7" x14ac:dyDescent="0.15">
      <c r="A7441" s="53">
        <v>161813</v>
      </c>
      <c r="B7441" s="10" t="s">
        <v>3955</v>
      </c>
      <c r="C7441" s="53">
        <v>1.28</v>
      </c>
      <c r="D7441" s="53">
        <v>1.4650000000000001</v>
      </c>
      <c r="E7441" s="55">
        <v>0</v>
      </c>
      <c r="F7441" s="53">
        <v>1.28</v>
      </c>
      <c r="G7441" s="53">
        <v>1.4650000000000001</v>
      </c>
    </row>
    <row r="7442" spans="1:7" ht="30" x14ac:dyDescent="0.15">
      <c r="A7442" s="52">
        <v>269</v>
      </c>
      <c r="B7442" s="11" t="s">
        <v>1225</v>
      </c>
      <c r="C7442" s="52">
        <v>0.998</v>
      </c>
      <c r="D7442" s="52">
        <v>0</v>
      </c>
      <c r="E7442" s="54">
        <v>0</v>
      </c>
      <c r="F7442" s="52">
        <v>0.998</v>
      </c>
      <c r="G7442" s="52">
        <v>0.998</v>
      </c>
    </row>
    <row r="7443" spans="1:7" ht="32" x14ac:dyDescent="0.15">
      <c r="A7443" s="53">
        <v>470089</v>
      </c>
      <c r="B7443" s="10" t="s">
        <v>3956</v>
      </c>
      <c r="C7443" s="53">
        <v>1.022</v>
      </c>
      <c r="D7443" s="53">
        <v>1.091</v>
      </c>
      <c r="E7443" s="55">
        <v>0</v>
      </c>
      <c r="F7443" s="53">
        <v>1.022</v>
      </c>
      <c r="G7443" s="53">
        <v>1.091</v>
      </c>
    </row>
    <row r="7444" spans="1:7" x14ac:dyDescent="0.15">
      <c r="A7444" s="52">
        <v>1190</v>
      </c>
      <c r="B7444" s="11" t="s">
        <v>3957</v>
      </c>
      <c r="C7444" s="52">
        <v>1.1328</v>
      </c>
      <c r="D7444" s="52">
        <v>1.1328</v>
      </c>
      <c r="E7444" s="54">
        <v>0</v>
      </c>
      <c r="F7444" s="52">
        <v>1.1328</v>
      </c>
      <c r="G7444" s="52">
        <v>1.1328</v>
      </c>
    </row>
    <row r="7445" spans="1:7" x14ac:dyDescent="0.15">
      <c r="A7445" s="53">
        <v>1556</v>
      </c>
      <c r="B7445" s="10" t="s">
        <v>3958</v>
      </c>
      <c r="C7445" s="53">
        <v>0.91500000000000004</v>
      </c>
      <c r="D7445" s="53">
        <v>0.91500000000000004</v>
      </c>
      <c r="E7445" s="55">
        <v>0</v>
      </c>
      <c r="F7445" s="53">
        <v>0.91500000000000004</v>
      </c>
      <c r="G7445" s="53">
        <v>0.91500000000000004</v>
      </c>
    </row>
    <row r="7446" spans="1:7" x14ac:dyDescent="0.15">
      <c r="A7446" s="52">
        <v>2285</v>
      </c>
      <c r="B7446" s="11" t="s">
        <v>3959</v>
      </c>
      <c r="C7446" s="52">
        <v>1.0049999999999999</v>
      </c>
      <c r="D7446" s="52">
        <v>1.0049999999999999</v>
      </c>
      <c r="E7446" s="54">
        <v>0</v>
      </c>
      <c r="F7446" s="52">
        <v>1.0049999999999999</v>
      </c>
      <c r="G7446" s="52">
        <v>1.0049999999999999</v>
      </c>
    </row>
    <row r="7447" spans="1:7" x14ac:dyDescent="0.15">
      <c r="A7447" s="53">
        <v>582202</v>
      </c>
      <c r="B7447" s="10" t="s">
        <v>3960</v>
      </c>
      <c r="C7447" s="53">
        <v>1.06</v>
      </c>
      <c r="D7447" s="53">
        <v>1.37</v>
      </c>
      <c r="E7447" s="55">
        <v>0</v>
      </c>
      <c r="F7447" s="53">
        <v>1.06</v>
      </c>
      <c r="G7447" s="53">
        <v>1.37</v>
      </c>
    </row>
    <row r="7448" spans="1:7" x14ac:dyDescent="0.15">
      <c r="A7448" s="52">
        <v>519018</v>
      </c>
      <c r="B7448" s="11" t="s">
        <v>1226</v>
      </c>
      <c r="C7448" s="52">
        <v>0.68520000000000003</v>
      </c>
      <c r="D7448" s="52">
        <v>3.3694999999999999</v>
      </c>
      <c r="E7448" s="54">
        <v>0</v>
      </c>
      <c r="F7448" s="52">
        <v>0.68520000000000003</v>
      </c>
      <c r="G7448" s="52">
        <v>3.3694999999999999</v>
      </c>
    </row>
    <row r="7449" spans="1:7" x14ac:dyDescent="0.15">
      <c r="A7449" s="53">
        <v>686868</v>
      </c>
      <c r="B7449" s="10" t="s">
        <v>3961</v>
      </c>
      <c r="C7449" s="53">
        <v>1.034</v>
      </c>
      <c r="D7449" s="53">
        <v>1.2190000000000001</v>
      </c>
      <c r="E7449" s="55">
        <v>0</v>
      </c>
      <c r="F7449" s="53">
        <v>1.034</v>
      </c>
      <c r="G7449" s="53">
        <v>1.2190000000000001</v>
      </c>
    </row>
    <row r="7450" spans="1:7" x14ac:dyDescent="0.15">
      <c r="A7450" s="52">
        <v>3394</v>
      </c>
      <c r="B7450" s="11" t="s">
        <v>1227</v>
      </c>
      <c r="C7450" s="52">
        <v>1.0074000000000001</v>
      </c>
      <c r="D7450" s="52">
        <v>1.0374000000000001</v>
      </c>
      <c r="E7450" s="54">
        <v>0</v>
      </c>
      <c r="F7450" s="52">
        <v>1.0074000000000001</v>
      </c>
      <c r="G7450" s="52">
        <v>1.0374000000000001</v>
      </c>
    </row>
    <row r="7451" spans="1:7" x14ac:dyDescent="0.15">
      <c r="A7451" s="53">
        <v>573</v>
      </c>
      <c r="B7451" s="10" t="s">
        <v>1228</v>
      </c>
      <c r="C7451" s="53">
        <v>1.206</v>
      </c>
      <c r="D7451" s="53">
        <v>1.2749999999999999</v>
      </c>
      <c r="E7451" s="55">
        <v>0</v>
      </c>
      <c r="F7451" s="53">
        <v>1.206</v>
      </c>
      <c r="G7451" s="53">
        <v>1.2749999999999999</v>
      </c>
    </row>
    <row r="7452" spans="1:7" x14ac:dyDescent="0.15">
      <c r="A7452" s="52">
        <v>1695</v>
      </c>
      <c r="B7452" s="11" t="s">
        <v>1229</v>
      </c>
      <c r="C7452" s="52">
        <v>1.075</v>
      </c>
      <c r="D7452" s="52">
        <v>1.1850000000000001</v>
      </c>
      <c r="E7452" s="54">
        <v>0</v>
      </c>
      <c r="F7452" s="52">
        <v>1.075</v>
      </c>
      <c r="G7452" s="52">
        <v>1.1850000000000001</v>
      </c>
    </row>
    <row r="7453" spans="1:7" x14ac:dyDescent="0.15">
      <c r="A7453" s="53">
        <v>240010</v>
      </c>
      <c r="B7453" s="10" t="s">
        <v>1230</v>
      </c>
      <c r="C7453" s="53">
        <v>1.4673</v>
      </c>
      <c r="D7453" s="53">
        <v>1.4673</v>
      </c>
      <c r="E7453" s="55">
        <v>0</v>
      </c>
      <c r="F7453" s="53">
        <v>1.4673</v>
      </c>
      <c r="G7453" s="53">
        <v>1.4673</v>
      </c>
    </row>
    <row r="7454" spans="1:7" x14ac:dyDescent="0.15">
      <c r="A7454" s="52">
        <v>519758</v>
      </c>
      <c r="B7454" s="11" t="s">
        <v>3962</v>
      </c>
      <c r="C7454" s="52">
        <v>1.0029999999999999</v>
      </c>
      <c r="D7454" s="52">
        <v>1.036</v>
      </c>
      <c r="E7454" s="54">
        <v>0</v>
      </c>
      <c r="F7454" s="52">
        <v>1.0029999999999999</v>
      </c>
      <c r="G7454" s="52">
        <v>1.036</v>
      </c>
    </row>
    <row r="7455" spans="1:7" x14ac:dyDescent="0.15">
      <c r="A7455" s="53">
        <v>519026</v>
      </c>
      <c r="B7455" s="10" t="s">
        <v>1231</v>
      </c>
      <c r="C7455" s="53">
        <v>0.996</v>
      </c>
      <c r="D7455" s="53">
        <v>0.996</v>
      </c>
      <c r="E7455" s="55">
        <v>0</v>
      </c>
      <c r="F7455" s="53">
        <v>0.996</v>
      </c>
      <c r="G7455" s="53">
        <v>0.996</v>
      </c>
    </row>
    <row r="7456" spans="1:7" x14ac:dyDescent="0.15">
      <c r="A7456" s="52">
        <v>2512</v>
      </c>
      <c r="B7456" s="11" t="s">
        <v>1232</v>
      </c>
      <c r="C7456" s="52">
        <v>1.03</v>
      </c>
      <c r="D7456" s="52">
        <v>1.03</v>
      </c>
      <c r="E7456" s="54">
        <v>0</v>
      </c>
      <c r="F7456" s="52">
        <v>1.03</v>
      </c>
      <c r="G7456" s="52">
        <v>1.03</v>
      </c>
    </row>
    <row r="7457" spans="1:7" x14ac:dyDescent="0.15">
      <c r="A7457" s="53">
        <v>150076</v>
      </c>
      <c r="B7457" s="10" t="s">
        <v>1233</v>
      </c>
      <c r="C7457" s="53">
        <v>1.002</v>
      </c>
      <c r="D7457" s="53">
        <v>1.3120000000000001</v>
      </c>
      <c r="E7457" s="55">
        <v>0</v>
      </c>
      <c r="F7457" s="53">
        <v>1.002</v>
      </c>
      <c r="G7457" s="53">
        <v>1.3120000000000001</v>
      </c>
    </row>
    <row r="7458" spans="1:7" x14ac:dyDescent="0.15">
      <c r="A7458" s="52">
        <v>519774</v>
      </c>
      <c r="B7458" s="11" t="s">
        <v>3963</v>
      </c>
      <c r="C7458" s="52">
        <v>1.05</v>
      </c>
      <c r="D7458" s="52">
        <v>1.0580000000000001</v>
      </c>
      <c r="E7458" s="54">
        <v>0</v>
      </c>
      <c r="F7458" s="52">
        <v>1.05</v>
      </c>
      <c r="G7458" s="52">
        <v>1.0580000000000001</v>
      </c>
    </row>
    <row r="7459" spans="1:7" x14ac:dyDescent="0.15">
      <c r="A7459" s="53">
        <v>4615</v>
      </c>
      <c r="B7459" s="10" t="s">
        <v>3964</v>
      </c>
      <c r="C7459" s="53">
        <v>1.0067999999999999</v>
      </c>
      <c r="D7459" s="53">
        <v>1.0067999999999999</v>
      </c>
      <c r="E7459" s="55">
        <v>0</v>
      </c>
      <c r="F7459" s="53">
        <v>1.0067999999999999</v>
      </c>
      <c r="G7459" s="53">
        <v>1.0067999999999999</v>
      </c>
    </row>
    <row r="7460" spans="1:7" ht="31" x14ac:dyDescent="0.15">
      <c r="A7460" s="52">
        <v>1939</v>
      </c>
      <c r="B7460" s="11" t="s">
        <v>3965</v>
      </c>
      <c r="C7460" s="52">
        <v>1.325</v>
      </c>
      <c r="D7460" s="52">
        <v>1.415</v>
      </c>
      <c r="E7460" s="54">
        <v>0</v>
      </c>
      <c r="F7460" s="52">
        <v>1.325</v>
      </c>
      <c r="G7460" s="52">
        <v>1.415</v>
      </c>
    </row>
    <row r="7461" spans="1:7" x14ac:dyDescent="0.15">
      <c r="A7461" s="53">
        <v>160513</v>
      </c>
      <c r="B7461" s="10" t="s">
        <v>3966</v>
      </c>
      <c r="C7461" s="53">
        <v>1.339</v>
      </c>
      <c r="D7461" s="53">
        <v>1.4139999999999999</v>
      </c>
      <c r="E7461" s="55">
        <v>0</v>
      </c>
      <c r="F7461" s="53">
        <v>1.339</v>
      </c>
      <c r="G7461" s="53">
        <v>1.4139999999999999</v>
      </c>
    </row>
    <row r="7462" spans="1:7" x14ac:dyDescent="0.15">
      <c r="A7462" s="52">
        <v>1342</v>
      </c>
      <c r="B7462" s="11" t="s">
        <v>3967</v>
      </c>
      <c r="C7462" s="52">
        <v>1.6060000000000001</v>
      </c>
      <c r="D7462" s="52">
        <v>1.661</v>
      </c>
      <c r="E7462" s="54">
        <v>0</v>
      </c>
      <c r="F7462" s="52">
        <v>1.6060000000000001</v>
      </c>
      <c r="G7462" s="52">
        <v>1.661</v>
      </c>
    </row>
    <row r="7463" spans="1:7" x14ac:dyDescent="0.15">
      <c r="A7463" s="53">
        <v>1443</v>
      </c>
      <c r="B7463" s="10" t="s">
        <v>3968</v>
      </c>
      <c r="C7463" s="53">
        <v>1.079</v>
      </c>
      <c r="D7463" s="53">
        <v>1.159</v>
      </c>
      <c r="E7463" s="55">
        <v>0</v>
      </c>
      <c r="F7463" s="53">
        <v>1.079</v>
      </c>
      <c r="G7463" s="53">
        <v>1.159</v>
      </c>
    </row>
    <row r="7464" spans="1:7" x14ac:dyDescent="0.15">
      <c r="A7464" s="52">
        <v>3031</v>
      </c>
      <c r="B7464" s="11" t="s">
        <v>3969</v>
      </c>
      <c r="C7464" s="52">
        <v>1.0330999999999999</v>
      </c>
      <c r="D7464" s="52">
        <v>1.0501</v>
      </c>
      <c r="E7464" s="54">
        <v>0</v>
      </c>
      <c r="F7464" s="52">
        <v>1.0330999999999999</v>
      </c>
      <c r="G7464" s="52">
        <v>1.0501</v>
      </c>
    </row>
    <row r="7465" spans="1:7" x14ac:dyDescent="0.15">
      <c r="A7465" s="53">
        <v>3959</v>
      </c>
      <c r="B7465" s="10" t="s">
        <v>3970</v>
      </c>
      <c r="C7465" s="53">
        <v>0.99419999999999997</v>
      </c>
      <c r="D7465" s="53">
        <v>0.99419999999999997</v>
      </c>
      <c r="E7465" s="55">
        <v>0</v>
      </c>
      <c r="F7465" s="53">
        <v>0.99419999999999997</v>
      </c>
      <c r="G7465" s="53">
        <v>0.99419999999999997</v>
      </c>
    </row>
    <row r="7466" spans="1:7" ht="32" x14ac:dyDescent="0.15">
      <c r="A7466" s="52">
        <v>3082</v>
      </c>
      <c r="B7466" s="11" t="s">
        <v>3971</v>
      </c>
      <c r="C7466" s="52">
        <v>1.0164</v>
      </c>
      <c r="D7466" s="52">
        <v>1.0164</v>
      </c>
      <c r="E7466" s="54">
        <v>0</v>
      </c>
      <c r="F7466" s="52">
        <v>1.0164</v>
      </c>
      <c r="G7466" s="52">
        <v>1.0164</v>
      </c>
    </row>
    <row r="7467" spans="1:7" x14ac:dyDescent="0.15">
      <c r="A7467" s="53">
        <v>2557</v>
      </c>
      <c r="B7467" s="10" t="s">
        <v>3972</v>
      </c>
      <c r="C7467" s="53">
        <v>1.0969</v>
      </c>
      <c r="D7467" s="53">
        <v>1.4395</v>
      </c>
      <c r="E7467" s="55">
        <v>0</v>
      </c>
      <c r="F7467" s="53">
        <v>1.0969</v>
      </c>
      <c r="G7467" s="53">
        <v>1.4395</v>
      </c>
    </row>
    <row r="7468" spans="1:7" ht="31" x14ac:dyDescent="0.15">
      <c r="A7468" s="52">
        <v>933</v>
      </c>
      <c r="B7468" s="11" t="s">
        <v>3973</v>
      </c>
      <c r="C7468" s="52">
        <v>1.1399999999999999</v>
      </c>
      <c r="D7468" s="52">
        <v>1.1399999999999999</v>
      </c>
      <c r="E7468" s="54">
        <v>0</v>
      </c>
      <c r="F7468" s="52">
        <v>1.1399999999999999</v>
      </c>
      <c r="G7468" s="52">
        <v>1.1399999999999999</v>
      </c>
    </row>
    <row r="7469" spans="1:7" x14ac:dyDescent="0.15">
      <c r="A7469" s="53">
        <v>329</v>
      </c>
      <c r="B7469" s="10" t="s">
        <v>1234</v>
      </c>
      <c r="C7469" s="53">
        <v>0.98399999999999999</v>
      </c>
      <c r="D7469" s="53">
        <v>0.98399999999999999</v>
      </c>
      <c r="E7469" s="55">
        <v>0</v>
      </c>
      <c r="F7469" s="53">
        <v>0.98399999999999999</v>
      </c>
      <c r="G7469" s="53">
        <v>0.98399999999999999</v>
      </c>
    </row>
    <row r="7470" spans="1:7" x14ac:dyDescent="0.15">
      <c r="A7470" s="52">
        <v>128013</v>
      </c>
      <c r="B7470" s="11" t="s">
        <v>3974</v>
      </c>
      <c r="C7470" s="52">
        <v>1.048</v>
      </c>
      <c r="D7470" s="52">
        <v>1.234</v>
      </c>
      <c r="E7470" s="54">
        <v>0</v>
      </c>
      <c r="F7470" s="52">
        <v>1.048</v>
      </c>
      <c r="G7470" s="52">
        <v>1.234</v>
      </c>
    </row>
    <row r="7471" spans="1:7" x14ac:dyDescent="0.15">
      <c r="A7471" s="53">
        <v>828</v>
      </c>
      <c r="B7471" s="10" t="s">
        <v>1235</v>
      </c>
      <c r="C7471" s="53">
        <v>0.93300000000000005</v>
      </c>
      <c r="D7471" s="53">
        <v>1.153</v>
      </c>
      <c r="E7471" s="55">
        <v>0</v>
      </c>
      <c r="F7471" s="53">
        <v>0.93300000000000005</v>
      </c>
      <c r="G7471" s="53">
        <v>1.153</v>
      </c>
    </row>
    <row r="7472" spans="1:7" x14ac:dyDescent="0.15">
      <c r="A7472" s="52">
        <v>2811</v>
      </c>
      <c r="B7472" s="11" t="s">
        <v>1236</v>
      </c>
      <c r="C7472" s="52">
        <v>1.0189999999999999</v>
      </c>
      <c r="D7472" s="52">
        <v>1.0189999999999999</v>
      </c>
      <c r="E7472" s="54">
        <v>0</v>
      </c>
      <c r="F7472" s="52">
        <v>1.0189999999999999</v>
      </c>
      <c r="G7472" s="52">
        <v>1.0189999999999999</v>
      </c>
    </row>
    <row r="7473" spans="1:7" x14ac:dyDescent="0.15">
      <c r="A7473" s="53">
        <v>2013</v>
      </c>
      <c r="B7473" s="10" t="s">
        <v>3975</v>
      </c>
      <c r="C7473" s="53">
        <v>1.1152</v>
      </c>
      <c r="D7473" s="53">
        <v>1.1152</v>
      </c>
      <c r="E7473" s="55">
        <v>0</v>
      </c>
      <c r="F7473" s="53">
        <v>1.1152</v>
      </c>
      <c r="G7473" s="53">
        <v>1.1152</v>
      </c>
    </row>
    <row r="7474" spans="1:7" x14ac:dyDescent="0.15">
      <c r="A7474" s="52">
        <v>1355</v>
      </c>
      <c r="B7474" s="11" t="s">
        <v>3976</v>
      </c>
      <c r="C7474" s="52">
        <v>1.0069999999999999</v>
      </c>
      <c r="D7474" s="52">
        <v>1.3140000000000001</v>
      </c>
      <c r="E7474" s="54">
        <v>0</v>
      </c>
      <c r="F7474" s="52">
        <v>1.0069999999999999</v>
      </c>
      <c r="G7474" s="52">
        <v>1.3140000000000001</v>
      </c>
    </row>
    <row r="7475" spans="1:7" ht="31" x14ac:dyDescent="0.15">
      <c r="A7475" s="53">
        <v>4921</v>
      </c>
      <c r="B7475" s="10" t="s">
        <v>3977</v>
      </c>
      <c r="C7475" s="53">
        <v>1.0041</v>
      </c>
      <c r="D7475" s="53">
        <v>1.0056</v>
      </c>
      <c r="E7475" s="55">
        <v>0</v>
      </c>
      <c r="F7475" s="53">
        <v>1.0041</v>
      </c>
      <c r="G7475" s="53">
        <v>1.0056</v>
      </c>
    </row>
    <row r="7476" spans="1:7" x14ac:dyDescent="0.15">
      <c r="A7476" s="52">
        <v>2341</v>
      </c>
      <c r="B7476" s="11" t="s">
        <v>3978</v>
      </c>
      <c r="C7476" s="52">
        <v>1.03</v>
      </c>
      <c r="D7476" s="52">
        <v>1.03</v>
      </c>
      <c r="E7476" s="54">
        <v>0</v>
      </c>
      <c r="F7476" s="52">
        <v>1.03</v>
      </c>
      <c r="G7476" s="52">
        <v>1.03</v>
      </c>
    </row>
    <row r="7477" spans="1:7" x14ac:dyDescent="0.15">
      <c r="A7477" s="53">
        <v>519033</v>
      </c>
      <c r="B7477" s="10" t="s">
        <v>1237</v>
      </c>
      <c r="C7477" s="53">
        <v>1.4159999999999999</v>
      </c>
      <c r="D7477" s="53">
        <v>1.9830000000000001</v>
      </c>
      <c r="E7477" s="55">
        <v>0</v>
      </c>
      <c r="F7477" s="53">
        <v>1.4159999999999999</v>
      </c>
      <c r="G7477" s="53">
        <v>1.9830000000000001</v>
      </c>
    </row>
    <row r="7478" spans="1:7" x14ac:dyDescent="0.15">
      <c r="A7478" s="52">
        <v>597</v>
      </c>
      <c r="B7478" s="11" t="s">
        <v>1238</v>
      </c>
      <c r="C7478" s="52">
        <v>1.2569999999999999</v>
      </c>
      <c r="D7478" s="52">
        <v>1.2869999999999999</v>
      </c>
      <c r="E7478" s="54">
        <v>0</v>
      </c>
      <c r="F7478" s="52">
        <v>1.2569999999999999</v>
      </c>
      <c r="G7478" s="52">
        <v>1.2869999999999999</v>
      </c>
    </row>
    <row r="7479" spans="1:7" x14ac:dyDescent="0.15">
      <c r="A7479" s="53">
        <v>355</v>
      </c>
      <c r="B7479" s="10" t="s">
        <v>3979</v>
      </c>
      <c r="C7479" s="53">
        <v>1.0940000000000001</v>
      </c>
      <c r="D7479" s="53">
        <v>1.246</v>
      </c>
      <c r="E7479" s="55">
        <v>0</v>
      </c>
      <c r="F7479" s="53">
        <v>1.0940000000000001</v>
      </c>
      <c r="G7479" s="53">
        <v>1.246</v>
      </c>
    </row>
    <row r="7480" spans="1:7" x14ac:dyDescent="0.15">
      <c r="A7480" s="52">
        <v>1181</v>
      </c>
      <c r="B7480" s="11" t="s">
        <v>1239</v>
      </c>
      <c r="C7480" s="52">
        <v>0.94699999999999995</v>
      </c>
      <c r="D7480" s="52">
        <v>0.94699999999999995</v>
      </c>
      <c r="E7480" s="54">
        <v>0</v>
      </c>
      <c r="F7480" s="52">
        <v>0.94699999999999995</v>
      </c>
      <c r="G7480" s="52">
        <v>0.94699999999999995</v>
      </c>
    </row>
    <row r="7481" spans="1:7" x14ac:dyDescent="0.15">
      <c r="A7481" s="53">
        <v>2574</v>
      </c>
      <c r="B7481" s="10" t="s">
        <v>1240</v>
      </c>
      <c r="C7481" s="53">
        <v>1.0900000000000001</v>
      </c>
      <c r="D7481" s="53">
        <v>1.0900000000000001</v>
      </c>
      <c r="E7481" s="55">
        <v>0</v>
      </c>
      <c r="F7481" s="53">
        <v>1.0900000000000001</v>
      </c>
      <c r="G7481" s="53">
        <v>1.0900000000000001</v>
      </c>
    </row>
    <row r="7482" spans="1:7" x14ac:dyDescent="0.15">
      <c r="A7482" s="52">
        <v>519969</v>
      </c>
      <c r="B7482" s="11" t="s">
        <v>1241</v>
      </c>
      <c r="C7482" s="52">
        <v>1.216</v>
      </c>
      <c r="D7482" s="52">
        <v>1.216</v>
      </c>
      <c r="E7482" s="54">
        <v>0</v>
      </c>
      <c r="F7482" s="52">
        <v>1.216</v>
      </c>
      <c r="G7482" s="52">
        <v>1.216</v>
      </c>
    </row>
    <row r="7483" spans="1:7" x14ac:dyDescent="0.15">
      <c r="A7483" s="53">
        <v>150051</v>
      </c>
      <c r="B7483" s="10" t="s">
        <v>3980</v>
      </c>
      <c r="C7483" s="53">
        <v>1.004</v>
      </c>
      <c r="D7483" s="53">
        <v>1.3280000000000001</v>
      </c>
      <c r="E7483" s="55">
        <v>0</v>
      </c>
      <c r="F7483" s="53">
        <v>1.004</v>
      </c>
      <c r="G7483" s="53">
        <v>1.3280000000000001</v>
      </c>
    </row>
    <row r="7484" spans="1:7" x14ac:dyDescent="0.15">
      <c r="A7484" s="52">
        <v>150275</v>
      </c>
      <c r="B7484" s="11" t="s">
        <v>3981</v>
      </c>
      <c r="C7484" s="52">
        <v>1.004</v>
      </c>
      <c r="D7484" s="52">
        <v>1.125</v>
      </c>
      <c r="E7484" s="54">
        <v>0</v>
      </c>
      <c r="F7484" s="52">
        <v>1.004</v>
      </c>
      <c r="G7484" s="52">
        <v>1.125</v>
      </c>
    </row>
    <row r="7485" spans="1:7" x14ac:dyDescent="0.15">
      <c r="A7485" s="53">
        <v>3448</v>
      </c>
      <c r="B7485" s="10" t="s">
        <v>3982</v>
      </c>
      <c r="C7485" s="53">
        <v>1.0047999999999999</v>
      </c>
      <c r="D7485" s="53">
        <v>1.0347999999999999</v>
      </c>
      <c r="E7485" s="55">
        <v>0</v>
      </c>
      <c r="F7485" s="53">
        <v>1.0047999999999999</v>
      </c>
      <c r="G7485" s="53">
        <v>1.0347999999999999</v>
      </c>
    </row>
    <row r="7486" spans="1:7" x14ac:dyDescent="0.15">
      <c r="A7486" s="52">
        <v>4528</v>
      </c>
      <c r="B7486" s="11" t="s">
        <v>3983</v>
      </c>
      <c r="C7486" s="52">
        <v>1.2782</v>
      </c>
      <c r="D7486" s="52">
        <v>1.2904</v>
      </c>
      <c r="E7486" s="54">
        <v>0</v>
      </c>
      <c r="F7486" s="52">
        <v>1.2782</v>
      </c>
      <c r="G7486" s="52">
        <v>1.2904</v>
      </c>
    </row>
    <row r="7487" spans="1:7" x14ac:dyDescent="0.15">
      <c r="A7487" s="53">
        <v>150211</v>
      </c>
      <c r="B7487" s="10" t="s">
        <v>3984</v>
      </c>
      <c r="C7487" s="53">
        <v>1.0049999999999999</v>
      </c>
      <c r="D7487" s="53">
        <v>1.1479999999999999</v>
      </c>
      <c r="E7487" s="55">
        <v>0</v>
      </c>
      <c r="F7487" s="53">
        <v>1.0049999999999999</v>
      </c>
      <c r="G7487" s="53">
        <v>1.1479999999999999</v>
      </c>
    </row>
    <row r="7488" spans="1:7" x14ac:dyDescent="0.15">
      <c r="A7488" s="52">
        <v>2668</v>
      </c>
      <c r="B7488" s="11" t="s">
        <v>1242</v>
      </c>
      <c r="C7488" s="52">
        <v>1.1519999999999999</v>
      </c>
      <c r="D7488" s="52">
        <v>1.1519999999999999</v>
      </c>
      <c r="E7488" s="54">
        <v>0</v>
      </c>
      <c r="F7488" s="52">
        <v>1.1519999999999999</v>
      </c>
      <c r="G7488" s="52">
        <v>1.1519999999999999</v>
      </c>
    </row>
    <row r="7489" spans="1:7" x14ac:dyDescent="0.15">
      <c r="A7489" s="53">
        <v>167503</v>
      </c>
      <c r="B7489" s="10" t="s">
        <v>1243</v>
      </c>
      <c r="C7489" s="53">
        <v>0.79</v>
      </c>
      <c r="D7489" s="53">
        <v>0.48399999999999999</v>
      </c>
      <c r="E7489" s="55">
        <v>0</v>
      </c>
      <c r="F7489" s="53">
        <v>0.79</v>
      </c>
      <c r="G7489" s="53">
        <v>0.48399999999999999</v>
      </c>
    </row>
    <row r="7490" spans="1:7" x14ac:dyDescent="0.15">
      <c r="A7490" s="52">
        <v>150145</v>
      </c>
      <c r="B7490" s="11" t="s">
        <v>3985</v>
      </c>
      <c r="C7490" s="52">
        <v>1.0049999999999999</v>
      </c>
      <c r="D7490" s="52">
        <v>1.2569999999999999</v>
      </c>
      <c r="E7490" s="54">
        <v>0</v>
      </c>
      <c r="F7490" s="52">
        <v>1.0049999999999999</v>
      </c>
      <c r="G7490" s="52">
        <v>1.2569999999999999</v>
      </c>
    </row>
    <row r="7491" spans="1:7" x14ac:dyDescent="0.15">
      <c r="A7491" s="53">
        <v>2342</v>
      </c>
      <c r="B7491" s="10" t="s">
        <v>3986</v>
      </c>
      <c r="C7491" s="53">
        <v>1.0289999999999999</v>
      </c>
      <c r="D7491" s="53">
        <v>1.0289999999999999</v>
      </c>
      <c r="E7491" s="55">
        <v>0</v>
      </c>
      <c r="F7491" s="53">
        <v>1.0289999999999999</v>
      </c>
      <c r="G7491" s="53">
        <v>1.0289999999999999</v>
      </c>
    </row>
    <row r="7492" spans="1:7" x14ac:dyDescent="0.15">
      <c r="A7492" s="52">
        <v>1680</v>
      </c>
      <c r="B7492" s="11" t="s">
        <v>1244</v>
      </c>
      <c r="C7492" s="52">
        <v>0.94799999999999995</v>
      </c>
      <c r="D7492" s="52">
        <v>0.94899999999999995</v>
      </c>
      <c r="E7492" s="54">
        <v>0</v>
      </c>
      <c r="F7492" s="52">
        <v>0.94799999999999995</v>
      </c>
      <c r="G7492" s="52">
        <v>0.94899999999999995</v>
      </c>
    </row>
    <row r="7493" spans="1:7" x14ac:dyDescent="0.15">
      <c r="A7493" s="53">
        <v>1378</v>
      </c>
      <c r="B7493" s="10" t="s">
        <v>3987</v>
      </c>
      <c r="C7493" s="53">
        <v>0.96899999999999997</v>
      </c>
      <c r="D7493" s="53">
        <v>0.96899999999999997</v>
      </c>
      <c r="E7493" s="55">
        <v>0</v>
      </c>
      <c r="F7493" s="53">
        <v>0.96899999999999997</v>
      </c>
      <c r="G7493" s="53">
        <v>0.96899999999999997</v>
      </c>
    </row>
    <row r="7494" spans="1:7" x14ac:dyDescent="0.15">
      <c r="A7494" s="52">
        <v>160131</v>
      </c>
      <c r="B7494" s="11" t="s">
        <v>3988</v>
      </c>
      <c r="C7494" s="52">
        <v>1.014</v>
      </c>
      <c r="D7494" s="52">
        <v>1.2569999999999999</v>
      </c>
      <c r="E7494" s="54">
        <v>0</v>
      </c>
      <c r="F7494" s="52">
        <v>1.014</v>
      </c>
      <c r="G7494" s="52">
        <v>1.2569999999999999</v>
      </c>
    </row>
    <row r="7495" spans="1:7" x14ac:dyDescent="0.15">
      <c r="A7495" s="53">
        <v>165526</v>
      </c>
      <c r="B7495" s="10" t="s">
        <v>3989</v>
      </c>
      <c r="C7495" s="53">
        <v>1.204</v>
      </c>
      <c r="D7495" s="53">
        <v>1.204</v>
      </c>
      <c r="E7495" s="55">
        <v>0</v>
      </c>
      <c r="F7495" s="53">
        <v>1.204</v>
      </c>
      <c r="G7495" s="53">
        <v>1.204</v>
      </c>
    </row>
    <row r="7496" spans="1:7" x14ac:dyDescent="0.15">
      <c r="A7496" s="52">
        <v>2212</v>
      </c>
      <c r="B7496" s="11" t="s">
        <v>1245</v>
      </c>
      <c r="C7496" s="52">
        <v>1.1080000000000001</v>
      </c>
      <c r="D7496" s="52">
        <v>1.1080000000000001</v>
      </c>
      <c r="E7496" s="54">
        <v>0</v>
      </c>
      <c r="F7496" s="52">
        <v>1.1080000000000001</v>
      </c>
      <c r="G7496" s="52">
        <v>1.1080000000000001</v>
      </c>
    </row>
    <row r="7497" spans="1:7" x14ac:dyDescent="0.15">
      <c r="A7497" s="53">
        <v>2419</v>
      </c>
      <c r="B7497" s="10" t="s">
        <v>1246</v>
      </c>
      <c r="C7497" s="53">
        <v>1.0720000000000001</v>
      </c>
      <c r="D7497" s="53">
        <v>1.093</v>
      </c>
      <c r="E7497" s="55">
        <v>0</v>
      </c>
      <c r="F7497" s="53">
        <v>1.0720000000000001</v>
      </c>
      <c r="G7497" s="53">
        <v>1.093</v>
      </c>
    </row>
    <row r="7498" spans="1:7" x14ac:dyDescent="0.15">
      <c r="A7498" s="52">
        <v>2845</v>
      </c>
      <c r="B7498" s="11" t="s">
        <v>3990</v>
      </c>
      <c r="C7498" s="52">
        <v>1.0109999999999999</v>
      </c>
      <c r="D7498" s="52">
        <v>1.0449999999999999</v>
      </c>
      <c r="E7498" s="54">
        <v>0</v>
      </c>
      <c r="F7498" s="52">
        <v>1.0109999999999999</v>
      </c>
      <c r="G7498" s="52">
        <v>1.0449999999999999</v>
      </c>
    </row>
    <row r="7499" spans="1:7" x14ac:dyDescent="0.15">
      <c r="A7499" s="53">
        <v>4041</v>
      </c>
      <c r="B7499" s="10" t="s">
        <v>3991</v>
      </c>
      <c r="C7499" s="53">
        <v>1.0330999999999999</v>
      </c>
      <c r="D7499" s="53">
        <v>1.0330999999999999</v>
      </c>
      <c r="E7499" s="55">
        <v>0</v>
      </c>
      <c r="F7499" s="53">
        <v>1.0330999999999999</v>
      </c>
      <c r="G7499" s="53">
        <v>1.0330999999999999</v>
      </c>
    </row>
    <row r="7500" spans="1:7" x14ac:dyDescent="0.15">
      <c r="A7500" s="52">
        <v>750002</v>
      </c>
      <c r="B7500" s="11" t="s">
        <v>3992</v>
      </c>
      <c r="C7500" s="52">
        <v>1.17</v>
      </c>
      <c r="D7500" s="52">
        <v>1.335</v>
      </c>
      <c r="E7500" s="54">
        <v>0</v>
      </c>
      <c r="F7500" s="52">
        <v>1.17</v>
      </c>
      <c r="G7500" s="52">
        <v>1.335</v>
      </c>
    </row>
    <row r="7501" spans="1:7" x14ac:dyDescent="0.15">
      <c r="A7501" s="53">
        <v>1721</v>
      </c>
      <c r="B7501" s="10" t="s">
        <v>1247</v>
      </c>
      <c r="C7501" s="53">
        <v>1.0669999999999999</v>
      </c>
      <c r="D7501" s="53">
        <v>1.0669999999999999</v>
      </c>
      <c r="E7501" s="55">
        <v>0</v>
      </c>
      <c r="F7501" s="53">
        <v>1.0669999999999999</v>
      </c>
      <c r="G7501" s="53">
        <v>1.0669999999999999</v>
      </c>
    </row>
    <row r="7502" spans="1:7" x14ac:dyDescent="0.15">
      <c r="A7502" s="52">
        <v>1124</v>
      </c>
      <c r="B7502" s="11" t="s">
        <v>3993</v>
      </c>
      <c r="C7502" s="52">
        <v>1.0129999999999999</v>
      </c>
      <c r="D7502" s="52">
        <v>1.256</v>
      </c>
      <c r="E7502" s="54">
        <v>0</v>
      </c>
      <c r="F7502" s="52">
        <v>1.0129999999999999</v>
      </c>
      <c r="G7502" s="52">
        <v>1.256</v>
      </c>
    </row>
    <row r="7503" spans="1:7" x14ac:dyDescent="0.15">
      <c r="A7503" s="53">
        <v>2169</v>
      </c>
      <c r="B7503" s="10" t="s">
        <v>1248</v>
      </c>
      <c r="C7503" s="53">
        <v>1.012</v>
      </c>
      <c r="D7503" s="53">
        <v>1.0369999999999999</v>
      </c>
      <c r="E7503" s="55">
        <v>0</v>
      </c>
      <c r="F7503" s="53">
        <v>1.012</v>
      </c>
      <c r="G7503" s="53">
        <v>1.0369999999999999</v>
      </c>
    </row>
    <row r="7504" spans="1:7" x14ac:dyDescent="0.15">
      <c r="A7504" s="52">
        <v>2643</v>
      </c>
      <c r="B7504" s="11" t="s">
        <v>1249</v>
      </c>
      <c r="C7504" s="52">
        <v>1.0760000000000001</v>
      </c>
      <c r="D7504" s="52">
        <v>1.0760000000000001</v>
      </c>
      <c r="E7504" s="54">
        <v>0</v>
      </c>
      <c r="F7504" s="52">
        <v>1.0760000000000001</v>
      </c>
      <c r="G7504" s="52">
        <v>1.0760000000000001</v>
      </c>
    </row>
    <row r="7505" spans="1:7" x14ac:dyDescent="0.15">
      <c r="A7505" s="53">
        <v>2997</v>
      </c>
      <c r="B7505" s="10" t="s">
        <v>1250</v>
      </c>
      <c r="C7505" s="53">
        <v>0.99419999999999997</v>
      </c>
      <c r="D7505" s="53">
        <v>0.99419999999999997</v>
      </c>
      <c r="E7505" s="55">
        <v>0</v>
      </c>
      <c r="F7505" s="53">
        <v>0.99419999999999997</v>
      </c>
      <c r="G7505" s="53">
        <v>0.99419999999999997</v>
      </c>
    </row>
    <row r="7506" spans="1:7" x14ac:dyDescent="0.15">
      <c r="A7506" s="52">
        <v>390</v>
      </c>
      <c r="B7506" s="11" t="s">
        <v>1251</v>
      </c>
      <c r="C7506" s="52">
        <v>0.999</v>
      </c>
      <c r="D7506" s="52">
        <v>2.089</v>
      </c>
      <c r="E7506" s="54">
        <v>0</v>
      </c>
      <c r="F7506" s="52">
        <v>0.999</v>
      </c>
      <c r="G7506" s="52">
        <v>2.089</v>
      </c>
    </row>
    <row r="7507" spans="1:7" ht="31" x14ac:dyDescent="0.15">
      <c r="A7507" s="53">
        <v>3528</v>
      </c>
      <c r="B7507" s="10" t="s">
        <v>3994</v>
      </c>
      <c r="C7507" s="53">
        <v>1.0009999999999999</v>
      </c>
      <c r="D7507" s="53">
        <v>1.0369999999999999</v>
      </c>
      <c r="E7507" s="55">
        <v>0</v>
      </c>
      <c r="F7507" s="53">
        <v>1.0009999999999999</v>
      </c>
      <c r="G7507" s="53">
        <v>1.0369999999999999</v>
      </c>
    </row>
    <row r="7508" spans="1:7" ht="31" x14ac:dyDescent="0.15">
      <c r="A7508" s="52">
        <v>3230</v>
      </c>
      <c r="B7508" s="11" t="s">
        <v>3995</v>
      </c>
      <c r="C7508" s="52">
        <v>1.0840000000000001</v>
      </c>
      <c r="D7508" s="52">
        <v>1.0840000000000001</v>
      </c>
      <c r="E7508" s="54">
        <v>0</v>
      </c>
      <c r="F7508" s="52">
        <v>1.0840000000000001</v>
      </c>
      <c r="G7508" s="52">
        <v>1.0840000000000001</v>
      </c>
    </row>
    <row r="7509" spans="1:7" x14ac:dyDescent="0.15">
      <c r="A7509" s="53">
        <v>4126</v>
      </c>
      <c r="B7509" s="10" t="s">
        <v>3996</v>
      </c>
      <c r="C7509" s="53">
        <v>1.042</v>
      </c>
      <c r="D7509" s="53">
        <v>1.042</v>
      </c>
      <c r="E7509" s="55">
        <v>0</v>
      </c>
      <c r="F7509" s="53">
        <v>1.042</v>
      </c>
      <c r="G7509" s="53">
        <v>1.042</v>
      </c>
    </row>
    <row r="7510" spans="1:7" ht="31" x14ac:dyDescent="0.15">
      <c r="A7510" s="52">
        <v>3231</v>
      </c>
      <c r="B7510" s="11" t="s">
        <v>3997</v>
      </c>
      <c r="C7510" s="52">
        <v>1.024</v>
      </c>
      <c r="D7510" s="52">
        <v>1.024</v>
      </c>
      <c r="E7510" s="54">
        <v>0</v>
      </c>
      <c r="F7510" s="52">
        <v>1.024</v>
      </c>
      <c r="G7510" s="52">
        <v>1.024</v>
      </c>
    </row>
    <row r="7511" spans="1:7" x14ac:dyDescent="0.15">
      <c r="A7511" s="53">
        <v>150237</v>
      </c>
      <c r="B7511" s="10" t="s">
        <v>3998</v>
      </c>
      <c r="C7511" s="53">
        <v>1.01</v>
      </c>
      <c r="D7511" s="53">
        <v>1.1220000000000001</v>
      </c>
      <c r="E7511" s="55">
        <v>0</v>
      </c>
      <c r="F7511" s="53">
        <v>1.01</v>
      </c>
      <c r="G7511" s="53">
        <v>1.121</v>
      </c>
    </row>
    <row r="7512" spans="1:7" x14ac:dyDescent="0.15">
      <c r="A7512" s="52">
        <v>200013</v>
      </c>
      <c r="B7512" s="11" t="s">
        <v>3999</v>
      </c>
      <c r="C7512" s="52">
        <v>1.3129999999999999</v>
      </c>
      <c r="D7512" s="52">
        <v>1.5109999999999999</v>
      </c>
      <c r="E7512" s="54">
        <v>0</v>
      </c>
      <c r="F7512" s="52">
        <v>1.3129999999999999</v>
      </c>
      <c r="G7512" s="52">
        <v>1.5109999999999999</v>
      </c>
    </row>
    <row r="7513" spans="1:7" x14ac:dyDescent="0.15">
      <c r="A7513" s="53">
        <v>519331</v>
      </c>
      <c r="B7513" s="10" t="s">
        <v>4000</v>
      </c>
      <c r="C7513" s="53">
        <v>1.0043</v>
      </c>
      <c r="D7513" s="53">
        <v>1.0244</v>
      </c>
      <c r="E7513" s="55">
        <v>0</v>
      </c>
      <c r="F7513" s="53">
        <v>1.0043</v>
      </c>
      <c r="G7513" s="53">
        <v>1.0244</v>
      </c>
    </row>
    <row r="7514" spans="1:7" x14ac:dyDescent="0.15">
      <c r="A7514" s="52">
        <v>519718</v>
      </c>
      <c r="B7514" s="11" t="s">
        <v>4001</v>
      </c>
      <c r="C7514" s="52">
        <v>1.004</v>
      </c>
      <c r="D7514" s="52">
        <v>1.1759999999999999</v>
      </c>
      <c r="E7514" s="54">
        <v>0</v>
      </c>
      <c r="F7514" s="52">
        <v>1.004</v>
      </c>
      <c r="G7514" s="52">
        <v>1.1759999999999999</v>
      </c>
    </row>
    <row r="7515" spans="1:7" x14ac:dyDescent="0.15">
      <c r="A7515" s="53">
        <v>924</v>
      </c>
      <c r="B7515" s="10" t="s">
        <v>1252</v>
      </c>
      <c r="C7515" s="53">
        <v>1.0900000000000001</v>
      </c>
      <c r="D7515" s="53">
        <v>1.0900000000000001</v>
      </c>
      <c r="E7515" s="55">
        <v>0</v>
      </c>
      <c r="F7515" s="53">
        <v>1.0900000000000001</v>
      </c>
      <c r="G7515" s="53">
        <v>1.0900000000000001</v>
      </c>
    </row>
    <row r="7516" spans="1:7" x14ac:dyDescent="0.15">
      <c r="A7516" s="52">
        <v>519745</v>
      </c>
      <c r="B7516" s="11" t="s">
        <v>4002</v>
      </c>
      <c r="C7516" s="52">
        <v>0.995</v>
      </c>
      <c r="D7516" s="52">
        <v>1.1160000000000001</v>
      </c>
      <c r="E7516" s="54">
        <v>0</v>
      </c>
      <c r="F7516" s="52">
        <v>0.995</v>
      </c>
      <c r="G7516" s="52">
        <v>1.1160000000000001</v>
      </c>
    </row>
    <row r="7517" spans="1:7" x14ac:dyDescent="0.15">
      <c r="A7517" s="53">
        <v>2203</v>
      </c>
      <c r="B7517" s="10" t="s">
        <v>1253</v>
      </c>
      <c r="C7517" s="53">
        <v>1.075</v>
      </c>
      <c r="D7517" s="53">
        <v>1.075</v>
      </c>
      <c r="E7517" s="55">
        <v>0</v>
      </c>
      <c r="F7517" s="53">
        <v>1.075</v>
      </c>
      <c r="G7517" s="53">
        <v>1.075</v>
      </c>
    </row>
    <row r="7518" spans="1:7" x14ac:dyDescent="0.15">
      <c r="A7518" s="52">
        <v>2543</v>
      </c>
      <c r="B7518" s="11" t="s">
        <v>4003</v>
      </c>
      <c r="C7518" s="52">
        <v>1.036</v>
      </c>
      <c r="D7518" s="52">
        <v>1.036</v>
      </c>
      <c r="E7518" s="54">
        <v>0</v>
      </c>
      <c r="F7518" s="52">
        <v>1.036</v>
      </c>
      <c r="G7518" s="52">
        <v>1.036</v>
      </c>
    </row>
    <row r="7519" spans="1:7" x14ac:dyDescent="0.15">
      <c r="A7519" s="53">
        <v>2049</v>
      </c>
      <c r="B7519" s="10" t="s">
        <v>1254</v>
      </c>
      <c r="C7519" s="53">
        <v>1.018</v>
      </c>
      <c r="D7519" s="53">
        <v>1.0589999999999999</v>
      </c>
      <c r="E7519" s="55">
        <v>0</v>
      </c>
      <c r="F7519" s="53">
        <v>1.018</v>
      </c>
      <c r="G7519" s="53">
        <v>1.0589999999999999</v>
      </c>
    </row>
    <row r="7520" spans="1:7" x14ac:dyDescent="0.15">
      <c r="A7520" s="52">
        <v>610008</v>
      </c>
      <c r="B7520" s="11" t="s">
        <v>4004</v>
      </c>
      <c r="C7520" s="52">
        <v>1.1839999999999999</v>
      </c>
      <c r="D7520" s="52">
        <v>1.1839999999999999</v>
      </c>
      <c r="E7520" s="54">
        <v>0</v>
      </c>
      <c r="F7520" s="52">
        <v>1.1839999999999999</v>
      </c>
      <c r="G7520" s="52">
        <v>1.1839999999999999</v>
      </c>
    </row>
    <row r="7521" spans="1:7" x14ac:dyDescent="0.15">
      <c r="A7521" s="53">
        <v>147</v>
      </c>
      <c r="B7521" s="10" t="s">
        <v>4005</v>
      </c>
      <c r="C7521" s="53">
        <v>1.153</v>
      </c>
      <c r="D7521" s="53">
        <v>1.2230000000000001</v>
      </c>
      <c r="E7521" s="55">
        <v>0</v>
      </c>
      <c r="F7521" s="53">
        <v>1.153</v>
      </c>
      <c r="G7521" s="53">
        <v>1.2230000000000001</v>
      </c>
    </row>
    <row r="7522" spans="1:7" x14ac:dyDescent="0.15">
      <c r="A7522" s="52">
        <v>959</v>
      </c>
      <c r="B7522" s="11" t="s">
        <v>4006</v>
      </c>
      <c r="C7522" s="52">
        <v>1.0429999999999999</v>
      </c>
      <c r="D7522" s="52">
        <v>1.0429999999999999</v>
      </c>
      <c r="E7522" s="54">
        <v>0</v>
      </c>
      <c r="F7522" s="52">
        <v>1.0429999999999999</v>
      </c>
      <c r="G7522" s="52">
        <v>1.0429999999999999</v>
      </c>
    </row>
    <row r="7523" spans="1:7" x14ac:dyDescent="0.15">
      <c r="A7523" s="53">
        <v>3450</v>
      </c>
      <c r="B7523" s="10" t="s">
        <v>4007</v>
      </c>
      <c r="C7523" s="53">
        <v>1.0206999999999999</v>
      </c>
      <c r="D7523" s="53">
        <v>1.0206999999999999</v>
      </c>
      <c r="E7523" s="55">
        <v>0</v>
      </c>
      <c r="F7523" s="53">
        <v>1.0206999999999999</v>
      </c>
      <c r="G7523" s="53">
        <v>1.0206999999999999</v>
      </c>
    </row>
    <row r="7524" spans="1:7" x14ac:dyDescent="0.15">
      <c r="A7524" s="52">
        <v>3009</v>
      </c>
      <c r="B7524" s="11" t="s">
        <v>4008</v>
      </c>
      <c r="C7524" s="52">
        <v>1.0267999999999999</v>
      </c>
      <c r="D7524" s="52">
        <v>1.0267999999999999</v>
      </c>
      <c r="E7524" s="54">
        <v>0</v>
      </c>
      <c r="F7524" s="52">
        <v>1.0267999999999999</v>
      </c>
      <c r="G7524" s="52">
        <v>1.0267999999999999</v>
      </c>
    </row>
    <row r="7525" spans="1:7" x14ac:dyDescent="0.15">
      <c r="A7525" s="53">
        <v>2699</v>
      </c>
      <c r="B7525" s="10" t="s">
        <v>4009</v>
      </c>
      <c r="C7525" s="53">
        <v>1.1104000000000001</v>
      </c>
      <c r="D7525" s="53">
        <v>1.1104000000000001</v>
      </c>
      <c r="E7525" s="55">
        <v>0</v>
      </c>
      <c r="F7525" s="53">
        <v>1.1104000000000001</v>
      </c>
      <c r="G7525" s="53">
        <v>1.1104000000000001</v>
      </c>
    </row>
    <row r="7526" spans="1:7" x14ac:dyDescent="0.15">
      <c r="A7526" s="52">
        <v>121006</v>
      </c>
      <c r="B7526" s="11" t="s">
        <v>1255</v>
      </c>
      <c r="C7526" s="52">
        <v>1.3720000000000001</v>
      </c>
      <c r="D7526" s="52">
        <v>2.468</v>
      </c>
      <c r="E7526" s="54">
        <v>0</v>
      </c>
      <c r="F7526" s="52">
        <v>1.3720000000000001</v>
      </c>
      <c r="G7526" s="52">
        <v>2.468</v>
      </c>
    </row>
    <row r="7527" spans="1:7" x14ac:dyDescent="0.15">
      <c r="A7527" s="53">
        <v>2277</v>
      </c>
      <c r="B7527" s="10" t="s">
        <v>4010</v>
      </c>
      <c r="C7527" s="53">
        <v>1.006</v>
      </c>
      <c r="D7527" s="53">
        <v>1.026</v>
      </c>
      <c r="E7527" s="55">
        <v>0</v>
      </c>
      <c r="F7527" s="53">
        <v>1.006</v>
      </c>
      <c r="G7527" s="53">
        <v>1.026</v>
      </c>
    </row>
    <row r="7528" spans="1:7" x14ac:dyDescent="0.15">
      <c r="A7528" s="52">
        <v>2262</v>
      </c>
      <c r="B7528" s="11" t="s">
        <v>4011</v>
      </c>
      <c r="C7528" s="52">
        <v>1.0069999999999999</v>
      </c>
      <c r="D7528" s="52">
        <v>1.115</v>
      </c>
      <c r="E7528" s="54">
        <v>0</v>
      </c>
      <c r="F7528" s="52">
        <v>1.0069999999999999</v>
      </c>
      <c r="G7528" s="52">
        <v>1.115</v>
      </c>
    </row>
    <row r="7529" spans="1:7" x14ac:dyDescent="0.15">
      <c r="A7529" s="53">
        <v>2209</v>
      </c>
      <c r="B7529" s="10" t="s">
        <v>4012</v>
      </c>
      <c r="C7529" s="53">
        <v>1.044</v>
      </c>
      <c r="D7529" s="53">
        <v>1.044</v>
      </c>
      <c r="E7529" s="55">
        <v>0</v>
      </c>
      <c r="F7529" s="53">
        <v>1.044</v>
      </c>
      <c r="G7529" s="53">
        <v>1.044</v>
      </c>
    </row>
    <row r="7530" spans="1:7" ht="31" x14ac:dyDescent="0.15">
      <c r="A7530" s="52">
        <v>1585</v>
      </c>
      <c r="B7530" s="11" t="s">
        <v>4013</v>
      </c>
      <c r="C7530" s="52">
        <v>1.08</v>
      </c>
      <c r="D7530" s="52">
        <v>1.0840000000000001</v>
      </c>
      <c r="E7530" s="54">
        <v>0</v>
      </c>
      <c r="F7530" s="52">
        <v>1.08</v>
      </c>
      <c r="G7530" s="52">
        <v>1.0840000000000001</v>
      </c>
    </row>
    <row r="7531" spans="1:7" x14ac:dyDescent="0.15">
      <c r="A7531" s="53">
        <v>351</v>
      </c>
      <c r="B7531" s="10" t="s">
        <v>4014</v>
      </c>
      <c r="C7531" s="53">
        <v>1.0049999999999999</v>
      </c>
      <c r="D7531" s="53">
        <v>1.2689999999999999</v>
      </c>
      <c r="E7531" s="55">
        <v>0</v>
      </c>
      <c r="F7531" s="53">
        <v>1.0049999999999999</v>
      </c>
      <c r="G7531" s="53">
        <v>1.2689999999999999</v>
      </c>
    </row>
    <row r="7532" spans="1:7" x14ac:dyDescent="0.15">
      <c r="A7532" s="52">
        <v>752</v>
      </c>
      <c r="B7532" s="11" t="s">
        <v>1256</v>
      </c>
      <c r="C7532" s="52">
        <v>1.0289999999999999</v>
      </c>
      <c r="D7532" s="52">
        <v>1.1779999999999999</v>
      </c>
      <c r="E7532" s="54">
        <v>0</v>
      </c>
      <c r="F7532" s="52">
        <v>1.0289999999999999</v>
      </c>
      <c r="G7532" s="52">
        <v>1.1779999999999999</v>
      </c>
    </row>
    <row r="7533" spans="1:7" x14ac:dyDescent="0.15">
      <c r="A7533" s="53">
        <v>4042</v>
      </c>
      <c r="B7533" s="10" t="s">
        <v>4015</v>
      </c>
      <c r="C7533" s="53">
        <v>1.0111000000000001</v>
      </c>
      <c r="D7533" s="53">
        <v>1.0185999999999999</v>
      </c>
      <c r="E7533" s="55">
        <v>0</v>
      </c>
      <c r="F7533" s="53">
        <v>1.0111000000000001</v>
      </c>
      <c r="G7533" s="53">
        <v>1.0185999999999999</v>
      </c>
    </row>
    <row r="7534" spans="1:7" x14ac:dyDescent="0.15">
      <c r="A7534" s="52">
        <v>29</v>
      </c>
      <c r="B7534" s="11" t="s">
        <v>1257</v>
      </c>
      <c r="C7534" s="52">
        <v>1.831</v>
      </c>
      <c r="D7534" s="52">
        <v>2.0259999999999998</v>
      </c>
      <c r="E7534" s="54">
        <v>0</v>
      </c>
      <c r="F7534" s="52">
        <v>1.831</v>
      </c>
      <c r="G7534" s="52">
        <v>2.0259999999999998</v>
      </c>
    </row>
    <row r="7535" spans="1:7" x14ac:dyDescent="0.15">
      <c r="A7535" s="53">
        <v>1661</v>
      </c>
      <c r="B7535" s="10" t="s">
        <v>4016</v>
      </c>
      <c r="C7535" s="53">
        <v>0.995</v>
      </c>
      <c r="D7535" s="53">
        <v>1.143</v>
      </c>
      <c r="E7535" s="55">
        <v>0</v>
      </c>
      <c r="F7535" s="53">
        <v>0.995</v>
      </c>
      <c r="G7535" s="53">
        <v>1.143</v>
      </c>
    </row>
    <row r="7536" spans="1:7" x14ac:dyDescent="0.15">
      <c r="A7536" s="52">
        <v>899</v>
      </c>
      <c r="B7536" s="11" t="s">
        <v>4017</v>
      </c>
      <c r="C7536" s="52">
        <v>1.1140000000000001</v>
      </c>
      <c r="D7536" s="52">
        <v>1.1140000000000001</v>
      </c>
      <c r="E7536" s="54">
        <v>0</v>
      </c>
      <c r="F7536" s="52">
        <v>1.1140000000000001</v>
      </c>
      <c r="G7536" s="52">
        <v>1.1140000000000001</v>
      </c>
    </row>
    <row r="7537" spans="1:7" ht="32" x14ac:dyDescent="0.15">
      <c r="A7537" s="53">
        <v>720</v>
      </c>
      <c r="B7537" s="10" t="s">
        <v>4018</v>
      </c>
      <c r="C7537" s="53">
        <v>0.98699999999999999</v>
      </c>
      <c r="D7537" s="53">
        <v>1.2170000000000001</v>
      </c>
      <c r="E7537" s="55">
        <v>0</v>
      </c>
      <c r="F7537" s="53">
        <v>0.98699999999999999</v>
      </c>
      <c r="G7537" s="53">
        <v>1.2170000000000001</v>
      </c>
    </row>
    <row r="7538" spans="1:7" x14ac:dyDescent="0.15">
      <c r="A7538" s="52">
        <v>770</v>
      </c>
      <c r="B7538" s="11" t="s">
        <v>4019</v>
      </c>
      <c r="C7538" s="52">
        <v>0.97599999999999998</v>
      </c>
      <c r="D7538" s="52">
        <v>0</v>
      </c>
      <c r="E7538" s="54">
        <v>0</v>
      </c>
      <c r="F7538" s="52">
        <v>0.97599999999999998</v>
      </c>
      <c r="G7538" s="52">
        <v>0</v>
      </c>
    </row>
    <row r="7539" spans="1:7" x14ac:dyDescent="0.15">
      <c r="A7539" s="53">
        <v>2817</v>
      </c>
      <c r="B7539" s="10" t="s">
        <v>4020</v>
      </c>
      <c r="C7539" s="53">
        <v>1.0089999999999999</v>
      </c>
      <c r="D7539" s="53">
        <v>1.0189999999999999</v>
      </c>
      <c r="E7539" s="55">
        <v>0</v>
      </c>
      <c r="F7539" s="53">
        <v>1.0089999999999999</v>
      </c>
      <c r="G7539" s="53">
        <v>1.0189999999999999</v>
      </c>
    </row>
    <row r="7540" spans="1:7" x14ac:dyDescent="0.15">
      <c r="A7540" s="52">
        <v>2016</v>
      </c>
      <c r="B7540" s="11" t="s">
        <v>4021</v>
      </c>
      <c r="C7540" s="52">
        <v>1.085</v>
      </c>
      <c r="D7540" s="52">
        <v>1.085</v>
      </c>
      <c r="E7540" s="54">
        <v>0</v>
      </c>
      <c r="F7540" s="52">
        <v>1.085</v>
      </c>
      <c r="G7540" s="52">
        <v>1.085</v>
      </c>
    </row>
    <row r="7541" spans="1:7" x14ac:dyDescent="0.15">
      <c r="A7541" s="53">
        <v>502024</v>
      </c>
      <c r="B7541" s="10" t="s">
        <v>4022</v>
      </c>
      <c r="C7541" s="53">
        <v>1.0169999999999999</v>
      </c>
      <c r="D7541" s="53">
        <v>1.115</v>
      </c>
      <c r="E7541" s="55">
        <v>0</v>
      </c>
      <c r="F7541" s="53">
        <v>1.0169999999999999</v>
      </c>
      <c r="G7541" s="53">
        <v>1.115</v>
      </c>
    </row>
    <row r="7542" spans="1:7" x14ac:dyDescent="0.15">
      <c r="A7542" s="52">
        <v>2498</v>
      </c>
      <c r="B7542" s="11" t="s">
        <v>1258</v>
      </c>
      <c r="C7542" s="52">
        <v>1.0940000000000001</v>
      </c>
      <c r="D7542" s="52">
        <v>1.1240000000000001</v>
      </c>
      <c r="E7542" s="54">
        <v>0</v>
      </c>
      <c r="F7542" s="52">
        <v>1.0940000000000001</v>
      </c>
      <c r="G7542" s="52">
        <v>1.1240000000000001</v>
      </c>
    </row>
    <row r="7543" spans="1:7" x14ac:dyDescent="0.15">
      <c r="A7543" s="53">
        <v>776</v>
      </c>
      <c r="B7543" s="10" t="s">
        <v>4023</v>
      </c>
      <c r="C7543" s="53">
        <v>1.2410000000000001</v>
      </c>
      <c r="D7543" s="53">
        <v>1.2410000000000001</v>
      </c>
      <c r="E7543" s="55">
        <v>0</v>
      </c>
      <c r="F7543" s="53">
        <v>1.2410000000000001</v>
      </c>
      <c r="G7543" s="53">
        <v>1.2410000000000001</v>
      </c>
    </row>
    <row r="7544" spans="1:7" x14ac:dyDescent="0.15">
      <c r="A7544" s="52">
        <v>2073</v>
      </c>
      <c r="B7544" s="11" t="s">
        <v>4024</v>
      </c>
      <c r="C7544" s="52">
        <v>1.0049999999999999</v>
      </c>
      <c r="D7544" s="52">
        <v>1.0469999999999999</v>
      </c>
      <c r="E7544" s="54">
        <v>0</v>
      </c>
      <c r="F7544" s="52">
        <v>1.0049999999999999</v>
      </c>
      <c r="G7544" s="52">
        <v>1.0469999999999999</v>
      </c>
    </row>
    <row r="7545" spans="1:7" x14ac:dyDescent="0.15">
      <c r="A7545" s="53">
        <v>1571</v>
      </c>
      <c r="B7545" s="10" t="s">
        <v>4025</v>
      </c>
      <c r="C7545" s="53">
        <v>1.034</v>
      </c>
      <c r="D7545" s="53">
        <v>1.1339999999999999</v>
      </c>
      <c r="E7545" s="55">
        <v>0</v>
      </c>
      <c r="F7545" s="53">
        <v>1.034</v>
      </c>
      <c r="G7545" s="53">
        <v>1.1339999999999999</v>
      </c>
    </row>
    <row r="7546" spans="1:7" x14ac:dyDescent="0.15">
      <c r="A7546" s="52">
        <v>217024</v>
      </c>
      <c r="B7546" s="11" t="s">
        <v>1259</v>
      </c>
      <c r="C7546" s="52">
        <v>1.0549999999999999</v>
      </c>
      <c r="D7546" s="52">
        <v>1.4079999999999999</v>
      </c>
      <c r="E7546" s="54">
        <v>0</v>
      </c>
      <c r="F7546" s="52">
        <v>1.0549999999999999</v>
      </c>
      <c r="G7546" s="52">
        <v>1.4079999999999999</v>
      </c>
    </row>
    <row r="7547" spans="1:7" ht="30" x14ac:dyDescent="0.15">
      <c r="A7547" s="53">
        <v>1954</v>
      </c>
      <c r="B7547" s="10" t="s">
        <v>1260</v>
      </c>
      <c r="C7547" s="53">
        <v>1.0449999999999999</v>
      </c>
      <c r="D7547" s="53">
        <v>1.0449999999999999</v>
      </c>
      <c r="E7547" s="55">
        <v>0</v>
      </c>
      <c r="F7547" s="53">
        <v>1.0449999999999999</v>
      </c>
      <c r="G7547" s="53">
        <v>1.0449999999999999</v>
      </c>
    </row>
    <row r="7548" spans="1:7" x14ac:dyDescent="0.15">
      <c r="A7548" s="52">
        <v>396</v>
      </c>
      <c r="B7548" s="11" t="s">
        <v>4026</v>
      </c>
      <c r="C7548" s="52">
        <v>1.149</v>
      </c>
      <c r="D7548" s="52">
        <v>1.149</v>
      </c>
      <c r="E7548" s="54">
        <v>0</v>
      </c>
      <c r="F7548" s="52">
        <v>1.149</v>
      </c>
      <c r="G7548" s="52">
        <v>1.149</v>
      </c>
    </row>
    <row r="7549" spans="1:7" x14ac:dyDescent="0.15">
      <c r="A7549" s="53">
        <v>184</v>
      </c>
      <c r="B7549" s="10" t="s">
        <v>4027</v>
      </c>
      <c r="C7549" s="53">
        <v>1.6910000000000001</v>
      </c>
      <c r="D7549" s="53">
        <v>1.6910000000000001</v>
      </c>
      <c r="E7549" s="55">
        <v>0</v>
      </c>
      <c r="F7549" s="53">
        <v>1.6910000000000001</v>
      </c>
      <c r="G7549" s="53">
        <v>1.6910000000000001</v>
      </c>
    </row>
    <row r="7550" spans="1:7" x14ac:dyDescent="0.15">
      <c r="A7550" s="52">
        <v>1845</v>
      </c>
      <c r="B7550" s="11" t="s">
        <v>4028</v>
      </c>
      <c r="C7550" s="52">
        <v>1.083</v>
      </c>
      <c r="D7550" s="52">
        <v>1.083</v>
      </c>
      <c r="E7550" s="54">
        <v>0</v>
      </c>
      <c r="F7550" s="52">
        <v>1.083</v>
      </c>
      <c r="G7550" s="52">
        <v>1.083</v>
      </c>
    </row>
    <row r="7551" spans="1:7" x14ac:dyDescent="0.15">
      <c r="A7551" s="53">
        <v>991</v>
      </c>
      <c r="B7551" s="10" t="s">
        <v>1261</v>
      </c>
      <c r="C7551" s="53">
        <v>1.2589999999999999</v>
      </c>
      <c r="D7551" s="53">
        <v>1.2589999999999999</v>
      </c>
      <c r="E7551" s="55">
        <v>0</v>
      </c>
      <c r="F7551" s="53">
        <v>1.2589999999999999</v>
      </c>
      <c r="G7551" s="53">
        <v>1.2589999999999999</v>
      </c>
    </row>
    <row r="7552" spans="1:7" x14ac:dyDescent="0.15">
      <c r="A7552" s="52">
        <v>50</v>
      </c>
      <c r="B7552" s="11" t="s">
        <v>4029</v>
      </c>
      <c r="C7552" s="52">
        <v>1.0509999999999999</v>
      </c>
      <c r="D7552" s="52">
        <v>1.2230000000000001</v>
      </c>
      <c r="E7552" s="54">
        <v>0</v>
      </c>
      <c r="F7552" s="52">
        <v>1.0509999999999999</v>
      </c>
      <c r="G7552" s="52">
        <v>1.2230000000000001</v>
      </c>
    </row>
    <row r="7553" spans="1:7" x14ac:dyDescent="0.15">
      <c r="A7553" s="53">
        <v>160603</v>
      </c>
      <c r="B7553" s="10" t="s">
        <v>1262</v>
      </c>
      <c r="C7553" s="53">
        <v>1.3129999999999999</v>
      </c>
      <c r="D7553" s="53">
        <v>3.8140000000000001</v>
      </c>
      <c r="E7553" s="55">
        <v>0</v>
      </c>
      <c r="F7553" s="53">
        <v>1.3129999999999999</v>
      </c>
      <c r="G7553" s="53">
        <v>3.8140000000000001</v>
      </c>
    </row>
    <row r="7554" spans="1:7" x14ac:dyDescent="0.15">
      <c r="A7554" s="52">
        <v>859</v>
      </c>
      <c r="B7554" s="11" t="s">
        <v>4030</v>
      </c>
      <c r="C7554" s="52">
        <v>1.056</v>
      </c>
      <c r="D7554" s="52">
        <v>1.056</v>
      </c>
      <c r="E7554" s="54">
        <v>0</v>
      </c>
      <c r="F7554" s="52">
        <v>1.056</v>
      </c>
      <c r="G7554" s="52">
        <v>1.056</v>
      </c>
    </row>
    <row r="7555" spans="1:7" x14ac:dyDescent="0.15">
      <c r="A7555" s="53">
        <v>3853</v>
      </c>
      <c r="B7555" s="10" t="s">
        <v>1263</v>
      </c>
      <c r="C7555" s="53">
        <v>1.0192000000000001</v>
      </c>
      <c r="D7555" s="53">
        <v>1.0371999999999999</v>
      </c>
      <c r="E7555" s="55">
        <v>0</v>
      </c>
      <c r="F7555" s="53">
        <v>1.0192000000000001</v>
      </c>
      <c r="G7555" s="53">
        <v>1.0371999999999999</v>
      </c>
    </row>
    <row r="7556" spans="1:7" x14ac:dyDescent="0.15">
      <c r="A7556" s="52">
        <v>371120</v>
      </c>
      <c r="B7556" s="11" t="s">
        <v>4031</v>
      </c>
      <c r="C7556" s="52">
        <v>1.373</v>
      </c>
      <c r="D7556" s="52">
        <v>1.373</v>
      </c>
      <c r="E7556" s="54">
        <v>0</v>
      </c>
      <c r="F7556" s="52">
        <v>1.373</v>
      </c>
      <c r="G7556" s="52">
        <v>1.373</v>
      </c>
    </row>
    <row r="7557" spans="1:7" x14ac:dyDescent="0.15">
      <c r="A7557" s="53">
        <v>167501</v>
      </c>
      <c r="B7557" s="10" t="s">
        <v>4032</v>
      </c>
      <c r="C7557" s="53">
        <v>1.1140000000000001</v>
      </c>
      <c r="D7557" s="53">
        <v>1.3149999999999999</v>
      </c>
      <c r="E7557" s="55">
        <v>0</v>
      </c>
      <c r="F7557" s="53">
        <v>1.1140000000000001</v>
      </c>
      <c r="G7557" s="53">
        <v>1.3149999999999999</v>
      </c>
    </row>
    <row r="7558" spans="1:7" ht="30" x14ac:dyDescent="0.15">
      <c r="A7558" s="52">
        <v>1899</v>
      </c>
      <c r="B7558" s="11" t="s">
        <v>1264</v>
      </c>
      <c r="C7558" s="52">
        <v>0.77900000000000003</v>
      </c>
      <c r="D7558" s="52">
        <v>0.77900000000000003</v>
      </c>
      <c r="E7558" s="54">
        <v>0</v>
      </c>
      <c r="F7558" s="52">
        <v>0.77900000000000003</v>
      </c>
      <c r="G7558" s="52">
        <v>0.77900000000000003</v>
      </c>
    </row>
    <row r="7559" spans="1:7" x14ac:dyDescent="0.15">
      <c r="A7559" s="53">
        <v>4656</v>
      </c>
      <c r="B7559" s="10" t="s">
        <v>4033</v>
      </c>
      <c r="C7559" s="53">
        <v>1.0035000000000001</v>
      </c>
      <c r="D7559" s="53">
        <v>1.0208999999999999</v>
      </c>
      <c r="E7559" s="55">
        <v>0</v>
      </c>
      <c r="F7559" s="53">
        <v>1.0035000000000001</v>
      </c>
      <c r="G7559" s="53">
        <v>1.0208999999999999</v>
      </c>
    </row>
    <row r="7560" spans="1:7" ht="31" x14ac:dyDescent="0.15">
      <c r="A7560" s="52">
        <v>714</v>
      </c>
      <c r="B7560" s="11" t="s">
        <v>4034</v>
      </c>
      <c r="C7560" s="52">
        <v>1.3320000000000001</v>
      </c>
      <c r="D7560" s="52">
        <v>1.4</v>
      </c>
      <c r="E7560" s="54">
        <v>0</v>
      </c>
      <c r="F7560" s="52">
        <v>1.3320000000000001</v>
      </c>
      <c r="G7560" s="52">
        <v>1.4</v>
      </c>
    </row>
    <row r="7561" spans="1:7" x14ac:dyDescent="0.15">
      <c r="A7561" s="53">
        <v>270</v>
      </c>
      <c r="B7561" s="10" t="s">
        <v>1265</v>
      </c>
      <c r="C7561" s="53">
        <v>1.03</v>
      </c>
      <c r="D7561" s="53">
        <v>1.573</v>
      </c>
      <c r="E7561" s="55">
        <v>0</v>
      </c>
      <c r="F7561" s="53">
        <v>1.03</v>
      </c>
      <c r="G7561" s="53">
        <v>1.573</v>
      </c>
    </row>
    <row r="7562" spans="1:7" x14ac:dyDescent="0.15">
      <c r="A7562" s="52">
        <v>150246</v>
      </c>
      <c r="B7562" s="11" t="s">
        <v>4035</v>
      </c>
      <c r="C7562" s="52">
        <v>1.06</v>
      </c>
      <c r="D7562" s="52">
        <v>0.214</v>
      </c>
      <c r="E7562" s="54">
        <v>0</v>
      </c>
      <c r="F7562" s="52">
        <v>1.06</v>
      </c>
      <c r="G7562" s="52">
        <v>0.214</v>
      </c>
    </row>
    <row r="7563" spans="1:7" x14ac:dyDescent="0.15">
      <c r="A7563" s="53">
        <v>4920</v>
      </c>
      <c r="B7563" s="10" t="s">
        <v>1266</v>
      </c>
      <c r="C7563" s="53">
        <v>1.006</v>
      </c>
      <c r="D7563" s="53">
        <v>1.006</v>
      </c>
      <c r="E7563" s="55">
        <v>0</v>
      </c>
      <c r="F7563" s="53">
        <v>1.006</v>
      </c>
      <c r="G7563" s="53">
        <v>1.006</v>
      </c>
    </row>
    <row r="7564" spans="1:7" x14ac:dyDescent="0.15">
      <c r="A7564" s="52">
        <v>502021</v>
      </c>
      <c r="B7564" s="11" t="s">
        <v>4036</v>
      </c>
      <c r="C7564" s="52">
        <v>1.0049999999999999</v>
      </c>
      <c r="D7564" s="52">
        <v>0</v>
      </c>
      <c r="E7564" s="54">
        <v>0</v>
      </c>
      <c r="F7564" s="52">
        <v>1.0049999999999999</v>
      </c>
      <c r="G7564" s="52">
        <v>0</v>
      </c>
    </row>
    <row r="7565" spans="1:7" ht="31" x14ac:dyDescent="0.15">
      <c r="A7565" s="53">
        <v>511</v>
      </c>
      <c r="B7565" s="10" t="s">
        <v>4037</v>
      </c>
      <c r="C7565" s="53">
        <v>1.752</v>
      </c>
      <c r="D7565" s="53">
        <v>1.752</v>
      </c>
      <c r="E7565" s="55">
        <v>0</v>
      </c>
      <c r="F7565" s="53">
        <v>1.752</v>
      </c>
      <c r="G7565" s="53">
        <v>1.752</v>
      </c>
    </row>
    <row r="7566" spans="1:7" x14ac:dyDescent="0.15">
      <c r="A7566" s="52">
        <v>290009</v>
      </c>
      <c r="B7566" s="11" t="s">
        <v>1267</v>
      </c>
      <c r="C7566" s="52">
        <v>1.141</v>
      </c>
      <c r="D7566" s="52">
        <v>1.4159999999999999</v>
      </c>
      <c r="E7566" s="54">
        <v>0</v>
      </c>
      <c r="F7566" s="52">
        <v>1.141</v>
      </c>
      <c r="G7566" s="52">
        <v>1.4159999999999999</v>
      </c>
    </row>
    <row r="7567" spans="1:7" x14ac:dyDescent="0.15">
      <c r="A7567" s="53">
        <v>200016</v>
      </c>
      <c r="B7567" s="10" t="s">
        <v>1268</v>
      </c>
      <c r="C7567" s="53">
        <v>1.0620000000000001</v>
      </c>
      <c r="D7567" s="53">
        <v>1.6359999999999999</v>
      </c>
      <c r="E7567" s="55">
        <v>0</v>
      </c>
      <c r="F7567" s="53">
        <v>1.0620000000000001</v>
      </c>
      <c r="G7567" s="53">
        <v>1.6359999999999999</v>
      </c>
    </row>
    <row r="7568" spans="1:7" x14ac:dyDescent="0.15">
      <c r="A7568" s="52">
        <v>240012</v>
      </c>
      <c r="B7568" s="11" t="s">
        <v>4038</v>
      </c>
      <c r="C7568" s="52">
        <v>1.1011</v>
      </c>
      <c r="D7568" s="52">
        <v>1.4811000000000001</v>
      </c>
      <c r="E7568" s="54">
        <v>0</v>
      </c>
      <c r="F7568" s="52">
        <v>1.1011</v>
      </c>
      <c r="G7568" s="52">
        <v>1.4811000000000001</v>
      </c>
    </row>
    <row r="7569" spans="1:7" ht="31" x14ac:dyDescent="0.15">
      <c r="A7569" s="53">
        <v>161035</v>
      </c>
      <c r="B7569" s="10" t="s">
        <v>4039</v>
      </c>
      <c r="C7569" s="53">
        <v>0.98899999999999999</v>
      </c>
      <c r="D7569" s="53">
        <v>0.98899999999999999</v>
      </c>
      <c r="E7569" s="55">
        <v>0</v>
      </c>
      <c r="F7569" s="53">
        <v>0.98899999999999999</v>
      </c>
      <c r="G7569" s="53">
        <v>0.98899999999999999</v>
      </c>
    </row>
    <row r="7570" spans="1:7" x14ac:dyDescent="0.15">
      <c r="A7570" s="52">
        <v>3104</v>
      </c>
      <c r="B7570" s="11" t="s">
        <v>1269</v>
      </c>
      <c r="C7570" s="52">
        <v>1.028</v>
      </c>
      <c r="D7570" s="52">
        <v>1.028</v>
      </c>
      <c r="E7570" s="54">
        <v>0</v>
      </c>
      <c r="F7570" s="52">
        <v>1.028</v>
      </c>
      <c r="G7570" s="52">
        <v>1.028</v>
      </c>
    </row>
    <row r="7571" spans="1:7" x14ac:dyDescent="0.15">
      <c r="A7571" s="53">
        <v>519776</v>
      </c>
      <c r="B7571" s="10" t="s">
        <v>4040</v>
      </c>
      <c r="C7571" s="53">
        <v>1.0249999999999999</v>
      </c>
      <c r="D7571" s="53">
        <v>1.0249999999999999</v>
      </c>
      <c r="E7571" s="55">
        <v>0</v>
      </c>
      <c r="F7571" s="53">
        <v>1.0249999999999999</v>
      </c>
      <c r="G7571" s="53">
        <v>1.0249999999999999</v>
      </c>
    </row>
    <row r="7572" spans="1:7" x14ac:dyDescent="0.15">
      <c r="A7572" s="52">
        <v>150092</v>
      </c>
      <c r="B7572" s="11" t="s">
        <v>4041</v>
      </c>
      <c r="C7572" s="52">
        <v>1.002</v>
      </c>
      <c r="D7572" s="52">
        <v>1.3089999999999999</v>
      </c>
      <c r="E7572" s="54">
        <v>0</v>
      </c>
      <c r="F7572" s="52">
        <v>1.002</v>
      </c>
      <c r="G7572" s="52">
        <v>1.3089999999999999</v>
      </c>
    </row>
    <row r="7573" spans="1:7" x14ac:dyDescent="0.15">
      <c r="A7573" s="53">
        <v>2305</v>
      </c>
      <c r="B7573" s="10" t="s">
        <v>1270</v>
      </c>
      <c r="C7573" s="53">
        <v>0.85199999999999998</v>
      </c>
      <c r="D7573" s="53">
        <v>0.85199999999999998</v>
      </c>
      <c r="E7573" s="55">
        <v>0</v>
      </c>
      <c r="F7573" s="53">
        <v>0.85199999999999998</v>
      </c>
      <c r="G7573" s="53">
        <v>0.85199999999999998</v>
      </c>
    </row>
    <row r="7574" spans="1:7" x14ac:dyDescent="0.15">
      <c r="A7574" s="52">
        <v>610003</v>
      </c>
      <c r="B7574" s="11" t="s">
        <v>4042</v>
      </c>
      <c r="C7574" s="52">
        <v>1.093</v>
      </c>
      <c r="D7574" s="52">
        <v>1.5529999999999999</v>
      </c>
      <c r="E7574" s="54">
        <v>0</v>
      </c>
      <c r="F7574" s="52">
        <v>1.093</v>
      </c>
      <c r="G7574" s="52">
        <v>1.5529999999999999</v>
      </c>
    </row>
    <row r="7575" spans="1:7" x14ac:dyDescent="0.15">
      <c r="A7575" s="53">
        <v>1510</v>
      </c>
      <c r="B7575" s="10" t="s">
        <v>4043</v>
      </c>
      <c r="C7575" s="53">
        <v>1.286</v>
      </c>
      <c r="D7575" s="53">
        <v>1.286</v>
      </c>
      <c r="E7575" s="55">
        <v>0</v>
      </c>
      <c r="F7575" s="53">
        <v>1.286</v>
      </c>
      <c r="G7575" s="53">
        <v>1.286</v>
      </c>
    </row>
    <row r="7576" spans="1:7" x14ac:dyDescent="0.15">
      <c r="A7576" s="52">
        <v>171</v>
      </c>
      <c r="B7576" s="11" t="s">
        <v>1271</v>
      </c>
      <c r="C7576" s="52">
        <v>1.5960000000000001</v>
      </c>
      <c r="D7576" s="52">
        <v>1.5960000000000001</v>
      </c>
      <c r="E7576" s="54">
        <v>0</v>
      </c>
      <c r="F7576" s="52">
        <v>1.5960000000000001</v>
      </c>
      <c r="G7576" s="52">
        <v>1.5960000000000001</v>
      </c>
    </row>
    <row r="7577" spans="1:7" ht="31" x14ac:dyDescent="0.15">
      <c r="A7577" s="53">
        <v>3117</v>
      </c>
      <c r="B7577" s="10" t="s">
        <v>4044</v>
      </c>
      <c r="C7577" s="53">
        <v>1.127</v>
      </c>
      <c r="D7577" s="53">
        <v>1.127</v>
      </c>
      <c r="E7577" s="55">
        <v>0</v>
      </c>
      <c r="F7577" s="53">
        <v>1.127</v>
      </c>
      <c r="G7577" s="53">
        <v>1.127</v>
      </c>
    </row>
    <row r="7578" spans="1:7" x14ac:dyDescent="0.15">
      <c r="A7578" s="52">
        <v>150066</v>
      </c>
      <c r="B7578" s="11" t="s">
        <v>4045</v>
      </c>
      <c r="C7578" s="52">
        <v>1.0009999999999999</v>
      </c>
      <c r="D7578" s="52">
        <v>1.2350000000000001</v>
      </c>
      <c r="E7578" s="54">
        <v>0</v>
      </c>
      <c r="F7578" s="52">
        <v>1.0009999999999999</v>
      </c>
      <c r="G7578" s="52">
        <v>1.2350000000000001</v>
      </c>
    </row>
    <row r="7579" spans="1:7" x14ac:dyDescent="0.15">
      <c r="A7579" s="53">
        <v>1745</v>
      </c>
      <c r="B7579" s="10" t="s">
        <v>4046</v>
      </c>
      <c r="C7579" s="53">
        <v>1.0680000000000001</v>
      </c>
      <c r="D7579" s="53">
        <v>1.0680000000000001</v>
      </c>
      <c r="E7579" s="55">
        <v>0</v>
      </c>
      <c r="F7579" s="53">
        <v>1.0680000000000001</v>
      </c>
      <c r="G7579" s="53">
        <v>1.0680000000000001</v>
      </c>
    </row>
    <row r="7580" spans="1:7" x14ac:dyDescent="0.15">
      <c r="A7580" s="52">
        <v>4563</v>
      </c>
      <c r="B7580" s="11" t="s">
        <v>4047</v>
      </c>
      <c r="C7580" s="52">
        <v>1.0306</v>
      </c>
      <c r="D7580" s="52">
        <v>1.0306</v>
      </c>
      <c r="E7580" s="54">
        <v>0</v>
      </c>
      <c r="F7580" s="52">
        <v>1.0306</v>
      </c>
      <c r="G7580" s="52">
        <v>1.0306</v>
      </c>
    </row>
    <row r="7581" spans="1:7" x14ac:dyDescent="0.15">
      <c r="A7581" s="53">
        <v>219</v>
      </c>
      <c r="B7581" s="10" t="s">
        <v>1272</v>
      </c>
      <c r="C7581" s="53">
        <v>1.2230000000000001</v>
      </c>
      <c r="D7581" s="53">
        <v>1.4750000000000001</v>
      </c>
      <c r="E7581" s="55">
        <v>0</v>
      </c>
      <c r="F7581" s="53">
        <v>1.2230000000000001</v>
      </c>
      <c r="G7581" s="53">
        <v>1.4750000000000001</v>
      </c>
    </row>
    <row r="7582" spans="1:7" x14ac:dyDescent="0.15">
      <c r="A7582" s="52">
        <v>571</v>
      </c>
      <c r="B7582" s="11" t="s">
        <v>1273</v>
      </c>
      <c r="C7582" s="52">
        <v>1.327</v>
      </c>
      <c r="D7582" s="52">
        <v>1.327</v>
      </c>
      <c r="E7582" s="54">
        <v>0</v>
      </c>
      <c r="F7582" s="52">
        <v>1.327</v>
      </c>
      <c r="G7582" s="52">
        <v>1.327</v>
      </c>
    </row>
    <row r="7583" spans="1:7" ht="31" x14ac:dyDescent="0.15">
      <c r="A7583" s="53">
        <v>3358</v>
      </c>
      <c r="B7583" s="10" t="s">
        <v>4048</v>
      </c>
      <c r="C7583" s="53">
        <v>0.91259999999999997</v>
      </c>
      <c r="D7583" s="53">
        <v>0.91259999999999997</v>
      </c>
      <c r="E7583" s="55">
        <v>0</v>
      </c>
      <c r="F7583" s="53">
        <v>0.91259999999999997</v>
      </c>
      <c r="G7583" s="53">
        <v>0.91259999999999997</v>
      </c>
    </row>
    <row r="7584" spans="1:7" x14ac:dyDescent="0.15">
      <c r="A7584" s="52">
        <v>2434</v>
      </c>
      <c r="B7584" s="11" t="s">
        <v>4049</v>
      </c>
      <c r="C7584" s="52">
        <v>1.012</v>
      </c>
      <c r="D7584" s="52">
        <v>1.109</v>
      </c>
      <c r="E7584" s="54">
        <v>0</v>
      </c>
      <c r="F7584" s="52">
        <v>1.012</v>
      </c>
      <c r="G7584" s="52">
        <v>1.109</v>
      </c>
    </row>
    <row r="7585" spans="1:7" x14ac:dyDescent="0.15">
      <c r="A7585" s="53">
        <v>1971</v>
      </c>
      <c r="B7585" s="10" t="s">
        <v>4050</v>
      </c>
      <c r="C7585" s="53">
        <v>1.0840000000000001</v>
      </c>
      <c r="D7585" s="53">
        <v>1.0840000000000001</v>
      </c>
      <c r="E7585" s="55">
        <v>0</v>
      </c>
      <c r="F7585" s="53">
        <v>1.0840000000000001</v>
      </c>
      <c r="G7585" s="53">
        <v>1.0840000000000001</v>
      </c>
    </row>
    <row r="7586" spans="1:7" x14ac:dyDescent="0.15">
      <c r="A7586" s="52">
        <v>1943</v>
      </c>
      <c r="B7586" s="11" t="s">
        <v>4051</v>
      </c>
      <c r="C7586" s="52">
        <v>1.1319999999999999</v>
      </c>
      <c r="D7586" s="52">
        <v>1.1319999999999999</v>
      </c>
      <c r="E7586" s="54">
        <v>0</v>
      </c>
      <c r="F7586" s="52">
        <v>1.1319999999999999</v>
      </c>
      <c r="G7586" s="52">
        <v>1.1319999999999999</v>
      </c>
    </row>
    <row r="7587" spans="1:7" x14ac:dyDescent="0.15">
      <c r="A7587" s="53">
        <v>2396</v>
      </c>
      <c r="B7587" s="10" t="s">
        <v>4052</v>
      </c>
      <c r="C7587" s="53">
        <v>0.96799999999999997</v>
      </c>
      <c r="D7587" s="53">
        <v>0.98099999999999998</v>
      </c>
      <c r="E7587" s="55">
        <v>0</v>
      </c>
      <c r="F7587" s="53">
        <v>0.96799999999999997</v>
      </c>
      <c r="G7587" s="53">
        <v>0.98099999999999998</v>
      </c>
    </row>
    <row r="7588" spans="1:7" x14ac:dyDescent="0.15">
      <c r="A7588" s="52">
        <v>2496</v>
      </c>
      <c r="B7588" s="11" t="s">
        <v>4053</v>
      </c>
      <c r="C7588" s="52">
        <v>1.048</v>
      </c>
      <c r="D7588" s="52">
        <v>1.048</v>
      </c>
      <c r="E7588" s="54">
        <v>0</v>
      </c>
      <c r="F7588" s="52">
        <v>1.048</v>
      </c>
      <c r="G7588" s="52">
        <v>1.048</v>
      </c>
    </row>
    <row r="7589" spans="1:7" x14ac:dyDescent="0.15">
      <c r="A7589" s="53">
        <v>1075</v>
      </c>
      <c r="B7589" s="10" t="s">
        <v>1274</v>
      </c>
      <c r="C7589" s="53">
        <v>0.77</v>
      </c>
      <c r="D7589" s="53">
        <v>0.77</v>
      </c>
      <c r="E7589" s="55">
        <v>0</v>
      </c>
      <c r="F7589" s="53">
        <v>0.77</v>
      </c>
      <c r="G7589" s="53">
        <v>0.77</v>
      </c>
    </row>
    <row r="7590" spans="1:7" x14ac:dyDescent="0.15">
      <c r="A7590" s="52">
        <v>4689</v>
      </c>
      <c r="B7590" s="11" t="s">
        <v>1275</v>
      </c>
      <c r="C7590" s="52">
        <v>1.0158</v>
      </c>
      <c r="D7590" s="52">
        <v>1.0158</v>
      </c>
      <c r="E7590" s="54">
        <v>0</v>
      </c>
      <c r="F7590" s="52">
        <v>1.0158</v>
      </c>
      <c r="G7590" s="52">
        <v>1.0158</v>
      </c>
    </row>
    <row r="7591" spans="1:7" x14ac:dyDescent="0.15">
      <c r="A7591" s="53">
        <v>1963</v>
      </c>
      <c r="B7591" s="10" t="s">
        <v>1276</v>
      </c>
      <c r="C7591" s="53">
        <v>1.0469999999999999</v>
      </c>
      <c r="D7591" s="53">
        <v>1.0469999999999999</v>
      </c>
      <c r="E7591" s="55">
        <v>0</v>
      </c>
      <c r="F7591" s="53">
        <v>1.0469999999999999</v>
      </c>
      <c r="G7591" s="53">
        <v>1.0469999999999999</v>
      </c>
    </row>
    <row r="7592" spans="1:7" x14ac:dyDescent="0.15">
      <c r="A7592" s="52">
        <v>1531</v>
      </c>
      <c r="B7592" s="11" t="s">
        <v>1277</v>
      </c>
      <c r="C7592" s="52">
        <v>1.103</v>
      </c>
      <c r="D7592" s="52">
        <v>1.103</v>
      </c>
      <c r="E7592" s="54">
        <v>0</v>
      </c>
      <c r="F7592" s="52">
        <v>1.103</v>
      </c>
      <c r="G7592" s="52">
        <v>1.103</v>
      </c>
    </row>
    <row r="7593" spans="1:7" x14ac:dyDescent="0.15">
      <c r="A7593" s="53">
        <v>5141</v>
      </c>
      <c r="B7593" s="10" t="s">
        <v>4054</v>
      </c>
      <c r="C7593" s="53">
        <v>1.0035000000000001</v>
      </c>
      <c r="D7593" s="53">
        <v>1.0035000000000001</v>
      </c>
      <c r="E7593" s="55">
        <v>0</v>
      </c>
      <c r="F7593" s="53">
        <v>1.0035000000000001</v>
      </c>
      <c r="G7593" s="53">
        <v>1.0035000000000001</v>
      </c>
    </row>
    <row r="7594" spans="1:7" x14ac:dyDescent="0.15">
      <c r="A7594" s="52">
        <v>100032</v>
      </c>
      <c r="B7594" s="11" t="s">
        <v>1278</v>
      </c>
      <c r="C7594" s="52">
        <v>1.2150000000000001</v>
      </c>
      <c r="D7594" s="52">
        <v>2.8250000000000002</v>
      </c>
      <c r="E7594" s="54">
        <v>0</v>
      </c>
      <c r="F7594" s="52">
        <v>1.2150000000000001</v>
      </c>
      <c r="G7594" s="52">
        <v>2.8250000000000002</v>
      </c>
    </row>
    <row r="7595" spans="1:7" x14ac:dyDescent="0.15">
      <c r="A7595" s="53">
        <v>675</v>
      </c>
      <c r="B7595" s="10" t="s">
        <v>4055</v>
      </c>
      <c r="C7595" s="53">
        <v>1.012</v>
      </c>
      <c r="D7595" s="53">
        <v>1.1399999999999999</v>
      </c>
      <c r="E7595" s="55">
        <v>0</v>
      </c>
      <c r="F7595" s="53">
        <v>1.012</v>
      </c>
      <c r="G7595" s="53">
        <v>1.1399999999999999</v>
      </c>
    </row>
    <row r="7596" spans="1:7" x14ac:dyDescent="0.15">
      <c r="A7596" s="52">
        <v>2389</v>
      </c>
      <c r="B7596" s="11" t="s">
        <v>4056</v>
      </c>
      <c r="C7596" s="52">
        <v>1.048</v>
      </c>
      <c r="D7596" s="52">
        <v>1.048</v>
      </c>
      <c r="E7596" s="54">
        <v>0</v>
      </c>
      <c r="F7596" s="52">
        <v>1.048</v>
      </c>
      <c r="G7596" s="52">
        <v>1.048</v>
      </c>
    </row>
    <row r="7597" spans="1:7" x14ac:dyDescent="0.15">
      <c r="A7597" s="53">
        <v>4885</v>
      </c>
      <c r="B7597" s="10" t="s">
        <v>1279</v>
      </c>
      <c r="C7597" s="53">
        <v>1.0082</v>
      </c>
      <c r="D7597" s="53">
        <v>1.0082</v>
      </c>
      <c r="E7597" s="55">
        <v>0</v>
      </c>
      <c r="F7597" s="53">
        <v>1.0082</v>
      </c>
      <c r="G7597" s="53">
        <v>1.0082</v>
      </c>
    </row>
    <row r="7598" spans="1:7" x14ac:dyDescent="0.15">
      <c r="A7598" s="52">
        <v>1334</v>
      </c>
      <c r="B7598" s="11" t="s">
        <v>4057</v>
      </c>
      <c r="C7598" s="52">
        <v>1.1279999999999999</v>
      </c>
      <c r="D7598" s="52">
        <v>1.1279999999999999</v>
      </c>
      <c r="E7598" s="54">
        <v>0</v>
      </c>
      <c r="F7598" s="52">
        <v>1.1279999999999999</v>
      </c>
      <c r="G7598" s="52">
        <v>1.1279999999999999</v>
      </c>
    </row>
    <row r="7599" spans="1:7" x14ac:dyDescent="0.15">
      <c r="A7599" s="53">
        <v>2626</v>
      </c>
      <c r="B7599" s="10" t="s">
        <v>4058</v>
      </c>
      <c r="C7599" s="53">
        <v>1.1319999999999999</v>
      </c>
      <c r="D7599" s="53">
        <v>1.1319999999999999</v>
      </c>
      <c r="E7599" s="55">
        <v>0</v>
      </c>
      <c r="F7599" s="53">
        <v>1.1319999999999999</v>
      </c>
      <c r="G7599" s="53">
        <v>1.1319999999999999</v>
      </c>
    </row>
    <row r="7600" spans="1:7" x14ac:dyDescent="0.15">
      <c r="A7600" s="52">
        <v>2655</v>
      </c>
      <c r="B7600" s="11" t="s">
        <v>1280</v>
      </c>
      <c r="C7600" s="52">
        <v>1.0266999999999999</v>
      </c>
      <c r="D7600" s="52">
        <v>1.0266999999999999</v>
      </c>
      <c r="E7600" s="54">
        <v>0</v>
      </c>
      <c r="F7600" s="52">
        <v>1.0266999999999999</v>
      </c>
      <c r="G7600" s="52">
        <v>1.0266999999999999</v>
      </c>
    </row>
    <row r="7601" spans="1:7" ht="32" x14ac:dyDescent="0.15">
      <c r="A7601" s="53">
        <v>150173</v>
      </c>
      <c r="B7601" s="10" t="s">
        <v>4059</v>
      </c>
      <c r="C7601" s="53">
        <v>1.004</v>
      </c>
      <c r="D7601" s="53">
        <v>1.155</v>
      </c>
      <c r="E7601" s="55">
        <v>0</v>
      </c>
      <c r="F7601" s="53">
        <v>1.004</v>
      </c>
      <c r="G7601" s="53">
        <v>1.155</v>
      </c>
    </row>
    <row r="7602" spans="1:7" x14ac:dyDescent="0.15">
      <c r="A7602" s="52">
        <v>150205</v>
      </c>
      <c r="B7602" s="11" t="s">
        <v>4060</v>
      </c>
      <c r="C7602" s="52">
        <v>1.006</v>
      </c>
      <c r="D7602" s="52">
        <v>1.1579999999999999</v>
      </c>
      <c r="E7602" s="54">
        <v>0</v>
      </c>
      <c r="F7602" s="52">
        <v>1.006</v>
      </c>
      <c r="G7602" s="52">
        <v>1.1579999999999999</v>
      </c>
    </row>
    <row r="7603" spans="1:7" x14ac:dyDescent="0.15">
      <c r="A7603" s="53">
        <v>1204</v>
      </c>
      <c r="B7603" s="10" t="s">
        <v>4061</v>
      </c>
      <c r="C7603" s="53">
        <v>1.256</v>
      </c>
      <c r="D7603" s="53">
        <v>1.256</v>
      </c>
      <c r="E7603" s="55">
        <v>0</v>
      </c>
      <c r="F7603" s="53">
        <v>1.256</v>
      </c>
      <c r="G7603" s="53">
        <v>1.256</v>
      </c>
    </row>
    <row r="7604" spans="1:7" x14ac:dyDescent="0.15">
      <c r="A7604" s="52">
        <v>150241</v>
      </c>
      <c r="B7604" s="11" t="s">
        <v>4062</v>
      </c>
      <c r="C7604" s="52">
        <v>1.004</v>
      </c>
      <c r="D7604" s="52">
        <v>1.1279999999999999</v>
      </c>
      <c r="E7604" s="54">
        <v>0</v>
      </c>
      <c r="F7604" s="52">
        <v>1.004</v>
      </c>
      <c r="G7604" s="52">
        <v>1.1279999999999999</v>
      </c>
    </row>
    <row r="7605" spans="1:7" x14ac:dyDescent="0.15">
      <c r="A7605" s="53">
        <v>2923</v>
      </c>
      <c r="B7605" s="10" t="s">
        <v>4063</v>
      </c>
      <c r="C7605" s="53">
        <v>1.228</v>
      </c>
      <c r="D7605" s="53">
        <v>1.228</v>
      </c>
      <c r="E7605" s="55">
        <v>0</v>
      </c>
      <c r="F7605" s="53">
        <v>1.228</v>
      </c>
      <c r="G7605" s="53">
        <v>1.228</v>
      </c>
    </row>
    <row r="7606" spans="1:7" x14ac:dyDescent="0.15">
      <c r="A7606" s="52">
        <v>2971</v>
      </c>
      <c r="B7606" s="11" t="s">
        <v>4064</v>
      </c>
      <c r="C7606" s="52">
        <v>1.024</v>
      </c>
      <c r="D7606" s="52">
        <v>1.024</v>
      </c>
      <c r="E7606" s="54">
        <v>0</v>
      </c>
      <c r="F7606" s="52">
        <v>1.024</v>
      </c>
      <c r="G7606" s="52">
        <v>1.024</v>
      </c>
    </row>
    <row r="7607" spans="1:7" x14ac:dyDescent="0.15">
      <c r="A7607" s="53">
        <v>1069</v>
      </c>
      <c r="B7607" s="10" t="s">
        <v>1281</v>
      </c>
      <c r="C7607" s="53">
        <v>1.073</v>
      </c>
      <c r="D7607" s="53">
        <v>1.073</v>
      </c>
      <c r="E7607" s="55">
        <v>0</v>
      </c>
      <c r="F7607" s="53">
        <v>1.073</v>
      </c>
      <c r="G7607" s="53">
        <v>1.073</v>
      </c>
    </row>
    <row r="7608" spans="1:7" x14ac:dyDescent="0.15">
      <c r="A7608" s="52">
        <v>150207</v>
      </c>
      <c r="B7608" s="11" t="s">
        <v>4065</v>
      </c>
      <c r="C7608" s="52">
        <v>1.004</v>
      </c>
      <c r="D7608" s="52">
        <v>1.155</v>
      </c>
      <c r="E7608" s="54">
        <v>0</v>
      </c>
      <c r="F7608" s="52">
        <v>1.004</v>
      </c>
      <c r="G7608" s="52">
        <v>1.155</v>
      </c>
    </row>
    <row r="7609" spans="1:7" ht="31" x14ac:dyDescent="0.15">
      <c r="A7609" s="53">
        <v>161232</v>
      </c>
      <c r="B7609" s="10" t="s">
        <v>4066</v>
      </c>
      <c r="C7609" s="53">
        <v>0.82699999999999996</v>
      </c>
      <c r="D7609" s="53">
        <v>0.82699999999999996</v>
      </c>
      <c r="E7609" s="55">
        <v>0</v>
      </c>
      <c r="F7609" s="53">
        <v>0.82699999999999996</v>
      </c>
      <c r="G7609" s="53">
        <v>0.82699999999999996</v>
      </c>
    </row>
    <row r="7610" spans="1:7" x14ac:dyDescent="0.15">
      <c r="A7610" s="52">
        <v>419</v>
      </c>
      <c r="B7610" s="11" t="s">
        <v>4067</v>
      </c>
      <c r="C7610" s="52">
        <v>1.179</v>
      </c>
      <c r="D7610" s="52">
        <v>1.179</v>
      </c>
      <c r="E7610" s="54">
        <v>0</v>
      </c>
      <c r="F7610" s="52">
        <v>1.179</v>
      </c>
      <c r="G7610" s="52">
        <v>1.179</v>
      </c>
    </row>
    <row r="7611" spans="1:7" x14ac:dyDescent="0.15">
      <c r="A7611" s="53">
        <v>4014</v>
      </c>
      <c r="B7611" s="10" t="s">
        <v>4068</v>
      </c>
      <c r="C7611" s="53">
        <v>1.0844</v>
      </c>
      <c r="D7611" s="53">
        <v>1.0844</v>
      </c>
      <c r="E7611" s="55">
        <v>0</v>
      </c>
      <c r="F7611" s="53">
        <v>1.0844</v>
      </c>
      <c r="G7611" s="53">
        <v>1.0844</v>
      </c>
    </row>
    <row r="7612" spans="1:7" x14ac:dyDescent="0.15">
      <c r="A7612" s="52">
        <v>92</v>
      </c>
      <c r="B7612" s="11" t="s">
        <v>4069</v>
      </c>
      <c r="C7612" s="52">
        <v>1.0009999999999999</v>
      </c>
      <c r="D7612" s="52">
        <v>1.1919999999999999</v>
      </c>
      <c r="E7612" s="54">
        <v>0</v>
      </c>
      <c r="F7612" s="52">
        <v>1.0009999999999999</v>
      </c>
      <c r="G7612" s="52">
        <v>1.1919999999999999</v>
      </c>
    </row>
    <row r="7613" spans="1:7" x14ac:dyDescent="0.15">
      <c r="A7613" s="53">
        <v>2481</v>
      </c>
      <c r="B7613" s="10" t="s">
        <v>1282</v>
      </c>
      <c r="C7613" s="53">
        <v>1.0329999999999999</v>
      </c>
      <c r="D7613" s="53">
        <v>1.0329999999999999</v>
      </c>
      <c r="E7613" s="55">
        <v>0</v>
      </c>
      <c r="F7613" s="53">
        <v>1.0329999999999999</v>
      </c>
      <c r="G7613" s="53">
        <v>1.0329999999999999</v>
      </c>
    </row>
    <row r="7614" spans="1:7" x14ac:dyDescent="0.15">
      <c r="A7614" s="52">
        <v>202019</v>
      </c>
      <c r="B7614" s="11" t="s">
        <v>1283</v>
      </c>
      <c r="C7614" s="52">
        <v>1.623</v>
      </c>
      <c r="D7614" s="52">
        <v>1.643</v>
      </c>
      <c r="E7614" s="54">
        <v>0</v>
      </c>
      <c r="F7614" s="52">
        <v>1.623</v>
      </c>
      <c r="G7614" s="52">
        <v>1.643</v>
      </c>
    </row>
    <row r="7615" spans="1:7" x14ac:dyDescent="0.15">
      <c r="A7615" s="53">
        <v>2312</v>
      </c>
      <c r="B7615" s="10" t="s">
        <v>4070</v>
      </c>
      <c r="C7615" s="53">
        <v>1.103</v>
      </c>
      <c r="D7615" s="53">
        <v>1.103</v>
      </c>
      <c r="E7615" s="55">
        <v>0</v>
      </c>
      <c r="F7615" s="53">
        <v>1.103</v>
      </c>
      <c r="G7615" s="53">
        <v>1.103</v>
      </c>
    </row>
    <row r="7616" spans="1:7" x14ac:dyDescent="0.15">
      <c r="A7616" s="52">
        <v>890</v>
      </c>
      <c r="B7616" s="11" t="s">
        <v>4071</v>
      </c>
      <c r="C7616" s="52">
        <v>1.012</v>
      </c>
      <c r="D7616" s="52">
        <v>1.0569999999999999</v>
      </c>
      <c r="E7616" s="54">
        <v>0</v>
      </c>
      <c r="F7616" s="52">
        <v>1.012</v>
      </c>
      <c r="G7616" s="52">
        <v>1.0569999999999999</v>
      </c>
    </row>
    <row r="7617" spans="1:7" x14ac:dyDescent="0.15">
      <c r="A7617" s="53">
        <v>2033</v>
      </c>
      <c r="B7617" s="10" t="s">
        <v>4072</v>
      </c>
      <c r="C7617" s="53">
        <v>1.03</v>
      </c>
      <c r="D7617" s="53">
        <v>1.03</v>
      </c>
      <c r="E7617" s="55">
        <v>0</v>
      </c>
      <c r="F7617" s="53">
        <v>1.03</v>
      </c>
      <c r="G7617" s="53">
        <v>1.03</v>
      </c>
    </row>
    <row r="7618" spans="1:7" x14ac:dyDescent="0.15">
      <c r="A7618" s="52">
        <v>3187</v>
      </c>
      <c r="B7618" s="11" t="s">
        <v>1284</v>
      </c>
      <c r="C7618" s="52">
        <v>1.069</v>
      </c>
      <c r="D7618" s="52">
        <v>1.069</v>
      </c>
      <c r="E7618" s="54">
        <v>0</v>
      </c>
      <c r="F7618" s="52">
        <v>1.069</v>
      </c>
      <c r="G7618" s="52">
        <v>1.069</v>
      </c>
    </row>
    <row r="7619" spans="1:7" ht="31" x14ac:dyDescent="0.15">
      <c r="A7619" s="53">
        <v>3088</v>
      </c>
      <c r="B7619" s="10" t="s">
        <v>4073</v>
      </c>
      <c r="C7619" s="53">
        <v>0.97099999999999997</v>
      </c>
      <c r="D7619" s="53">
        <v>0.97099999999999997</v>
      </c>
      <c r="E7619" s="55">
        <v>0</v>
      </c>
      <c r="F7619" s="53">
        <v>0.97099999999999997</v>
      </c>
      <c r="G7619" s="53">
        <v>0.97099999999999997</v>
      </c>
    </row>
    <row r="7620" spans="1:7" x14ac:dyDescent="0.15">
      <c r="A7620" s="52">
        <v>306</v>
      </c>
      <c r="B7620" s="11" t="s">
        <v>1285</v>
      </c>
      <c r="C7620" s="52">
        <v>1.18</v>
      </c>
      <c r="D7620" s="52">
        <v>1.296</v>
      </c>
      <c r="E7620" s="54">
        <v>0</v>
      </c>
      <c r="F7620" s="52">
        <v>1.18</v>
      </c>
      <c r="G7620" s="52">
        <v>1.296</v>
      </c>
    </row>
    <row r="7621" spans="1:7" x14ac:dyDescent="0.15">
      <c r="A7621" s="53">
        <v>2548</v>
      </c>
      <c r="B7621" s="10" t="s">
        <v>1286</v>
      </c>
      <c r="C7621" s="53">
        <v>1.03</v>
      </c>
      <c r="D7621" s="53">
        <v>1.0620000000000001</v>
      </c>
      <c r="E7621" s="55">
        <v>0</v>
      </c>
      <c r="F7621" s="53">
        <v>1.03</v>
      </c>
      <c r="G7621" s="53">
        <v>1.0620000000000001</v>
      </c>
    </row>
    <row r="7622" spans="1:7" x14ac:dyDescent="0.15">
      <c r="A7622" s="52">
        <v>160618</v>
      </c>
      <c r="B7622" s="11" t="s">
        <v>4074</v>
      </c>
      <c r="C7622" s="52">
        <v>1.1519999999999999</v>
      </c>
      <c r="D7622" s="52">
        <v>1.5169999999999999</v>
      </c>
      <c r="E7622" s="54">
        <v>0</v>
      </c>
      <c r="F7622" s="52">
        <v>1.1519999999999999</v>
      </c>
      <c r="G7622" s="52">
        <v>1.5169999999999999</v>
      </c>
    </row>
    <row r="7623" spans="1:7" x14ac:dyDescent="0.15">
      <c r="A7623" s="53">
        <v>1213</v>
      </c>
      <c r="B7623" s="10" t="s">
        <v>4075</v>
      </c>
      <c r="C7623" s="53">
        <v>1.0069999999999999</v>
      </c>
      <c r="D7623" s="53">
        <v>1.0149999999999999</v>
      </c>
      <c r="E7623" s="55">
        <v>0</v>
      </c>
      <c r="F7623" s="53">
        <v>1.0069999999999999</v>
      </c>
      <c r="G7623" s="53">
        <v>1.0149999999999999</v>
      </c>
    </row>
    <row r="7624" spans="1:7" x14ac:dyDescent="0.15">
      <c r="A7624" s="52">
        <v>1906</v>
      </c>
      <c r="B7624" s="11" t="s">
        <v>1287</v>
      </c>
      <c r="C7624" s="52">
        <v>1.0089999999999999</v>
      </c>
      <c r="D7624" s="52">
        <v>1.0409999999999999</v>
      </c>
      <c r="E7624" s="54">
        <v>0</v>
      </c>
      <c r="F7624" s="52">
        <v>1.0089999999999999</v>
      </c>
      <c r="G7624" s="52">
        <v>1.0409999999999999</v>
      </c>
    </row>
    <row r="7625" spans="1:7" x14ac:dyDescent="0.15">
      <c r="A7625" s="53">
        <v>582002</v>
      </c>
      <c r="B7625" s="10" t="s">
        <v>4076</v>
      </c>
      <c r="C7625" s="53">
        <v>1.07</v>
      </c>
      <c r="D7625" s="53">
        <v>1.41</v>
      </c>
      <c r="E7625" s="55">
        <v>0</v>
      </c>
      <c r="F7625" s="53">
        <v>1.07</v>
      </c>
      <c r="G7625" s="53">
        <v>1.41</v>
      </c>
    </row>
    <row r="7626" spans="1:7" ht="31" x14ac:dyDescent="0.15">
      <c r="A7626" s="52">
        <v>1415</v>
      </c>
      <c r="B7626" s="11" t="s">
        <v>4077</v>
      </c>
      <c r="C7626" s="52">
        <v>0.93600000000000005</v>
      </c>
      <c r="D7626" s="52">
        <v>0.93600000000000005</v>
      </c>
      <c r="E7626" s="54">
        <v>0</v>
      </c>
      <c r="F7626" s="52">
        <v>0.93600000000000005</v>
      </c>
      <c r="G7626" s="52">
        <v>0.93600000000000005</v>
      </c>
    </row>
    <row r="7627" spans="1:7" ht="31" x14ac:dyDescent="0.15">
      <c r="A7627" s="53">
        <v>150169</v>
      </c>
      <c r="B7627" s="10" t="s">
        <v>4078</v>
      </c>
      <c r="C7627" s="53">
        <v>1.002</v>
      </c>
      <c r="D7627" s="53">
        <v>1.002</v>
      </c>
      <c r="E7627" s="55">
        <v>0</v>
      </c>
      <c r="F7627" s="53">
        <v>1.002</v>
      </c>
      <c r="G7627" s="53">
        <v>1.002</v>
      </c>
    </row>
    <row r="7628" spans="1:7" x14ac:dyDescent="0.15">
      <c r="A7628" s="52">
        <v>107</v>
      </c>
      <c r="B7628" s="11" t="s">
        <v>4079</v>
      </c>
      <c r="C7628" s="52">
        <v>1.0469999999999999</v>
      </c>
      <c r="D7628" s="52">
        <v>1.345</v>
      </c>
      <c r="E7628" s="54">
        <v>0</v>
      </c>
      <c r="F7628" s="52">
        <v>1.0469999999999999</v>
      </c>
      <c r="G7628" s="52">
        <v>1.345</v>
      </c>
    </row>
    <row r="7629" spans="1:7" x14ac:dyDescent="0.15">
      <c r="A7629" s="53">
        <v>4264</v>
      </c>
      <c r="B7629" s="10" t="s">
        <v>1288</v>
      </c>
      <c r="C7629" s="53">
        <v>1.0182</v>
      </c>
      <c r="D7629" s="53">
        <v>1.0182</v>
      </c>
      <c r="E7629" s="55">
        <v>0</v>
      </c>
      <c r="F7629" s="53">
        <v>1.0182</v>
      </c>
      <c r="G7629" s="53">
        <v>1.0182</v>
      </c>
    </row>
    <row r="7630" spans="1:7" x14ac:dyDescent="0.15">
      <c r="A7630" s="52">
        <v>200113</v>
      </c>
      <c r="B7630" s="11" t="s">
        <v>4080</v>
      </c>
      <c r="C7630" s="52">
        <v>1.28</v>
      </c>
      <c r="D7630" s="52">
        <v>1.47</v>
      </c>
      <c r="E7630" s="54">
        <v>0</v>
      </c>
      <c r="F7630" s="52">
        <v>1.28</v>
      </c>
      <c r="G7630" s="52">
        <v>1.47</v>
      </c>
    </row>
    <row r="7631" spans="1:7" x14ac:dyDescent="0.15">
      <c r="A7631" s="53">
        <v>519723</v>
      </c>
      <c r="B7631" s="10" t="s">
        <v>4081</v>
      </c>
      <c r="C7631" s="53">
        <v>1.0389999999999999</v>
      </c>
      <c r="D7631" s="53">
        <v>1.2290000000000001</v>
      </c>
      <c r="E7631" s="55">
        <v>0</v>
      </c>
      <c r="F7631" s="53">
        <v>1.0389999999999999</v>
      </c>
      <c r="G7631" s="53">
        <v>1.2290000000000001</v>
      </c>
    </row>
    <row r="7632" spans="1:7" x14ac:dyDescent="0.15">
      <c r="A7632" s="52">
        <v>2296</v>
      </c>
      <c r="B7632" s="11" t="s">
        <v>1289</v>
      </c>
      <c r="C7632" s="52">
        <v>1.0840000000000001</v>
      </c>
      <c r="D7632" s="52">
        <v>1.0840000000000001</v>
      </c>
      <c r="E7632" s="54">
        <v>0</v>
      </c>
      <c r="F7632" s="52">
        <v>1.0840000000000001</v>
      </c>
      <c r="G7632" s="52">
        <v>1.0840000000000001</v>
      </c>
    </row>
    <row r="7633" spans="1:7" x14ac:dyDescent="0.15">
      <c r="A7633" s="53">
        <v>240003</v>
      </c>
      <c r="B7633" s="10" t="s">
        <v>1290</v>
      </c>
      <c r="C7633" s="53">
        <v>1.3715999999999999</v>
      </c>
      <c r="D7633" s="53">
        <v>2.0215999999999998</v>
      </c>
      <c r="E7633" s="55">
        <v>0</v>
      </c>
      <c r="F7633" s="53">
        <v>1.3715999999999999</v>
      </c>
      <c r="G7633" s="53">
        <v>2.0215999999999998</v>
      </c>
    </row>
    <row r="7634" spans="1:7" x14ac:dyDescent="0.15">
      <c r="A7634" s="52">
        <v>519748</v>
      </c>
      <c r="B7634" s="11" t="s">
        <v>4082</v>
      </c>
      <c r="C7634" s="52">
        <v>1.0249999999999999</v>
      </c>
      <c r="D7634" s="52">
        <v>1.157</v>
      </c>
      <c r="E7634" s="54">
        <v>0</v>
      </c>
      <c r="F7634" s="52">
        <v>1.0249999999999999</v>
      </c>
      <c r="G7634" s="52">
        <v>1.157</v>
      </c>
    </row>
    <row r="7635" spans="1:7" x14ac:dyDescent="0.15">
      <c r="A7635" s="53">
        <v>2743</v>
      </c>
      <c r="B7635" s="10" t="s">
        <v>4083</v>
      </c>
      <c r="C7635" s="53">
        <v>1.036</v>
      </c>
      <c r="D7635" s="53">
        <v>1.036</v>
      </c>
      <c r="E7635" s="55">
        <v>0</v>
      </c>
      <c r="F7635" s="53">
        <v>1.036</v>
      </c>
      <c r="G7635" s="53">
        <v>1.036</v>
      </c>
    </row>
    <row r="7636" spans="1:7" x14ac:dyDescent="0.15">
      <c r="A7636" s="52">
        <v>1212</v>
      </c>
      <c r="B7636" s="11" t="s">
        <v>4084</v>
      </c>
      <c r="C7636" s="52">
        <v>1.0129999999999999</v>
      </c>
      <c r="D7636" s="52">
        <v>1.022</v>
      </c>
      <c r="E7636" s="54">
        <v>0</v>
      </c>
      <c r="F7636" s="52">
        <v>1.0129999999999999</v>
      </c>
      <c r="G7636" s="52">
        <v>1.022</v>
      </c>
    </row>
    <row r="7637" spans="1:7" x14ac:dyDescent="0.15">
      <c r="A7637" s="53">
        <v>150219</v>
      </c>
      <c r="B7637" s="10" t="s">
        <v>4085</v>
      </c>
      <c r="C7637" s="53">
        <v>1.0029999999999999</v>
      </c>
      <c r="D7637" s="53">
        <v>1.173</v>
      </c>
      <c r="E7637" s="55">
        <v>0</v>
      </c>
      <c r="F7637" s="53">
        <v>1.0029999999999999</v>
      </c>
      <c r="G7637" s="53">
        <v>1.173</v>
      </c>
    </row>
    <row r="7638" spans="1:7" x14ac:dyDescent="0.15">
      <c r="A7638" s="52">
        <v>3840</v>
      </c>
      <c r="B7638" s="11" t="s">
        <v>4086</v>
      </c>
      <c r="C7638" s="52">
        <v>1.1415</v>
      </c>
      <c r="D7638" s="52">
        <v>1.1415</v>
      </c>
      <c r="E7638" s="54">
        <v>0</v>
      </c>
      <c r="F7638" s="52">
        <v>1.1415</v>
      </c>
      <c r="G7638" s="52">
        <v>1.1415</v>
      </c>
    </row>
    <row r="7639" spans="1:7" x14ac:dyDescent="0.15">
      <c r="A7639" s="53">
        <v>3547</v>
      </c>
      <c r="B7639" s="10" t="s">
        <v>1291</v>
      </c>
      <c r="C7639" s="53">
        <v>1.04</v>
      </c>
      <c r="D7639" s="53">
        <v>1.04</v>
      </c>
      <c r="E7639" s="55">
        <v>0</v>
      </c>
      <c r="F7639" s="53">
        <v>1.04</v>
      </c>
      <c r="G7639" s="53">
        <v>1.04</v>
      </c>
    </row>
    <row r="7640" spans="1:7" x14ac:dyDescent="0.15">
      <c r="A7640" s="52">
        <v>1807</v>
      </c>
      <c r="B7640" s="11" t="s">
        <v>4087</v>
      </c>
      <c r="C7640" s="52">
        <v>1.016</v>
      </c>
      <c r="D7640" s="52">
        <v>1.016</v>
      </c>
      <c r="E7640" s="54">
        <v>0</v>
      </c>
      <c r="F7640" s="52">
        <v>1.016</v>
      </c>
      <c r="G7640" s="52">
        <v>1.016</v>
      </c>
    </row>
    <row r="7641" spans="1:7" x14ac:dyDescent="0.15">
      <c r="A7641" s="53">
        <v>3306</v>
      </c>
      <c r="B7641" s="10" t="s">
        <v>4088</v>
      </c>
      <c r="C7641" s="53">
        <v>1.0222</v>
      </c>
      <c r="D7641" s="53">
        <v>1.0222</v>
      </c>
      <c r="E7641" s="55">
        <v>0</v>
      </c>
      <c r="F7641" s="53">
        <v>1.0222</v>
      </c>
      <c r="G7641" s="53">
        <v>1.0222</v>
      </c>
    </row>
    <row r="7642" spans="1:7" x14ac:dyDescent="0.15">
      <c r="A7642" s="52">
        <v>2700</v>
      </c>
      <c r="B7642" s="11" t="s">
        <v>4089</v>
      </c>
      <c r="C7642" s="52">
        <v>1.1085</v>
      </c>
      <c r="D7642" s="52">
        <v>1.1085</v>
      </c>
      <c r="E7642" s="54">
        <v>0</v>
      </c>
      <c r="F7642" s="52">
        <v>1.1085</v>
      </c>
      <c r="G7642" s="52">
        <v>1.1085</v>
      </c>
    </row>
    <row r="7643" spans="1:7" x14ac:dyDescent="0.15">
      <c r="A7643" s="53">
        <v>128112</v>
      </c>
      <c r="B7643" s="10" t="s">
        <v>4090</v>
      </c>
      <c r="C7643" s="53">
        <v>1.3240000000000001</v>
      </c>
      <c r="D7643" s="53">
        <v>1.63</v>
      </c>
      <c r="E7643" s="55">
        <v>0</v>
      </c>
      <c r="F7643" s="53">
        <v>1.3240000000000001</v>
      </c>
      <c r="G7643" s="53">
        <v>1.63</v>
      </c>
    </row>
    <row r="7644" spans="1:7" x14ac:dyDescent="0.15">
      <c r="A7644" s="52">
        <v>1225</v>
      </c>
      <c r="B7644" s="11" t="s">
        <v>1292</v>
      </c>
      <c r="C7644" s="52">
        <v>0.626</v>
      </c>
      <c r="D7644" s="52">
        <v>0.626</v>
      </c>
      <c r="E7644" s="54">
        <v>0</v>
      </c>
      <c r="F7644" s="52">
        <v>0.626</v>
      </c>
      <c r="G7644" s="52">
        <v>0.626</v>
      </c>
    </row>
    <row r="7645" spans="1:7" x14ac:dyDescent="0.15">
      <c r="A7645" s="53">
        <v>3013</v>
      </c>
      <c r="B7645" s="10" t="s">
        <v>4091</v>
      </c>
      <c r="C7645" s="53">
        <v>1.006</v>
      </c>
      <c r="D7645" s="53">
        <v>1.034</v>
      </c>
      <c r="E7645" s="55">
        <v>0</v>
      </c>
      <c r="F7645" s="53">
        <v>1.006</v>
      </c>
      <c r="G7645" s="53">
        <v>1.034</v>
      </c>
    </row>
    <row r="7646" spans="1:7" x14ac:dyDescent="0.15">
      <c r="A7646" s="52">
        <v>2840</v>
      </c>
      <c r="B7646" s="11" t="s">
        <v>4092</v>
      </c>
      <c r="C7646" s="52">
        <v>1.071</v>
      </c>
      <c r="D7646" s="52">
        <v>1.071</v>
      </c>
      <c r="E7646" s="54">
        <v>0</v>
      </c>
      <c r="F7646" s="52">
        <v>1.071</v>
      </c>
      <c r="G7646" s="52">
        <v>1.071</v>
      </c>
    </row>
    <row r="7647" spans="1:7" x14ac:dyDescent="0.15">
      <c r="A7647" s="53">
        <v>400016</v>
      </c>
      <c r="B7647" s="10" t="s">
        <v>1293</v>
      </c>
      <c r="C7647" s="53">
        <v>1.0430999999999999</v>
      </c>
      <c r="D7647" s="53">
        <v>1.3230999999999999</v>
      </c>
      <c r="E7647" s="55">
        <v>0</v>
      </c>
      <c r="F7647" s="53">
        <v>1.0430999999999999</v>
      </c>
      <c r="G7647" s="53">
        <v>1.3230999999999999</v>
      </c>
    </row>
    <row r="7648" spans="1:7" x14ac:dyDescent="0.15">
      <c r="A7648" s="52">
        <v>58</v>
      </c>
      <c r="B7648" s="11" t="s">
        <v>1294</v>
      </c>
      <c r="C7648" s="52">
        <v>1.0047999999999999</v>
      </c>
      <c r="D7648" s="52">
        <v>1.1772</v>
      </c>
      <c r="E7648" s="54">
        <v>0</v>
      </c>
      <c r="F7648" s="52">
        <v>1.0047999999999999</v>
      </c>
      <c r="G7648" s="52">
        <v>1.1772</v>
      </c>
    </row>
    <row r="7649" spans="1:7" x14ac:dyDescent="0.15">
      <c r="A7649" s="53">
        <v>2609</v>
      </c>
      <c r="B7649" s="10" t="s">
        <v>4093</v>
      </c>
      <c r="C7649" s="53">
        <v>1.0289999999999999</v>
      </c>
      <c r="D7649" s="53">
        <v>1.0289999999999999</v>
      </c>
      <c r="E7649" s="55">
        <v>0</v>
      </c>
      <c r="F7649" s="53">
        <v>1.0289999999999999</v>
      </c>
      <c r="G7649" s="53">
        <v>1.0289999999999999</v>
      </c>
    </row>
    <row r="7650" spans="1:7" x14ac:dyDescent="0.15">
      <c r="A7650" s="52">
        <v>2698</v>
      </c>
      <c r="B7650" s="11" t="s">
        <v>1295</v>
      </c>
      <c r="C7650" s="52">
        <v>1.0109999999999999</v>
      </c>
      <c r="D7650" s="52">
        <v>1.0369999999999999</v>
      </c>
      <c r="E7650" s="54">
        <v>0</v>
      </c>
      <c r="F7650" s="52">
        <v>1.0109999999999999</v>
      </c>
      <c r="G7650" s="52">
        <v>1.0369999999999999</v>
      </c>
    </row>
    <row r="7651" spans="1:7" x14ac:dyDescent="0.15">
      <c r="A7651" s="53">
        <v>519051</v>
      </c>
      <c r="B7651" s="10" t="s">
        <v>4094</v>
      </c>
      <c r="C7651" s="53">
        <v>1.76</v>
      </c>
      <c r="D7651" s="53">
        <v>1.76</v>
      </c>
      <c r="E7651" s="55">
        <v>0</v>
      </c>
      <c r="F7651" s="53">
        <v>1.76</v>
      </c>
      <c r="G7651" s="53">
        <v>1.76</v>
      </c>
    </row>
    <row r="7652" spans="1:7" ht="32" x14ac:dyDescent="0.15">
      <c r="A7652" s="52">
        <v>160523</v>
      </c>
      <c r="B7652" s="11" t="s">
        <v>4095</v>
      </c>
      <c r="C7652" s="52">
        <v>0.97399999999999998</v>
      </c>
      <c r="D7652" s="52">
        <v>1.02</v>
      </c>
      <c r="E7652" s="54">
        <v>0</v>
      </c>
      <c r="F7652" s="52">
        <v>0.97399999999999998</v>
      </c>
      <c r="G7652" s="52">
        <v>1.02</v>
      </c>
    </row>
    <row r="7653" spans="1:7" x14ac:dyDescent="0.15">
      <c r="A7653" s="53">
        <v>2128</v>
      </c>
      <c r="B7653" s="10" t="s">
        <v>1296</v>
      </c>
      <c r="C7653" s="53">
        <v>1.004</v>
      </c>
      <c r="D7653" s="53">
        <v>1.024</v>
      </c>
      <c r="E7653" s="55">
        <v>0</v>
      </c>
      <c r="F7653" s="53">
        <v>1.004</v>
      </c>
      <c r="G7653" s="53">
        <v>1.024</v>
      </c>
    </row>
    <row r="7654" spans="1:7" x14ac:dyDescent="0.15">
      <c r="A7654" s="52">
        <v>150274</v>
      </c>
      <c r="B7654" s="11" t="s">
        <v>4096</v>
      </c>
      <c r="C7654" s="52">
        <v>0.65500000000000003</v>
      </c>
      <c r="D7654" s="52">
        <v>0.18</v>
      </c>
      <c r="E7654" s="54">
        <v>0</v>
      </c>
      <c r="F7654" s="52">
        <v>0.65500000000000003</v>
      </c>
      <c r="G7654" s="52">
        <v>0.18</v>
      </c>
    </row>
    <row r="7655" spans="1:7" x14ac:dyDescent="0.15">
      <c r="A7655" s="53">
        <v>3371</v>
      </c>
      <c r="B7655" s="10" t="s">
        <v>4097</v>
      </c>
      <c r="C7655" s="53">
        <v>1.0886</v>
      </c>
      <c r="D7655" s="53">
        <v>1.0886</v>
      </c>
      <c r="E7655" s="55">
        <v>0</v>
      </c>
      <c r="F7655" s="53">
        <v>1.0886</v>
      </c>
      <c r="G7655" s="53">
        <v>1.0886</v>
      </c>
    </row>
    <row r="7656" spans="1:7" x14ac:dyDescent="0.15">
      <c r="A7656" s="52">
        <v>80008</v>
      </c>
      <c r="B7656" s="11" t="s">
        <v>4098</v>
      </c>
      <c r="C7656" s="52">
        <v>2.1619999999999999</v>
      </c>
      <c r="D7656" s="52">
        <v>2.2120000000000002</v>
      </c>
      <c r="E7656" s="54">
        <v>0</v>
      </c>
      <c r="F7656" s="52">
        <v>2.1619999999999999</v>
      </c>
      <c r="G7656" s="52">
        <v>2.2120000000000002</v>
      </c>
    </row>
    <row r="7657" spans="1:7" x14ac:dyDescent="0.15">
      <c r="A7657" s="53">
        <v>3212</v>
      </c>
      <c r="B7657" s="10" t="s">
        <v>4099</v>
      </c>
      <c r="C7657" s="53">
        <v>1.0329999999999999</v>
      </c>
      <c r="D7657" s="53">
        <v>1.0329999999999999</v>
      </c>
      <c r="E7657" s="55">
        <v>0</v>
      </c>
      <c r="F7657" s="53">
        <v>1.0329999999999999</v>
      </c>
      <c r="G7657" s="53">
        <v>1.0329999999999999</v>
      </c>
    </row>
    <row r="7658" spans="1:7" x14ac:dyDescent="0.15">
      <c r="A7658" s="52">
        <v>160636</v>
      </c>
      <c r="B7658" s="11" t="s">
        <v>1297</v>
      </c>
      <c r="C7658" s="52">
        <v>1.0349999999999999</v>
      </c>
      <c r="D7658" s="52">
        <v>0.65800000000000003</v>
      </c>
      <c r="E7658" s="54">
        <v>0</v>
      </c>
      <c r="F7658" s="52">
        <v>1.0349999999999999</v>
      </c>
      <c r="G7658" s="52">
        <v>0.65800000000000003</v>
      </c>
    </row>
    <row r="7659" spans="1:7" x14ac:dyDescent="0.15">
      <c r="A7659" s="53">
        <v>2453</v>
      </c>
      <c r="B7659" s="10" t="s">
        <v>4100</v>
      </c>
      <c r="C7659" s="53">
        <v>1.0349999999999999</v>
      </c>
      <c r="D7659" s="53">
        <v>1.0349999999999999</v>
      </c>
      <c r="E7659" s="55">
        <v>0</v>
      </c>
      <c r="F7659" s="53">
        <v>1.0349999999999999</v>
      </c>
      <c r="G7659" s="53">
        <v>1.0349999999999999</v>
      </c>
    </row>
    <row r="7660" spans="1:7" x14ac:dyDescent="0.15">
      <c r="A7660" s="52">
        <v>150047</v>
      </c>
      <c r="B7660" s="11" t="s">
        <v>4101</v>
      </c>
      <c r="C7660" s="52">
        <v>1.0029999999999999</v>
      </c>
      <c r="D7660" s="52">
        <v>1.415</v>
      </c>
      <c r="E7660" s="54">
        <v>0</v>
      </c>
      <c r="F7660" s="52">
        <v>1.0029999999999999</v>
      </c>
      <c r="G7660" s="52">
        <v>1.415</v>
      </c>
    </row>
    <row r="7661" spans="1:7" x14ac:dyDescent="0.15">
      <c r="A7661" s="53">
        <v>2074</v>
      </c>
      <c r="B7661" s="10" t="s">
        <v>4102</v>
      </c>
      <c r="C7661" s="53">
        <v>1.004</v>
      </c>
      <c r="D7661" s="53">
        <v>1.042</v>
      </c>
      <c r="E7661" s="55">
        <v>0</v>
      </c>
      <c r="F7661" s="53">
        <v>1.004</v>
      </c>
      <c r="G7661" s="53">
        <v>1.042</v>
      </c>
    </row>
    <row r="7662" spans="1:7" x14ac:dyDescent="0.15">
      <c r="A7662" s="52">
        <v>162712</v>
      </c>
      <c r="B7662" s="11" t="s">
        <v>4103</v>
      </c>
      <c r="C7662" s="52">
        <v>1.431</v>
      </c>
      <c r="D7662" s="52">
        <v>1.6950000000000001</v>
      </c>
      <c r="E7662" s="54">
        <v>0</v>
      </c>
      <c r="F7662" s="52">
        <v>1.431</v>
      </c>
      <c r="G7662" s="52">
        <v>1.6950000000000001</v>
      </c>
    </row>
    <row r="7663" spans="1:7" x14ac:dyDescent="0.15">
      <c r="A7663" s="53">
        <v>727</v>
      </c>
      <c r="B7663" s="10" t="s">
        <v>1298</v>
      </c>
      <c r="C7663" s="53">
        <v>1.0229999999999999</v>
      </c>
      <c r="D7663" s="53">
        <v>1.0229999999999999</v>
      </c>
      <c r="E7663" s="55">
        <v>0</v>
      </c>
      <c r="F7663" s="53">
        <v>1.0229999999999999</v>
      </c>
      <c r="G7663" s="53">
        <v>1.0229999999999999</v>
      </c>
    </row>
    <row r="7664" spans="1:7" x14ac:dyDescent="0.15">
      <c r="A7664" s="52">
        <v>2222</v>
      </c>
      <c r="B7664" s="11" t="s">
        <v>1299</v>
      </c>
      <c r="C7664" s="52">
        <v>1.141</v>
      </c>
      <c r="D7664" s="52">
        <v>1.141</v>
      </c>
      <c r="E7664" s="54">
        <v>0</v>
      </c>
      <c r="F7664" s="52">
        <v>1.141</v>
      </c>
      <c r="G7664" s="52">
        <v>1.141</v>
      </c>
    </row>
    <row r="7665" spans="1:7" x14ac:dyDescent="0.15">
      <c r="A7665" s="53">
        <v>617</v>
      </c>
      <c r="B7665" s="10" t="s">
        <v>4104</v>
      </c>
      <c r="C7665" s="53">
        <v>1.367</v>
      </c>
      <c r="D7665" s="53">
        <v>1.367</v>
      </c>
      <c r="E7665" s="55">
        <v>0</v>
      </c>
      <c r="F7665" s="53">
        <v>1.367</v>
      </c>
      <c r="G7665" s="53">
        <v>1.367</v>
      </c>
    </row>
    <row r="7666" spans="1:7" x14ac:dyDescent="0.15">
      <c r="A7666" s="52">
        <v>236</v>
      </c>
      <c r="B7666" s="11" t="s">
        <v>4105</v>
      </c>
      <c r="C7666" s="52">
        <v>1.5169999999999999</v>
      </c>
      <c r="D7666" s="52">
        <v>1.5169999999999999</v>
      </c>
      <c r="E7666" s="54">
        <v>0</v>
      </c>
      <c r="F7666" s="52">
        <v>1.5169999999999999</v>
      </c>
      <c r="G7666" s="52">
        <v>1.5169999999999999</v>
      </c>
    </row>
    <row r="7667" spans="1:7" x14ac:dyDescent="0.15">
      <c r="A7667" s="53">
        <v>202107</v>
      </c>
      <c r="B7667" s="10" t="s">
        <v>4106</v>
      </c>
      <c r="C7667" s="53">
        <v>1.3</v>
      </c>
      <c r="D7667" s="53">
        <v>1.48</v>
      </c>
      <c r="E7667" s="55">
        <v>0</v>
      </c>
      <c r="F7667" s="53">
        <v>1.3</v>
      </c>
      <c r="G7667" s="53">
        <v>1.48</v>
      </c>
    </row>
    <row r="7668" spans="1:7" ht="31" x14ac:dyDescent="0.15">
      <c r="A7668" s="52">
        <v>2047</v>
      </c>
      <c r="B7668" s="11" t="s">
        <v>4107</v>
      </c>
      <c r="C7668" s="52">
        <v>1.079</v>
      </c>
      <c r="D7668" s="52">
        <v>1.079</v>
      </c>
      <c r="E7668" s="54">
        <v>0</v>
      </c>
      <c r="F7668" s="52">
        <v>1.079</v>
      </c>
      <c r="G7668" s="52">
        <v>1.079</v>
      </c>
    </row>
    <row r="7669" spans="1:7" x14ac:dyDescent="0.15">
      <c r="A7669" s="53">
        <v>2364</v>
      </c>
      <c r="B7669" s="10" t="s">
        <v>4108</v>
      </c>
      <c r="C7669" s="53">
        <v>1.0289999999999999</v>
      </c>
      <c r="D7669" s="53">
        <v>1.0289999999999999</v>
      </c>
      <c r="E7669" s="55">
        <v>0</v>
      </c>
      <c r="F7669" s="53">
        <v>1.0289999999999999</v>
      </c>
      <c r="G7669" s="53">
        <v>1.0289999999999999</v>
      </c>
    </row>
    <row r="7670" spans="1:7" x14ac:dyDescent="0.15">
      <c r="A7670" s="52">
        <v>52</v>
      </c>
      <c r="B7670" s="11" t="s">
        <v>4109</v>
      </c>
      <c r="C7670" s="52">
        <v>1.0489999999999999</v>
      </c>
      <c r="D7670" s="52">
        <v>1.2070000000000001</v>
      </c>
      <c r="E7670" s="54">
        <v>0</v>
      </c>
      <c r="F7670" s="52">
        <v>1.0489999999999999</v>
      </c>
      <c r="G7670" s="52">
        <v>1.2070000000000001</v>
      </c>
    </row>
    <row r="7671" spans="1:7" ht="31" x14ac:dyDescent="0.15">
      <c r="A7671" s="53">
        <v>1362</v>
      </c>
      <c r="B7671" s="10" t="s">
        <v>4110</v>
      </c>
      <c r="C7671" s="53">
        <v>1.2649999999999999</v>
      </c>
      <c r="D7671" s="53">
        <v>1.2649999999999999</v>
      </c>
      <c r="E7671" s="55">
        <v>0</v>
      </c>
      <c r="F7671" s="53">
        <v>1.2649999999999999</v>
      </c>
      <c r="G7671" s="53">
        <v>1.2649999999999999</v>
      </c>
    </row>
    <row r="7672" spans="1:7" x14ac:dyDescent="0.15">
      <c r="A7672" s="52">
        <v>2607</v>
      </c>
      <c r="B7672" s="11" t="s">
        <v>1300</v>
      </c>
      <c r="C7672" s="52">
        <v>1.0329999999999999</v>
      </c>
      <c r="D7672" s="52">
        <v>1.0329999999999999</v>
      </c>
      <c r="E7672" s="54">
        <v>0</v>
      </c>
      <c r="F7672" s="52">
        <v>1.0329999999999999</v>
      </c>
      <c r="G7672" s="52">
        <v>1.0329999999999999</v>
      </c>
    </row>
    <row r="7673" spans="1:7" x14ac:dyDescent="0.15">
      <c r="A7673" s="53">
        <v>4544</v>
      </c>
      <c r="B7673" s="10" t="s">
        <v>1301</v>
      </c>
      <c r="C7673" s="53">
        <v>1.0158</v>
      </c>
      <c r="D7673" s="53">
        <v>1.0158</v>
      </c>
      <c r="E7673" s="55">
        <v>0</v>
      </c>
      <c r="F7673" s="53">
        <v>1.0158</v>
      </c>
      <c r="G7673" s="53">
        <v>1.0158</v>
      </c>
    </row>
    <row r="7674" spans="1:7" x14ac:dyDescent="0.15">
      <c r="A7674" s="52">
        <v>40020</v>
      </c>
      <c r="B7674" s="11" t="s">
        <v>1302</v>
      </c>
      <c r="C7674" s="52">
        <v>1.2909999999999999</v>
      </c>
      <c r="D7674" s="52">
        <v>1.7909999999999999</v>
      </c>
      <c r="E7674" s="54">
        <v>0</v>
      </c>
      <c r="F7674" s="52">
        <v>1.2909999999999999</v>
      </c>
      <c r="G7674" s="52">
        <v>1.7909999999999999</v>
      </c>
    </row>
    <row r="7675" spans="1:7" ht="31" x14ac:dyDescent="0.15">
      <c r="A7675" s="53">
        <v>1273</v>
      </c>
      <c r="B7675" s="10" t="s">
        <v>4111</v>
      </c>
      <c r="C7675" s="53">
        <v>1.1100000000000001</v>
      </c>
      <c r="D7675" s="53">
        <v>1.1100000000000001</v>
      </c>
      <c r="E7675" s="55">
        <v>0</v>
      </c>
      <c r="F7675" s="53">
        <v>1.1100000000000001</v>
      </c>
      <c r="G7675" s="53">
        <v>1.1100000000000001</v>
      </c>
    </row>
    <row r="7676" spans="1:7" x14ac:dyDescent="0.15">
      <c r="A7676" s="52">
        <v>90019</v>
      </c>
      <c r="B7676" s="11" t="s">
        <v>1303</v>
      </c>
      <c r="C7676" s="52">
        <v>1.002</v>
      </c>
      <c r="D7676" s="52">
        <v>1.341</v>
      </c>
      <c r="E7676" s="54">
        <v>0</v>
      </c>
      <c r="F7676" s="52">
        <v>1.002</v>
      </c>
      <c r="G7676" s="52">
        <v>1.341</v>
      </c>
    </row>
    <row r="7677" spans="1:7" x14ac:dyDescent="0.15">
      <c r="A7677" s="53">
        <v>737</v>
      </c>
      <c r="B7677" s="10" t="s">
        <v>4112</v>
      </c>
      <c r="C7677" s="53">
        <v>1.0589999999999999</v>
      </c>
      <c r="D7677" s="53">
        <v>1.117</v>
      </c>
      <c r="E7677" s="55">
        <v>0</v>
      </c>
      <c r="F7677" s="53">
        <v>1.0589999999999999</v>
      </c>
      <c r="G7677" s="53">
        <v>1.117</v>
      </c>
    </row>
    <row r="7678" spans="1:7" x14ac:dyDescent="0.15">
      <c r="A7678" s="52">
        <v>435</v>
      </c>
      <c r="B7678" s="11" t="s">
        <v>4113</v>
      </c>
      <c r="C7678" s="52">
        <v>1.1100000000000001</v>
      </c>
      <c r="D7678" s="52">
        <v>1.4419999999999999</v>
      </c>
      <c r="E7678" s="54">
        <v>0</v>
      </c>
      <c r="F7678" s="52">
        <v>1.1100000000000001</v>
      </c>
      <c r="G7678" s="52">
        <v>1.4419999999999999</v>
      </c>
    </row>
    <row r="7679" spans="1:7" x14ac:dyDescent="0.15">
      <c r="A7679" s="53">
        <v>320008</v>
      </c>
      <c r="B7679" s="10" t="s">
        <v>4114</v>
      </c>
      <c r="C7679" s="53">
        <v>1.3540000000000001</v>
      </c>
      <c r="D7679" s="53">
        <v>1.5189999999999999</v>
      </c>
      <c r="E7679" s="55">
        <v>0</v>
      </c>
      <c r="F7679" s="53">
        <v>1.3540000000000001</v>
      </c>
      <c r="G7679" s="53">
        <v>1.5189999999999999</v>
      </c>
    </row>
    <row r="7680" spans="1:7" x14ac:dyDescent="0.15">
      <c r="A7680" s="52">
        <v>2279</v>
      </c>
      <c r="B7680" s="11" t="s">
        <v>1304</v>
      </c>
      <c r="C7680" s="52">
        <v>1.0249999999999999</v>
      </c>
      <c r="D7680" s="52">
        <v>1.038</v>
      </c>
      <c r="E7680" s="54">
        <v>0</v>
      </c>
      <c r="F7680" s="52">
        <v>1.0249999999999999</v>
      </c>
      <c r="G7680" s="52">
        <v>1.038</v>
      </c>
    </row>
    <row r="7681" spans="1:7" x14ac:dyDescent="0.15">
      <c r="A7681" s="53">
        <v>2795</v>
      </c>
      <c r="B7681" s="10" t="s">
        <v>1305</v>
      </c>
      <c r="C7681" s="53">
        <v>0.99399999999999999</v>
      </c>
      <c r="D7681" s="53">
        <v>0.99399999999999999</v>
      </c>
      <c r="E7681" s="55">
        <v>0</v>
      </c>
      <c r="F7681" s="53">
        <v>0.99399999999999999</v>
      </c>
      <c r="G7681" s="53">
        <v>0.99399999999999999</v>
      </c>
    </row>
    <row r="7682" spans="1:7" x14ac:dyDescent="0.15">
      <c r="A7682" s="52">
        <v>150245</v>
      </c>
      <c r="B7682" s="11" t="s">
        <v>4115</v>
      </c>
      <c r="C7682" s="52">
        <v>1.01</v>
      </c>
      <c r="D7682" s="52">
        <v>1.121</v>
      </c>
      <c r="E7682" s="54">
        <v>0</v>
      </c>
      <c r="F7682" s="52">
        <v>1.01</v>
      </c>
      <c r="G7682" s="52">
        <v>1.121</v>
      </c>
    </row>
    <row r="7683" spans="1:7" x14ac:dyDescent="0.15">
      <c r="A7683" s="53">
        <v>3551</v>
      </c>
      <c r="B7683" s="10" t="s">
        <v>1306</v>
      </c>
      <c r="C7683" s="53">
        <v>1.0027999999999999</v>
      </c>
      <c r="D7683" s="53">
        <v>1.0342</v>
      </c>
      <c r="E7683" s="55">
        <v>0</v>
      </c>
      <c r="F7683" s="53">
        <v>1.0027999999999999</v>
      </c>
      <c r="G7683" s="53">
        <v>1.0342</v>
      </c>
    </row>
    <row r="7684" spans="1:7" ht="31" x14ac:dyDescent="0.15">
      <c r="A7684" s="52">
        <v>519325</v>
      </c>
      <c r="B7684" s="11" t="s">
        <v>4116</v>
      </c>
      <c r="C7684" s="52">
        <v>1.008</v>
      </c>
      <c r="D7684" s="52">
        <v>1.0329999999999999</v>
      </c>
      <c r="E7684" s="54">
        <v>0</v>
      </c>
      <c r="F7684" s="52">
        <v>1.008</v>
      </c>
      <c r="G7684" s="52">
        <v>1.0329999999999999</v>
      </c>
    </row>
    <row r="7685" spans="1:7" x14ac:dyDescent="0.15">
      <c r="A7685" s="53">
        <v>1296</v>
      </c>
      <c r="B7685" s="10" t="s">
        <v>1307</v>
      </c>
      <c r="C7685" s="53">
        <v>1.133</v>
      </c>
      <c r="D7685" s="53">
        <v>1.133</v>
      </c>
      <c r="E7685" s="55">
        <v>0</v>
      </c>
      <c r="F7685" s="53">
        <v>1.133</v>
      </c>
      <c r="G7685" s="53">
        <v>1.133</v>
      </c>
    </row>
    <row r="7686" spans="1:7" x14ac:dyDescent="0.15">
      <c r="A7686" s="52">
        <v>519735</v>
      </c>
      <c r="B7686" s="11" t="s">
        <v>4117</v>
      </c>
      <c r="C7686" s="52">
        <v>0.995</v>
      </c>
      <c r="D7686" s="52">
        <v>1.1919999999999999</v>
      </c>
      <c r="E7686" s="54">
        <v>0</v>
      </c>
      <c r="F7686" s="52">
        <v>0.995</v>
      </c>
      <c r="G7686" s="52">
        <v>1.1919999999999999</v>
      </c>
    </row>
    <row r="7687" spans="1:7" x14ac:dyDescent="0.15">
      <c r="A7687" s="53">
        <v>164206</v>
      </c>
      <c r="B7687" s="10" t="s">
        <v>4118</v>
      </c>
      <c r="C7687" s="53">
        <v>1.0580000000000001</v>
      </c>
      <c r="D7687" s="53">
        <v>1.5509999999999999</v>
      </c>
      <c r="E7687" s="55">
        <v>0</v>
      </c>
      <c r="F7687" s="53">
        <v>1.0580000000000001</v>
      </c>
      <c r="G7687" s="53">
        <v>1.5509999999999999</v>
      </c>
    </row>
    <row r="7688" spans="1:7" x14ac:dyDescent="0.15">
      <c r="A7688" s="52">
        <v>519762</v>
      </c>
      <c r="B7688" s="11" t="s">
        <v>4119</v>
      </c>
      <c r="C7688" s="52">
        <v>1.0109999999999999</v>
      </c>
      <c r="D7688" s="52">
        <v>1.0109999999999999</v>
      </c>
      <c r="E7688" s="54">
        <v>0</v>
      </c>
      <c r="F7688" s="52">
        <v>1.0109999999999999</v>
      </c>
      <c r="G7688" s="52">
        <v>1.0109999999999999</v>
      </c>
    </row>
    <row r="7689" spans="1:7" x14ac:dyDescent="0.15">
      <c r="A7689" s="53">
        <v>161030</v>
      </c>
      <c r="B7689" s="10" t="s">
        <v>1308</v>
      </c>
      <c r="C7689" s="53">
        <v>0.873</v>
      </c>
      <c r="D7689" s="53">
        <v>0.57799999999999996</v>
      </c>
      <c r="E7689" s="55">
        <v>0</v>
      </c>
      <c r="F7689" s="53">
        <v>0.873</v>
      </c>
      <c r="G7689" s="53">
        <v>0.57799999999999996</v>
      </c>
    </row>
    <row r="7690" spans="1:7" x14ac:dyDescent="0.15">
      <c r="A7690" s="52">
        <v>2544</v>
      </c>
      <c r="B7690" s="11" t="s">
        <v>4120</v>
      </c>
      <c r="C7690" s="52">
        <v>1.026</v>
      </c>
      <c r="D7690" s="52">
        <v>1.026</v>
      </c>
      <c r="E7690" s="54">
        <v>0</v>
      </c>
      <c r="F7690" s="52">
        <v>1.026</v>
      </c>
      <c r="G7690" s="52">
        <v>1.026</v>
      </c>
    </row>
    <row r="7691" spans="1:7" x14ac:dyDescent="0.15">
      <c r="A7691" s="53">
        <v>1873</v>
      </c>
      <c r="B7691" s="10" t="s">
        <v>4121</v>
      </c>
      <c r="C7691" s="53">
        <v>1.004</v>
      </c>
      <c r="D7691" s="53">
        <v>0</v>
      </c>
      <c r="E7691" s="55">
        <v>0</v>
      </c>
      <c r="F7691" s="53">
        <v>1.004</v>
      </c>
      <c r="G7691" s="53">
        <v>1.0720000000000001</v>
      </c>
    </row>
    <row r="7692" spans="1:7" x14ac:dyDescent="0.15">
      <c r="A7692" s="52">
        <v>2229</v>
      </c>
      <c r="B7692" s="11" t="s">
        <v>1309</v>
      </c>
      <c r="C7692" s="52">
        <v>1.2350000000000001</v>
      </c>
      <c r="D7692" s="52">
        <v>1.2350000000000001</v>
      </c>
      <c r="E7692" s="54">
        <v>0</v>
      </c>
      <c r="F7692" s="52">
        <v>1.2350000000000001</v>
      </c>
      <c r="G7692" s="52">
        <v>1.2350000000000001</v>
      </c>
    </row>
    <row r="7693" spans="1:7" x14ac:dyDescent="0.15">
      <c r="A7693" s="53">
        <v>32</v>
      </c>
      <c r="B7693" s="10" t="s">
        <v>4122</v>
      </c>
      <c r="C7693" s="53">
        <v>1.2370000000000001</v>
      </c>
      <c r="D7693" s="53">
        <v>1.2370000000000001</v>
      </c>
      <c r="E7693" s="55">
        <v>0</v>
      </c>
      <c r="F7693" s="53">
        <v>1.2370000000000001</v>
      </c>
      <c r="G7693" s="53">
        <v>1.2370000000000001</v>
      </c>
    </row>
    <row r="7694" spans="1:7" x14ac:dyDescent="0.15">
      <c r="A7694" s="52">
        <v>3195</v>
      </c>
      <c r="B7694" s="11" t="s">
        <v>4123</v>
      </c>
      <c r="C7694" s="52">
        <v>1.0203</v>
      </c>
      <c r="D7694" s="52">
        <v>1.0347</v>
      </c>
      <c r="E7694" s="54">
        <v>0</v>
      </c>
      <c r="F7694" s="52">
        <v>1.0203</v>
      </c>
      <c r="G7694" s="52">
        <v>1.0347</v>
      </c>
    </row>
    <row r="7695" spans="1:7" x14ac:dyDescent="0.15">
      <c r="A7695" s="53">
        <v>1803</v>
      </c>
      <c r="B7695" s="10" t="s">
        <v>4124</v>
      </c>
      <c r="C7695" s="53">
        <v>1.0349999999999999</v>
      </c>
      <c r="D7695" s="53">
        <v>1.085</v>
      </c>
      <c r="E7695" s="55">
        <v>0</v>
      </c>
      <c r="F7695" s="53">
        <v>1.0349999999999999</v>
      </c>
      <c r="G7695" s="53">
        <v>1.085</v>
      </c>
    </row>
    <row r="7696" spans="1:7" x14ac:dyDescent="0.15">
      <c r="A7696" s="52">
        <v>380006</v>
      </c>
      <c r="B7696" s="11" t="s">
        <v>4125</v>
      </c>
      <c r="C7696" s="52">
        <v>1.0289999999999999</v>
      </c>
      <c r="D7696" s="52">
        <v>1.2210000000000001</v>
      </c>
      <c r="E7696" s="54">
        <v>0</v>
      </c>
      <c r="F7696" s="52">
        <v>1.0289999999999999</v>
      </c>
      <c r="G7696" s="52">
        <v>1.2210000000000001</v>
      </c>
    </row>
    <row r="7697" spans="1:7" x14ac:dyDescent="0.15">
      <c r="A7697" s="53">
        <v>84</v>
      </c>
      <c r="B7697" s="10" t="s">
        <v>4126</v>
      </c>
      <c r="C7697" s="53">
        <v>1.139</v>
      </c>
      <c r="D7697" s="53">
        <v>1.175</v>
      </c>
      <c r="E7697" s="55">
        <v>0</v>
      </c>
      <c r="F7697" s="53">
        <v>1.139</v>
      </c>
      <c r="G7697" s="53">
        <v>1.175</v>
      </c>
    </row>
    <row r="7698" spans="1:7" x14ac:dyDescent="0.15">
      <c r="A7698" s="52">
        <v>519672</v>
      </c>
      <c r="B7698" s="11" t="s">
        <v>1310</v>
      </c>
      <c r="C7698" s="52">
        <v>2.4009999999999998</v>
      </c>
      <c r="D7698" s="52">
        <v>2.4009999999999998</v>
      </c>
      <c r="E7698" s="54">
        <v>0</v>
      </c>
      <c r="F7698" s="52">
        <v>2.4009999999999998</v>
      </c>
      <c r="G7698" s="52">
        <v>2.4009999999999998</v>
      </c>
    </row>
    <row r="7699" spans="1:7" x14ac:dyDescent="0.15">
      <c r="A7699" s="53">
        <v>590010</v>
      </c>
      <c r="B7699" s="10" t="s">
        <v>4127</v>
      </c>
      <c r="C7699" s="53">
        <v>1.0840000000000001</v>
      </c>
      <c r="D7699" s="53">
        <v>1.333</v>
      </c>
      <c r="E7699" s="55">
        <v>0</v>
      </c>
      <c r="F7699" s="53">
        <v>1.0840000000000001</v>
      </c>
      <c r="G7699" s="53">
        <v>1.333</v>
      </c>
    </row>
    <row r="7700" spans="1:7" x14ac:dyDescent="0.15">
      <c r="A7700" s="52">
        <v>465</v>
      </c>
      <c r="B7700" s="11" t="s">
        <v>1311</v>
      </c>
      <c r="C7700" s="52">
        <v>1.01</v>
      </c>
      <c r="D7700" s="52">
        <v>1.2190000000000001</v>
      </c>
      <c r="E7700" s="54">
        <v>0</v>
      </c>
      <c r="F7700" s="52">
        <v>1.01</v>
      </c>
      <c r="G7700" s="52">
        <v>1.2190000000000001</v>
      </c>
    </row>
    <row r="7701" spans="1:7" x14ac:dyDescent="0.15">
      <c r="A7701" s="53">
        <v>2558</v>
      </c>
      <c r="B7701" s="10" t="s">
        <v>4128</v>
      </c>
      <c r="C7701" s="53">
        <v>1.0620000000000001</v>
      </c>
      <c r="D7701" s="53">
        <v>1.0620000000000001</v>
      </c>
      <c r="E7701" s="55">
        <v>0</v>
      </c>
      <c r="F7701" s="53">
        <v>1.0620000000000001</v>
      </c>
      <c r="G7701" s="53">
        <v>1.0620000000000001</v>
      </c>
    </row>
    <row r="7702" spans="1:7" x14ac:dyDescent="0.15">
      <c r="A7702" s="52">
        <v>2039</v>
      </c>
      <c r="B7702" s="11" t="s">
        <v>4129</v>
      </c>
      <c r="C7702" s="52">
        <v>1.119</v>
      </c>
      <c r="D7702" s="52">
        <v>1.135</v>
      </c>
      <c r="E7702" s="54">
        <v>0</v>
      </c>
      <c r="F7702" s="52">
        <v>1.119</v>
      </c>
      <c r="G7702" s="52">
        <v>1.135</v>
      </c>
    </row>
    <row r="7703" spans="1:7" x14ac:dyDescent="0.15">
      <c r="A7703" s="53">
        <v>2674</v>
      </c>
      <c r="B7703" s="10" t="s">
        <v>4130</v>
      </c>
      <c r="C7703" s="53">
        <v>0.96499999999999997</v>
      </c>
      <c r="D7703" s="53">
        <v>0.96499999999999997</v>
      </c>
      <c r="E7703" s="55">
        <v>0</v>
      </c>
      <c r="F7703" s="53">
        <v>0.96499999999999997</v>
      </c>
      <c r="G7703" s="53">
        <v>0.96499999999999997</v>
      </c>
    </row>
    <row r="7704" spans="1:7" x14ac:dyDescent="0.15">
      <c r="A7704" s="52">
        <v>2495</v>
      </c>
      <c r="B7704" s="11" t="s">
        <v>4131</v>
      </c>
      <c r="C7704" s="52">
        <v>1.0469999999999999</v>
      </c>
      <c r="D7704" s="52">
        <v>1.0469999999999999</v>
      </c>
      <c r="E7704" s="54">
        <v>0</v>
      </c>
      <c r="F7704" s="52">
        <v>1.0469999999999999</v>
      </c>
      <c r="G7704" s="52">
        <v>1.0469999999999999</v>
      </c>
    </row>
    <row r="7705" spans="1:7" x14ac:dyDescent="0.15">
      <c r="A7705" s="53">
        <v>502014</v>
      </c>
      <c r="B7705" s="10" t="s">
        <v>4132</v>
      </c>
      <c r="C7705" s="53">
        <v>1.0069999999999999</v>
      </c>
      <c r="D7705" s="53">
        <v>0</v>
      </c>
      <c r="E7705" s="55">
        <v>0</v>
      </c>
      <c r="F7705" s="53">
        <v>1.0069999999999999</v>
      </c>
      <c r="G7705" s="53">
        <v>0</v>
      </c>
    </row>
    <row r="7706" spans="1:7" x14ac:dyDescent="0.15">
      <c r="A7706" s="52">
        <v>673060</v>
      </c>
      <c r="B7706" s="11" t="s">
        <v>1312</v>
      </c>
      <c r="C7706" s="52">
        <v>0.96199999999999997</v>
      </c>
      <c r="D7706" s="52">
        <v>0.96199999999999997</v>
      </c>
      <c r="E7706" s="54">
        <v>0</v>
      </c>
      <c r="F7706" s="52">
        <v>0.96199999999999997</v>
      </c>
      <c r="G7706" s="52">
        <v>0.96199999999999997</v>
      </c>
    </row>
    <row r="7707" spans="1:7" x14ac:dyDescent="0.15">
      <c r="A7707" s="53">
        <v>2530</v>
      </c>
      <c r="B7707" s="10" t="s">
        <v>4133</v>
      </c>
      <c r="C7707" s="53">
        <v>1.04</v>
      </c>
      <c r="D7707" s="53">
        <v>1.04</v>
      </c>
      <c r="E7707" s="55">
        <v>0</v>
      </c>
      <c r="F7707" s="53">
        <v>1.04</v>
      </c>
      <c r="G7707" s="53">
        <v>1.04</v>
      </c>
    </row>
    <row r="7708" spans="1:7" x14ac:dyDescent="0.15">
      <c r="A7708" s="52">
        <v>2608</v>
      </c>
      <c r="B7708" s="11" t="s">
        <v>4134</v>
      </c>
      <c r="C7708" s="52">
        <v>1.014</v>
      </c>
      <c r="D7708" s="52">
        <v>1.014</v>
      </c>
      <c r="E7708" s="54">
        <v>0</v>
      </c>
      <c r="F7708" s="52">
        <v>1.014</v>
      </c>
      <c r="G7708" s="52">
        <v>1.014</v>
      </c>
    </row>
    <row r="7709" spans="1:7" x14ac:dyDescent="0.15">
      <c r="A7709" s="53">
        <v>2940</v>
      </c>
      <c r="B7709" s="10" t="s">
        <v>1313</v>
      </c>
      <c r="C7709" s="53">
        <v>1.0099</v>
      </c>
      <c r="D7709" s="53">
        <v>1.0099</v>
      </c>
      <c r="E7709" s="55">
        <v>0</v>
      </c>
      <c r="F7709" s="53">
        <v>1.0099</v>
      </c>
      <c r="G7709" s="53">
        <v>1.0099</v>
      </c>
    </row>
    <row r="7710" spans="1:7" x14ac:dyDescent="0.15">
      <c r="A7710" s="52">
        <v>2354</v>
      </c>
      <c r="B7710" s="11" t="s">
        <v>1314</v>
      </c>
      <c r="C7710" s="52">
        <v>1.0025999999999999</v>
      </c>
      <c r="D7710" s="52">
        <v>1.0446</v>
      </c>
      <c r="E7710" s="54">
        <v>0</v>
      </c>
      <c r="F7710" s="52">
        <v>1.0025999999999999</v>
      </c>
      <c r="G7710" s="52">
        <v>1.0446</v>
      </c>
    </row>
    <row r="7711" spans="1:7" x14ac:dyDescent="0.15">
      <c r="A7711" s="53">
        <v>623</v>
      </c>
      <c r="B7711" s="10" t="s">
        <v>4135</v>
      </c>
      <c r="C7711" s="53">
        <v>1.0049999999999999</v>
      </c>
      <c r="D7711" s="53">
        <v>1.1599999999999999</v>
      </c>
      <c r="E7711" s="55">
        <v>0</v>
      </c>
      <c r="F7711" s="53">
        <v>1.0049999999999999</v>
      </c>
      <c r="G7711" s="53">
        <v>1.1599999999999999</v>
      </c>
    </row>
    <row r="7712" spans="1:7" x14ac:dyDescent="0.15">
      <c r="A7712" s="52">
        <v>531021</v>
      </c>
      <c r="B7712" s="11" t="s">
        <v>4136</v>
      </c>
      <c r="C7712" s="52">
        <v>1.202</v>
      </c>
      <c r="D7712" s="52">
        <v>1.202</v>
      </c>
      <c r="E7712" s="54">
        <v>0</v>
      </c>
      <c r="F7712" s="52">
        <v>1.202</v>
      </c>
      <c r="G7712" s="52">
        <v>1.202</v>
      </c>
    </row>
    <row r="7713" spans="1:7" x14ac:dyDescent="0.15">
      <c r="A7713" s="53">
        <v>2117</v>
      </c>
      <c r="B7713" s="10" t="s">
        <v>4137</v>
      </c>
      <c r="C7713" s="53">
        <v>1.04</v>
      </c>
      <c r="D7713" s="53">
        <v>1.18</v>
      </c>
      <c r="E7713" s="55">
        <v>0</v>
      </c>
      <c r="F7713" s="53">
        <v>1.04</v>
      </c>
      <c r="G7713" s="53">
        <v>1.18</v>
      </c>
    </row>
    <row r="7714" spans="1:7" x14ac:dyDescent="0.15">
      <c r="A7714" s="52">
        <v>2727</v>
      </c>
      <c r="B7714" s="11" t="s">
        <v>4138</v>
      </c>
      <c r="C7714" s="52">
        <v>1.101</v>
      </c>
      <c r="D7714" s="52">
        <v>1.1060000000000001</v>
      </c>
      <c r="E7714" s="54">
        <v>0</v>
      </c>
      <c r="F7714" s="52">
        <v>1.101</v>
      </c>
      <c r="G7714" s="52">
        <v>1.1060000000000001</v>
      </c>
    </row>
    <row r="7715" spans="1:7" x14ac:dyDescent="0.15">
      <c r="A7715" s="53">
        <v>2776</v>
      </c>
      <c r="B7715" s="10" t="s">
        <v>4139</v>
      </c>
      <c r="C7715" s="53">
        <v>1.028</v>
      </c>
      <c r="D7715" s="53">
        <v>1.028</v>
      </c>
      <c r="E7715" s="55">
        <v>0</v>
      </c>
      <c r="F7715" s="53">
        <v>1.028</v>
      </c>
      <c r="G7715" s="53">
        <v>1.028</v>
      </c>
    </row>
    <row r="7716" spans="1:7" x14ac:dyDescent="0.15">
      <c r="A7716" s="52">
        <v>2777</v>
      </c>
      <c r="B7716" s="11" t="s">
        <v>4140</v>
      </c>
      <c r="C7716" s="52">
        <v>1.014</v>
      </c>
      <c r="D7716" s="52">
        <v>1.014</v>
      </c>
      <c r="E7716" s="54">
        <v>0</v>
      </c>
      <c r="F7716" s="52">
        <v>1.014</v>
      </c>
      <c r="G7716" s="52">
        <v>1.014</v>
      </c>
    </row>
    <row r="7717" spans="1:7" x14ac:dyDescent="0.15">
      <c r="A7717" s="53">
        <v>2301</v>
      </c>
      <c r="B7717" s="10" t="s">
        <v>4141</v>
      </c>
      <c r="C7717" s="53">
        <v>1.1120000000000001</v>
      </c>
      <c r="D7717" s="53">
        <v>1.1120000000000001</v>
      </c>
      <c r="E7717" s="55">
        <v>0</v>
      </c>
      <c r="F7717" s="53">
        <v>1.1120000000000001</v>
      </c>
      <c r="G7717" s="53">
        <v>1.1120000000000001</v>
      </c>
    </row>
    <row r="7718" spans="1:7" x14ac:dyDescent="0.15">
      <c r="A7718" s="52">
        <v>150308</v>
      </c>
      <c r="B7718" s="11" t="s">
        <v>4142</v>
      </c>
      <c r="C7718" s="52">
        <v>0.74</v>
      </c>
      <c r="D7718" s="52">
        <v>0.154</v>
      </c>
      <c r="E7718" s="54">
        <v>0</v>
      </c>
      <c r="F7718" s="52">
        <v>0.74</v>
      </c>
      <c r="G7718" s="52">
        <v>0.154</v>
      </c>
    </row>
    <row r="7719" spans="1:7" x14ac:dyDescent="0.15">
      <c r="A7719" s="53">
        <v>104</v>
      </c>
      <c r="B7719" s="10" t="s">
        <v>1315</v>
      </c>
      <c r="C7719" s="53">
        <v>1.052</v>
      </c>
      <c r="D7719" s="53">
        <v>1.262</v>
      </c>
      <c r="E7719" s="55">
        <v>0</v>
      </c>
      <c r="F7719" s="53">
        <v>1.052</v>
      </c>
      <c r="G7719" s="53">
        <v>1.262</v>
      </c>
    </row>
    <row r="7720" spans="1:7" x14ac:dyDescent="0.15">
      <c r="A7720" s="52">
        <v>3601</v>
      </c>
      <c r="B7720" s="11" t="s">
        <v>4143</v>
      </c>
      <c r="C7720" s="52">
        <v>1.0209999999999999</v>
      </c>
      <c r="D7720" s="52">
        <v>1.081</v>
      </c>
      <c r="E7720" s="54">
        <v>0</v>
      </c>
      <c r="F7720" s="52">
        <v>1.0209999999999999</v>
      </c>
      <c r="G7720" s="52">
        <v>1.081</v>
      </c>
    </row>
    <row r="7721" spans="1:7" x14ac:dyDescent="0.15">
      <c r="A7721" s="53">
        <v>150289</v>
      </c>
      <c r="B7721" s="10" t="s">
        <v>4144</v>
      </c>
      <c r="C7721" s="53">
        <v>1.0049999999999999</v>
      </c>
      <c r="D7721" s="53">
        <v>1.145</v>
      </c>
      <c r="E7721" s="55">
        <v>0</v>
      </c>
      <c r="F7721" s="53">
        <v>1.0049999999999999</v>
      </c>
      <c r="G7721" s="53">
        <v>1.145</v>
      </c>
    </row>
    <row r="7722" spans="1:7" x14ac:dyDescent="0.15">
      <c r="A7722" s="52">
        <v>121005</v>
      </c>
      <c r="B7722" s="11" t="s">
        <v>1316</v>
      </c>
      <c r="C7722" s="52">
        <v>0.59960000000000002</v>
      </c>
      <c r="D7722" s="52">
        <v>2.8854000000000002</v>
      </c>
      <c r="E7722" s="54">
        <v>0</v>
      </c>
      <c r="F7722" s="52">
        <v>0.59960000000000002</v>
      </c>
      <c r="G7722" s="52">
        <v>2.8854000000000002</v>
      </c>
    </row>
    <row r="7723" spans="1:7" x14ac:dyDescent="0.15">
      <c r="A7723" s="53">
        <v>217011</v>
      </c>
      <c r="B7723" s="10" t="s">
        <v>1317</v>
      </c>
      <c r="C7723" s="53">
        <v>1.476</v>
      </c>
      <c r="D7723" s="53">
        <v>1.716</v>
      </c>
      <c r="E7723" s="55">
        <v>0</v>
      </c>
      <c r="F7723" s="53">
        <v>1.476</v>
      </c>
      <c r="G7723" s="53">
        <v>1.716</v>
      </c>
    </row>
    <row r="7724" spans="1:7" x14ac:dyDescent="0.15">
      <c r="A7724" s="52">
        <v>420</v>
      </c>
      <c r="B7724" s="11" t="s">
        <v>4145</v>
      </c>
      <c r="C7724" s="52">
        <v>1.167</v>
      </c>
      <c r="D7724" s="52">
        <v>1.167</v>
      </c>
      <c r="E7724" s="54">
        <v>0</v>
      </c>
      <c r="F7724" s="52">
        <v>1.167</v>
      </c>
      <c r="G7724" s="52">
        <v>1.167</v>
      </c>
    </row>
    <row r="7725" spans="1:7" x14ac:dyDescent="0.15">
      <c r="A7725" s="53">
        <v>270049</v>
      </c>
      <c r="B7725" s="10" t="s">
        <v>4146</v>
      </c>
      <c r="C7725" s="53">
        <v>1.17</v>
      </c>
      <c r="D7725" s="53">
        <v>1.3080000000000001</v>
      </c>
      <c r="E7725" s="55">
        <v>0</v>
      </c>
      <c r="F7725" s="53">
        <v>1.17</v>
      </c>
      <c r="G7725" s="53">
        <v>1.3080000000000001</v>
      </c>
    </row>
    <row r="7726" spans="1:7" x14ac:dyDescent="0.15">
      <c r="A7726" s="52">
        <v>258</v>
      </c>
      <c r="B7726" s="11" t="s">
        <v>4147</v>
      </c>
      <c r="C7726" s="52">
        <v>0.99399999999999999</v>
      </c>
      <c r="D7726" s="52">
        <v>1.163</v>
      </c>
      <c r="E7726" s="54">
        <v>0</v>
      </c>
      <c r="F7726" s="52">
        <v>0.99399999999999999</v>
      </c>
      <c r="G7726" s="52">
        <v>1.163</v>
      </c>
    </row>
    <row r="7727" spans="1:7" ht="31" x14ac:dyDescent="0.15">
      <c r="A7727" s="53">
        <v>1796</v>
      </c>
      <c r="B7727" s="10" t="s">
        <v>4148</v>
      </c>
      <c r="C7727" s="53">
        <v>1.101</v>
      </c>
      <c r="D7727" s="53">
        <v>1.131</v>
      </c>
      <c r="E7727" s="55">
        <v>0</v>
      </c>
      <c r="F7727" s="53">
        <v>1.101</v>
      </c>
      <c r="G7727" s="53">
        <v>1.131</v>
      </c>
    </row>
    <row r="7728" spans="1:7" x14ac:dyDescent="0.15">
      <c r="A7728" s="52">
        <v>3234</v>
      </c>
      <c r="B7728" s="11" t="s">
        <v>4149</v>
      </c>
      <c r="C7728" s="52">
        <v>1.0623</v>
      </c>
      <c r="D7728" s="52">
        <v>1.0623</v>
      </c>
      <c r="E7728" s="54">
        <v>0</v>
      </c>
      <c r="F7728" s="52">
        <v>1.0623</v>
      </c>
      <c r="G7728" s="52">
        <v>1.0623</v>
      </c>
    </row>
    <row r="7729" spans="1:7" x14ac:dyDescent="0.15">
      <c r="A7729" s="53">
        <v>394</v>
      </c>
      <c r="B7729" s="10" t="s">
        <v>4150</v>
      </c>
      <c r="C7729" s="53">
        <v>1.0880000000000001</v>
      </c>
      <c r="D7729" s="53">
        <v>1.1719999999999999</v>
      </c>
      <c r="E7729" s="55">
        <v>0</v>
      </c>
      <c r="F7729" s="53">
        <v>1.0880000000000001</v>
      </c>
      <c r="G7729" s="53">
        <v>1.1719999999999999</v>
      </c>
    </row>
    <row r="7730" spans="1:7" x14ac:dyDescent="0.15">
      <c r="A7730" s="52">
        <v>116</v>
      </c>
      <c r="B7730" s="11" t="s">
        <v>1318</v>
      </c>
      <c r="C7730" s="52">
        <v>1.0049999999999999</v>
      </c>
      <c r="D7730" s="52">
        <v>0</v>
      </c>
      <c r="E7730" s="54">
        <v>0</v>
      </c>
      <c r="F7730" s="52">
        <v>1.0049999999999999</v>
      </c>
      <c r="G7730" s="52">
        <v>1.234</v>
      </c>
    </row>
    <row r="7731" spans="1:7" x14ac:dyDescent="0.15">
      <c r="A7731" s="53">
        <v>1541</v>
      </c>
      <c r="B7731" s="10" t="s">
        <v>1319</v>
      </c>
      <c r="C7731" s="53">
        <v>1.028</v>
      </c>
      <c r="D7731" s="53">
        <v>1.028</v>
      </c>
      <c r="E7731" s="55">
        <v>0</v>
      </c>
      <c r="F7731" s="53">
        <v>1.028</v>
      </c>
      <c r="G7731" s="53">
        <v>1.028</v>
      </c>
    </row>
    <row r="7732" spans="1:7" ht="30" x14ac:dyDescent="0.15">
      <c r="A7732" s="52">
        <v>2449</v>
      </c>
      <c r="B7732" s="11" t="s">
        <v>1320</v>
      </c>
      <c r="C7732" s="52">
        <v>1.1419999999999999</v>
      </c>
      <c r="D7732" s="52">
        <v>1.1419999999999999</v>
      </c>
      <c r="E7732" s="54">
        <v>0</v>
      </c>
      <c r="F7732" s="52">
        <v>1.1419999999999999</v>
      </c>
      <c r="G7732" s="52">
        <v>1.1419999999999999</v>
      </c>
    </row>
    <row r="7733" spans="1:7" x14ac:dyDescent="0.15">
      <c r="A7733" s="53">
        <v>4937</v>
      </c>
      <c r="B7733" s="10" t="s">
        <v>4151</v>
      </c>
      <c r="C7733" s="53">
        <v>1.0035000000000001</v>
      </c>
      <c r="D7733" s="53">
        <v>1.0035000000000001</v>
      </c>
      <c r="E7733" s="55">
        <v>0</v>
      </c>
      <c r="F7733" s="53">
        <v>1.0035000000000001</v>
      </c>
      <c r="G7733" s="53">
        <v>1.0035000000000001</v>
      </c>
    </row>
    <row r="7734" spans="1:7" x14ac:dyDescent="0.15">
      <c r="A7734" s="52">
        <v>90002</v>
      </c>
      <c r="B7734" s="11" t="s">
        <v>4152</v>
      </c>
      <c r="C7734" s="52">
        <v>1.0077</v>
      </c>
      <c r="D7734" s="52">
        <v>2.0590999999999999</v>
      </c>
      <c r="E7734" s="54">
        <v>0</v>
      </c>
      <c r="F7734" s="52">
        <v>1.0077</v>
      </c>
      <c r="G7734" s="52">
        <v>2.0590999999999999</v>
      </c>
    </row>
    <row r="7735" spans="1:7" x14ac:dyDescent="0.15">
      <c r="A7735" s="53">
        <v>2452</v>
      </c>
      <c r="B7735" s="10" t="s">
        <v>1321</v>
      </c>
      <c r="C7735" s="53">
        <v>1.0629999999999999</v>
      </c>
      <c r="D7735" s="53">
        <v>1.093</v>
      </c>
      <c r="E7735" s="55">
        <v>0</v>
      </c>
      <c r="F7735" s="53">
        <v>1.0629999999999999</v>
      </c>
      <c r="G7735" s="53">
        <v>1.093</v>
      </c>
    </row>
    <row r="7736" spans="1:7" x14ac:dyDescent="0.15">
      <c r="A7736" s="52">
        <v>2669</v>
      </c>
      <c r="B7736" s="11" t="s">
        <v>1322</v>
      </c>
      <c r="C7736" s="52">
        <v>0.81599999999999995</v>
      </c>
      <c r="D7736" s="52">
        <v>0.81599999999999995</v>
      </c>
      <c r="E7736" s="54">
        <v>0</v>
      </c>
      <c r="F7736" s="52">
        <v>0.81599999999999995</v>
      </c>
      <c r="G7736" s="52">
        <v>0.81599999999999995</v>
      </c>
    </row>
    <row r="7737" spans="1:7" x14ac:dyDescent="0.15">
      <c r="A7737" s="53">
        <v>163211</v>
      </c>
      <c r="B7737" s="10" t="s">
        <v>4153</v>
      </c>
      <c r="C7737" s="53">
        <v>1.0609999999999999</v>
      </c>
      <c r="D7737" s="53">
        <v>1.383</v>
      </c>
      <c r="E7737" s="55">
        <v>0</v>
      </c>
      <c r="F7737" s="53">
        <v>1.0609999999999999</v>
      </c>
      <c r="G7737" s="53">
        <v>1.383</v>
      </c>
    </row>
    <row r="7738" spans="1:7" x14ac:dyDescent="0.15">
      <c r="A7738" s="52">
        <v>2585</v>
      </c>
      <c r="B7738" s="11" t="s">
        <v>1323</v>
      </c>
      <c r="C7738" s="52">
        <v>1.0429999999999999</v>
      </c>
      <c r="D7738" s="52">
        <v>1.0429999999999999</v>
      </c>
      <c r="E7738" s="54">
        <v>0</v>
      </c>
      <c r="F7738" s="52">
        <v>1.0429999999999999</v>
      </c>
      <c r="G7738" s="52">
        <v>1.0429999999999999</v>
      </c>
    </row>
    <row r="7739" spans="1:7" x14ac:dyDescent="0.15">
      <c r="A7739" s="53">
        <v>150217</v>
      </c>
      <c r="B7739" s="10" t="s">
        <v>4154</v>
      </c>
      <c r="C7739" s="53">
        <v>1.002</v>
      </c>
      <c r="D7739" s="53">
        <v>1.1439999999999999</v>
      </c>
      <c r="E7739" s="55">
        <v>0</v>
      </c>
      <c r="F7739" s="53">
        <v>1.002</v>
      </c>
      <c r="G7739" s="53">
        <v>1.1439999999999999</v>
      </c>
    </row>
    <row r="7740" spans="1:7" x14ac:dyDescent="0.15">
      <c r="A7740" s="52">
        <v>320020</v>
      </c>
      <c r="B7740" s="11" t="s">
        <v>1324</v>
      </c>
      <c r="C7740" s="52">
        <v>0.97399999999999998</v>
      </c>
      <c r="D7740" s="52">
        <v>1.42</v>
      </c>
      <c r="E7740" s="54">
        <v>0</v>
      </c>
      <c r="F7740" s="52">
        <v>0.97399999999999998</v>
      </c>
      <c r="G7740" s="52">
        <v>1.42</v>
      </c>
    </row>
    <row r="7741" spans="1:7" x14ac:dyDescent="0.15">
      <c r="A7741" s="53">
        <v>4490</v>
      </c>
      <c r="B7741" s="10" t="s">
        <v>4155</v>
      </c>
      <c r="C7741" s="53">
        <v>1.0144</v>
      </c>
      <c r="D7741" s="53">
        <v>1.0144</v>
      </c>
      <c r="E7741" s="55">
        <v>0</v>
      </c>
      <c r="F7741" s="53">
        <v>1.0144</v>
      </c>
      <c r="G7741" s="53">
        <v>1.0144</v>
      </c>
    </row>
    <row r="7742" spans="1:7" x14ac:dyDescent="0.15">
      <c r="A7742" s="52">
        <v>150243</v>
      </c>
      <c r="B7742" s="11" t="s">
        <v>4156</v>
      </c>
      <c r="C7742" s="52">
        <v>1.006</v>
      </c>
      <c r="D7742" s="52">
        <v>1.121</v>
      </c>
      <c r="E7742" s="54">
        <v>0</v>
      </c>
      <c r="F7742" s="52">
        <v>1.006</v>
      </c>
      <c r="G7742" s="52">
        <v>1.121</v>
      </c>
    </row>
    <row r="7743" spans="1:7" x14ac:dyDescent="0.15">
      <c r="A7743" s="53">
        <v>450003</v>
      </c>
      <c r="B7743" s="10" t="s">
        <v>4157</v>
      </c>
      <c r="C7743" s="53">
        <v>1.232</v>
      </c>
      <c r="D7743" s="53">
        <v>2.0720000000000001</v>
      </c>
      <c r="E7743" s="55">
        <v>0</v>
      </c>
      <c r="F7743" s="53">
        <v>1.232</v>
      </c>
      <c r="G7743" s="53">
        <v>2.0720000000000001</v>
      </c>
    </row>
    <row r="7744" spans="1:7" x14ac:dyDescent="0.15">
      <c r="A7744" s="52">
        <v>519335</v>
      </c>
      <c r="B7744" s="11" t="s">
        <v>4158</v>
      </c>
      <c r="C7744" s="52">
        <v>1.0157</v>
      </c>
      <c r="D7744" s="52">
        <v>1.0157</v>
      </c>
      <c r="E7744" s="54">
        <v>0</v>
      </c>
      <c r="F7744" s="52">
        <v>1.0157</v>
      </c>
      <c r="G7744" s="52">
        <v>1.0157</v>
      </c>
    </row>
    <row r="7745" spans="1:7" x14ac:dyDescent="0.15">
      <c r="A7745" s="53">
        <v>519726</v>
      </c>
      <c r="B7745" s="10" t="s">
        <v>1325</v>
      </c>
      <c r="C7745" s="53">
        <v>1.016</v>
      </c>
      <c r="D7745" s="53">
        <v>1.391</v>
      </c>
      <c r="E7745" s="55">
        <v>0</v>
      </c>
      <c r="F7745" s="53">
        <v>1.016</v>
      </c>
      <c r="G7745" s="53">
        <v>1.391</v>
      </c>
    </row>
    <row r="7746" spans="1:7" x14ac:dyDescent="0.15">
      <c r="A7746" s="52">
        <v>244</v>
      </c>
      <c r="B7746" s="11" t="s">
        <v>4159</v>
      </c>
      <c r="C7746" s="52">
        <v>1.079</v>
      </c>
      <c r="D7746" s="52">
        <v>1.298</v>
      </c>
      <c r="E7746" s="54">
        <v>0</v>
      </c>
      <c r="F7746" s="52">
        <v>1.079</v>
      </c>
      <c r="G7746" s="52">
        <v>1.298</v>
      </c>
    </row>
    <row r="7747" spans="1:7" x14ac:dyDescent="0.15">
      <c r="A7747" s="53">
        <v>2265</v>
      </c>
      <c r="B7747" s="10" t="s">
        <v>1326</v>
      </c>
      <c r="C7747" s="53">
        <v>1.0071000000000001</v>
      </c>
      <c r="D7747" s="53">
        <v>1.0253000000000001</v>
      </c>
      <c r="E7747" s="55">
        <v>0</v>
      </c>
      <c r="F7747" s="53">
        <v>1.0071000000000001</v>
      </c>
      <c r="G7747" s="53">
        <v>1.0253000000000001</v>
      </c>
    </row>
    <row r="7748" spans="1:7" x14ac:dyDescent="0.15">
      <c r="A7748" s="52">
        <v>519753</v>
      </c>
      <c r="B7748" s="11" t="s">
        <v>1327</v>
      </c>
      <c r="C7748" s="52">
        <v>1.0009999999999999</v>
      </c>
      <c r="D7748" s="52">
        <v>1.0009999999999999</v>
      </c>
      <c r="E7748" s="54">
        <v>0</v>
      </c>
      <c r="F7748" s="52">
        <v>1.0009999999999999</v>
      </c>
      <c r="G7748" s="52">
        <v>1.0009999999999999</v>
      </c>
    </row>
    <row r="7749" spans="1:7" x14ac:dyDescent="0.15">
      <c r="A7749" s="53">
        <v>161614</v>
      </c>
      <c r="B7749" s="10" t="s">
        <v>4160</v>
      </c>
      <c r="C7749" s="53">
        <v>1.0329999999999999</v>
      </c>
      <c r="D7749" s="53">
        <v>1.353</v>
      </c>
      <c r="E7749" s="55">
        <v>0</v>
      </c>
      <c r="F7749" s="53">
        <v>1.0329999999999999</v>
      </c>
      <c r="G7749" s="53">
        <v>1.353</v>
      </c>
    </row>
    <row r="7750" spans="1:7" x14ac:dyDescent="0.15">
      <c r="A7750" s="52">
        <v>150012</v>
      </c>
      <c r="B7750" s="11" t="s">
        <v>4161</v>
      </c>
      <c r="C7750" s="52">
        <v>1.0880000000000001</v>
      </c>
      <c r="D7750" s="52">
        <v>1.375</v>
      </c>
      <c r="E7750" s="54">
        <v>0</v>
      </c>
      <c r="F7750" s="52">
        <v>1.0880000000000001</v>
      </c>
      <c r="G7750" s="52">
        <v>1.375</v>
      </c>
    </row>
    <row r="7751" spans="1:7" ht="31" x14ac:dyDescent="0.15">
      <c r="A7751" s="53">
        <v>519771</v>
      </c>
      <c r="B7751" s="10" t="s">
        <v>4162</v>
      </c>
      <c r="C7751" s="53">
        <v>1.0860000000000001</v>
      </c>
      <c r="D7751" s="53">
        <v>1.0860000000000001</v>
      </c>
      <c r="E7751" s="55">
        <v>0</v>
      </c>
      <c r="F7751" s="53">
        <v>1.0860000000000001</v>
      </c>
      <c r="G7751" s="53">
        <v>1.0860000000000001</v>
      </c>
    </row>
    <row r="7752" spans="1:7" x14ac:dyDescent="0.15">
      <c r="A7752" s="52">
        <v>2703</v>
      </c>
      <c r="B7752" s="11" t="s">
        <v>1328</v>
      </c>
      <c r="C7752" s="52">
        <v>1.0109999999999999</v>
      </c>
      <c r="D7752" s="52">
        <v>1.0109999999999999</v>
      </c>
      <c r="E7752" s="54">
        <v>0</v>
      </c>
      <c r="F7752" s="52">
        <v>1.0109999999999999</v>
      </c>
      <c r="G7752" s="52">
        <v>1.0109999999999999</v>
      </c>
    </row>
    <row r="7753" spans="1:7" x14ac:dyDescent="0.15">
      <c r="A7753" s="53">
        <v>20018</v>
      </c>
      <c r="B7753" s="10" t="s">
        <v>1329</v>
      </c>
      <c r="C7753" s="53">
        <v>1.0009999999999999</v>
      </c>
      <c r="D7753" s="53">
        <v>1.4379999999999999</v>
      </c>
      <c r="E7753" s="55">
        <v>0</v>
      </c>
      <c r="F7753" s="53">
        <v>1.0009999999999999</v>
      </c>
      <c r="G7753" s="53">
        <v>1.4379999999999999</v>
      </c>
    </row>
    <row r="7754" spans="1:7" x14ac:dyDescent="0.15">
      <c r="A7754" s="52">
        <v>150221</v>
      </c>
      <c r="B7754" s="11" t="s">
        <v>4163</v>
      </c>
      <c r="C7754" s="52">
        <v>1.0029999999999999</v>
      </c>
      <c r="D7754" s="52">
        <v>1.19</v>
      </c>
      <c r="E7754" s="54">
        <v>0</v>
      </c>
      <c r="F7754" s="52">
        <v>1.0029999999999999</v>
      </c>
      <c r="G7754" s="52">
        <v>1.19</v>
      </c>
    </row>
    <row r="7755" spans="1:7" x14ac:dyDescent="0.15">
      <c r="A7755" s="53">
        <v>2351</v>
      </c>
      <c r="B7755" s="10" t="s">
        <v>1330</v>
      </c>
      <c r="C7755" s="53">
        <v>1.1020000000000001</v>
      </c>
      <c r="D7755" s="53">
        <v>1.1020000000000001</v>
      </c>
      <c r="E7755" s="55">
        <v>0</v>
      </c>
      <c r="F7755" s="53">
        <v>1.1020000000000001</v>
      </c>
      <c r="G7755" s="53">
        <v>1.1020000000000001</v>
      </c>
    </row>
    <row r="7756" spans="1:7" x14ac:dyDescent="0.15">
      <c r="A7756" s="52">
        <v>166905</v>
      </c>
      <c r="B7756" s="11" t="s">
        <v>4164</v>
      </c>
      <c r="C7756" s="52">
        <v>1.038</v>
      </c>
      <c r="D7756" s="52">
        <v>1.345</v>
      </c>
      <c r="E7756" s="54">
        <v>0</v>
      </c>
      <c r="F7756" s="52">
        <v>1.038</v>
      </c>
      <c r="G7756" s="52">
        <v>1.345</v>
      </c>
    </row>
    <row r="7757" spans="1:7" x14ac:dyDescent="0.15">
      <c r="A7757" s="53">
        <v>360008</v>
      </c>
      <c r="B7757" s="10" t="s">
        <v>4165</v>
      </c>
      <c r="C7757" s="53">
        <v>1.129</v>
      </c>
      <c r="D7757" s="53">
        <v>1.375</v>
      </c>
      <c r="E7757" s="55">
        <v>0</v>
      </c>
      <c r="F7757" s="53">
        <v>1.129</v>
      </c>
      <c r="G7757" s="53">
        <v>1.375</v>
      </c>
    </row>
    <row r="7758" spans="1:7" x14ac:dyDescent="0.15">
      <c r="A7758" s="52">
        <v>3979</v>
      </c>
      <c r="B7758" s="11" t="s">
        <v>4166</v>
      </c>
      <c r="C7758" s="52">
        <v>1.0038</v>
      </c>
      <c r="D7758" s="52">
        <v>1.0267999999999999</v>
      </c>
      <c r="E7758" s="54">
        <v>0</v>
      </c>
      <c r="F7758" s="52">
        <v>1.0038</v>
      </c>
      <c r="G7758" s="52">
        <v>1.0267999999999999</v>
      </c>
    </row>
    <row r="7759" spans="1:7" x14ac:dyDescent="0.15">
      <c r="A7759" s="53">
        <v>1960</v>
      </c>
      <c r="B7759" s="10" t="s">
        <v>1331</v>
      </c>
      <c r="C7759" s="53">
        <v>1.0209999999999999</v>
      </c>
      <c r="D7759" s="53">
        <v>1.0309999999999999</v>
      </c>
      <c r="E7759" s="55">
        <v>0</v>
      </c>
      <c r="F7759" s="53">
        <v>1.0209999999999999</v>
      </c>
      <c r="G7759" s="53">
        <v>1.0309999999999999</v>
      </c>
    </row>
    <row r="7760" spans="1:7" x14ac:dyDescent="0.15">
      <c r="A7760" s="52">
        <v>2836</v>
      </c>
      <c r="B7760" s="11" t="s">
        <v>4167</v>
      </c>
      <c r="C7760" s="52">
        <v>1.1064000000000001</v>
      </c>
      <c r="D7760" s="52">
        <v>1.1064000000000001</v>
      </c>
      <c r="E7760" s="54">
        <v>0</v>
      </c>
      <c r="F7760" s="52">
        <v>1.1064000000000001</v>
      </c>
      <c r="G7760" s="52">
        <v>1.1064000000000001</v>
      </c>
    </row>
    <row r="7761" spans="1:7" x14ac:dyDescent="0.15">
      <c r="A7761" s="53">
        <v>519669</v>
      </c>
      <c r="B7761" s="10" t="s">
        <v>1332</v>
      </c>
      <c r="C7761" s="53">
        <v>1.2689999999999999</v>
      </c>
      <c r="D7761" s="53">
        <v>1.41</v>
      </c>
      <c r="E7761" s="55">
        <v>0</v>
      </c>
      <c r="F7761" s="53">
        <v>1.2689999999999999</v>
      </c>
      <c r="G7761" s="53">
        <v>1.41</v>
      </c>
    </row>
    <row r="7762" spans="1:7" x14ac:dyDescent="0.15">
      <c r="A7762" s="52">
        <v>4467</v>
      </c>
      <c r="B7762" s="11" t="s">
        <v>1333</v>
      </c>
      <c r="C7762" s="52">
        <v>1.0014000000000001</v>
      </c>
      <c r="D7762" s="52">
        <v>1.0201</v>
      </c>
      <c r="E7762" s="54">
        <v>0</v>
      </c>
      <c r="F7762" s="52">
        <v>1.0014000000000001</v>
      </c>
      <c r="G7762" s="52">
        <v>1.0201</v>
      </c>
    </row>
    <row r="7763" spans="1:7" x14ac:dyDescent="0.15">
      <c r="A7763" s="53">
        <v>630</v>
      </c>
      <c r="B7763" s="10" t="s">
        <v>4168</v>
      </c>
      <c r="C7763" s="53">
        <v>1.0569999999999999</v>
      </c>
      <c r="D7763" s="53">
        <v>1.2270000000000001</v>
      </c>
      <c r="E7763" s="55">
        <v>0</v>
      </c>
      <c r="F7763" s="53">
        <v>1.0569999999999999</v>
      </c>
      <c r="G7763" s="53">
        <v>1.2270000000000001</v>
      </c>
    </row>
    <row r="7764" spans="1:7" x14ac:dyDescent="0.15">
      <c r="A7764" s="52">
        <v>502041</v>
      </c>
      <c r="B7764" s="11" t="s">
        <v>4169</v>
      </c>
      <c r="C7764" s="52">
        <v>1.0069999999999999</v>
      </c>
      <c r="D7764" s="52">
        <v>0</v>
      </c>
      <c r="E7764" s="54">
        <v>0</v>
      </c>
      <c r="F7764" s="52">
        <v>1.0069999999999999</v>
      </c>
      <c r="G7764" s="52">
        <v>0</v>
      </c>
    </row>
    <row r="7765" spans="1:7" x14ac:dyDescent="0.15">
      <c r="A7765" s="53">
        <v>5083</v>
      </c>
      <c r="B7765" s="10" t="s">
        <v>4170</v>
      </c>
      <c r="C7765" s="53">
        <v>1.0007999999999999</v>
      </c>
      <c r="D7765" s="53">
        <v>1.0007999999999999</v>
      </c>
      <c r="E7765" s="55">
        <v>0</v>
      </c>
      <c r="F7765" s="53">
        <v>1.0007999999999999</v>
      </c>
      <c r="G7765" s="53">
        <v>1.0007999999999999</v>
      </c>
    </row>
    <row r="7766" spans="1:7" x14ac:dyDescent="0.15">
      <c r="A7766" s="52">
        <v>2568</v>
      </c>
      <c r="B7766" s="11" t="s">
        <v>1334</v>
      </c>
      <c r="C7766" s="52">
        <v>1.0229999999999999</v>
      </c>
      <c r="D7766" s="52">
        <v>1.0389999999999999</v>
      </c>
      <c r="E7766" s="54">
        <v>0</v>
      </c>
      <c r="F7766" s="52">
        <v>1.0229999999999999</v>
      </c>
      <c r="G7766" s="52">
        <v>1.0389999999999999</v>
      </c>
    </row>
    <row r="7767" spans="1:7" x14ac:dyDescent="0.15">
      <c r="A7767" s="53">
        <v>673100</v>
      </c>
      <c r="B7767" s="10" t="s">
        <v>1335</v>
      </c>
      <c r="C7767" s="53">
        <v>1.1514</v>
      </c>
      <c r="D7767" s="53">
        <v>1.2714000000000001</v>
      </c>
      <c r="E7767" s="55">
        <v>0</v>
      </c>
      <c r="F7767" s="53">
        <v>1.1514</v>
      </c>
      <c r="G7767" s="53">
        <v>1.2714000000000001</v>
      </c>
    </row>
    <row r="7768" spans="1:7" x14ac:dyDescent="0.15">
      <c r="A7768" s="52">
        <v>960023</v>
      </c>
      <c r="B7768" s="11" t="s">
        <v>4171</v>
      </c>
      <c r="C7768" s="52">
        <v>1</v>
      </c>
      <c r="D7768" s="52">
        <v>1</v>
      </c>
      <c r="E7768" s="54">
        <v>0</v>
      </c>
      <c r="F7768" s="52">
        <v>1</v>
      </c>
      <c r="G7768" s="52">
        <v>1</v>
      </c>
    </row>
    <row r="7769" spans="1:7" x14ac:dyDescent="0.15">
      <c r="A7769" s="53">
        <v>1206</v>
      </c>
      <c r="B7769" s="10" t="s">
        <v>4172</v>
      </c>
      <c r="C7769" s="53">
        <v>1.113</v>
      </c>
      <c r="D7769" s="53">
        <v>1.113</v>
      </c>
      <c r="E7769" s="55">
        <v>0</v>
      </c>
      <c r="F7769" s="53">
        <v>1.113</v>
      </c>
      <c r="G7769" s="53">
        <v>1.113</v>
      </c>
    </row>
    <row r="7770" spans="1:7" x14ac:dyDescent="0.15">
      <c r="A7770" s="52">
        <v>2578</v>
      </c>
      <c r="B7770" s="11" t="s">
        <v>1336</v>
      </c>
      <c r="C7770" s="52">
        <v>1.0089999999999999</v>
      </c>
      <c r="D7770" s="52">
        <v>1.0269999999999999</v>
      </c>
      <c r="E7770" s="54">
        <v>0</v>
      </c>
      <c r="F7770" s="52">
        <v>1.0089999999999999</v>
      </c>
      <c r="G7770" s="52">
        <v>1.0269999999999999</v>
      </c>
    </row>
    <row r="7771" spans="1:7" x14ac:dyDescent="0.15">
      <c r="A7771" s="53">
        <v>519060</v>
      </c>
      <c r="B7771" s="10" t="s">
        <v>4173</v>
      </c>
      <c r="C7771" s="53">
        <v>1.671</v>
      </c>
      <c r="D7771" s="53">
        <v>2.2029999999999998</v>
      </c>
      <c r="E7771" s="55">
        <v>0</v>
      </c>
      <c r="F7771" s="53">
        <v>1.671</v>
      </c>
      <c r="G7771" s="53">
        <v>2.2029999999999998</v>
      </c>
    </row>
    <row r="7772" spans="1:7" ht="32" x14ac:dyDescent="0.15">
      <c r="A7772" s="52">
        <v>86</v>
      </c>
      <c r="B7772" s="11" t="s">
        <v>4174</v>
      </c>
      <c r="C7772" s="52">
        <v>0.99399999999999999</v>
      </c>
      <c r="D7772" s="52">
        <v>1.2330000000000001</v>
      </c>
      <c r="E7772" s="54">
        <v>0</v>
      </c>
      <c r="F7772" s="52">
        <v>0.99399999999999999</v>
      </c>
      <c r="G7772" s="52">
        <v>1.2330000000000001</v>
      </c>
    </row>
    <row r="7773" spans="1:7" x14ac:dyDescent="0.15">
      <c r="A7773" s="53">
        <v>2130</v>
      </c>
      <c r="B7773" s="10" t="s">
        <v>4175</v>
      </c>
      <c r="C7773" s="53">
        <v>1.1000000000000001</v>
      </c>
      <c r="D7773" s="53">
        <v>1.1000000000000001</v>
      </c>
      <c r="E7773" s="55">
        <v>0</v>
      </c>
      <c r="F7773" s="53">
        <v>1.1000000000000001</v>
      </c>
      <c r="G7773" s="53">
        <v>1.1000000000000001</v>
      </c>
    </row>
    <row r="7774" spans="1:7" x14ac:dyDescent="0.15">
      <c r="A7774" s="52">
        <v>502017</v>
      </c>
      <c r="B7774" s="11" t="s">
        <v>4176</v>
      </c>
      <c r="C7774" s="52">
        <v>1.004</v>
      </c>
      <c r="D7774" s="52">
        <v>1.1100000000000001</v>
      </c>
      <c r="E7774" s="54">
        <v>0</v>
      </c>
      <c r="F7774" s="52">
        <v>1.004</v>
      </c>
      <c r="G7774" s="52">
        <v>1.1100000000000001</v>
      </c>
    </row>
    <row r="7775" spans="1:7" x14ac:dyDescent="0.15">
      <c r="A7775" s="53">
        <v>1570</v>
      </c>
      <c r="B7775" s="10" t="s">
        <v>4177</v>
      </c>
      <c r="C7775" s="53">
        <v>1.06</v>
      </c>
      <c r="D7775" s="53">
        <v>1.06</v>
      </c>
      <c r="E7775" s="55">
        <v>0</v>
      </c>
      <c r="F7775" s="53">
        <v>1.06</v>
      </c>
      <c r="G7775" s="53">
        <v>1.06</v>
      </c>
    </row>
    <row r="7776" spans="1:7" x14ac:dyDescent="0.15">
      <c r="A7776" s="52">
        <v>150273</v>
      </c>
      <c r="B7776" s="11" t="s">
        <v>4178</v>
      </c>
      <c r="C7776" s="52">
        <v>1.0169999999999999</v>
      </c>
      <c r="D7776" s="52">
        <v>1.127</v>
      </c>
      <c r="E7776" s="54">
        <v>0</v>
      </c>
      <c r="F7776" s="52">
        <v>1.0169999999999999</v>
      </c>
      <c r="G7776" s="52">
        <v>1.127</v>
      </c>
    </row>
    <row r="7777" spans="1:7" ht="31" x14ac:dyDescent="0.15">
      <c r="A7777" s="53">
        <v>1494</v>
      </c>
      <c r="B7777" s="10" t="s">
        <v>4179</v>
      </c>
      <c r="C7777" s="53">
        <v>1.524</v>
      </c>
      <c r="D7777" s="53">
        <v>1.524</v>
      </c>
      <c r="E7777" s="55">
        <v>0</v>
      </c>
      <c r="F7777" s="53">
        <v>1.524</v>
      </c>
      <c r="G7777" s="53">
        <v>1.524</v>
      </c>
    </row>
    <row r="7778" spans="1:7" x14ac:dyDescent="0.15">
      <c r="A7778" s="52">
        <v>150269</v>
      </c>
      <c r="B7778" s="11" t="s">
        <v>4180</v>
      </c>
      <c r="C7778" s="52">
        <v>1.004</v>
      </c>
      <c r="D7778" s="52">
        <v>1.123</v>
      </c>
      <c r="E7778" s="54">
        <v>0</v>
      </c>
      <c r="F7778" s="52">
        <v>1.004</v>
      </c>
      <c r="G7778" s="52">
        <v>1.123</v>
      </c>
    </row>
    <row r="7779" spans="1:7" x14ac:dyDescent="0.15">
      <c r="A7779" s="53">
        <v>150194</v>
      </c>
      <c r="B7779" s="10" t="s">
        <v>4181</v>
      </c>
      <c r="C7779" s="53">
        <v>1.004</v>
      </c>
      <c r="D7779" s="53">
        <v>1.1679999999999999</v>
      </c>
      <c r="E7779" s="55">
        <v>0</v>
      </c>
      <c r="F7779" s="53">
        <v>1.004</v>
      </c>
      <c r="G7779" s="53">
        <v>1.1679999999999999</v>
      </c>
    </row>
    <row r="7780" spans="1:7" x14ac:dyDescent="0.15">
      <c r="A7780" s="52">
        <v>292</v>
      </c>
      <c r="B7780" s="11" t="s">
        <v>4182</v>
      </c>
      <c r="C7780" s="52">
        <v>1.0089999999999999</v>
      </c>
      <c r="D7780" s="52">
        <v>1.1839999999999999</v>
      </c>
      <c r="E7780" s="54">
        <v>0</v>
      </c>
      <c r="F7780" s="52">
        <v>1.0089999999999999</v>
      </c>
      <c r="G7780" s="52">
        <v>1.1839999999999999</v>
      </c>
    </row>
    <row r="7781" spans="1:7" x14ac:dyDescent="0.15">
      <c r="A7781" s="53">
        <v>150249</v>
      </c>
      <c r="B7781" s="10" t="s">
        <v>4183</v>
      </c>
      <c r="C7781" s="53">
        <v>1.004</v>
      </c>
      <c r="D7781" s="53">
        <v>1.1240000000000001</v>
      </c>
      <c r="E7781" s="55">
        <v>0</v>
      </c>
      <c r="F7781" s="53">
        <v>1.004</v>
      </c>
      <c r="G7781" s="53">
        <v>1.1240000000000001</v>
      </c>
    </row>
    <row r="7782" spans="1:7" x14ac:dyDescent="0.15">
      <c r="A7782" s="52">
        <v>519676</v>
      </c>
      <c r="B7782" s="11" t="s">
        <v>1337</v>
      </c>
      <c r="C7782" s="52">
        <v>1.03</v>
      </c>
      <c r="D7782" s="52">
        <v>1.62</v>
      </c>
      <c r="E7782" s="54">
        <v>0</v>
      </c>
      <c r="F7782" s="52">
        <v>1.03</v>
      </c>
      <c r="G7782" s="52">
        <v>1.62</v>
      </c>
    </row>
    <row r="7783" spans="1:7" x14ac:dyDescent="0.15">
      <c r="A7783" s="53">
        <v>4556</v>
      </c>
      <c r="B7783" s="10" t="s">
        <v>4184</v>
      </c>
      <c r="C7783" s="53">
        <v>1.0089999999999999</v>
      </c>
      <c r="D7783" s="53">
        <v>1.02</v>
      </c>
      <c r="E7783" s="55">
        <v>0</v>
      </c>
      <c r="F7783" s="53">
        <v>1.0089999999999999</v>
      </c>
      <c r="G7783" s="53">
        <v>1.02</v>
      </c>
    </row>
    <row r="7784" spans="1:7" x14ac:dyDescent="0.15">
      <c r="A7784" s="52">
        <v>421</v>
      </c>
      <c r="B7784" s="11" t="s">
        <v>4185</v>
      </c>
      <c r="C7784" s="52">
        <v>1.1080000000000001</v>
      </c>
      <c r="D7784" s="52">
        <v>1.1080000000000001</v>
      </c>
      <c r="E7784" s="54">
        <v>0</v>
      </c>
      <c r="F7784" s="52">
        <v>1.1080000000000001</v>
      </c>
      <c r="G7784" s="52">
        <v>1.1080000000000001</v>
      </c>
    </row>
    <row r="7785" spans="1:7" x14ac:dyDescent="0.15">
      <c r="A7785" s="53">
        <v>161713</v>
      </c>
      <c r="B7785" s="10" t="s">
        <v>4186</v>
      </c>
      <c r="C7785" s="53">
        <v>1.0069999999999999</v>
      </c>
      <c r="D7785" s="53">
        <v>1.581</v>
      </c>
      <c r="E7785" s="55">
        <v>0</v>
      </c>
      <c r="F7785" s="53">
        <v>1.0069999999999999</v>
      </c>
      <c r="G7785" s="53">
        <v>1.581</v>
      </c>
    </row>
    <row r="7786" spans="1:7" x14ac:dyDescent="0.15">
      <c r="A7786" s="52">
        <v>168103</v>
      </c>
      <c r="B7786" s="11" t="s">
        <v>1338</v>
      </c>
      <c r="C7786" s="52">
        <v>1</v>
      </c>
      <c r="D7786" s="52">
        <v>1</v>
      </c>
      <c r="E7786" s="54">
        <v>0</v>
      </c>
      <c r="F7786" s="52">
        <v>1</v>
      </c>
      <c r="G7786" s="52">
        <v>1</v>
      </c>
    </row>
    <row r="7787" spans="1:7" x14ac:dyDescent="0.15">
      <c r="A7787" s="53">
        <v>162715</v>
      </c>
      <c r="B7787" s="10" t="s">
        <v>4187</v>
      </c>
      <c r="C7787" s="53">
        <v>1.099</v>
      </c>
      <c r="D7787" s="53">
        <v>1.1399999999999999</v>
      </c>
      <c r="E7787" s="55">
        <v>0</v>
      </c>
      <c r="F7787" s="53">
        <v>1.099</v>
      </c>
      <c r="G7787" s="53">
        <v>1.1399999999999999</v>
      </c>
    </row>
    <row r="7788" spans="1:7" x14ac:dyDescent="0.15">
      <c r="A7788" s="52">
        <v>3728</v>
      </c>
      <c r="B7788" s="11" t="s">
        <v>1339</v>
      </c>
      <c r="C7788" s="52">
        <v>1.0069999999999999</v>
      </c>
      <c r="D7788" s="52">
        <v>1.038</v>
      </c>
      <c r="E7788" s="54">
        <v>0</v>
      </c>
      <c r="F7788" s="52">
        <v>1.0069999999999999</v>
      </c>
      <c r="G7788" s="52">
        <v>1.038</v>
      </c>
    </row>
    <row r="7789" spans="1:7" x14ac:dyDescent="0.15">
      <c r="A7789" s="53">
        <v>286</v>
      </c>
      <c r="B7789" s="10" t="s">
        <v>1340</v>
      </c>
      <c r="C7789" s="53">
        <v>1.022</v>
      </c>
      <c r="D7789" s="53">
        <v>1.274</v>
      </c>
      <c r="E7789" s="55">
        <v>0</v>
      </c>
      <c r="F7789" s="53">
        <v>1.022</v>
      </c>
      <c r="G7789" s="53">
        <v>1.274</v>
      </c>
    </row>
    <row r="7790" spans="1:7" x14ac:dyDescent="0.15">
      <c r="A7790" s="52">
        <v>160128</v>
      </c>
      <c r="B7790" s="11" t="s">
        <v>4188</v>
      </c>
      <c r="C7790" s="52">
        <v>1.0029999999999999</v>
      </c>
      <c r="D7790" s="52">
        <v>1.349</v>
      </c>
      <c r="E7790" s="54">
        <v>0</v>
      </c>
      <c r="F7790" s="52">
        <v>1.0029999999999999</v>
      </c>
      <c r="G7790" s="52">
        <v>1.349</v>
      </c>
    </row>
    <row r="7791" spans="1:7" x14ac:dyDescent="0.15">
      <c r="A7791" s="53">
        <v>110038</v>
      </c>
      <c r="B7791" s="10" t="s">
        <v>4189</v>
      </c>
      <c r="C7791" s="53">
        <v>1.1000000000000001</v>
      </c>
      <c r="D7791" s="53">
        <v>1.2430000000000001</v>
      </c>
      <c r="E7791" s="55">
        <v>0</v>
      </c>
      <c r="F7791" s="53">
        <v>1.1000000000000001</v>
      </c>
      <c r="G7791" s="53">
        <v>1.2430000000000001</v>
      </c>
    </row>
    <row r="7792" spans="1:7" x14ac:dyDescent="0.15">
      <c r="A7792" s="52">
        <v>2322</v>
      </c>
      <c r="B7792" s="11" t="s">
        <v>4190</v>
      </c>
      <c r="C7792" s="52">
        <v>1.3460000000000001</v>
      </c>
      <c r="D7792" s="52">
        <v>1.3460000000000001</v>
      </c>
      <c r="E7792" s="54">
        <v>0</v>
      </c>
      <c r="F7792" s="52">
        <v>1.3460000000000001</v>
      </c>
      <c r="G7792" s="52">
        <v>1.3460000000000001</v>
      </c>
    </row>
    <row r="7793" spans="1:7" x14ac:dyDescent="0.15">
      <c r="A7793" s="53">
        <v>160915</v>
      </c>
      <c r="B7793" s="10" t="s">
        <v>4191</v>
      </c>
      <c r="C7793" s="53">
        <v>1.129</v>
      </c>
      <c r="D7793" s="53">
        <v>1.665</v>
      </c>
      <c r="E7793" s="55">
        <v>0</v>
      </c>
      <c r="F7793" s="53">
        <v>1.129</v>
      </c>
      <c r="G7793" s="53">
        <v>1.665</v>
      </c>
    </row>
    <row r="7794" spans="1:7" x14ac:dyDescent="0.15">
      <c r="A7794" s="52">
        <v>766</v>
      </c>
      <c r="B7794" s="11" t="s">
        <v>4192</v>
      </c>
      <c r="C7794" s="52">
        <v>0.995</v>
      </c>
      <c r="D7794" s="52">
        <v>0.995</v>
      </c>
      <c r="E7794" s="54">
        <v>0</v>
      </c>
      <c r="F7794" s="52">
        <v>0.995</v>
      </c>
      <c r="G7794" s="52">
        <v>0.995</v>
      </c>
    </row>
    <row r="7795" spans="1:7" x14ac:dyDescent="0.15">
      <c r="A7795" s="53">
        <v>460008</v>
      </c>
      <c r="B7795" s="10" t="s">
        <v>4193</v>
      </c>
      <c r="C7795" s="53">
        <v>1.306</v>
      </c>
      <c r="D7795" s="53">
        <v>1.306</v>
      </c>
      <c r="E7795" s="55">
        <v>0</v>
      </c>
      <c r="F7795" s="53">
        <v>1.306</v>
      </c>
      <c r="G7795" s="53">
        <v>1.306</v>
      </c>
    </row>
    <row r="7796" spans="1:7" x14ac:dyDescent="0.15">
      <c r="A7796" s="52">
        <v>427</v>
      </c>
      <c r="B7796" s="11" t="s">
        <v>4194</v>
      </c>
      <c r="C7796" s="52">
        <v>1.0760000000000001</v>
      </c>
      <c r="D7796" s="52">
        <v>1.26</v>
      </c>
      <c r="E7796" s="54">
        <v>0</v>
      </c>
      <c r="F7796" s="52">
        <v>1.0760000000000001</v>
      </c>
      <c r="G7796" s="52">
        <v>1.26</v>
      </c>
    </row>
    <row r="7797" spans="1:7" x14ac:dyDescent="0.15">
      <c r="A7797" s="53">
        <v>2399</v>
      </c>
      <c r="B7797" s="10" t="s">
        <v>4195</v>
      </c>
      <c r="C7797" s="53">
        <v>1.0589999999999999</v>
      </c>
      <c r="D7797" s="53">
        <v>1.0589999999999999</v>
      </c>
      <c r="E7797" s="55">
        <v>0</v>
      </c>
      <c r="F7797" s="53">
        <v>1.0589999999999999</v>
      </c>
      <c r="G7797" s="53">
        <v>1.0589999999999999</v>
      </c>
    </row>
    <row r="7798" spans="1:7" x14ac:dyDescent="0.15">
      <c r="A7798" s="52">
        <v>150138</v>
      </c>
      <c r="B7798" s="11" t="s">
        <v>4196</v>
      </c>
      <c r="C7798" s="52">
        <v>1.0069999999999999</v>
      </c>
      <c r="D7798" s="52">
        <v>0</v>
      </c>
      <c r="E7798" s="54">
        <v>0</v>
      </c>
      <c r="F7798" s="52">
        <v>1.0069999999999999</v>
      </c>
      <c r="G7798" s="52">
        <v>0</v>
      </c>
    </row>
    <row r="7799" spans="1:7" x14ac:dyDescent="0.15">
      <c r="A7799" s="53">
        <v>4225</v>
      </c>
      <c r="B7799" s="10" t="s">
        <v>4197</v>
      </c>
      <c r="C7799" s="53">
        <v>1.0436000000000001</v>
      </c>
      <c r="D7799" s="53">
        <v>1.0935999999999999</v>
      </c>
      <c r="E7799" s="55">
        <v>0</v>
      </c>
      <c r="F7799" s="53">
        <v>1.0436000000000001</v>
      </c>
      <c r="G7799" s="53">
        <v>1.0935999999999999</v>
      </c>
    </row>
    <row r="7800" spans="1:7" x14ac:dyDescent="0.15">
      <c r="A7800" s="52">
        <v>401</v>
      </c>
      <c r="B7800" s="11" t="s">
        <v>4198</v>
      </c>
      <c r="C7800" s="52">
        <v>1.2549999999999999</v>
      </c>
      <c r="D7800" s="52">
        <v>1.2549999999999999</v>
      </c>
      <c r="E7800" s="54">
        <v>0</v>
      </c>
      <c r="F7800" s="52">
        <v>1.2549999999999999</v>
      </c>
      <c r="G7800" s="52">
        <v>1.2549999999999999</v>
      </c>
    </row>
    <row r="7801" spans="1:7" x14ac:dyDescent="0.15">
      <c r="A7801" s="53">
        <v>2869</v>
      </c>
      <c r="B7801" s="10" t="s">
        <v>1341</v>
      </c>
      <c r="C7801" s="53">
        <v>1.0289999999999999</v>
      </c>
      <c r="D7801" s="53">
        <v>1.0289999999999999</v>
      </c>
      <c r="E7801" s="55">
        <v>0</v>
      </c>
      <c r="F7801" s="53">
        <v>1.0289999999999999</v>
      </c>
      <c r="G7801" s="53">
        <v>1.0289999999999999</v>
      </c>
    </row>
    <row r="7802" spans="1:7" x14ac:dyDescent="0.15">
      <c r="A7802" s="52">
        <v>1872</v>
      </c>
      <c r="B7802" s="11" t="s">
        <v>4199</v>
      </c>
      <c r="C7802" s="52">
        <v>1.0069999999999999</v>
      </c>
      <c r="D7802" s="52">
        <v>0</v>
      </c>
      <c r="E7802" s="54">
        <v>0</v>
      </c>
      <c r="F7802" s="52">
        <v>1.0069999999999999</v>
      </c>
      <c r="G7802" s="52">
        <v>1.161</v>
      </c>
    </row>
    <row r="7803" spans="1:7" x14ac:dyDescent="0.15">
      <c r="A7803" s="53">
        <v>2283</v>
      </c>
      <c r="B7803" s="10" t="s">
        <v>4200</v>
      </c>
      <c r="C7803" s="53">
        <v>1.0129999999999999</v>
      </c>
      <c r="D7803" s="53">
        <v>1.0129999999999999</v>
      </c>
      <c r="E7803" s="55">
        <v>0</v>
      </c>
      <c r="F7803" s="53">
        <v>1.0129999999999999</v>
      </c>
      <c r="G7803" s="53">
        <v>1.0129999999999999</v>
      </c>
    </row>
    <row r="7804" spans="1:7" ht="31" x14ac:dyDescent="0.15">
      <c r="A7804" s="52">
        <v>1407</v>
      </c>
      <c r="B7804" s="11" t="s">
        <v>4201</v>
      </c>
      <c r="C7804" s="52">
        <v>1.0980000000000001</v>
      </c>
      <c r="D7804" s="52">
        <v>1.0980000000000001</v>
      </c>
      <c r="E7804" s="54">
        <v>0</v>
      </c>
      <c r="F7804" s="52">
        <v>1.0980000000000001</v>
      </c>
      <c r="G7804" s="52">
        <v>1.0980000000000001</v>
      </c>
    </row>
    <row r="7805" spans="1:7" x14ac:dyDescent="0.15">
      <c r="A7805" s="53">
        <v>4111</v>
      </c>
      <c r="B7805" s="10" t="s">
        <v>4202</v>
      </c>
      <c r="C7805" s="53">
        <v>1.0006999999999999</v>
      </c>
      <c r="D7805" s="53">
        <v>1.0006999999999999</v>
      </c>
      <c r="E7805" s="55">
        <v>0</v>
      </c>
      <c r="F7805" s="53">
        <v>1.0006999999999999</v>
      </c>
      <c r="G7805" s="53">
        <v>1.0006999999999999</v>
      </c>
    </row>
    <row r="7806" spans="1:7" x14ac:dyDescent="0.15">
      <c r="A7806" s="52">
        <v>2291</v>
      </c>
      <c r="B7806" s="11" t="s">
        <v>1342</v>
      </c>
      <c r="C7806" s="52">
        <v>1.02</v>
      </c>
      <c r="D7806" s="52">
        <v>1.02</v>
      </c>
      <c r="E7806" s="54">
        <v>0</v>
      </c>
      <c r="F7806" s="52">
        <v>1.02</v>
      </c>
      <c r="G7806" s="52">
        <v>1.02</v>
      </c>
    </row>
    <row r="7807" spans="1:7" x14ac:dyDescent="0.15">
      <c r="A7807" s="53">
        <v>407</v>
      </c>
      <c r="B7807" s="10" t="s">
        <v>4203</v>
      </c>
      <c r="C7807" s="53">
        <v>1.091</v>
      </c>
      <c r="D7807" s="53">
        <v>1.351</v>
      </c>
      <c r="E7807" s="55">
        <v>0</v>
      </c>
      <c r="F7807" s="53">
        <v>1.091</v>
      </c>
      <c r="G7807" s="53">
        <v>1.351</v>
      </c>
    </row>
    <row r="7808" spans="1:7" x14ac:dyDescent="0.15">
      <c r="A7808" s="52">
        <v>165524</v>
      </c>
      <c r="B7808" s="11" t="s">
        <v>1343</v>
      </c>
      <c r="C7808" s="52">
        <v>0.81299999999999994</v>
      </c>
      <c r="D7808" s="52">
        <v>0</v>
      </c>
      <c r="E7808" s="54">
        <v>0</v>
      </c>
      <c r="F7808" s="52">
        <v>0.81299999999999994</v>
      </c>
      <c r="G7808" s="52">
        <v>0</v>
      </c>
    </row>
    <row r="7809" spans="1:7" x14ac:dyDescent="0.15">
      <c r="A7809" s="53">
        <v>519002</v>
      </c>
      <c r="B7809" s="10" t="s">
        <v>1344</v>
      </c>
      <c r="C7809" s="53">
        <v>1.4930000000000001</v>
      </c>
      <c r="D7809" s="53">
        <v>1.796</v>
      </c>
      <c r="E7809" s="55">
        <v>0</v>
      </c>
      <c r="F7809" s="53">
        <v>1.4930000000000001</v>
      </c>
      <c r="G7809" s="53">
        <v>1.796</v>
      </c>
    </row>
    <row r="7810" spans="1:7" ht="31" x14ac:dyDescent="0.15">
      <c r="A7810" s="52">
        <v>5111</v>
      </c>
      <c r="B7810" s="11" t="s">
        <v>4204</v>
      </c>
      <c r="C7810" s="52">
        <v>1.0244</v>
      </c>
      <c r="D7810" s="52">
        <v>1.0244</v>
      </c>
      <c r="E7810" s="54">
        <v>0</v>
      </c>
      <c r="F7810" s="52">
        <v>1.0244</v>
      </c>
      <c r="G7810" s="52">
        <v>1.0244</v>
      </c>
    </row>
    <row r="7811" spans="1:7" x14ac:dyDescent="0.15">
      <c r="A7811" s="53">
        <v>519127</v>
      </c>
      <c r="B7811" s="10" t="s">
        <v>4205</v>
      </c>
      <c r="C7811" s="53">
        <v>1.4830000000000001</v>
      </c>
      <c r="D7811" s="53">
        <v>1.4830000000000001</v>
      </c>
      <c r="E7811" s="55">
        <v>0</v>
      </c>
      <c r="F7811" s="53">
        <v>1.4830000000000001</v>
      </c>
      <c r="G7811" s="53">
        <v>1.4830000000000001</v>
      </c>
    </row>
    <row r="7812" spans="1:7" x14ac:dyDescent="0.15">
      <c r="A7812" s="52">
        <v>150227</v>
      </c>
      <c r="B7812" s="11" t="s">
        <v>4206</v>
      </c>
      <c r="C7812" s="52">
        <v>1.01</v>
      </c>
      <c r="D7812" s="52">
        <v>1.1299999999999999</v>
      </c>
      <c r="E7812" s="54">
        <v>0</v>
      </c>
      <c r="F7812" s="52">
        <v>1.01</v>
      </c>
      <c r="G7812" s="52">
        <v>1.1299999999999999</v>
      </c>
    </row>
    <row r="7813" spans="1:7" x14ac:dyDescent="0.15">
      <c r="A7813" s="53">
        <v>700005</v>
      </c>
      <c r="B7813" s="10" t="s">
        <v>4207</v>
      </c>
      <c r="C7813" s="53">
        <v>1.407</v>
      </c>
      <c r="D7813" s="53">
        <v>1.407</v>
      </c>
      <c r="E7813" s="55">
        <v>0</v>
      </c>
      <c r="F7813" s="53">
        <v>1.407</v>
      </c>
      <c r="G7813" s="53">
        <v>1.407</v>
      </c>
    </row>
    <row r="7814" spans="1:7" x14ac:dyDescent="0.15">
      <c r="A7814" s="52">
        <v>2138</v>
      </c>
      <c r="B7814" s="11" t="s">
        <v>4208</v>
      </c>
      <c r="C7814" s="52">
        <v>1.0940000000000001</v>
      </c>
      <c r="D7814" s="52">
        <v>1.0940000000000001</v>
      </c>
      <c r="E7814" s="54">
        <v>0</v>
      </c>
      <c r="F7814" s="52">
        <v>1.0940000000000001</v>
      </c>
      <c r="G7814" s="52">
        <v>1.0940000000000001</v>
      </c>
    </row>
    <row r="7815" spans="1:7" x14ac:dyDescent="0.15">
      <c r="A7815" s="53">
        <v>2801</v>
      </c>
      <c r="B7815" s="10" t="s">
        <v>1345</v>
      </c>
      <c r="C7815" s="53">
        <v>1.048</v>
      </c>
      <c r="D7815" s="53">
        <v>1.048</v>
      </c>
      <c r="E7815" s="55">
        <v>0</v>
      </c>
      <c r="F7815" s="53">
        <v>1.048</v>
      </c>
      <c r="G7815" s="53">
        <v>1.048</v>
      </c>
    </row>
    <row r="7816" spans="1:7" x14ac:dyDescent="0.15">
      <c r="A7816" s="52">
        <v>1363</v>
      </c>
      <c r="B7816" s="11" t="s">
        <v>1346</v>
      </c>
      <c r="C7816" s="52">
        <v>1.0229999999999999</v>
      </c>
      <c r="D7816" s="52">
        <v>1.0229999999999999</v>
      </c>
      <c r="E7816" s="54">
        <v>0</v>
      </c>
      <c r="F7816" s="52">
        <v>1.0229999999999999</v>
      </c>
      <c r="G7816" s="52">
        <v>1.0229999999999999</v>
      </c>
    </row>
    <row r="7817" spans="1:7" x14ac:dyDescent="0.15">
      <c r="A7817" s="53">
        <v>2523</v>
      </c>
      <c r="B7817" s="10" t="s">
        <v>1347</v>
      </c>
      <c r="C7817" s="53">
        <v>1.0049999999999999</v>
      </c>
      <c r="D7817" s="53">
        <v>1.038</v>
      </c>
      <c r="E7817" s="55">
        <v>0</v>
      </c>
      <c r="F7817" s="53">
        <v>1.0049999999999999</v>
      </c>
      <c r="G7817" s="53">
        <v>1.038</v>
      </c>
    </row>
    <row r="7818" spans="1:7" x14ac:dyDescent="0.15">
      <c r="A7818" s="52">
        <v>110017</v>
      </c>
      <c r="B7818" s="11" t="s">
        <v>4209</v>
      </c>
      <c r="C7818" s="52">
        <v>1.202</v>
      </c>
      <c r="D7818" s="52">
        <v>2.0219999999999998</v>
      </c>
      <c r="E7818" s="54">
        <v>0</v>
      </c>
      <c r="F7818" s="52">
        <v>1.202</v>
      </c>
      <c r="G7818" s="52">
        <v>2.0219999999999998</v>
      </c>
    </row>
    <row r="7819" spans="1:7" x14ac:dyDescent="0.15">
      <c r="A7819" s="53">
        <v>295</v>
      </c>
      <c r="B7819" s="10" t="s">
        <v>4210</v>
      </c>
      <c r="C7819" s="53">
        <v>1.0569999999999999</v>
      </c>
      <c r="D7819" s="53">
        <v>1.2929999999999999</v>
      </c>
      <c r="E7819" s="55">
        <v>0</v>
      </c>
      <c r="F7819" s="53">
        <v>1.0569999999999999</v>
      </c>
      <c r="G7819" s="53">
        <v>1.2929999999999999</v>
      </c>
    </row>
    <row r="7820" spans="1:7" x14ac:dyDescent="0.15">
      <c r="A7820" s="52">
        <v>161117</v>
      </c>
      <c r="B7820" s="11" t="s">
        <v>1348</v>
      </c>
      <c r="C7820" s="52">
        <v>1.0249999999999999</v>
      </c>
      <c r="D7820" s="52">
        <v>1.389</v>
      </c>
      <c r="E7820" s="54">
        <v>0</v>
      </c>
      <c r="F7820" s="52">
        <v>1.0249999999999999</v>
      </c>
      <c r="G7820" s="52">
        <v>1.389</v>
      </c>
    </row>
    <row r="7821" spans="1:7" x14ac:dyDescent="0.15">
      <c r="A7821" s="53">
        <v>3173</v>
      </c>
      <c r="B7821" s="10" t="s">
        <v>4211</v>
      </c>
      <c r="C7821" s="53">
        <v>1.0289999999999999</v>
      </c>
      <c r="D7821" s="53">
        <v>1.0289999999999999</v>
      </c>
      <c r="E7821" s="55">
        <v>0</v>
      </c>
      <c r="F7821" s="53">
        <v>1.0289999999999999</v>
      </c>
      <c r="G7821" s="53">
        <v>1.0289999999999999</v>
      </c>
    </row>
    <row r="7822" spans="1:7" x14ac:dyDescent="0.15">
      <c r="A7822" s="52">
        <v>85</v>
      </c>
      <c r="B7822" s="11" t="s">
        <v>4212</v>
      </c>
      <c r="C7822" s="52">
        <v>1.121</v>
      </c>
      <c r="D7822" s="52">
        <v>1.153</v>
      </c>
      <c r="E7822" s="54">
        <v>0</v>
      </c>
      <c r="F7822" s="52">
        <v>1.121</v>
      </c>
      <c r="G7822" s="52">
        <v>1.153</v>
      </c>
    </row>
    <row r="7823" spans="1:7" x14ac:dyDescent="0.15">
      <c r="A7823" s="53">
        <v>519661</v>
      </c>
      <c r="B7823" s="10" t="s">
        <v>4213</v>
      </c>
      <c r="C7823" s="53">
        <v>1.6</v>
      </c>
      <c r="D7823" s="53">
        <v>1.6</v>
      </c>
      <c r="E7823" s="55">
        <v>0</v>
      </c>
      <c r="F7823" s="53">
        <v>1.6</v>
      </c>
      <c r="G7823" s="53">
        <v>1.6</v>
      </c>
    </row>
    <row r="7824" spans="1:7" x14ac:dyDescent="0.15">
      <c r="A7824" s="52">
        <v>2274</v>
      </c>
      <c r="B7824" s="11" t="s">
        <v>4214</v>
      </c>
      <c r="C7824" s="52">
        <v>1.0580000000000001</v>
      </c>
      <c r="D7824" s="52">
        <v>1.075</v>
      </c>
      <c r="E7824" s="54">
        <v>0</v>
      </c>
      <c r="F7824" s="52">
        <v>1.0580000000000001</v>
      </c>
      <c r="G7824" s="52">
        <v>1.075</v>
      </c>
    </row>
    <row r="7825" spans="1:7" x14ac:dyDescent="0.15">
      <c r="A7825" s="53">
        <v>2261</v>
      </c>
      <c r="B7825" s="10" t="s">
        <v>4215</v>
      </c>
      <c r="C7825" s="53">
        <v>1.008</v>
      </c>
      <c r="D7825" s="53">
        <v>1.125</v>
      </c>
      <c r="E7825" s="55">
        <v>0</v>
      </c>
      <c r="F7825" s="53">
        <v>1.008</v>
      </c>
      <c r="G7825" s="53">
        <v>1.125</v>
      </c>
    </row>
    <row r="7826" spans="1:7" x14ac:dyDescent="0.15">
      <c r="A7826" s="52">
        <v>2175</v>
      </c>
      <c r="B7826" s="11" t="s">
        <v>4216</v>
      </c>
      <c r="C7826" s="52">
        <v>1.0489999999999999</v>
      </c>
      <c r="D7826" s="52">
        <v>1.0489999999999999</v>
      </c>
      <c r="E7826" s="54">
        <v>0</v>
      </c>
      <c r="F7826" s="52">
        <v>1.0489999999999999</v>
      </c>
      <c r="G7826" s="52">
        <v>1.0489999999999999</v>
      </c>
    </row>
    <row r="7827" spans="1:7" x14ac:dyDescent="0.15">
      <c r="A7827" s="53">
        <v>1902</v>
      </c>
      <c r="B7827" s="10" t="s">
        <v>4217</v>
      </c>
      <c r="C7827" s="53">
        <v>1.107</v>
      </c>
      <c r="D7827" s="53">
        <v>1.107</v>
      </c>
      <c r="E7827" s="55">
        <v>0</v>
      </c>
      <c r="F7827" s="53">
        <v>1.107</v>
      </c>
      <c r="G7827" s="53">
        <v>1.107</v>
      </c>
    </row>
    <row r="7828" spans="1:7" x14ac:dyDescent="0.15">
      <c r="A7828" s="52">
        <v>118</v>
      </c>
      <c r="B7828" s="11" t="s">
        <v>4218</v>
      </c>
      <c r="C7828" s="52">
        <v>1.2250000000000001</v>
      </c>
      <c r="D7828" s="52">
        <v>1.669</v>
      </c>
      <c r="E7828" s="54">
        <v>0</v>
      </c>
      <c r="F7828" s="52">
        <v>1.2250000000000001</v>
      </c>
      <c r="G7828" s="52">
        <v>1.669</v>
      </c>
    </row>
    <row r="7829" spans="1:7" x14ac:dyDescent="0.15">
      <c r="A7829" s="53">
        <v>50027</v>
      </c>
      <c r="B7829" s="10" t="s">
        <v>4219</v>
      </c>
      <c r="C7829" s="53">
        <v>1.0309999999999999</v>
      </c>
      <c r="D7829" s="53">
        <v>1.341</v>
      </c>
      <c r="E7829" s="55">
        <v>0</v>
      </c>
      <c r="F7829" s="53">
        <v>1.0309999999999999</v>
      </c>
      <c r="G7829" s="53">
        <v>1.341</v>
      </c>
    </row>
    <row r="7830" spans="1:7" x14ac:dyDescent="0.15">
      <c r="A7830" s="52">
        <v>3302</v>
      </c>
      <c r="B7830" s="11" t="s">
        <v>4220</v>
      </c>
      <c r="C7830" s="52">
        <v>1.0119</v>
      </c>
      <c r="D7830" s="52">
        <v>1.0119</v>
      </c>
      <c r="E7830" s="54">
        <v>0</v>
      </c>
      <c r="F7830" s="52">
        <v>1.0119</v>
      </c>
      <c r="G7830" s="52">
        <v>1.0119</v>
      </c>
    </row>
    <row r="7831" spans="1:7" x14ac:dyDescent="0.15">
      <c r="A7831" s="53">
        <v>2970</v>
      </c>
      <c r="B7831" s="10" t="s">
        <v>1349</v>
      </c>
      <c r="C7831" s="53">
        <v>1.002</v>
      </c>
      <c r="D7831" s="53">
        <v>1.05</v>
      </c>
      <c r="E7831" s="55">
        <v>0</v>
      </c>
      <c r="F7831" s="53">
        <v>1.002</v>
      </c>
      <c r="G7831" s="53">
        <v>1.05</v>
      </c>
    </row>
    <row r="7832" spans="1:7" x14ac:dyDescent="0.15">
      <c r="A7832" s="52">
        <v>519023</v>
      </c>
      <c r="B7832" s="11" t="s">
        <v>4221</v>
      </c>
      <c r="C7832" s="52">
        <v>1.169</v>
      </c>
      <c r="D7832" s="52">
        <v>1.375</v>
      </c>
      <c r="E7832" s="54">
        <v>0</v>
      </c>
      <c r="F7832" s="52">
        <v>1.169</v>
      </c>
      <c r="G7832" s="52">
        <v>1.375</v>
      </c>
    </row>
    <row r="7833" spans="1:7" x14ac:dyDescent="0.15">
      <c r="A7833" s="53">
        <v>2622</v>
      </c>
      <c r="B7833" s="10" t="s">
        <v>1350</v>
      </c>
      <c r="C7833" s="53">
        <v>1.0620000000000001</v>
      </c>
      <c r="D7833" s="53">
        <v>1.073</v>
      </c>
      <c r="E7833" s="55">
        <v>0</v>
      </c>
      <c r="F7833" s="53">
        <v>1.0620000000000001</v>
      </c>
      <c r="G7833" s="53">
        <v>1.073</v>
      </c>
    </row>
    <row r="7834" spans="1:7" x14ac:dyDescent="0.15">
      <c r="A7834" s="52">
        <v>2628</v>
      </c>
      <c r="B7834" s="11" t="s">
        <v>4222</v>
      </c>
      <c r="C7834" s="52">
        <v>1.026</v>
      </c>
      <c r="D7834" s="52">
        <v>1.026</v>
      </c>
      <c r="E7834" s="54">
        <v>0</v>
      </c>
      <c r="F7834" s="52">
        <v>1.026</v>
      </c>
      <c r="G7834" s="52">
        <v>1.026</v>
      </c>
    </row>
    <row r="7835" spans="1:7" x14ac:dyDescent="0.15">
      <c r="A7835" s="53">
        <v>1988</v>
      </c>
      <c r="B7835" s="10" t="s">
        <v>4223</v>
      </c>
      <c r="C7835" s="53">
        <v>1.012</v>
      </c>
      <c r="D7835" s="53">
        <v>1.024</v>
      </c>
      <c r="E7835" s="55">
        <v>0</v>
      </c>
      <c r="F7835" s="53">
        <v>1.012</v>
      </c>
      <c r="G7835" s="53">
        <v>1.024</v>
      </c>
    </row>
    <row r="7836" spans="1:7" x14ac:dyDescent="0.15">
      <c r="A7836" s="52">
        <v>150177</v>
      </c>
      <c r="B7836" s="11" t="s">
        <v>4224</v>
      </c>
      <c r="C7836" s="52">
        <v>1.002</v>
      </c>
      <c r="D7836" s="52">
        <v>1.1890000000000001</v>
      </c>
      <c r="E7836" s="54">
        <v>0</v>
      </c>
      <c r="F7836" s="52">
        <v>1.002</v>
      </c>
      <c r="G7836" s="52">
        <v>1.1890000000000001</v>
      </c>
    </row>
    <row r="7837" spans="1:7" x14ac:dyDescent="0.15">
      <c r="A7837" s="53">
        <v>4023</v>
      </c>
      <c r="B7837" s="10" t="s">
        <v>1351</v>
      </c>
      <c r="C7837" s="53">
        <v>1.0345</v>
      </c>
      <c r="D7837" s="53">
        <v>1.0345</v>
      </c>
      <c r="E7837" s="55">
        <v>0</v>
      </c>
      <c r="F7837" s="53">
        <v>1.0345</v>
      </c>
      <c r="G7837" s="53">
        <v>1.0345</v>
      </c>
    </row>
    <row r="7838" spans="1:7" x14ac:dyDescent="0.15">
      <c r="A7838" s="52">
        <v>2338</v>
      </c>
      <c r="B7838" s="11" t="s">
        <v>1352</v>
      </c>
      <c r="C7838" s="52">
        <v>1.0429999999999999</v>
      </c>
      <c r="D7838" s="52">
        <v>1.0429999999999999</v>
      </c>
      <c r="E7838" s="54">
        <v>0</v>
      </c>
      <c r="F7838" s="52">
        <v>1.0429999999999999</v>
      </c>
      <c r="G7838" s="52">
        <v>1.0429999999999999</v>
      </c>
    </row>
    <row r="7839" spans="1:7" x14ac:dyDescent="0.15">
      <c r="A7839" s="53">
        <v>2486</v>
      </c>
      <c r="B7839" s="10" t="s">
        <v>1353</v>
      </c>
      <c r="C7839" s="53">
        <v>1.0089999999999999</v>
      </c>
      <c r="D7839" s="53">
        <v>1.0549999999999999</v>
      </c>
      <c r="E7839" s="55">
        <v>0</v>
      </c>
      <c r="F7839" s="53">
        <v>1.0089999999999999</v>
      </c>
      <c r="G7839" s="53">
        <v>1.0549999999999999</v>
      </c>
    </row>
    <row r="7840" spans="1:7" x14ac:dyDescent="0.15">
      <c r="A7840" s="52">
        <v>150287</v>
      </c>
      <c r="B7840" s="11" t="s">
        <v>4225</v>
      </c>
      <c r="C7840" s="52">
        <v>1.0049999999999999</v>
      </c>
      <c r="D7840" s="52">
        <v>1.1459999999999999</v>
      </c>
      <c r="E7840" s="54">
        <v>0</v>
      </c>
      <c r="F7840" s="52">
        <v>1.0049999999999999</v>
      </c>
      <c r="G7840" s="52">
        <v>1.1459999999999999</v>
      </c>
    </row>
    <row r="7841" spans="1:7" x14ac:dyDescent="0.15">
      <c r="A7841" s="53">
        <v>519059</v>
      </c>
      <c r="B7841" s="10" t="s">
        <v>1354</v>
      </c>
      <c r="C7841" s="53">
        <v>0.81499999999999995</v>
      </c>
      <c r="D7841" s="53">
        <v>0.81499999999999995</v>
      </c>
      <c r="E7841" s="55">
        <v>0</v>
      </c>
      <c r="F7841" s="53">
        <v>0.81499999999999995</v>
      </c>
      <c r="G7841" s="53">
        <v>0.81499999999999995</v>
      </c>
    </row>
    <row r="7842" spans="1:7" x14ac:dyDescent="0.15">
      <c r="A7842" s="52">
        <v>165527</v>
      </c>
      <c r="B7842" s="11" t="s">
        <v>4226</v>
      </c>
      <c r="C7842" s="52">
        <v>1.1539999999999999</v>
      </c>
      <c r="D7842" s="52">
        <v>1.1539999999999999</v>
      </c>
      <c r="E7842" s="54">
        <v>0</v>
      </c>
      <c r="F7842" s="52">
        <v>1.1539999999999999</v>
      </c>
      <c r="G7842" s="52">
        <v>1.1539999999999999</v>
      </c>
    </row>
    <row r="7843" spans="1:7" x14ac:dyDescent="0.15">
      <c r="A7843" s="53">
        <v>93</v>
      </c>
      <c r="B7843" s="10" t="s">
        <v>4227</v>
      </c>
      <c r="C7843" s="53">
        <v>1.0009999999999999</v>
      </c>
      <c r="D7843" s="53">
        <v>1.4410000000000001</v>
      </c>
      <c r="E7843" s="55">
        <v>0</v>
      </c>
      <c r="F7843" s="53">
        <v>1.0009999999999999</v>
      </c>
      <c r="G7843" s="53">
        <v>1.4410000000000001</v>
      </c>
    </row>
    <row r="7844" spans="1:7" x14ac:dyDescent="0.15">
      <c r="A7844" s="52">
        <v>152</v>
      </c>
      <c r="B7844" s="11" t="s">
        <v>4228</v>
      </c>
      <c r="C7844" s="52">
        <v>1.095</v>
      </c>
      <c r="D7844" s="52">
        <v>1.3049999999999999</v>
      </c>
      <c r="E7844" s="54">
        <v>0</v>
      </c>
      <c r="F7844" s="52">
        <v>1.095</v>
      </c>
      <c r="G7844" s="52">
        <v>1.3049999999999999</v>
      </c>
    </row>
    <row r="7845" spans="1:7" x14ac:dyDescent="0.15">
      <c r="A7845" s="53">
        <v>1262</v>
      </c>
      <c r="B7845" s="10" t="s">
        <v>4229</v>
      </c>
      <c r="C7845" s="53">
        <v>1.0549999999999999</v>
      </c>
      <c r="D7845" s="53">
        <v>1.0549999999999999</v>
      </c>
      <c r="E7845" s="55">
        <v>0</v>
      </c>
      <c r="F7845" s="53">
        <v>1.0549999999999999</v>
      </c>
      <c r="G7845" s="53">
        <v>1.0549999999999999</v>
      </c>
    </row>
    <row r="7846" spans="1:7" x14ac:dyDescent="0.15">
      <c r="A7846" s="52">
        <v>1975</v>
      </c>
      <c r="B7846" s="11" t="s">
        <v>1355</v>
      </c>
      <c r="C7846" s="52">
        <v>1.542</v>
      </c>
      <c r="D7846" s="52">
        <v>1.542</v>
      </c>
      <c r="E7846" s="54">
        <v>0</v>
      </c>
      <c r="F7846" s="52">
        <v>1.542</v>
      </c>
      <c r="G7846" s="52">
        <v>1.542</v>
      </c>
    </row>
    <row r="7847" spans="1:7" x14ac:dyDescent="0.15">
      <c r="A7847" s="53">
        <v>1649</v>
      </c>
      <c r="B7847" s="10" t="s">
        <v>4230</v>
      </c>
      <c r="C7847" s="53">
        <v>1.0229999999999999</v>
      </c>
      <c r="D7847" s="53">
        <v>1.0229999999999999</v>
      </c>
      <c r="E7847" s="55">
        <v>0</v>
      </c>
      <c r="F7847" s="53">
        <v>1.0229999999999999</v>
      </c>
      <c r="G7847" s="53">
        <v>1.0229999999999999</v>
      </c>
    </row>
    <row r="7848" spans="1:7" x14ac:dyDescent="0.15">
      <c r="A7848" s="52">
        <v>3250</v>
      </c>
      <c r="B7848" s="11" t="s">
        <v>4231</v>
      </c>
      <c r="C7848" s="52">
        <v>1.0706</v>
      </c>
      <c r="D7848" s="52">
        <v>1.0706</v>
      </c>
      <c r="E7848" s="54">
        <v>0</v>
      </c>
      <c r="F7848" s="52">
        <v>1.0706</v>
      </c>
      <c r="G7848" s="52">
        <v>1.0706</v>
      </c>
    </row>
    <row r="7849" spans="1:7" x14ac:dyDescent="0.15">
      <c r="A7849" s="53">
        <v>183</v>
      </c>
      <c r="B7849" s="10" t="s">
        <v>1356</v>
      </c>
      <c r="C7849" s="53">
        <v>0.97699999999999998</v>
      </c>
      <c r="D7849" s="53">
        <v>0</v>
      </c>
      <c r="E7849" s="55">
        <v>0</v>
      </c>
      <c r="F7849" s="53">
        <v>0.97699999999999998</v>
      </c>
      <c r="G7849" s="53">
        <v>1.252</v>
      </c>
    </row>
    <row r="7850" spans="1:7" x14ac:dyDescent="0.15">
      <c r="A7850" s="52">
        <v>4110</v>
      </c>
      <c r="B7850" s="11" t="s">
        <v>4232</v>
      </c>
      <c r="C7850" s="52">
        <v>1.0230999999999999</v>
      </c>
      <c r="D7850" s="52">
        <v>1.0230999999999999</v>
      </c>
      <c r="E7850" s="54">
        <v>0</v>
      </c>
      <c r="F7850" s="52">
        <v>1.0230999999999999</v>
      </c>
      <c r="G7850" s="52">
        <v>1.0230999999999999</v>
      </c>
    </row>
    <row r="7851" spans="1:7" x14ac:dyDescent="0.15">
      <c r="A7851" s="53">
        <v>1389</v>
      </c>
      <c r="B7851" s="10" t="s">
        <v>4233</v>
      </c>
      <c r="C7851" s="53">
        <v>1.141</v>
      </c>
      <c r="D7851" s="53">
        <v>1.141</v>
      </c>
      <c r="E7851" s="55">
        <v>0</v>
      </c>
      <c r="F7851" s="53">
        <v>1.141</v>
      </c>
      <c r="G7851" s="53">
        <v>1.141</v>
      </c>
    </row>
    <row r="7852" spans="1:7" x14ac:dyDescent="0.15">
      <c r="A7852" s="52">
        <v>2382</v>
      </c>
      <c r="B7852" s="11" t="s">
        <v>4234</v>
      </c>
      <c r="C7852" s="52">
        <v>0.98699999999999999</v>
      </c>
      <c r="D7852" s="52">
        <v>0.98699999999999999</v>
      </c>
      <c r="E7852" s="54">
        <v>0</v>
      </c>
      <c r="F7852" s="52">
        <v>0.98699999999999999</v>
      </c>
      <c r="G7852" s="52">
        <v>0.98699999999999999</v>
      </c>
    </row>
    <row r="7853" spans="1:7" x14ac:dyDescent="0.15">
      <c r="A7853" s="53">
        <v>180025</v>
      </c>
      <c r="B7853" s="10" t="s">
        <v>4235</v>
      </c>
      <c r="C7853" s="53">
        <v>1.2150000000000001</v>
      </c>
      <c r="D7853" s="53">
        <v>1.4850000000000001</v>
      </c>
      <c r="E7853" s="55">
        <v>0</v>
      </c>
      <c r="F7853" s="53">
        <v>1.2150000000000001</v>
      </c>
      <c r="G7853" s="53">
        <v>1.4850000000000001</v>
      </c>
    </row>
    <row r="7854" spans="1:7" x14ac:dyDescent="0.15">
      <c r="A7854" s="52">
        <v>2650</v>
      </c>
      <c r="B7854" s="11" t="s">
        <v>1357</v>
      </c>
      <c r="C7854" s="52">
        <v>1.0049999999999999</v>
      </c>
      <c r="D7854" s="52">
        <v>1.0229999999999999</v>
      </c>
      <c r="E7854" s="54">
        <v>0</v>
      </c>
      <c r="F7854" s="52">
        <v>1.0049999999999999</v>
      </c>
      <c r="G7854" s="52">
        <v>1.0229999999999999</v>
      </c>
    </row>
    <row r="7855" spans="1:7" x14ac:dyDescent="0.15">
      <c r="A7855" s="53">
        <v>201</v>
      </c>
      <c r="B7855" s="10" t="s">
        <v>4236</v>
      </c>
      <c r="C7855" s="53">
        <v>1</v>
      </c>
      <c r="D7855" s="53">
        <v>1.2350000000000001</v>
      </c>
      <c r="E7855" s="55">
        <v>0</v>
      </c>
      <c r="F7855" s="53">
        <v>1</v>
      </c>
      <c r="G7855" s="53">
        <v>1.2350000000000001</v>
      </c>
    </row>
    <row r="7856" spans="1:7" x14ac:dyDescent="0.15">
      <c r="A7856" s="52">
        <v>163823</v>
      </c>
      <c r="B7856" s="11" t="s">
        <v>1358</v>
      </c>
      <c r="C7856" s="52">
        <v>1.06</v>
      </c>
      <c r="D7856" s="52">
        <v>1.6319999999999999</v>
      </c>
      <c r="E7856" s="54">
        <v>0</v>
      </c>
      <c r="F7856" s="52">
        <v>1.06</v>
      </c>
      <c r="G7856" s="52">
        <v>1.6319999999999999</v>
      </c>
    </row>
    <row r="7857" spans="1:7" x14ac:dyDescent="0.15">
      <c r="A7857" s="53">
        <v>1167</v>
      </c>
      <c r="B7857" s="10" t="s">
        <v>1359</v>
      </c>
      <c r="C7857" s="53">
        <v>0.70499999999999996</v>
      </c>
      <c r="D7857" s="53">
        <v>0.70499999999999996</v>
      </c>
      <c r="E7857" s="55">
        <v>0</v>
      </c>
      <c r="F7857" s="53">
        <v>0.70499999999999996</v>
      </c>
      <c r="G7857" s="53">
        <v>0.70499999999999996</v>
      </c>
    </row>
    <row r="7858" spans="1:7" x14ac:dyDescent="0.15">
      <c r="A7858" s="52">
        <v>1964</v>
      </c>
      <c r="B7858" s="11" t="s">
        <v>4237</v>
      </c>
      <c r="C7858" s="52">
        <v>1</v>
      </c>
      <c r="D7858" s="52">
        <v>1.2130000000000001</v>
      </c>
      <c r="E7858" s="54">
        <v>0</v>
      </c>
      <c r="F7858" s="52">
        <v>1</v>
      </c>
      <c r="G7858" s="52">
        <v>1.2130000000000001</v>
      </c>
    </row>
    <row r="7859" spans="1:7" x14ac:dyDescent="0.15">
      <c r="A7859" s="53">
        <v>2857</v>
      </c>
      <c r="B7859" s="10" t="s">
        <v>4238</v>
      </c>
      <c r="C7859" s="53">
        <v>1.0129999999999999</v>
      </c>
      <c r="D7859" s="53">
        <v>1.0129999999999999</v>
      </c>
      <c r="E7859" s="55">
        <v>0</v>
      </c>
      <c r="F7859" s="53">
        <v>1.0129999999999999</v>
      </c>
      <c r="G7859" s="53">
        <v>1.0129999999999999</v>
      </c>
    </row>
    <row r="7860" spans="1:7" x14ac:dyDescent="0.15">
      <c r="A7860" s="52">
        <v>109</v>
      </c>
      <c r="B7860" s="11" t="s">
        <v>4239</v>
      </c>
      <c r="C7860" s="52">
        <v>1.0409999999999999</v>
      </c>
      <c r="D7860" s="52">
        <v>1.3220000000000001</v>
      </c>
      <c r="E7860" s="54">
        <v>0</v>
      </c>
      <c r="F7860" s="52">
        <v>1.0409999999999999</v>
      </c>
      <c r="G7860" s="52">
        <v>1.3220000000000001</v>
      </c>
    </row>
    <row r="7861" spans="1:7" x14ac:dyDescent="0.15">
      <c r="A7861" s="53">
        <v>150317</v>
      </c>
      <c r="B7861" s="10" t="s">
        <v>4240</v>
      </c>
      <c r="C7861" s="53">
        <v>1.002</v>
      </c>
      <c r="D7861" s="53">
        <v>1.145</v>
      </c>
      <c r="E7861" s="55">
        <v>0</v>
      </c>
      <c r="F7861" s="53">
        <v>1.002</v>
      </c>
      <c r="G7861" s="53">
        <v>1.1439999999999999</v>
      </c>
    </row>
    <row r="7862" spans="1:7" x14ac:dyDescent="0.15">
      <c r="A7862" s="52">
        <v>3844</v>
      </c>
      <c r="B7862" s="11" t="s">
        <v>1360</v>
      </c>
      <c r="C7862" s="52">
        <v>1.0085</v>
      </c>
      <c r="D7862" s="52">
        <v>1.0085</v>
      </c>
      <c r="E7862" s="54">
        <v>0</v>
      </c>
      <c r="F7862" s="52">
        <v>1.0085</v>
      </c>
      <c r="G7862" s="52">
        <v>1.0085</v>
      </c>
    </row>
    <row r="7863" spans="1:7" x14ac:dyDescent="0.15">
      <c r="A7863" s="53">
        <v>487016</v>
      </c>
      <c r="B7863" s="10" t="s">
        <v>4241</v>
      </c>
      <c r="C7863" s="53">
        <v>1.1379999999999999</v>
      </c>
      <c r="D7863" s="53">
        <v>1.373</v>
      </c>
      <c r="E7863" s="55">
        <v>0</v>
      </c>
      <c r="F7863" s="53">
        <v>1.1379999999999999</v>
      </c>
      <c r="G7863" s="53">
        <v>1.373</v>
      </c>
    </row>
    <row r="7864" spans="1:7" x14ac:dyDescent="0.15">
      <c r="A7864" s="52">
        <v>253020</v>
      </c>
      <c r="B7864" s="11" t="s">
        <v>4242</v>
      </c>
      <c r="C7864" s="52">
        <v>1.218</v>
      </c>
      <c r="D7864" s="52">
        <v>1.4630000000000001</v>
      </c>
      <c r="E7864" s="54">
        <v>0</v>
      </c>
      <c r="F7864" s="52">
        <v>1.218</v>
      </c>
      <c r="G7864" s="52">
        <v>1.4630000000000001</v>
      </c>
    </row>
    <row r="7865" spans="1:7" x14ac:dyDescent="0.15">
      <c r="A7865" s="53">
        <v>519729</v>
      </c>
      <c r="B7865" s="10" t="s">
        <v>1361</v>
      </c>
      <c r="C7865" s="53">
        <v>1.264</v>
      </c>
      <c r="D7865" s="53">
        <v>1.399</v>
      </c>
      <c r="E7865" s="55">
        <v>0</v>
      </c>
      <c r="F7865" s="53">
        <v>1.264</v>
      </c>
      <c r="G7865" s="53">
        <v>1.399</v>
      </c>
    </row>
    <row r="7866" spans="1:7" x14ac:dyDescent="0.15">
      <c r="A7866" s="52">
        <v>1645</v>
      </c>
      <c r="B7866" s="11" t="s">
        <v>1362</v>
      </c>
      <c r="C7866" s="52">
        <v>1.5189999999999999</v>
      </c>
      <c r="D7866" s="52">
        <v>1.5189999999999999</v>
      </c>
      <c r="E7866" s="54">
        <v>0</v>
      </c>
      <c r="F7866" s="52">
        <v>1.5189999999999999</v>
      </c>
      <c r="G7866" s="52">
        <v>1.5189999999999999</v>
      </c>
    </row>
    <row r="7867" spans="1:7" x14ac:dyDescent="0.15">
      <c r="A7867" s="53">
        <v>334</v>
      </c>
      <c r="B7867" s="10" t="s">
        <v>4243</v>
      </c>
      <c r="C7867" s="53">
        <v>1.0780000000000001</v>
      </c>
      <c r="D7867" s="53">
        <v>1.0980000000000001</v>
      </c>
      <c r="E7867" s="55">
        <v>0</v>
      </c>
      <c r="F7867" s="53">
        <v>1.0780000000000001</v>
      </c>
      <c r="G7867" s="53">
        <v>1.0980000000000001</v>
      </c>
    </row>
    <row r="7868" spans="1:7" x14ac:dyDescent="0.15">
      <c r="A7868" s="52">
        <v>191</v>
      </c>
      <c r="B7868" s="11" t="s">
        <v>4244</v>
      </c>
      <c r="C7868" s="52">
        <v>1.002</v>
      </c>
      <c r="D7868" s="52">
        <v>1.2410000000000001</v>
      </c>
      <c r="E7868" s="54">
        <v>0</v>
      </c>
      <c r="F7868" s="52">
        <v>1.002</v>
      </c>
      <c r="G7868" s="52">
        <v>1.2410000000000001</v>
      </c>
    </row>
    <row r="7869" spans="1:7" x14ac:dyDescent="0.15">
      <c r="A7869" s="53">
        <v>1613</v>
      </c>
      <c r="B7869" s="10" t="s">
        <v>1363</v>
      </c>
      <c r="C7869" s="53">
        <v>1.0309999999999999</v>
      </c>
      <c r="D7869" s="53">
        <v>1.0309999999999999</v>
      </c>
      <c r="E7869" s="55">
        <v>0</v>
      </c>
      <c r="F7869" s="53">
        <v>1.0309999999999999</v>
      </c>
      <c r="G7869" s="53">
        <v>1.0309999999999999</v>
      </c>
    </row>
    <row r="7870" spans="1:7" x14ac:dyDescent="0.15">
      <c r="A7870" s="52">
        <v>519057</v>
      </c>
      <c r="B7870" s="11" t="s">
        <v>4245</v>
      </c>
      <c r="C7870" s="52">
        <v>1.0049999999999999</v>
      </c>
      <c r="D7870" s="52">
        <v>1.151</v>
      </c>
      <c r="E7870" s="54">
        <v>0</v>
      </c>
      <c r="F7870" s="52">
        <v>1.0049999999999999</v>
      </c>
      <c r="G7870" s="52">
        <v>1.151</v>
      </c>
    </row>
    <row r="7871" spans="1:7" x14ac:dyDescent="0.15">
      <c r="A7871" s="53">
        <v>5294</v>
      </c>
      <c r="B7871" s="10" t="s">
        <v>1364</v>
      </c>
      <c r="C7871" s="53">
        <v>1.0075000000000001</v>
      </c>
      <c r="D7871" s="53">
        <v>1.0075000000000001</v>
      </c>
      <c r="E7871" s="55">
        <v>0</v>
      </c>
      <c r="F7871" s="53">
        <v>1.0075000000000001</v>
      </c>
      <c r="G7871" s="53">
        <v>1.0075000000000001</v>
      </c>
    </row>
    <row r="7872" spans="1:7" x14ac:dyDescent="0.15">
      <c r="A7872" s="52">
        <v>50006</v>
      </c>
      <c r="B7872" s="11" t="s">
        <v>4246</v>
      </c>
      <c r="C7872" s="52">
        <v>1.4039999999999999</v>
      </c>
      <c r="D7872" s="52">
        <v>1.7649999999999999</v>
      </c>
      <c r="E7872" s="54">
        <v>0</v>
      </c>
      <c r="F7872" s="52">
        <v>1.4039999999999999</v>
      </c>
      <c r="G7872" s="52">
        <v>1.7649999999999999</v>
      </c>
    </row>
    <row r="7873" spans="1:7" x14ac:dyDescent="0.15">
      <c r="A7873" s="53">
        <v>206</v>
      </c>
      <c r="B7873" s="10" t="s">
        <v>4247</v>
      </c>
      <c r="C7873" s="53">
        <v>1.0960000000000001</v>
      </c>
      <c r="D7873" s="53">
        <v>1.274</v>
      </c>
      <c r="E7873" s="55">
        <v>0</v>
      </c>
      <c r="F7873" s="53">
        <v>1.0960000000000001</v>
      </c>
      <c r="G7873" s="53">
        <v>1.274</v>
      </c>
    </row>
    <row r="7874" spans="1:7" x14ac:dyDescent="0.15">
      <c r="A7874" s="52">
        <v>1739</v>
      </c>
      <c r="B7874" s="11" t="s">
        <v>1365</v>
      </c>
      <c r="C7874" s="52">
        <v>1.036</v>
      </c>
      <c r="D7874" s="52">
        <v>1.036</v>
      </c>
      <c r="E7874" s="54">
        <v>0</v>
      </c>
      <c r="F7874" s="52">
        <v>1.036</v>
      </c>
      <c r="G7874" s="52">
        <v>1.036</v>
      </c>
    </row>
    <row r="7875" spans="1:7" ht="31" x14ac:dyDescent="0.15">
      <c r="A7875" s="53">
        <v>2217</v>
      </c>
      <c r="B7875" s="10" t="s">
        <v>4248</v>
      </c>
      <c r="C7875" s="53">
        <v>1.0009999999999999</v>
      </c>
      <c r="D7875" s="53">
        <v>1.0009999999999999</v>
      </c>
      <c r="E7875" s="55">
        <v>0</v>
      </c>
      <c r="F7875" s="53">
        <v>1.0009999999999999</v>
      </c>
      <c r="G7875" s="53">
        <v>1.0009999999999999</v>
      </c>
    </row>
    <row r="7876" spans="1:7" x14ac:dyDescent="0.15">
      <c r="A7876" s="52">
        <v>261001</v>
      </c>
      <c r="B7876" s="11" t="s">
        <v>4249</v>
      </c>
      <c r="C7876" s="52">
        <v>1.0169999999999999</v>
      </c>
      <c r="D7876" s="52">
        <v>1.222</v>
      </c>
      <c r="E7876" s="54">
        <v>0</v>
      </c>
      <c r="F7876" s="52">
        <v>1.0169999999999999</v>
      </c>
      <c r="G7876" s="52">
        <v>1.222</v>
      </c>
    </row>
    <row r="7877" spans="1:7" x14ac:dyDescent="0.15">
      <c r="A7877" s="53">
        <v>1055</v>
      </c>
      <c r="B7877" s="10" t="s">
        <v>4250</v>
      </c>
      <c r="C7877" s="53">
        <v>1.099</v>
      </c>
      <c r="D7877" s="53">
        <v>1.099</v>
      </c>
      <c r="E7877" s="55">
        <v>0</v>
      </c>
      <c r="F7877" s="53">
        <v>1.099</v>
      </c>
      <c r="G7877" s="53">
        <v>1.099</v>
      </c>
    </row>
    <row r="7878" spans="1:7" x14ac:dyDescent="0.15">
      <c r="A7878" s="52">
        <v>523</v>
      </c>
      <c r="B7878" s="11" t="s">
        <v>1366</v>
      </c>
      <c r="C7878" s="52">
        <v>1.1919999999999999</v>
      </c>
      <c r="D7878" s="52">
        <v>1.6850000000000001</v>
      </c>
      <c r="E7878" s="54">
        <v>0</v>
      </c>
      <c r="F7878" s="52">
        <v>1.1919999999999999</v>
      </c>
      <c r="G7878" s="52">
        <v>1.6850000000000001</v>
      </c>
    </row>
    <row r="7879" spans="1:7" x14ac:dyDescent="0.15">
      <c r="A7879" s="53">
        <v>501027</v>
      </c>
      <c r="B7879" s="10" t="s">
        <v>1367</v>
      </c>
      <c r="C7879" s="53">
        <v>1.0507</v>
      </c>
      <c r="D7879" s="53">
        <v>1.0507</v>
      </c>
      <c r="E7879" s="55">
        <v>0</v>
      </c>
      <c r="F7879" s="53">
        <v>1.0507</v>
      </c>
      <c r="G7879" s="53">
        <v>1.0507</v>
      </c>
    </row>
    <row r="7880" spans="1:7" x14ac:dyDescent="0.15">
      <c r="A7880" s="52">
        <v>3892</v>
      </c>
      <c r="B7880" s="11" t="s">
        <v>1368</v>
      </c>
      <c r="C7880" s="52">
        <v>0.99519999999999997</v>
      </c>
      <c r="D7880" s="52">
        <v>0.99519999999999997</v>
      </c>
      <c r="E7880" s="54">
        <v>0</v>
      </c>
      <c r="F7880" s="52">
        <v>0.99519999999999997</v>
      </c>
      <c r="G7880" s="52">
        <v>0.99519999999999997</v>
      </c>
    </row>
    <row r="7881" spans="1:7" x14ac:dyDescent="0.15">
      <c r="A7881" s="53">
        <v>69</v>
      </c>
      <c r="B7881" s="10" t="s">
        <v>4251</v>
      </c>
      <c r="C7881" s="53">
        <v>1.0509999999999999</v>
      </c>
      <c r="D7881" s="53">
        <v>1.2969999999999999</v>
      </c>
      <c r="E7881" s="55">
        <v>0</v>
      </c>
      <c r="F7881" s="53">
        <v>1.0509999999999999</v>
      </c>
      <c r="G7881" s="53">
        <v>1.2969999999999999</v>
      </c>
    </row>
    <row r="7882" spans="1:7" ht="32" x14ac:dyDescent="0.15">
      <c r="A7882" s="52">
        <v>3184</v>
      </c>
      <c r="B7882" s="11" t="s">
        <v>4252</v>
      </c>
      <c r="C7882" s="52">
        <v>1</v>
      </c>
      <c r="D7882" s="52">
        <v>1</v>
      </c>
      <c r="E7882" s="54">
        <v>0</v>
      </c>
      <c r="F7882" s="52">
        <v>1</v>
      </c>
      <c r="G7882" s="52">
        <v>1</v>
      </c>
    </row>
    <row r="7883" spans="1:7" ht="31" x14ac:dyDescent="0.15">
      <c r="A7883" s="53">
        <v>150190</v>
      </c>
      <c r="B7883" s="10" t="s">
        <v>4253</v>
      </c>
      <c r="C7883" s="53">
        <v>1.0029999999999999</v>
      </c>
      <c r="D7883" s="53">
        <v>1.216</v>
      </c>
      <c r="E7883" s="55">
        <v>0</v>
      </c>
      <c r="F7883" s="53">
        <v>1.0029999999999999</v>
      </c>
      <c r="G7883" s="53">
        <v>1.216</v>
      </c>
    </row>
    <row r="7884" spans="1:7" x14ac:dyDescent="0.15">
      <c r="A7884" s="52">
        <v>3437</v>
      </c>
      <c r="B7884" s="11" t="s">
        <v>4254</v>
      </c>
      <c r="C7884" s="52">
        <v>1.02</v>
      </c>
      <c r="D7884" s="52">
        <v>1.0569999999999999</v>
      </c>
      <c r="E7884" s="54">
        <v>0</v>
      </c>
      <c r="F7884" s="52">
        <v>1.02</v>
      </c>
      <c r="G7884" s="52">
        <v>1.0569999999999999</v>
      </c>
    </row>
    <row r="7885" spans="1:7" x14ac:dyDescent="0.15">
      <c r="A7885" s="53">
        <v>166016</v>
      </c>
      <c r="B7885" s="10" t="s">
        <v>4255</v>
      </c>
      <c r="C7885" s="53">
        <v>1.1259999999999999</v>
      </c>
      <c r="D7885" s="53">
        <v>1.349</v>
      </c>
      <c r="E7885" s="55">
        <v>0</v>
      </c>
      <c r="F7885" s="53">
        <v>1.1259999999999999</v>
      </c>
      <c r="G7885" s="53">
        <v>1.349</v>
      </c>
    </row>
    <row r="7886" spans="1:7" x14ac:dyDescent="0.15">
      <c r="A7886" s="52">
        <v>1290</v>
      </c>
      <c r="B7886" s="11" t="s">
        <v>1369</v>
      </c>
      <c r="C7886" s="52">
        <v>1.0940000000000001</v>
      </c>
      <c r="D7886" s="52">
        <v>1.0940000000000001</v>
      </c>
      <c r="E7886" s="54">
        <v>0</v>
      </c>
      <c r="F7886" s="52">
        <v>1.0940000000000001</v>
      </c>
      <c r="G7886" s="52">
        <v>1.0940000000000001</v>
      </c>
    </row>
    <row r="7887" spans="1:7" x14ac:dyDescent="0.15">
      <c r="A7887" s="53">
        <v>2754</v>
      </c>
      <c r="B7887" s="10" t="s">
        <v>1370</v>
      </c>
      <c r="C7887" s="53">
        <v>1.006</v>
      </c>
      <c r="D7887" s="53">
        <v>1.046</v>
      </c>
      <c r="E7887" s="55">
        <v>0</v>
      </c>
      <c r="F7887" s="53">
        <v>1.006</v>
      </c>
      <c r="G7887" s="53">
        <v>1.046</v>
      </c>
    </row>
    <row r="7888" spans="1:7" x14ac:dyDescent="0.15">
      <c r="A7888" s="52">
        <v>1868</v>
      </c>
      <c r="B7888" s="11" t="s">
        <v>4256</v>
      </c>
      <c r="C7888" s="52">
        <v>1.244</v>
      </c>
      <c r="D7888" s="52">
        <v>1.484</v>
      </c>
      <c r="E7888" s="54">
        <v>0</v>
      </c>
      <c r="F7888" s="52">
        <v>1.244</v>
      </c>
      <c r="G7888" s="52">
        <v>1.484</v>
      </c>
    </row>
    <row r="7889" spans="1:7" x14ac:dyDescent="0.15">
      <c r="A7889" s="53">
        <v>530008</v>
      </c>
      <c r="B7889" s="10" t="s">
        <v>4257</v>
      </c>
      <c r="C7889" s="53">
        <v>1.587</v>
      </c>
      <c r="D7889" s="53">
        <v>1.86</v>
      </c>
      <c r="E7889" s="55">
        <v>0</v>
      </c>
      <c r="F7889" s="53">
        <v>1.587</v>
      </c>
      <c r="G7889" s="53">
        <v>1.86</v>
      </c>
    </row>
    <row r="7890" spans="1:7" x14ac:dyDescent="0.15">
      <c r="A7890" s="52">
        <v>327</v>
      </c>
      <c r="B7890" s="11" t="s">
        <v>1371</v>
      </c>
      <c r="C7890" s="52">
        <v>1.1100000000000001</v>
      </c>
      <c r="D7890" s="52">
        <v>1.1100000000000001</v>
      </c>
      <c r="E7890" s="54">
        <v>0</v>
      </c>
      <c r="F7890" s="52">
        <v>1.1100000000000001</v>
      </c>
      <c r="G7890" s="52">
        <v>1.1100000000000001</v>
      </c>
    </row>
    <row r="7891" spans="1:7" x14ac:dyDescent="0.15">
      <c r="A7891" s="53">
        <v>1580</v>
      </c>
      <c r="B7891" s="10" t="s">
        <v>4258</v>
      </c>
      <c r="C7891" s="53">
        <v>1.06</v>
      </c>
      <c r="D7891" s="53">
        <v>1.06</v>
      </c>
      <c r="E7891" s="55">
        <v>0</v>
      </c>
      <c r="F7891" s="53">
        <v>1.06</v>
      </c>
      <c r="G7891" s="53">
        <v>1.06</v>
      </c>
    </row>
    <row r="7892" spans="1:7" x14ac:dyDescent="0.15">
      <c r="A7892" s="52">
        <v>2293</v>
      </c>
      <c r="B7892" s="11" t="s">
        <v>1372</v>
      </c>
      <c r="C7892" s="52">
        <v>1.0820000000000001</v>
      </c>
      <c r="D7892" s="52">
        <v>1.0820000000000001</v>
      </c>
      <c r="E7892" s="54">
        <v>0</v>
      </c>
      <c r="F7892" s="52">
        <v>1.0820000000000001</v>
      </c>
      <c r="G7892" s="52">
        <v>1.0820000000000001</v>
      </c>
    </row>
    <row r="7893" spans="1:7" x14ac:dyDescent="0.15">
      <c r="A7893" s="53">
        <v>150343</v>
      </c>
      <c r="B7893" s="10" t="s">
        <v>4259</v>
      </c>
      <c r="C7893" s="53">
        <v>1.0049999999999999</v>
      </c>
      <c r="D7893" s="53">
        <v>1.1459999999999999</v>
      </c>
      <c r="E7893" s="55">
        <v>0</v>
      </c>
      <c r="F7893" s="53">
        <v>1.0049999999999999</v>
      </c>
      <c r="G7893" s="53">
        <v>1.1459999999999999</v>
      </c>
    </row>
    <row r="7894" spans="1:7" x14ac:dyDescent="0.15">
      <c r="A7894" s="52">
        <v>150100</v>
      </c>
      <c r="B7894" s="11" t="s">
        <v>4260</v>
      </c>
      <c r="C7894" s="52">
        <v>1.002</v>
      </c>
      <c r="D7894" s="52">
        <v>1.2849999999999999</v>
      </c>
      <c r="E7894" s="54">
        <v>0</v>
      </c>
      <c r="F7894" s="52">
        <v>1.002</v>
      </c>
      <c r="G7894" s="52">
        <v>1.2849999999999999</v>
      </c>
    </row>
    <row r="7895" spans="1:7" x14ac:dyDescent="0.15">
      <c r="A7895" s="53">
        <v>669</v>
      </c>
      <c r="B7895" s="10" t="s">
        <v>4261</v>
      </c>
      <c r="C7895" s="53">
        <v>1.3049999999999999</v>
      </c>
      <c r="D7895" s="53">
        <v>1.3049999999999999</v>
      </c>
      <c r="E7895" s="55">
        <v>0</v>
      </c>
      <c r="F7895" s="53">
        <v>1.3049999999999999</v>
      </c>
      <c r="G7895" s="53">
        <v>1.3049999999999999</v>
      </c>
    </row>
    <row r="7896" spans="1:7" x14ac:dyDescent="0.15">
      <c r="A7896" s="52">
        <v>1299</v>
      </c>
      <c r="B7896" s="11" t="s">
        <v>1373</v>
      </c>
      <c r="C7896" s="52">
        <v>1.004</v>
      </c>
      <c r="D7896" s="52">
        <v>1.1000000000000001</v>
      </c>
      <c r="E7896" s="54">
        <v>0</v>
      </c>
      <c r="F7896" s="52">
        <v>1.004</v>
      </c>
      <c r="G7896" s="52">
        <v>1.1000000000000001</v>
      </c>
    </row>
    <row r="7897" spans="1:7" x14ac:dyDescent="0.15">
      <c r="A7897" s="53">
        <v>150307</v>
      </c>
      <c r="B7897" s="10" t="s">
        <v>4262</v>
      </c>
      <c r="C7897" s="53">
        <v>1.006</v>
      </c>
      <c r="D7897" s="53">
        <v>1.1180000000000001</v>
      </c>
      <c r="E7897" s="55">
        <v>0</v>
      </c>
      <c r="F7897" s="53">
        <v>1.006</v>
      </c>
      <c r="G7897" s="53">
        <v>1.1180000000000001</v>
      </c>
    </row>
    <row r="7898" spans="1:7" x14ac:dyDescent="0.15">
      <c r="A7898" s="52">
        <v>4853</v>
      </c>
      <c r="B7898" s="11" t="s">
        <v>4263</v>
      </c>
      <c r="C7898" s="52">
        <v>1.0164</v>
      </c>
      <c r="D7898" s="52">
        <v>1.0164</v>
      </c>
      <c r="E7898" s="54">
        <v>0</v>
      </c>
      <c r="F7898" s="52">
        <v>1.0164</v>
      </c>
      <c r="G7898" s="52">
        <v>1.0164</v>
      </c>
    </row>
    <row r="7899" spans="1:7" x14ac:dyDescent="0.15">
      <c r="A7899" s="53">
        <v>2661</v>
      </c>
      <c r="B7899" s="10" t="s">
        <v>1374</v>
      </c>
      <c r="C7899" s="53">
        <v>0.97899999999999998</v>
      </c>
      <c r="D7899" s="53">
        <v>0.97899999999999998</v>
      </c>
      <c r="E7899" s="55">
        <v>0</v>
      </c>
      <c r="F7899" s="53">
        <v>0.97899999999999998</v>
      </c>
      <c r="G7899" s="53">
        <v>0.97899999999999998</v>
      </c>
    </row>
    <row r="7900" spans="1:7" x14ac:dyDescent="0.15">
      <c r="A7900" s="52">
        <v>160638</v>
      </c>
      <c r="B7900" s="11" t="s">
        <v>1375</v>
      </c>
      <c r="C7900" s="52">
        <v>0.83599999999999997</v>
      </c>
      <c r="D7900" s="52">
        <v>0.56899999999999995</v>
      </c>
      <c r="E7900" s="54">
        <v>0</v>
      </c>
      <c r="F7900" s="52">
        <v>0.83599999999999997</v>
      </c>
      <c r="G7900" s="52">
        <v>0.56899999999999995</v>
      </c>
    </row>
    <row r="7901" spans="1:7" x14ac:dyDescent="0.15">
      <c r="A7901" s="53">
        <v>150200</v>
      </c>
      <c r="B7901" s="10" t="s">
        <v>4264</v>
      </c>
      <c r="C7901" s="53">
        <v>1.004</v>
      </c>
      <c r="D7901" s="53">
        <v>1.1599999999999999</v>
      </c>
      <c r="E7901" s="55">
        <v>0</v>
      </c>
      <c r="F7901" s="53">
        <v>1.004</v>
      </c>
      <c r="G7901" s="53">
        <v>1.1599999999999999</v>
      </c>
    </row>
    <row r="7902" spans="1:7" x14ac:dyDescent="0.15">
      <c r="A7902" s="52">
        <v>2691</v>
      </c>
      <c r="B7902" s="11" t="s">
        <v>4265</v>
      </c>
      <c r="C7902" s="52">
        <v>1.0289999999999999</v>
      </c>
      <c r="D7902" s="52">
        <v>1.0289999999999999</v>
      </c>
      <c r="E7902" s="54">
        <v>0</v>
      </c>
      <c r="F7902" s="52">
        <v>1.0289999999999999</v>
      </c>
      <c r="G7902" s="52">
        <v>1.0289999999999999</v>
      </c>
    </row>
    <row r="7903" spans="1:7" ht="30" x14ac:dyDescent="0.15">
      <c r="A7903" s="53">
        <v>788</v>
      </c>
      <c r="B7903" s="10" t="s">
        <v>1376</v>
      </c>
      <c r="C7903" s="53">
        <v>0.94799999999999995</v>
      </c>
      <c r="D7903" s="53">
        <v>1.028</v>
      </c>
      <c r="E7903" s="55">
        <v>0</v>
      </c>
      <c r="F7903" s="53">
        <v>0.94799999999999995</v>
      </c>
      <c r="G7903" s="53">
        <v>1.028</v>
      </c>
    </row>
    <row r="7904" spans="1:7" x14ac:dyDescent="0.15">
      <c r="A7904" s="52">
        <v>162717</v>
      </c>
      <c r="B7904" s="11" t="s">
        <v>1377</v>
      </c>
      <c r="C7904" s="52">
        <v>1.014</v>
      </c>
      <c r="D7904" s="52">
        <v>1.014</v>
      </c>
      <c r="E7904" s="54">
        <v>0</v>
      </c>
      <c r="F7904" s="52">
        <v>1.014</v>
      </c>
      <c r="G7904" s="52">
        <v>1.014</v>
      </c>
    </row>
    <row r="7905" spans="1:7" x14ac:dyDescent="0.15">
      <c r="A7905" s="53">
        <v>1377</v>
      </c>
      <c r="B7905" s="10" t="s">
        <v>4266</v>
      </c>
      <c r="C7905" s="53">
        <v>0.98399999999999999</v>
      </c>
      <c r="D7905" s="53">
        <v>0.98399999999999999</v>
      </c>
      <c r="E7905" s="55">
        <v>0</v>
      </c>
      <c r="F7905" s="53">
        <v>0.98399999999999999</v>
      </c>
      <c r="G7905" s="53">
        <v>0.98399999999999999</v>
      </c>
    </row>
    <row r="7906" spans="1:7" x14ac:dyDescent="0.15">
      <c r="A7906" s="52">
        <v>630103</v>
      </c>
      <c r="B7906" s="11" t="s">
        <v>4267</v>
      </c>
      <c r="C7906" s="52">
        <v>1.23</v>
      </c>
      <c r="D7906" s="52">
        <v>1.736</v>
      </c>
      <c r="E7906" s="54">
        <v>0</v>
      </c>
      <c r="F7906" s="52">
        <v>1.23</v>
      </c>
      <c r="G7906" s="52">
        <v>1.736</v>
      </c>
    </row>
    <row r="7907" spans="1:7" x14ac:dyDescent="0.15">
      <c r="A7907" s="53">
        <v>270030</v>
      </c>
      <c r="B7907" s="10" t="s">
        <v>4268</v>
      </c>
      <c r="C7907" s="53">
        <v>1.1020000000000001</v>
      </c>
      <c r="D7907" s="53">
        <v>1.4690000000000001</v>
      </c>
      <c r="E7907" s="55">
        <v>0</v>
      </c>
      <c r="F7907" s="53">
        <v>1.1020000000000001</v>
      </c>
      <c r="G7907" s="53">
        <v>1.4690000000000001</v>
      </c>
    </row>
    <row r="7908" spans="1:7" x14ac:dyDescent="0.15">
      <c r="A7908" s="52">
        <v>112002</v>
      </c>
      <c r="B7908" s="11" t="s">
        <v>1378</v>
      </c>
      <c r="C7908" s="52">
        <v>1.109</v>
      </c>
      <c r="D7908" s="52">
        <v>3.319</v>
      </c>
      <c r="E7908" s="54">
        <v>0</v>
      </c>
      <c r="F7908" s="52">
        <v>1.109</v>
      </c>
      <c r="G7908" s="52">
        <v>3.319</v>
      </c>
    </row>
    <row r="7909" spans="1:7" x14ac:dyDescent="0.15">
      <c r="A7909" s="53">
        <v>131</v>
      </c>
      <c r="B7909" s="10" t="s">
        <v>4269</v>
      </c>
      <c r="C7909" s="53">
        <v>1.109</v>
      </c>
      <c r="D7909" s="53">
        <v>1.409</v>
      </c>
      <c r="E7909" s="55">
        <v>0</v>
      </c>
      <c r="F7909" s="53">
        <v>1.109</v>
      </c>
      <c r="G7909" s="53">
        <v>1.409</v>
      </c>
    </row>
    <row r="7910" spans="1:7" x14ac:dyDescent="0.15">
      <c r="A7910" s="52">
        <v>840</v>
      </c>
      <c r="B7910" s="11" t="s">
        <v>4270</v>
      </c>
      <c r="C7910" s="52">
        <v>1.0029999999999999</v>
      </c>
      <c r="D7910" s="52">
        <v>1.08</v>
      </c>
      <c r="E7910" s="54">
        <v>0</v>
      </c>
      <c r="F7910" s="52">
        <v>1.0029999999999999</v>
      </c>
      <c r="G7910" s="52">
        <v>1.08</v>
      </c>
    </row>
    <row r="7911" spans="1:7" x14ac:dyDescent="0.15">
      <c r="A7911" s="53">
        <v>460108</v>
      </c>
      <c r="B7911" s="10" t="s">
        <v>4271</v>
      </c>
      <c r="C7911" s="53">
        <v>1.2829999999999999</v>
      </c>
      <c r="D7911" s="53">
        <v>1.2829999999999999</v>
      </c>
      <c r="E7911" s="55">
        <v>0</v>
      </c>
      <c r="F7911" s="53">
        <v>1.2829999999999999</v>
      </c>
      <c r="G7911" s="53">
        <v>1.2829999999999999</v>
      </c>
    </row>
    <row r="7912" spans="1:7" x14ac:dyDescent="0.15">
      <c r="A7912" s="52">
        <v>403</v>
      </c>
      <c r="B7912" s="11" t="s">
        <v>4272</v>
      </c>
      <c r="C7912" s="52">
        <v>1.1220000000000001</v>
      </c>
      <c r="D7912" s="52">
        <v>1.18</v>
      </c>
      <c r="E7912" s="54">
        <v>0</v>
      </c>
      <c r="F7912" s="52">
        <v>1.1220000000000001</v>
      </c>
      <c r="G7912" s="52">
        <v>1.18</v>
      </c>
    </row>
    <row r="7913" spans="1:7" x14ac:dyDescent="0.15">
      <c r="A7913" s="53">
        <v>202211</v>
      </c>
      <c r="B7913" s="10" t="s">
        <v>4273</v>
      </c>
      <c r="C7913" s="53">
        <v>1.1417999999999999</v>
      </c>
      <c r="D7913" s="53">
        <v>1.6153999999999999</v>
      </c>
      <c r="E7913" s="55">
        <v>0</v>
      </c>
      <c r="F7913" s="53">
        <v>1.1417999999999999</v>
      </c>
      <c r="G7913" s="53">
        <v>1.6153999999999999</v>
      </c>
    </row>
    <row r="7914" spans="1:7" x14ac:dyDescent="0.15">
      <c r="A7914" s="52">
        <v>550004</v>
      </c>
      <c r="B7914" s="11" t="s">
        <v>4274</v>
      </c>
      <c r="C7914" s="52">
        <v>1.0740000000000001</v>
      </c>
      <c r="D7914" s="52">
        <v>1.57</v>
      </c>
      <c r="E7914" s="54">
        <v>0</v>
      </c>
      <c r="F7914" s="52">
        <v>1.0740000000000001</v>
      </c>
      <c r="G7914" s="52">
        <v>1.57</v>
      </c>
    </row>
    <row r="7915" spans="1:7" x14ac:dyDescent="0.15">
      <c r="A7915" s="53">
        <v>2596</v>
      </c>
      <c r="B7915" s="10" t="s">
        <v>4275</v>
      </c>
      <c r="C7915" s="53">
        <v>1.0409999999999999</v>
      </c>
      <c r="D7915" s="53">
        <v>1.0409999999999999</v>
      </c>
      <c r="E7915" s="55">
        <v>0</v>
      </c>
      <c r="F7915" s="53">
        <v>1.0409999999999999</v>
      </c>
      <c r="G7915" s="53">
        <v>1.0409999999999999</v>
      </c>
    </row>
    <row r="7916" spans="1:7" x14ac:dyDescent="0.15">
      <c r="A7916" s="52">
        <v>345</v>
      </c>
      <c r="B7916" s="11" t="s">
        <v>1379</v>
      </c>
      <c r="C7916" s="52">
        <v>1.226</v>
      </c>
      <c r="D7916" s="52">
        <v>1.2909999999999999</v>
      </c>
      <c r="E7916" s="54">
        <v>0</v>
      </c>
      <c r="F7916" s="52">
        <v>1.226</v>
      </c>
      <c r="G7916" s="52">
        <v>1.2909999999999999</v>
      </c>
    </row>
    <row r="7917" spans="1:7" x14ac:dyDescent="0.15">
      <c r="A7917" s="53">
        <v>1720</v>
      </c>
      <c r="B7917" s="10" t="s">
        <v>1380</v>
      </c>
      <c r="C7917" s="53">
        <v>1.0449999999999999</v>
      </c>
      <c r="D7917" s="53">
        <v>1.0449999999999999</v>
      </c>
      <c r="E7917" s="55">
        <v>0</v>
      </c>
      <c r="F7917" s="53">
        <v>1.0449999999999999</v>
      </c>
      <c r="G7917" s="53">
        <v>1.0449999999999999</v>
      </c>
    </row>
    <row r="7918" spans="1:7" x14ac:dyDescent="0.15">
      <c r="A7918" s="52">
        <v>142</v>
      </c>
      <c r="B7918" s="11" t="s">
        <v>4276</v>
      </c>
      <c r="C7918" s="52">
        <v>1.022</v>
      </c>
      <c r="D7918" s="52">
        <v>1.282</v>
      </c>
      <c r="E7918" s="54">
        <v>0</v>
      </c>
      <c r="F7918" s="52">
        <v>1.022</v>
      </c>
      <c r="G7918" s="52">
        <v>1.282</v>
      </c>
    </row>
    <row r="7919" spans="1:7" x14ac:dyDescent="0.15">
      <c r="A7919" s="53">
        <v>2682</v>
      </c>
      <c r="B7919" s="10" t="s">
        <v>4277</v>
      </c>
      <c r="C7919" s="53">
        <v>1.0129999999999999</v>
      </c>
      <c r="D7919" s="53">
        <v>1.0129999999999999</v>
      </c>
      <c r="E7919" s="55">
        <v>0</v>
      </c>
      <c r="F7919" s="53">
        <v>1.0129999999999999</v>
      </c>
      <c r="G7919" s="53">
        <v>1.0129999999999999</v>
      </c>
    </row>
    <row r="7920" spans="1:7" x14ac:dyDescent="0.15">
      <c r="A7920" s="52">
        <v>40026</v>
      </c>
      <c r="B7920" s="11" t="s">
        <v>1381</v>
      </c>
      <c r="C7920" s="52">
        <v>1.0369999999999999</v>
      </c>
      <c r="D7920" s="52">
        <v>1.3740000000000001</v>
      </c>
      <c r="E7920" s="54">
        <v>0</v>
      </c>
      <c r="F7920" s="52">
        <v>1.0369999999999999</v>
      </c>
      <c r="G7920" s="52">
        <v>1.3740000000000001</v>
      </c>
    </row>
    <row r="7921" spans="1:7" x14ac:dyDescent="0.15">
      <c r="A7921" s="53">
        <v>5380</v>
      </c>
      <c r="B7921" s="10" t="s">
        <v>4278</v>
      </c>
      <c r="C7921" s="53">
        <v>1.0762</v>
      </c>
      <c r="D7921" s="53">
        <v>1.0762</v>
      </c>
      <c r="E7921" s="55">
        <v>0</v>
      </c>
      <c r="F7921" s="53">
        <v>1.0762</v>
      </c>
      <c r="G7921" s="53">
        <v>1.0762</v>
      </c>
    </row>
    <row r="7922" spans="1:7" x14ac:dyDescent="0.15">
      <c r="A7922" s="52">
        <v>2589</v>
      </c>
      <c r="B7922" s="11" t="s">
        <v>4279</v>
      </c>
      <c r="C7922" s="52">
        <v>1</v>
      </c>
      <c r="D7922" s="52">
        <v>1</v>
      </c>
      <c r="E7922" s="54">
        <v>0</v>
      </c>
      <c r="F7922" s="52">
        <v>1</v>
      </c>
      <c r="G7922" s="52">
        <v>1</v>
      </c>
    </row>
    <row r="7923" spans="1:7" ht="31" x14ac:dyDescent="0.15">
      <c r="A7923" s="53">
        <v>1411</v>
      </c>
      <c r="B7923" s="10" t="s">
        <v>4280</v>
      </c>
      <c r="C7923" s="53">
        <v>1.0269999999999999</v>
      </c>
      <c r="D7923" s="53">
        <v>1.0840000000000001</v>
      </c>
      <c r="E7923" s="55">
        <v>0</v>
      </c>
      <c r="F7923" s="53">
        <v>1.0269999999999999</v>
      </c>
      <c r="G7923" s="53">
        <v>1.0840000000000001</v>
      </c>
    </row>
    <row r="7924" spans="1:7" x14ac:dyDescent="0.15">
      <c r="A7924" s="52">
        <v>2560</v>
      </c>
      <c r="B7924" s="11" t="s">
        <v>1382</v>
      </c>
      <c r="C7924" s="52">
        <v>1.024</v>
      </c>
      <c r="D7924" s="52">
        <v>1.024</v>
      </c>
      <c r="E7924" s="54">
        <v>0</v>
      </c>
      <c r="F7924" s="52">
        <v>1.024</v>
      </c>
      <c r="G7924" s="52">
        <v>1.024</v>
      </c>
    </row>
    <row r="7925" spans="1:7" x14ac:dyDescent="0.15">
      <c r="A7925" s="53">
        <v>406</v>
      </c>
      <c r="B7925" s="10" t="s">
        <v>4281</v>
      </c>
      <c r="C7925" s="53">
        <v>1.0840000000000001</v>
      </c>
      <c r="D7925" s="53">
        <v>1.3440000000000001</v>
      </c>
      <c r="E7925" s="55">
        <v>0</v>
      </c>
      <c r="F7925" s="53">
        <v>1.0840000000000001</v>
      </c>
      <c r="G7925" s="53">
        <v>1.3440000000000001</v>
      </c>
    </row>
    <row r="7926" spans="1:7" x14ac:dyDescent="0.15">
      <c r="A7926" s="52">
        <v>100068</v>
      </c>
      <c r="B7926" s="11" t="s">
        <v>4282</v>
      </c>
      <c r="C7926" s="52">
        <v>1.024</v>
      </c>
      <c r="D7926" s="52">
        <v>1.1890000000000001</v>
      </c>
      <c r="E7926" s="54">
        <v>0</v>
      </c>
      <c r="F7926" s="52">
        <v>1.024</v>
      </c>
      <c r="G7926" s="52">
        <v>1.1890000000000001</v>
      </c>
    </row>
    <row r="7927" spans="1:7" x14ac:dyDescent="0.15">
      <c r="A7927" s="53">
        <v>485019</v>
      </c>
      <c r="B7927" s="10" t="s">
        <v>4283</v>
      </c>
      <c r="C7927" s="53">
        <v>1.1140000000000001</v>
      </c>
      <c r="D7927" s="53">
        <v>1.1499999999999999</v>
      </c>
      <c r="E7927" s="55">
        <v>0</v>
      </c>
      <c r="F7927" s="53">
        <v>1.1140000000000001</v>
      </c>
      <c r="G7927" s="53">
        <v>1.1499999999999999</v>
      </c>
    </row>
    <row r="7928" spans="1:7" x14ac:dyDescent="0.15">
      <c r="A7928" s="52">
        <v>150235</v>
      </c>
      <c r="B7928" s="11" t="s">
        <v>4284</v>
      </c>
      <c r="C7928" s="52">
        <v>1.01</v>
      </c>
      <c r="D7928" s="52">
        <v>1.127</v>
      </c>
      <c r="E7928" s="54">
        <v>0</v>
      </c>
      <c r="F7928" s="52">
        <v>1.01</v>
      </c>
      <c r="G7928" s="52">
        <v>1.127</v>
      </c>
    </row>
    <row r="7929" spans="1:7" x14ac:dyDescent="0.15">
      <c r="A7929" s="53">
        <v>420009</v>
      </c>
      <c r="B7929" s="10" t="s">
        <v>1383</v>
      </c>
      <c r="C7929" s="53">
        <v>1.5089999999999999</v>
      </c>
      <c r="D7929" s="53">
        <v>1.5089999999999999</v>
      </c>
      <c r="E7929" s="55">
        <v>0</v>
      </c>
      <c r="F7929" s="53">
        <v>1.5089999999999999</v>
      </c>
      <c r="G7929" s="53">
        <v>1.5089999999999999</v>
      </c>
    </row>
    <row r="7930" spans="1:7" x14ac:dyDescent="0.15">
      <c r="A7930" s="52">
        <v>519330</v>
      </c>
      <c r="B7930" s="11" t="s">
        <v>4285</v>
      </c>
      <c r="C7930" s="52">
        <v>1.0052000000000001</v>
      </c>
      <c r="D7930" s="52">
        <v>1.0270999999999999</v>
      </c>
      <c r="E7930" s="54">
        <v>0</v>
      </c>
      <c r="F7930" s="52">
        <v>1.0052000000000001</v>
      </c>
      <c r="G7930" s="52">
        <v>1.0270999999999999</v>
      </c>
    </row>
    <row r="7931" spans="1:7" x14ac:dyDescent="0.15">
      <c r="A7931" s="53">
        <v>333</v>
      </c>
      <c r="B7931" s="10" t="s">
        <v>4286</v>
      </c>
      <c r="C7931" s="53">
        <v>1.091</v>
      </c>
      <c r="D7931" s="53">
        <v>1.111</v>
      </c>
      <c r="E7931" s="55">
        <v>0</v>
      </c>
      <c r="F7931" s="53">
        <v>1.091</v>
      </c>
      <c r="G7931" s="53">
        <v>1.111</v>
      </c>
    </row>
    <row r="7932" spans="1:7" x14ac:dyDescent="0.15">
      <c r="A7932" s="52">
        <v>519743</v>
      </c>
      <c r="B7932" s="11" t="s">
        <v>4287</v>
      </c>
      <c r="C7932" s="52">
        <v>1.03</v>
      </c>
      <c r="D7932" s="52">
        <v>1.163</v>
      </c>
      <c r="E7932" s="54">
        <v>0</v>
      </c>
      <c r="F7932" s="52">
        <v>1.03</v>
      </c>
      <c r="G7932" s="52">
        <v>1.163</v>
      </c>
    </row>
    <row r="7933" spans="1:7" x14ac:dyDescent="0.15">
      <c r="A7933" s="53">
        <v>2742</v>
      </c>
      <c r="B7933" s="10" t="s">
        <v>4288</v>
      </c>
      <c r="C7933" s="53">
        <v>1.04</v>
      </c>
      <c r="D7933" s="53">
        <v>1.04</v>
      </c>
      <c r="E7933" s="55">
        <v>0</v>
      </c>
      <c r="F7933" s="53">
        <v>1.04</v>
      </c>
      <c r="G7933" s="53">
        <v>1.04</v>
      </c>
    </row>
    <row r="7934" spans="1:7" x14ac:dyDescent="0.15">
      <c r="A7934" s="52">
        <v>519766</v>
      </c>
      <c r="B7934" s="11" t="s">
        <v>1384</v>
      </c>
      <c r="C7934" s="52">
        <v>1.0249999999999999</v>
      </c>
      <c r="D7934" s="52">
        <v>1.0249999999999999</v>
      </c>
      <c r="E7934" s="54">
        <v>0</v>
      </c>
      <c r="F7934" s="52">
        <v>1.0249999999999999</v>
      </c>
      <c r="G7934" s="52">
        <v>1.0249999999999999</v>
      </c>
    </row>
    <row r="7935" spans="1:7" x14ac:dyDescent="0.15">
      <c r="A7935" s="53">
        <v>2739</v>
      </c>
      <c r="B7935" s="10" t="s">
        <v>4289</v>
      </c>
      <c r="C7935" s="53">
        <v>1.02</v>
      </c>
      <c r="D7935" s="53">
        <v>1.02</v>
      </c>
      <c r="E7935" s="55">
        <v>0</v>
      </c>
      <c r="F7935" s="53">
        <v>1.02</v>
      </c>
      <c r="G7935" s="53">
        <v>1.02</v>
      </c>
    </row>
    <row r="7936" spans="1:7" x14ac:dyDescent="0.15">
      <c r="A7936" s="52">
        <v>387</v>
      </c>
      <c r="B7936" s="11" t="s">
        <v>4290</v>
      </c>
      <c r="C7936" s="52">
        <v>1.006</v>
      </c>
      <c r="D7936" s="52">
        <v>1.155</v>
      </c>
      <c r="E7936" s="54">
        <v>0</v>
      </c>
      <c r="F7936" s="52">
        <v>1.006</v>
      </c>
      <c r="G7936" s="52">
        <v>1.155</v>
      </c>
    </row>
    <row r="7937" spans="1:7" x14ac:dyDescent="0.15">
      <c r="A7937" s="53">
        <v>3942</v>
      </c>
      <c r="B7937" s="10" t="s">
        <v>4291</v>
      </c>
      <c r="C7937" s="53">
        <v>1.0778000000000001</v>
      </c>
      <c r="D7937" s="53">
        <v>1.0778000000000001</v>
      </c>
      <c r="E7937" s="55">
        <v>0</v>
      </c>
      <c r="F7937" s="53">
        <v>1.0778000000000001</v>
      </c>
      <c r="G7937" s="53">
        <v>1.0778000000000001</v>
      </c>
    </row>
    <row r="7938" spans="1:7" x14ac:dyDescent="0.15">
      <c r="A7938" s="52">
        <v>610108</v>
      </c>
      <c r="B7938" s="11" t="s">
        <v>4292</v>
      </c>
      <c r="C7938" s="52">
        <v>1.1579999999999999</v>
      </c>
      <c r="D7938" s="52">
        <v>1.1579999999999999</v>
      </c>
      <c r="E7938" s="54">
        <v>0</v>
      </c>
      <c r="F7938" s="52">
        <v>1.1579999999999999</v>
      </c>
      <c r="G7938" s="52">
        <v>1.1579999999999999</v>
      </c>
    </row>
    <row r="7939" spans="1:7" x14ac:dyDescent="0.15">
      <c r="A7939" s="53">
        <v>1249</v>
      </c>
      <c r="B7939" s="10" t="s">
        <v>1385</v>
      </c>
      <c r="C7939" s="53">
        <v>1.1930000000000001</v>
      </c>
      <c r="D7939" s="53">
        <v>1.1930000000000001</v>
      </c>
      <c r="E7939" s="55">
        <v>0</v>
      </c>
      <c r="F7939" s="53">
        <v>1.1930000000000001</v>
      </c>
      <c r="G7939" s="53">
        <v>1.1930000000000001</v>
      </c>
    </row>
    <row r="7940" spans="1:7" x14ac:dyDescent="0.15">
      <c r="A7940" s="52">
        <v>3504</v>
      </c>
      <c r="B7940" s="11" t="s">
        <v>4293</v>
      </c>
      <c r="C7940" s="52">
        <v>1.0450999999999999</v>
      </c>
      <c r="D7940" s="52">
        <v>1.0450999999999999</v>
      </c>
      <c r="E7940" s="54">
        <v>0</v>
      </c>
      <c r="F7940" s="52">
        <v>1.0450999999999999</v>
      </c>
      <c r="G7940" s="52">
        <v>1.0450999999999999</v>
      </c>
    </row>
    <row r="7941" spans="1:7" x14ac:dyDescent="0.15">
      <c r="A7941" s="53">
        <v>1818</v>
      </c>
      <c r="B7941" s="10" t="s">
        <v>4294</v>
      </c>
      <c r="C7941" s="53">
        <v>1.0209999999999999</v>
      </c>
      <c r="D7941" s="53">
        <v>1.0209999999999999</v>
      </c>
      <c r="E7941" s="55">
        <v>0</v>
      </c>
      <c r="F7941" s="53">
        <v>1.0209999999999999</v>
      </c>
      <c r="G7941" s="53">
        <v>1.0209999999999999</v>
      </c>
    </row>
    <row r="7942" spans="1:7" x14ac:dyDescent="0.15">
      <c r="A7942" s="52">
        <v>3010</v>
      </c>
      <c r="B7942" s="11" t="s">
        <v>4295</v>
      </c>
      <c r="C7942" s="52">
        <v>1.0274000000000001</v>
      </c>
      <c r="D7942" s="52">
        <v>1.0274000000000001</v>
      </c>
      <c r="E7942" s="54">
        <v>0</v>
      </c>
      <c r="F7942" s="52">
        <v>1.0274000000000001</v>
      </c>
      <c r="G7942" s="52">
        <v>1.0274000000000001</v>
      </c>
    </row>
    <row r="7943" spans="1:7" x14ac:dyDescent="0.15">
      <c r="A7943" s="53">
        <v>1011</v>
      </c>
      <c r="B7943" s="10" t="s">
        <v>4296</v>
      </c>
      <c r="C7943" s="53">
        <v>1.113</v>
      </c>
      <c r="D7943" s="53">
        <v>1.633</v>
      </c>
      <c r="E7943" s="55">
        <v>0</v>
      </c>
      <c r="F7943" s="53">
        <v>1.113</v>
      </c>
      <c r="G7943" s="53">
        <v>1.633</v>
      </c>
    </row>
    <row r="7944" spans="1:7" x14ac:dyDescent="0.15">
      <c r="A7944" s="52">
        <v>519152</v>
      </c>
      <c r="B7944" s="11" t="s">
        <v>4297</v>
      </c>
      <c r="C7944" s="52">
        <v>1.3859999999999999</v>
      </c>
      <c r="D7944" s="52">
        <v>1.3859999999999999</v>
      </c>
      <c r="E7944" s="54">
        <v>0</v>
      </c>
      <c r="F7944" s="52">
        <v>1.3859999999999999</v>
      </c>
      <c r="G7944" s="52">
        <v>1.3859999999999999</v>
      </c>
    </row>
    <row r="7945" spans="1:7" x14ac:dyDescent="0.15">
      <c r="A7945" s="53">
        <v>2276</v>
      </c>
      <c r="B7945" s="10" t="s">
        <v>4298</v>
      </c>
      <c r="C7945" s="53">
        <v>1.0069999999999999</v>
      </c>
      <c r="D7945" s="53">
        <v>1.0269999999999999</v>
      </c>
      <c r="E7945" s="55">
        <v>0</v>
      </c>
      <c r="F7945" s="53">
        <v>1.0069999999999999</v>
      </c>
      <c r="G7945" s="53">
        <v>1.0269999999999999</v>
      </c>
    </row>
    <row r="7946" spans="1:7" x14ac:dyDescent="0.15">
      <c r="A7946" s="52">
        <v>4881</v>
      </c>
      <c r="B7946" s="11" t="s">
        <v>1386</v>
      </c>
      <c r="C7946" s="52">
        <v>1.008</v>
      </c>
      <c r="D7946" s="52">
        <v>1.008</v>
      </c>
      <c r="E7946" s="54">
        <v>0</v>
      </c>
      <c r="F7946" s="52">
        <v>1.008</v>
      </c>
      <c r="G7946" s="52">
        <v>1.008</v>
      </c>
    </row>
    <row r="7947" spans="1:7" x14ac:dyDescent="0.15">
      <c r="A7947" s="53">
        <v>3521</v>
      </c>
      <c r="B7947" s="10" t="s">
        <v>4299</v>
      </c>
      <c r="C7947" s="53">
        <v>1.0101</v>
      </c>
      <c r="D7947" s="53">
        <v>1.0101</v>
      </c>
      <c r="E7947" s="55">
        <v>0</v>
      </c>
      <c r="F7947" s="53">
        <v>1.0101</v>
      </c>
      <c r="G7947" s="53">
        <v>1.0101</v>
      </c>
    </row>
    <row r="7948" spans="1:7" x14ac:dyDescent="0.15">
      <c r="A7948" s="52">
        <v>2208</v>
      </c>
      <c r="B7948" s="11" t="s">
        <v>4300</v>
      </c>
      <c r="C7948" s="52">
        <v>1.0469999999999999</v>
      </c>
      <c r="D7948" s="52">
        <v>1.0469999999999999</v>
      </c>
      <c r="E7948" s="54">
        <v>0</v>
      </c>
      <c r="F7948" s="52">
        <v>1.0469999999999999</v>
      </c>
      <c r="G7948" s="52">
        <v>1.0469999999999999</v>
      </c>
    </row>
    <row r="7949" spans="1:7" ht="31" x14ac:dyDescent="0.15">
      <c r="A7949" s="53">
        <v>1584</v>
      </c>
      <c r="B7949" s="10" t="s">
        <v>4301</v>
      </c>
      <c r="C7949" s="53">
        <v>1.091</v>
      </c>
      <c r="D7949" s="53">
        <v>1.095</v>
      </c>
      <c r="E7949" s="55">
        <v>0</v>
      </c>
      <c r="F7949" s="53">
        <v>1.091</v>
      </c>
      <c r="G7949" s="53">
        <v>1.095</v>
      </c>
    </row>
    <row r="7950" spans="1:7" x14ac:dyDescent="0.15">
      <c r="A7950" s="52">
        <v>2716</v>
      </c>
      <c r="B7950" s="11" t="s">
        <v>4302</v>
      </c>
      <c r="C7950" s="52">
        <v>1.03</v>
      </c>
      <c r="D7950" s="52">
        <v>1.03</v>
      </c>
      <c r="E7950" s="54">
        <v>0</v>
      </c>
      <c r="F7950" s="52">
        <v>1.03</v>
      </c>
      <c r="G7950" s="52">
        <v>1.03</v>
      </c>
    </row>
    <row r="7951" spans="1:7" x14ac:dyDescent="0.15">
      <c r="A7951" s="53">
        <v>1115</v>
      </c>
      <c r="B7951" s="10" t="s">
        <v>4303</v>
      </c>
      <c r="C7951" s="53">
        <v>1.125</v>
      </c>
      <c r="D7951" s="53">
        <v>1.4450000000000001</v>
      </c>
      <c r="E7951" s="55">
        <v>0</v>
      </c>
      <c r="F7951" s="53">
        <v>1.125</v>
      </c>
      <c r="G7951" s="53">
        <v>1.4450000000000001</v>
      </c>
    </row>
    <row r="7952" spans="1:7" x14ac:dyDescent="0.15">
      <c r="A7952" s="52">
        <v>4054</v>
      </c>
      <c r="B7952" s="11" t="s">
        <v>4304</v>
      </c>
      <c r="C7952" s="52">
        <v>1.0116000000000001</v>
      </c>
      <c r="D7952" s="52">
        <v>1.0182</v>
      </c>
      <c r="E7952" s="54">
        <v>0</v>
      </c>
      <c r="F7952" s="52">
        <v>1.0116000000000001</v>
      </c>
      <c r="G7952" s="52">
        <v>1.0182</v>
      </c>
    </row>
    <row r="7953" spans="1:7" x14ac:dyDescent="0.15">
      <c r="A7953" s="53">
        <v>4062</v>
      </c>
      <c r="B7953" s="10" t="s">
        <v>4305</v>
      </c>
      <c r="C7953" s="53">
        <v>1.0013000000000001</v>
      </c>
      <c r="D7953" s="53">
        <v>1.0023</v>
      </c>
      <c r="E7953" s="55">
        <v>0</v>
      </c>
      <c r="F7953" s="53">
        <v>1.0013000000000001</v>
      </c>
      <c r="G7953" s="53">
        <v>1.0023</v>
      </c>
    </row>
    <row r="7954" spans="1:7" x14ac:dyDescent="0.15">
      <c r="A7954" s="52">
        <v>898</v>
      </c>
      <c r="B7954" s="11" t="s">
        <v>4306</v>
      </c>
      <c r="C7954" s="52">
        <v>1.131</v>
      </c>
      <c r="D7954" s="52">
        <v>1.131</v>
      </c>
      <c r="E7954" s="54">
        <v>0</v>
      </c>
      <c r="F7954" s="52">
        <v>1.131</v>
      </c>
      <c r="G7954" s="52">
        <v>1.131</v>
      </c>
    </row>
    <row r="7955" spans="1:7" x14ac:dyDescent="0.15">
      <c r="A7955" s="53">
        <v>564</v>
      </c>
      <c r="B7955" s="10" t="s">
        <v>4307</v>
      </c>
      <c r="C7955" s="53">
        <v>1.026</v>
      </c>
      <c r="D7955" s="53">
        <v>1.2410000000000001</v>
      </c>
      <c r="E7955" s="55">
        <v>0</v>
      </c>
      <c r="F7955" s="53">
        <v>1.026</v>
      </c>
      <c r="G7955" s="53">
        <v>1.2410000000000001</v>
      </c>
    </row>
    <row r="7956" spans="1:7" x14ac:dyDescent="0.15">
      <c r="A7956" s="52">
        <v>769</v>
      </c>
      <c r="B7956" s="11" t="s">
        <v>4308</v>
      </c>
      <c r="C7956" s="52">
        <v>1.0049999999999999</v>
      </c>
      <c r="D7956" s="52">
        <v>0</v>
      </c>
      <c r="E7956" s="54">
        <v>0</v>
      </c>
      <c r="F7956" s="52">
        <v>1.0049999999999999</v>
      </c>
      <c r="G7956" s="52">
        <v>0</v>
      </c>
    </row>
    <row r="7957" spans="1:7" x14ac:dyDescent="0.15">
      <c r="A7957" s="53">
        <v>2456</v>
      </c>
      <c r="B7957" s="10" t="s">
        <v>4309</v>
      </c>
      <c r="C7957" s="53">
        <v>1.0680000000000001</v>
      </c>
      <c r="D7957" s="53">
        <v>1.0680000000000001</v>
      </c>
      <c r="E7957" s="55">
        <v>0</v>
      </c>
      <c r="F7957" s="53">
        <v>1.0680000000000001</v>
      </c>
      <c r="G7957" s="53">
        <v>1.0680000000000001</v>
      </c>
    </row>
    <row r="7958" spans="1:7" x14ac:dyDescent="0.15">
      <c r="A7958" s="52">
        <v>1504</v>
      </c>
      <c r="B7958" s="11" t="s">
        <v>4310</v>
      </c>
      <c r="C7958" s="52">
        <v>1.135</v>
      </c>
      <c r="D7958" s="52">
        <v>1.135</v>
      </c>
      <c r="E7958" s="54">
        <v>0</v>
      </c>
      <c r="F7958" s="52">
        <v>1.135</v>
      </c>
      <c r="G7958" s="52">
        <v>1.135</v>
      </c>
    </row>
    <row r="7959" spans="1:7" x14ac:dyDescent="0.15">
      <c r="A7959" s="53">
        <v>2015</v>
      </c>
      <c r="B7959" s="10" t="s">
        <v>4311</v>
      </c>
      <c r="C7959" s="53">
        <v>1.085</v>
      </c>
      <c r="D7959" s="53">
        <v>1.085</v>
      </c>
      <c r="E7959" s="55">
        <v>0</v>
      </c>
      <c r="F7959" s="53">
        <v>1.085</v>
      </c>
      <c r="G7959" s="53">
        <v>1.085</v>
      </c>
    </row>
    <row r="7960" spans="1:7" x14ac:dyDescent="0.15">
      <c r="A7960" s="52">
        <v>150276</v>
      </c>
      <c r="B7960" s="11" t="s">
        <v>4312</v>
      </c>
      <c r="C7960" s="52">
        <v>0.57599999999999996</v>
      </c>
      <c r="D7960" s="52">
        <v>0.154</v>
      </c>
      <c r="E7960" s="54">
        <v>0</v>
      </c>
      <c r="F7960" s="52">
        <v>0.57599999999999996</v>
      </c>
      <c r="G7960" s="52">
        <v>0.154</v>
      </c>
    </row>
    <row r="7961" spans="1:7" x14ac:dyDescent="0.15">
      <c r="A7961" s="53">
        <v>3040</v>
      </c>
      <c r="B7961" s="10" t="s">
        <v>4313</v>
      </c>
      <c r="C7961" s="53">
        <v>1.0009999999999999</v>
      </c>
      <c r="D7961" s="53">
        <v>1.0069999999999999</v>
      </c>
      <c r="E7961" s="55">
        <v>0</v>
      </c>
      <c r="F7961" s="53">
        <v>1.0009999999999999</v>
      </c>
      <c r="G7961" s="53">
        <v>1.0069999999999999</v>
      </c>
    </row>
    <row r="7962" spans="1:7" x14ac:dyDescent="0.15">
      <c r="A7962" s="52">
        <v>3648</v>
      </c>
      <c r="B7962" s="11" t="s">
        <v>1387</v>
      </c>
      <c r="C7962" s="52">
        <v>1.0066999999999999</v>
      </c>
      <c r="D7962" s="52">
        <v>1.0347</v>
      </c>
      <c r="E7962" s="54">
        <v>0</v>
      </c>
      <c r="F7962" s="52">
        <v>1.0066999999999999</v>
      </c>
      <c r="G7962" s="52">
        <v>1.0347</v>
      </c>
    </row>
    <row r="7963" spans="1:7" x14ac:dyDescent="0.15">
      <c r="A7963" s="53">
        <v>4706</v>
      </c>
      <c r="B7963" s="10" t="s">
        <v>4314</v>
      </c>
      <c r="C7963" s="53">
        <v>1.0029999999999999</v>
      </c>
      <c r="D7963" s="53">
        <v>1.0029999999999999</v>
      </c>
      <c r="E7963" s="55">
        <v>0</v>
      </c>
      <c r="F7963" s="53">
        <v>1.0029999999999999</v>
      </c>
      <c r="G7963" s="53">
        <v>1.0029999999999999</v>
      </c>
    </row>
    <row r="7964" spans="1:7" x14ac:dyDescent="0.15">
      <c r="A7964" s="52">
        <v>3586</v>
      </c>
      <c r="B7964" s="11" t="s">
        <v>4315</v>
      </c>
      <c r="C7964" s="52">
        <v>1.0631999999999999</v>
      </c>
      <c r="D7964" s="52">
        <v>1.0631999999999999</v>
      </c>
      <c r="E7964" s="54">
        <v>0</v>
      </c>
      <c r="F7964" s="52">
        <v>1.0631999999999999</v>
      </c>
      <c r="G7964" s="52">
        <v>1.0631999999999999</v>
      </c>
    </row>
    <row r="7965" spans="1:7" x14ac:dyDescent="0.15">
      <c r="A7965" s="53">
        <v>150</v>
      </c>
      <c r="B7965" s="10" t="s">
        <v>4316</v>
      </c>
      <c r="C7965" s="53">
        <v>1.107</v>
      </c>
      <c r="D7965" s="53">
        <v>1.427</v>
      </c>
      <c r="E7965" s="55">
        <v>0</v>
      </c>
      <c r="F7965" s="53">
        <v>1.107</v>
      </c>
      <c r="G7965" s="53">
        <v>1.427</v>
      </c>
    </row>
    <row r="7966" spans="1:7" ht="30" x14ac:dyDescent="0.15">
      <c r="A7966" s="52">
        <v>1050</v>
      </c>
      <c r="B7966" s="11" t="s">
        <v>1388</v>
      </c>
      <c r="C7966" s="52">
        <v>1.1519999999999999</v>
      </c>
      <c r="D7966" s="52">
        <v>1.1519999999999999</v>
      </c>
      <c r="E7966" s="54">
        <v>0</v>
      </c>
      <c r="F7966" s="52">
        <v>1.1519999999999999</v>
      </c>
      <c r="G7966" s="52">
        <v>1.1519999999999999</v>
      </c>
    </row>
    <row r="7967" spans="1:7" x14ac:dyDescent="0.15">
      <c r="A7967" s="53">
        <v>46</v>
      </c>
      <c r="B7967" s="10" t="s">
        <v>4317</v>
      </c>
      <c r="C7967" s="53">
        <v>1.2789999999999999</v>
      </c>
      <c r="D7967" s="53">
        <v>1.419</v>
      </c>
      <c r="E7967" s="55">
        <v>0</v>
      </c>
      <c r="F7967" s="53">
        <v>1.2789999999999999</v>
      </c>
      <c r="G7967" s="53">
        <v>1.419</v>
      </c>
    </row>
    <row r="7968" spans="1:7" x14ac:dyDescent="0.15">
      <c r="A7968" s="52">
        <v>162108</v>
      </c>
      <c r="B7968" s="11" t="s">
        <v>4318</v>
      </c>
      <c r="C7968" s="52">
        <v>1.085</v>
      </c>
      <c r="D7968" s="52">
        <v>1.147</v>
      </c>
      <c r="E7968" s="54">
        <v>0</v>
      </c>
      <c r="F7968" s="52">
        <v>1.085</v>
      </c>
      <c r="G7968" s="52">
        <v>1.147</v>
      </c>
    </row>
    <row r="7969" spans="1:7" x14ac:dyDescent="0.15">
      <c r="A7969" s="53">
        <v>944</v>
      </c>
      <c r="B7969" s="10" t="s">
        <v>4319</v>
      </c>
      <c r="C7969" s="53">
        <v>1</v>
      </c>
      <c r="D7969" s="53">
        <v>1</v>
      </c>
      <c r="E7969" s="55">
        <v>0</v>
      </c>
      <c r="F7969" s="53">
        <v>1</v>
      </c>
      <c r="G7969" s="53">
        <v>1</v>
      </c>
    </row>
    <row r="7970" spans="1:7" x14ac:dyDescent="0.15">
      <c r="A7970" s="52">
        <v>550005</v>
      </c>
      <c r="B7970" s="11" t="s">
        <v>4320</v>
      </c>
      <c r="C7970" s="52">
        <v>1.052</v>
      </c>
      <c r="D7970" s="52">
        <v>1.5189999999999999</v>
      </c>
      <c r="E7970" s="54">
        <v>0</v>
      </c>
      <c r="F7970" s="52">
        <v>1.052</v>
      </c>
      <c r="G7970" s="52">
        <v>1.5189999999999999</v>
      </c>
    </row>
    <row r="7971" spans="1:7" x14ac:dyDescent="0.15">
      <c r="A7971" s="53">
        <v>190</v>
      </c>
      <c r="B7971" s="10" t="s">
        <v>1389</v>
      </c>
      <c r="C7971" s="53">
        <v>1.37</v>
      </c>
      <c r="D7971" s="53">
        <v>1.63</v>
      </c>
      <c r="E7971" s="55">
        <v>0</v>
      </c>
      <c r="F7971" s="53">
        <v>1.37</v>
      </c>
      <c r="G7971" s="53">
        <v>1.63</v>
      </c>
    </row>
    <row r="7972" spans="1:7" x14ac:dyDescent="0.15">
      <c r="A7972" s="52">
        <v>1651</v>
      </c>
      <c r="B7972" s="11" t="s">
        <v>1390</v>
      </c>
      <c r="C7972" s="52">
        <v>1.4870000000000001</v>
      </c>
      <c r="D7972" s="52">
        <v>1.4870000000000001</v>
      </c>
      <c r="E7972" s="54">
        <v>0</v>
      </c>
      <c r="F7972" s="52">
        <v>1.4870000000000001</v>
      </c>
      <c r="G7972" s="52">
        <v>1.4870000000000001</v>
      </c>
    </row>
    <row r="7973" spans="1:7" x14ac:dyDescent="0.15">
      <c r="A7973" s="53">
        <v>2415</v>
      </c>
      <c r="B7973" s="10" t="s">
        <v>1391</v>
      </c>
      <c r="C7973" s="53">
        <v>1.0589999999999999</v>
      </c>
      <c r="D7973" s="53">
        <v>1.0589999999999999</v>
      </c>
      <c r="E7973" s="55">
        <v>0</v>
      </c>
      <c r="F7973" s="53">
        <v>1.0589999999999999</v>
      </c>
      <c r="G7973" s="53">
        <v>1.0589999999999999</v>
      </c>
    </row>
    <row r="7974" spans="1:7" x14ac:dyDescent="0.15">
      <c r="A7974" s="52">
        <v>161820</v>
      </c>
      <c r="B7974" s="11" t="s">
        <v>4321</v>
      </c>
      <c r="C7974" s="52">
        <v>1.0960000000000001</v>
      </c>
      <c r="D7974" s="52">
        <v>1.34</v>
      </c>
      <c r="E7974" s="54">
        <v>0</v>
      </c>
      <c r="F7974" s="52">
        <v>1.0960000000000001</v>
      </c>
      <c r="G7974" s="52">
        <v>1.34</v>
      </c>
    </row>
    <row r="7975" spans="1:7" x14ac:dyDescent="0.15">
      <c r="A7975" s="53">
        <v>2645</v>
      </c>
      <c r="B7975" s="10" t="s">
        <v>4322</v>
      </c>
      <c r="C7975" s="53">
        <v>1.022</v>
      </c>
      <c r="D7975" s="53">
        <v>1.022</v>
      </c>
      <c r="E7975" s="55">
        <v>0</v>
      </c>
      <c r="F7975" s="53">
        <v>1.022</v>
      </c>
      <c r="G7975" s="53">
        <v>1.022</v>
      </c>
    </row>
    <row r="7976" spans="1:7" ht="31" x14ac:dyDescent="0.15">
      <c r="A7976" s="52">
        <v>1423</v>
      </c>
      <c r="B7976" s="11" t="s">
        <v>4323</v>
      </c>
      <c r="C7976" s="52">
        <v>1.1160000000000001</v>
      </c>
      <c r="D7976" s="52">
        <v>1.1160000000000001</v>
      </c>
      <c r="E7976" s="54">
        <v>0</v>
      </c>
      <c r="F7976" s="52">
        <v>1.1160000000000001</v>
      </c>
      <c r="G7976" s="52">
        <v>1.1160000000000001</v>
      </c>
    </row>
    <row r="7977" spans="1:7" x14ac:dyDescent="0.15">
      <c r="A7977" s="53">
        <v>1557</v>
      </c>
      <c r="B7977" s="10" t="s">
        <v>4324</v>
      </c>
      <c r="C7977" s="53">
        <v>0.90849999999999997</v>
      </c>
      <c r="D7977" s="53">
        <v>0.90849999999999997</v>
      </c>
      <c r="E7977" s="55">
        <v>0</v>
      </c>
      <c r="F7977" s="53">
        <v>0.90849999999999997</v>
      </c>
      <c r="G7977" s="53">
        <v>0.90849999999999997</v>
      </c>
    </row>
    <row r="7978" spans="1:7" ht="31" x14ac:dyDescent="0.15">
      <c r="A7978" s="52">
        <v>2487</v>
      </c>
      <c r="B7978" s="11" t="s">
        <v>4325</v>
      </c>
      <c r="C7978" s="52">
        <v>1.004</v>
      </c>
      <c r="D7978" s="52">
        <v>1.004</v>
      </c>
      <c r="E7978" s="54">
        <v>0</v>
      </c>
      <c r="F7978" s="52">
        <v>1.004</v>
      </c>
      <c r="G7978" s="52">
        <v>1.004</v>
      </c>
    </row>
    <row r="7979" spans="1:7" ht="31" x14ac:dyDescent="0.15">
      <c r="A7979" s="53">
        <v>538</v>
      </c>
      <c r="B7979" s="10" t="s">
        <v>4326</v>
      </c>
      <c r="C7979" s="53">
        <v>1.345</v>
      </c>
      <c r="D7979" s="53">
        <v>1.345</v>
      </c>
      <c r="E7979" s="55">
        <v>0</v>
      </c>
      <c r="F7979" s="53">
        <v>1.345</v>
      </c>
      <c r="G7979" s="53">
        <v>1.345</v>
      </c>
    </row>
    <row r="7980" spans="1:7" ht="31" x14ac:dyDescent="0.15">
      <c r="A7980" s="52">
        <v>2052</v>
      </c>
      <c r="B7980" s="11" t="s">
        <v>4327</v>
      </c>
      <c r="C7980" s="52">
        <v>1.3069999999999999</v>
      </c>
      <c r="D7980" s="52">
        <v>1.375</v>
      </c>
      <c r="E7980" s="54">
        <v>0</v>
      </c>
      <c r="F7980" s="52">
        <v>1.3069999999999999</v>
      </c>
      <c r="G7980" s="52">
        <v>1.375</v>
      </c>
    </row>
    <row r="7981" spans="1:7" x14ac:dyDescent="0.15">
      <c r="A7981" s="53">
        <v>100066</v>
      </c>
      <c r="B7981" s="10" t="s">
        <v>4328</v>
      </c>
      <c r="C7981" s="53">
        <v>1.0329999999999999</v>
      </c>
      <c r="D7981" s="53">
        <v>1.2130000000000001</v>
      </c>
      <c r="E7981" s="55">
        <v>0</v>
      </c>
      <c r="F7981" s="53">
        <v>1.0329999999999999</v>
      </c>
      <c r="G7981" s="53">
        <v>1.2130000000000001</v>
      </c>
    </row>
    <row r="7982" spans="1:7" x14ac:dyDescent="0.15">
      <c r="A7982" s="52">
        <v>2537</v>
      </c>
      <c r="B7982" s="11" t="s">
        <v>1392</v>
      </c>
      <c r="C7982" s="52">
        <v>1.026</v>
      </c>
      <c r="D7982" s="52">
        <v>1.026</v>
      </c>
      <c r="E7982" s="54">
        <v>0</v>
      </c>
      <c r="F7982" s="52">
        <v>1.026</v>
      </c>
      <c r="G7982" s="52">
        <v>1.026</v>
      </c>
    </row>
    <row r="7983" spans="1:7" x14ac:dyDescent="0.15">
      <c r="A7983" s="53">
        <v>141</v>
      </c>
      <c r="B7983" s="10" t="s">
        <v>4329</v>
      </c>
      <c r="C7983" s="53">
        <v>1.006</v>
      </c>
      <c r="D7983" s="53">
        <v>1.2170000000000001</v>
      </c>
      <c r="E7983" s="55">
        <v>0</v>
      </c>
      <c r="F7983" s="53">
        <v>1.006</v>
      </c>
      <c r="G7983" s="53">
        <v>1.2170000000000001</v>
      </c>
    </row>
    <row r="7984" spans="1:7" x14ac:dyDescent="0.15">
      <c r="A7984" s="52">
        <v>560005</v>
      </c>
      <c r="B7984" s="11" t="s">
        <v>1393</v>
      </c>
      <c r="C7984" s="52">
        <v>0.85340000000000005</v>
      </c>
      <c r="D7984" s="52">
        <v>0.97440000000000004</v>
      </c>
      <c r="E7984" s="54">
        <v>0</v>
      </c>
      <c r="F7984" s="52">
        <v>0.85340000000000005</v>
      </c>
      <c r="G7984" s="52">
        <v>0.97440000000000004</v>
      </c>
    </row>
    <row r="7985" spans="1:7" x14ac:dyDescent="0.15">
      <c r="A7985" s="53">
        <v>420008</v>
      </c>
      <c r="B7985" s="10" t="s">
        <v>4330</v>
      </c>
      <c r="C7985" s="53">
        <v>1.145</v>
      </c>
      <c r="D7985" s="53">
        <v>1.1739999999999999</v>
      </c>
      <c r="E7985" s="55">
        <v>0</v>
      </c>
      <c r="F7985" s="53">
        <v>1.145</v>
      </c>
      <c r="G7985" s="53">
        <v>1.1739999999999999</v>
      </c>
    </row>
    <row r="7986" spans="1:7" x14ac:dyDescent="0.15">
      <c r="A7986" s="52">
        <v>254</v>
      </c>
      <c r="B7986" s="11" t="s">
        <v>4331</v>
      </c>
      <c r="C7986" s="52">
        <v>1.0740000000000001</v>
      </c>
      <c r="D7986" s="52">
        <v>1.3280000000000001</v>
      </c>
      <c r="E7986" s="54">
        <v>0</v>
      </c>
      <c r="F7986" s="52">
        <v>1.0740000000000001</v>
      </c>
      <c r="G7986" s="52">
        <v>1.3280000000000001</v>
      </c>
    </row>
    <row r="7987" spans="1:7" ht="30" x14ac:dyDescent="0.15">
      <c r="A7987" s="53">
        <v>161026</v>
      </c>
      <c r="B7987" s="10" t="s">
        <v>1394</v>
      </c>
      <c r="C7987" s="53">
        <v>0.99299999999999999</v>
      </c>
      <c r="D7987" s="53">
        <v>1.266</v>
      </c>
      <c r="E7987" s="55">
        <v>0</v>
      </c>
      <c r="F7987" s="53">
        <v>0.99299999999999999</v>
      </c>
      <c r="G7987" s="53">
        <v>1.266</v>
      </c>
    </row>
    <row r="7988" spans="1:7" x14ac:dyDescent="0.15">
      <c r="A7988" s="52">
        <v>2155</v>
      </c>
      <c r="B7988" s="11" t="s">
        <v>1395</v>
      </c>
      <c r="C7988" s="52">
        <v>1.0298</v>
      </c>
      <c r="D7988" s="52">
        <v>1.0298</v>
      </c>
      <c r="E7988" s="54">
        <v>0</v>
      </c>
      <c r="F7988" s="52">
        <v>1.0298</v>
      </c>
      <c r="G7988" s="52">
        <v>1.0298</v>
      </c>
    </row>
    <row r="7989" spans="1:7" x14ac:dyDescent="0.15">
      <c r="A7989" s="53">
        <v>519058</v>
      </c>
      <c r="B7989" s="10" t="s">
        <v>4332</v>
      </c>
      <c r="C7989" s="53">
        <v>0.79400000000000004</v>
      </c>
      <c r="D7989" s="53">
        <v>1.2250000000000001</v>
      </c>
      <c r="E7989" s="55">
        <v>0</v>
      </c>
      <c r="F7989" s="53">
        <v>0.79400000000000004</v>
      </c>
      <c r="G7989" s="53">
        <v>1.2250000000000001</v>
      </c>
    </row>
    <row r="7990" spans="1:7" x14ac:dyDescent="0.15">
      <c r="A7990" s="52">
        <v>519775</v>
      </c>
      <c r="B7990" s="11" t="s">
        <v>4333</v>
      </c>
      <c r="C7990" s="52">
        <v>1.016</v>
      </c>
      <c r="D7990" s="52">
        <v>1.016</v>
      </c>
      <c r="E7990" s="54">
        <v>0</v>
      </c>
      <c r="F7990" s="52">
        <v>1.016</v>
      </c>
      <c r="G7990" s="52">
        <v>1.016</v>
      </c>
    </row>
    <row r="7991" spans="1:7" x14ac:dyDescent="0.15">
      <c r="A7991" s="53">
        <v>3673</v>
      </c>
      <c r="B7991" s="10" t="s">
        <v>1396</v>
      </c>
      <c r="C7991" s="53">
        <v>1.0062</v>
      </c>
      <c r="D7991" s="53">
        <v>1.0397000000000001</v>
      </c>
      <c r="E7991" s="55">
        <v>0</v>
      </c>
      <c r="F7991" s="53">
        <v>1.0062</v>
      </c>
      <c r="G7991" s="53">
        <v>1.0397000000000001</v>
      </c>
    </row>
    <row r="7992" spans="1:7" ht="31" x14ac:dyDescent="0.15">
      <c r="A7992" s="52">
        <v>2075</v>
      </c>
      <c r="B7992" s="11" t="s">
        <v>4334</v>
      </c>
      <c r="C7992" s="52">
        <v>1.0680000000000001</v>
      </c>
      <c r="D7992" s="52">
        <v>1.1080000000000001</v>
      </c>
      <c r="E7992" s="54">
        <v>0</v>
      </c>
      <c r="F7992" s="52">
        <v>1.0680000000000001</v>
      </c>
      <c r="G7992" s="52">
        <v>1.1080000000000001</v>
      </c>
    </row>
    <row r="7993" spans="1:7" x14ac:dyDescent="0.15">
      <c r="A7993" s="53">
        <v>1508</v>
      </c>
      <c r="B7993" s="10" t="s">
        <v>4335</v>
      </c>
      <c r="C7993" s="53">
        <v>1.2969999999999999</v>
      </c>
      <c r="D7993" s="53">
        <v>1.2969999999999999</v>
      </c>
      <c r="E7993" s="55">
        <v>0</v>
      </c>
      <c r="F7993" s="53">
        <v>1.2969999999999999</v>
      </c>
      <c r="G7993" s="53">
        <v>1.2969999999999999</v>
      </c>
    </row>
    <row r="7994" spans="1:7" x14ac:dyDescent="0.15">
      <c r="A7994" s="52">
        <v>1018</v>
      </c>
      <c r="B7994" s="11" t="s">
        <v>1397</v>
      </c>
      <c r="C7994" s="52">
        <v>1.6060000000000001</v>
      </c>
      <c r="D7994" s="52">
        <v>1.6060000000000001</v>
      </c>
      <c r="E7994" s="54">
        <v>0</v>
      </c>
      <c r="F7994" s="52">
        <v>1.6060000000000001</v>
      </c>
      <c r="G7994" s="52">
        <v>1.6060000000000001</v>
      </c>
    </row>
    <row r="7995" spans="1:7" ht="31" x14ac:dyDescent="0.15">
      <c r="A7995" s="53">
        <v>1512</v>
      </c>
      <c r="B7995" s="10" t="s">
        <v>4336</v>
      </c>
      <c r="C7995" s="53">
        <v>1.0720000000000001</v>
      </c>
      <c r="D7995" s="53">
        <v>1.0720000000000001</v>
      </c>
      <c r="E7995" s="55">
        <v>0</v>
      </c>
      <c r="F7995" s="53">
        <v>1.0720000000000001</v>
      </c>
      <c r="G7995" s="53">
        <v>1.0720000000000001</v>
      </c>
    </row>
    <row r="7996" spans="1:7" x14ac:dyDescent="0.15">
      <c r="A7996" s="52">
        <v>206013</v>
      </c>
      <c r="B7996" s="11" t="s">
        <v>1398</v>
      </c>
      <c r="C7996" s="52">
        <v>1.0309999999999999</v>
      </c>
      <c r="D7996" s="52">
        <v>1.4370000000000001</v>
      </c>
      <c r="E7996" s="54">
        <v>0</v>
      </c>
      <c r="F7996" s="52">
        <v>1.0309999999999999</v>
      </c>
      <c r="G7996" s="52">
        <v>1.4370000000000001</v>
      </c>
    </row>
    <row r="7997" spans="1:7" x14ac:dyDescent="0.15">
      <c r="A7997" s="53">
        <v>3960</v>
      </c>
      <c r="B7997" s="10" t="s">
        <v>4337</v>
      </c>
      <c r="C7997" s="53">
        <v>0.95889999999999997</v>
      </c>
      <c r="D7997" s="53">
        <v>0.95889999999999997</v>
      </c>
      <c r="E7997" s="55">
        <v>0</v>
      </c>
      <c r="F7997" s="53">
        <v>0.95889999999999997</v>
      </c>
      <c r="G7997" s="53">
        <v>0.95889999999999997</v>
      </c>
    </row>
    <row r="7998" spans="1:7" x14ac:dyDescent="0.15">
      <c r="A7998" s="52">
        <v>261101</v>
      </c>
      <c r="B7998" s="11" t="s">
        <v>4338</v>
      </c>
      <c r="C7998" s="52">
        <v>1.0149999999999999</v>
      </c>
      <c r="D7998" s="52">
        <v>1.1879999999999999</v>
      </c>
      <c r="E7998" s="54">
        <v>0</v>
      </c>
      <c r="F7998" s="52">
        <v>1.0149999999999999</v>
      </c>
      <c r="G7998" s="52">
        <v>1.1879999999999999</v>
      </c>
    </row>
    <row r="7999" spans="1:7" x14ac:dyDescent="0.15">
      <c r="A7999" s="53">
        <v>1023</v>
      </c>
      <c r="B7999" s="10" t="s">
        <v>4339</v>
      </c>
      <c r="C7999" s="53">
        <v>1.0900000000000001</v>
      </c>
      <c r="D7999" s="53">
        <v>1.1950000000000001</v>
      </c>
      <c r="E7999" s="55">
        <v>0</v>
      </c>
      <c r="F7999" s="53">
        <v>1.0900000000000001</v>
      </c>
      <c r="G7999" s="53">
        <v>1.1950000000000001</v>
      </c>
    </row>
    <row r="8000" spans="1:7" x14ac:dyDescent="0.15">
      <c r="A8000" s="52">
        <v>1942</v>
      </c>
      <c r="B8000" s="11" t="s">
        <v>4340</v>
      </c>
      <c r="C8000" s="52">
        <v>1.1399999999999999</v>
      </c>
      <c r="D8000" s="52">
        <v>1.1399999999999999</v>
      </c>
      <c r="E8000" s="54">
        <v>0</v>
      </c>
      <c r="F8000" s="52">
        <v>1.1399999999999999</v>
      </c>
      <c r="G8000" s="52">
        <v>1.1399999999999999</v>
      </c>
    </row>
    <row r="8001" spans="1:7" x14ac:dyDescent="0.15">
      <c r="A8001" s="53">
        <v>2395</v>
      </c>
      <c r="B8001" s="10" t="s">
        <v>4341</v>
      </c>
      <c r="C8001" s="53">
        <v>0.97199999999999998</v>
      </c>
      <c r="D8001" s="53">
        <v>0.98699999999999999</v>
      </c>
      <c r="E8001" s="55">
        <v>0</v>
      </c>
      <c r="F8001" s="53">
        <v>0.97199999999999998</v>
      </c>
      <c r="G8001" s="53">
        <v>0.98699999999999999</v>
      </c>
    </row>
    <row r="8002" spans="1:7" x14ac:dyDescent="0.15">
      <c r="A8002" s="52">
        <v>121013</v>
      </c>
      <c r="B8002" s="11" t="s">
        <v>4342</v>
      </c>
      <c r="C8002" s="52">
        <v>1.048</v>
      </c>
      <c r="D8002" s="52">
        <v>1.2230000000000001</v>
      </c>
      <c r="E8002" s="54">
        <v>0</v>
      </c>
      <c r="F8002" s="52">
        <v>1.048</v>
      </c>
      <c r="G8002" s="52">
        <v>1.2230000000000001</v>
      </c>
    </row>
    <row r="8003" spans="1:7" x14ac:dyDescent="0.15">
      <c r="A8003" s="53">
        <v>502054</v>
      </c>
      <c r="B8003" s="10" t="s">
        <v>4343</v>
      </c>
      <c r="C8003" s="53">
        <v>1.0069999999999999</v>
      </c>
      <c r="D8003" s="53">
        <v>0</v>
      </c>
      <c r="E8003" s="55">
        <v>0</v>
      </c>
      <c r="F8003" s="53">
        <v>1.0069999999999999</v>
      </c>
      <c r="G8003" s="53">
        <v>0</v>
      </c>
    </row>
    <row r="8004" spans="1:7" x14ac:dyDescent="0.15">
      <c r="A8004" s="52">
        <v>986</v>
      </c>
      <c r="B8004" s="11" t="s">
        <v>1399</v>
      </c>
      <c r="C8004" s="52">
        <v>0.77500000000000002</v>
      </c>
      <c r="D8004" s="52">
        <v>0.77500000000000002</v>
      </c>
      <c r="E8004" s="54">
        <v>0</v>
      </c>
      <c r="F8004" s="52">
        <v>0.77500000000000002</v>
      </c>
      <c r="G8004" s="52">
        <v>0.77500000000000002</v>
      </c>
    </row>
    <row r="8005" spans="1:7" x14ac:dyDescent="0.15">
      <c r="A8005" s="53">
        <v>4043</v>
      </c>
      <c r="B8005" s="10" t="s">
        <v>4344</v>
      </c>
      <c r="C8005" s="53">
        <v>1.0184</v>
      </c>
      <c r="D8005" s="53">
        <v>1.0184</v>
      </c>
      <c r="E8005" s="55">
        <v>0</v>
      </c>
      <c r="F8005" s="53">
        <v>1.0184</v>
      </c>
      <c r="G8005" s="53">
        <v>1.0184</v>
      </c>
    </row>
    <row r="8006" spans="1:7" x14ac:dyDescent="0.15">
      <c r="A8006" s="52">
        <v>2014</v>
      </c>
      <c r="B8006" s="11" t="s">
        <v>4345</v>
      </c>
      <c r="C8006" s="52">
        <v>1.1122000000000001</v>
      </c>
      <c r="D8006" s="52">
        <v>1.1122000000000001</v>
      </c>
      <c r="E8006" s="54">
        <v>0</v>
      </c>
      <c r="F8006" s="52">
        <v>1.1122000000000001</v>
      </c>
      <c r="G8006" s="52">
        <v>1.1122000000000001</v>
      </c>
    </row>
    <row r="8007" spans="1:7" x14ac:dyDescent="0.15">
      <c r="A8007" s="53">
        <v>5140</v>
      </c>
      <c r="B8007" s="10" t="s">
        <v>4346</v>
      </c>
      <c r="C8007" s="53">
        <v>1.0037</v>
      </c>
      <c r="D8007" s="53">
        <v>1.0037</v>
      </c>
      <c r="E8007" s="55">
        <v>0</v>
      </c>
      <c r="F8007" s="53">
        <v>1.0037</v>
      </c>
      <c r="G8007" s="53">
        <v>1.0037</v>
      </c>
    </row>
    <row r="8008" spans="1:7" x14ac:dyDescent="0.15">
      <c r="A8008" s="52">
        <v>28</v>
      </c>
      <c r="B8008" s="11" t="s">
        <v>1400</v>
      </c>
      <c r="C8008" s="52">
        <v>1.0169999999999999</v>
      </c>
      <c r="D8008" s="52">
        <v>1.375</v>
      </c>
      <c r="E8008" s="54">
        <v>0</v>
      </c>
      <c r="F8008" s="52">
        <v>1.0169999999999999</v>
      </c>
      <c r="G8008" s="52">
        <v>1.375</v>
      </c>
    </row>
    <row r="8009" spans="1:7" x14ac:dyDescent="0.15">
      <c r="A8009" s="53">
        <v>1501</v>
      </c>
      <c r="B8009" s="10" t="s">
        <v>4347</v>
      </c>
      <c r="C8009" s="53">
        <v>1.109</v>
      </c>
      <c r="D8009" s="53">
        <v>1.109</v>
      </c>
      <c r="E8009" s="55">
        <v>0</v>
      </c>
      <c r="F8009" s="53">
        <v>1.109</v>
      </c>
      <c r="G8009" s="53">
        <v>1.109</v>
      </c>
    </row>
    <row r="8010" spans="1:7" x14ac:dyDescent="0.15">
      <c r="A8010" s="52">
        <v>810</v>
      </c>
      <c r="B8010" s="11" t="s">
        <v>4348</v>
      </c>
      <c r="C8010" s="52">
        <v>1.24</v>
      </c>
      <c r="D8010" s="52">
        <v>1.3</v>
      </c>
      <c r="E8010" s="54">
        <v>0</v>
      </c>
      <c r="F8010" s="52">
        <v>1.24</v>
      </c>
      <c r="G8010" s="52">
        <v>1.3</v>
      </c>
    </row>
    <row r="8011" spans="1:7" x14ac:dyDescent="0.15">
      <c r="A8011" s="53">
        <v>674</v>
      </c>
      <c r="B8011" s="10" t="s">
        <v>1401</v>
      </c>
      <c r="C8011" s="53">
        <v>0.88</v>
      </c>
      <c r="D8011" s="53">
        <v>0.99</v>
      </c>
      <c r="E8011" s="55">
        <v>0</v>
      </c>
      <c r="F8011" s="53">
        <v>0.88</v>
      </c>
      <c r="G8011" s="53">
        <v>0.99</v>
      </c>
    </row>
    <row r="8012" spans="1:7" x14ac:dyDescent="0.15">
      <c r="A8012" s="52">
        <v>356</v>
      </c>
      <c r="B8012" s="11" t="s">
        <v>4349</v>
      </c>
      <c r="C8012" s="52">
        <v>1.081</v>
      </c>
      <c r="D8012" s="52">
        <v>1.2290000000000001</v>
      </c>
      <c r="E8012" s="54">
        <v>0</v>
      </c>
      <c r="F8012" s="52">
        <v>1.081</v>
      </c>
      <c r="G8012" s="52">
        <v>1.2290000000000001</v>
      </c>
    </row>
    <row r="8013" spans="1:7" x14ac:dyDescent="0.15">
      <c r="A8013" s="53">
        <v>2280</v>
      </c>
      <c r="B8013" s="10" t="s">
        <v>1402</v>
      </c>
      <c r="C8013" s="53">
        <v>1.0429999999999999</v>
      </c>
      <c r="D8013" s="53">
        <v>1.0429999999999999</v>
      </c>
      <c r="E8013" s="55">
        <v>0</v>
      </c>
      <c r="F8013" s="53">
        <v>1.0429999999999999</v>
      </c>
      <c r="G8013" s="53">
        <v>1.0429999999999999</v>
      </c>
    </row>
    <row r="8014" spans="1:7" x14ac:dyDescent="0.15">
      <c r="A8014" s="52">
        <v>1183</v>
      </c>
      <c r="B8014" s="11" t="s">
        <v>4350</v>
      </c>
      <c r="C8014" s="52">
        <v>1.135</v>
      </c>
      <c r="D8014" s="52">
        <v>1.135</v>
      </c>
      <c r="E8014" s="54">
        <v>0</v>
      </c>
      <c r="F8014" s="52">
        <v>1.135</v>
      </c>
      <c r="G8014" s="52">
        <v>1.135</v>
      </c>
    </row>
    <row r="8015" spans="1:7" x14ac:dyDescent="0.15">
      <c r="A8015" s="53">
        <v>2134</v>
      </c>
      <c r="B8015" s="10" t="s">
        <v>1403</v>
      </c>
      <c r="C8015" s="53">
        <v>1.2350000000000001</v>
      </c>
      <c r="D8015" s="53">
        <v>1.2350000000000001</v>
      </c>
      <c r="E8015" s="55">
        <v>0</v>
      </c>
      <c r="F8015" s="53">
        <v>1.2350000000000001</v>
      </c>
      <c r="G8015" s="53">
        <v>1.2350000000000001</v>
      </c>
    </row>
    <row r="8016" spans="1:7" x14ac:dyDescent="0.15">
      <c r="A8016" s="52">
        <v>519971</v>
      </c>
      <c r="B8016" s="11" t="s">
        <v>1404</v>
      </c>
      <c r="C8016" s="52">
        <v>1.125</v>
      </c>
      <c r="D8016" s="52">
        <v>1.3879999999999999</v>
      </c>
      <c r="E8016" s="54">
        <v>0</v>
      </c>
      <c r="F8016" s="52">
        <v>1.125</v>
      </c>
      <c r="G8016" s="52">
        <v>1.3879999999999999</v>
      </c>
    </row>
    <row r="8017" spans="1:7" x14ac:dyDescent="0.15">
      <c r="A8017" s="53">
        <v>150305</v>
      </c>
      <c r="B8017" s="10" t="s">
        <v>4351</v>
      </c>
      <c r="C8017" s="53">
        <v>1.004</v>
      </c>
      <c r="D8017" s="53">
        <v>1.1240000000000001</v>
      </c>
      <c r="E8017" s="55">
        <v>0</v>
      </c>
      <c r="F8017" s="53">
        <v>1.004</v>
      </c>
      <c r="G8017" s="53">
        <v>1.1240000000000001</v>
      </c>
    </row>
    <row r="8018" spans="1:7" ht="32" x14ac:dyDescent="0.15">
      <c r="A8018" s="52">
        <v>150192</v>
      </c>
      <c r="B8018" s="11" t="s">
        <v>4352</v>
      </c>
      <c r="C8018" s="52">
        <v>1.002</v>
      </c>
      <c r="D8018" s="52">
        <v>1.1679999999999999</v>
      </c>
      <c r="E8018" s="54">
        <v>0</v>
      </c>
      <c r="F8018" s="52">
        <v>1.002</v>
      </c>
      <c r="G8018" s="52">
        <v>1.1679999999999999</v>
      </c>
    </row>
    <row r="8019" spans="1:7" x14ac:dyDescent="0.15">
      <c r="A8019" s="53">
        <v>630003</v>
      </c>
      <c r="B8019" s="10" t="s">
        <v>4353</v>
      </c>
      <c r="C8019" s="53">
        <v>1.262</v>
      </c>
      <c r="D8019" s="53">
        <v>1.7869999999999999</v>
      </c>
      <c r="E8019" s="55">
        <v>0</v>
      </c>
      <c r="F8019" s="53">
        <v>1.262</v>
      </c>
      <c r="G8019" s="53">
        <v>1.7869999999999999</v>
      </c>
    </row>
    <row r="8020" spans="1:7" ht="31" x14ac:dyDescent="0.15">
      <c r="A8020" s="52">
        <v>150210</v>
      </c>
      <c r="B8020" s="11" t="s">
        <v>4354</v>
      </c>
      <c r="C8020" s="52">
        <v>0.98199999999999998</v>
      </c>
      <c r="D8020" s="52">
        <v>1.4279999999999999</v>
      </c>
      <c r="E8020" s="54">
        <v>0</v>
      </c>
      <c r="F8020" s="52">
        <v>0.98199999999999998</v>
      </c>
      <c r="G8020" s="52">
        <v>1.4279999999999999</v>
      </c>
    </row>
    <row r="8021" spans="1:7" x14ac:dyDescent="0.15">
      <c r="A8021" s="53">
        <v>2769</v>
      </c>
      <c r="B8021" s="10" t="s">
        <v>4355</v>
      </c>
      <c r="C8021" s="53">
        <v>1.079</v>
      </c>
      <c r="D8021" s="53">
        <v>1.079</v>
      </c>
      <c r="E8021" s="55">
        <v>0</v>
      </c>
      <c r="F8021" s="53">
        <v>1.079</v>
      </c>
      <c r="G8021" s="53">
        <v>1.079</v>
      </c>
    </row>
    <row r="8022" spans="1:7" x14ac:dyDescent="0.15">
      <c r="A8022" s="52">
        <v>310378</v>
      </c>
      <c r="B8022" s="11" t="s">
        <v>4356</v>
      </c>
      <c r="C8022" s="52">
        <v>1.028</v>
      </c>
      <c r="D8022" s="52">
        <v>1.4950000000000001</v>
      </c>
      <c r="E8022" s="54">
        <v>0</v>
      </c>
      <c r="F8022" s="52">
        <v>1.028</v>
      </c>
      <c r="G8022" s="52">
        <v>1.4950000000000001</v>
      </c>
    </row>
    <row r="8023" spans="1:7" x14ac:dyDescent="0.15">
      <c r="A8023" s="53">
        <v>536</v>
      </c>
      <c r="B8023" s="10" t="s">
        <v>1405</v>
      </c>
      <c r="C8023" s="53">
        <v>0.87</v>
      </c>
      <c r="D8023" s="53">
        <v>1.24</v>
      </c>
      <c r="E8023" s="55">
        <v>0</v>
      </c>
      <c r="F8023" s="53">
        <v>0.87</v>
      </c>
      <c r="G8023" s="53">
        <v>1.24</v>
      </c>
    </row>
    <row r="8024" spans="1:7" x14ac:dyDescent="0.15">
      <c r="A8024" s="52">
        <v>160810</v>
      </c>
      <c r="B8024" s="11" t="s">
        <v>4357</v>
      </c>
      <c r="C8024" s="52">
        <v>1.1919999999999999</v>
      </c>
      <c r="D8024" s="52">
        <v>1.1919999999999999</v>
      </c>
      <c r="E8024" s="54">
        <v>0</v>
      </c>
      <c r="F8024" s="52">
        <v>1.1919999999999999</v>
      </c>
      <c r="G8024" s="52">
        <v>1.1919999999999999</v>
      </c>
    </row>
    <row r="8025" spans="1:7" x14ac:dyDescent="0.15">
      <c r="A8025" s="53">
        <v>91</v>
      </c>
      <c r="B8025" s="10" t="s">
        <v>1406</v>
      </c>
      <c r="C8025" s="53">
        <v>1.0009999999999999</v>
      </c>
      <c r="D8025" s="53">
        <v>1.2829999999999999</v>
      </c>
      <c r="E8025" s="55">
        <v>0</v>
      </c>
      <c r="F8025" s="53">
        <v>1.0009999999999999</v>
      </c>
      <c r="G8025" s="53">
        <v>1.2829999999999999</v>
      </c>
    </row>
    <row r="8026" spans="1:7" x14ac:dyDescent="0.15">
      <c r="A8026" s="52">
        <v>2211</v>
      </c>
      <c r="B8026" s="11" t="s">
        <v>1407</v>
      </c>
      <c r="C8026" s="52">
        <v>1.1080000000000001</v>
      </c>
      <c r="D8026" s="52">
        <v>1.1080000000000001</v>
      </c>
      <c r="E8026" s="54">
        <v>0</v>
      </c>
      <c r="F8026" s="52">
        <v>1.1080000000000001</v>
      </c>
      <c r="G8026" s="52">
        <v>1.1080000000000001</v>
      </c>
    </row>
    <row r="8027" spans="1:7" x14ac:dyDescent="0.15">
      <c r="A8027" s="53">
        <v>889</v>
      </c>
      <c r="B8027" s="10" t="s">
        <v>4358</v>
      </c>
      <c r="C8027" s="53">
        <v>1.018</v>
      </c>
      <c r="D8027" s="53">
        <v>1.071</v>
      </c>
      <c r="E8027" s="55">
        <v>0</v>
      </c>
      <c r="F8027" s="53">
        <v>1.018</v>
      </c>
      <c r="G8027" s="53">
        <v>1.071</v>
      </c>
    </row>
    <row r="8028" spans="1:7" x14ac:dyDescent="0.15">
      <c r="A8028" s="52">
        <v>1905</v>
      </c>
      <c r="B8028" s="11" t="s">
        <v>1408</v>
      </c>
      <c r="C8028" s="52">
        <v>1.026</v>
      </c>
      <c r="D8028" s="52">
        <v>1.026</v>
      </c>
      <c r="E8028" s="54">
        <v>0</v>
      </c>
      <c r="F8028" s="52">
        <v>1.026</v>
      </c>
      <c r="G8028" s="52">
        <v>1.026</v>
      </c>
    </row>
    <row r="8029" spans="1:7" x14ac:dyDescent="0.15">
      <c r="A8029" s="53">
        <v>202213</v>
      </c>
      <c r="B8029" s="10" t="s">
        <v>1409</v>
      </c>
      <c r="C8029" s="53">
        <v>1.0369999999999999</v>
      </c>
      <c r="D8029" s="53">
        <v>1.587</v>
      </c>
      <c r="E8029" s="55">
        <v>0</v>
      </c>
      <c r="F8029" s="53">
        <v>1.0369999999999999</v>
      </c>
      <c r="G8029" s="53">
        <v>1.587</v>
      </c>
    </row>
    <row r="8030" spans="1:7" x14ac:dyDescent="0.15">
      <c r="A8030" s="52">
        <v>1640</v>
      </c>
      <c r="B8030" s="11" t="s">
        <v>4359</v>
      </c>
      <c r="C8030" s="52">
        <v>1.07</v>
      </c>
      <c r="D8030" s="52">
        <v>1.07</v>
      </c>
      <c r="E8030" s="54">
        <v>0</v>
      </c>
      <c r="F8030" s="52">
        <v>1.07</v>
      </c>
      <c r="G8030" s="52">
        <v>1.07</v>
      </c>
    </row>
    <row r="8031" spans="1:7" ht="31" x14ac:dyDescent="0.15">
      <c r="A8031" s="53">
        <v>3087</v>
      </c>
      <c r="B8031" s="10" t="s">
        <v>4360</v>
      </c>
      <c r="C8031" s="53">
        <v>0.97599999999999998</v>
      </c>
      <c r="D8031" s="53">
        <v>0.97599999999999998</v>
      </c>
      <c r="E8031" s="55">
        <v>0</v>
      </c>
      <c r="F8031" s="53">
        <v>0.97599999999999998</v>
      </c>
      <c r="G8031" s="53">
        <v>0.97599999999999998</v>
      </c>
    </row>
    <row r="8032" spans="1:7" x14ac:dyDescent="0.15">
      <c r="A8032" s="52">
        <v>1245</v>
      </c>
      <c r="B8032" s="11" t="s">
        <v>1410</v>
      </c>
      <c r="C8032" s="52">
        <v>0.80100000000000005</v>
      </c>
      <c r="D8032" s="52">
        <v>0.80100000000000005</v>
      </c>
      <c r="E8032" s="54">
        <v>0</v>
      </c>
      <c r="F8032" s="52">
        <v>0.80100000000000005</v>
      </c>
      <c r="G8032" s="52">
        <v>0.80100000000000005</v>
      </c>
    </row>
    <row r="8033" spans="1:7" x14ac:dyDescent="0.15">
      <c r="A8033" s="53">
        <v>150167</v>
      </c>
      <c r="B8033" s="10" t="s">
        <v>4361</v>
      </c>
      <c r="C8033" s="53">
        <v>1.0069999999999999</v>
      </c>
      <c r="D8033" s="53">
        <v>0</v>
      </c>
      <c r="E8033" s="55">
        <v>0</v>
      </c>
      <c r="F8033" s="53">
        <v>1.0069999999999999</v>
      </c>
      <c r="G8033" s="53">
        <v>0</v>
      </c>
    </row>
    <row r="8034" spans="1:7" x14ac:dyDescent="0.15">
      <c r="A8034" s="52">
        <v>165528</v>
      </c>
      <c r="B8034" s="11" t="s">
        <v>4362</v>
      </c>
      <c r="C8034" s="52">
        <v>1.0329999999999999</v>
      </c>
      <c r="D8034" s="52">
        <v>1.0329999999999999</v>
      </c>
      <c r="E8034" s="54">
        <v>0</v>
      </c>
      <c r="F8034" s="52">
        <v>1.0329999999999999</v>
      </c>
      <c r="G8034" s="52">
        <v>1.0329999999999999</v>
      </c>
    </row>
    <row r="8035" spans="1:7" x14ac:dyDescent="0.15">
      <c r="A8035" s="53">
        <v>160612</v>
      </c>
      <c r="B8035" s="10" t="s">
        <v>1411</v>
      </c>
      <c r="C8035" s="53">
        <v>1.161</v>
      </c>
      <c r="D8035" s="53">
        <v>1.637</v>
      </c>
      <c r="E8035" s="55">
        <v>0</v>
      </c>
      <c r="F8035" s="53">
        <v>1.161</v>
      </c>
      <c r="G8035" s="53">
        <v>1.637</v>
      </c>
    </row>
    <row r="8036" spans="1:7" x14ac:dyDescent="0.15">
      <c r="A8036" s="52">
        <v>1722</v>
      </c>
      <c r="B8036" s="11" t="s">
        <v>1412</v>
      </c>
      <c r="C8036" s="52">
        <v>1.107</v>
      </c>
      <c r="D8036" s="52">
        <v>1.107</v>
      </c>
      <c r="E8036" s="54">
        <v>0</v>
      </c>
      <c r="F8036" s="52">
        <v>1.107</v>
      </c>
      <c r="G8036" s="52">
        <v>1.107</v>
      </c>
    </row>
    <row r="8037" spans="1:7" x14ac:dyDescent="0.15">
      <c r="A8037" s="53">
        <v>4508</v>
      </c>
      <c r="B8037" s="10" t="s">
        <v>1413</v>
      </c>
      <c r="C8037" s="53">
        <v>1.0089999999999999</v>
      </c>
      <c r="D8037" s="53">
        <v>1.0089999999999999</v>
      </c>
      <c r="E8037" s="55">
        <v>0</v>
      </c>
      <c r="F8037" s="53">
        <v>1.0089999999999999</v>
      </c>
      <c r="G8037" s="53">
        <v>1.0089999999999999</v>
      </c>
    </row>
    <row r="8038" spans="1:7" x14ac:dyDescent="0.15">
      <c r="A8038" s="52">
        <v>2590</v>
      </c>
      <c r="B8038" s="11" t="s">
        <v>4363</v>
      </c>
      <c r="C8038" s="52">
        <v>1.0109999999999999</v>
      </c>
      <c r="D8038" s="52">
        <v>1.0109999999999999</v>
      </c>
      <c r="E8038" s="54">
        <v>0</v>
      </c>
      <c r="F8038" s="52">
        <v>1.0109999999999999</v>
      </c>
      <c r="G8038" s="52">
        <v>1.0109999999999999</v>
      </c>
    </row>
    <row r="8039" spans="1:7" x14ac:dyDescent="0.15">
      <c r="A8039" s="53">
        <v>2887</v>
      </c>
      <c r="B8039" s="10" t="s">
        <v>4364</v>
      </c>
      <c r="C8039" s="53">
        <v>1.073</v>
      </c>
      <c r="D8039" s="53">
        <v>1.073</v>
      </c>
      <c r="E8039" s="55">
        <v>0</v>
      </c>
      <c r="F8039" s="53">
        <v>1.073</v>
      </c>
      <c r="G8039" s="53">
        <v>1.073</v>
      </c>
    </row>
    <row r="8040" spans="1:7" x14ac:dyDescent="0.15">
      <c r="A8040" s="52">
        <v>3130</v>
      </c>
      <c r="B8040" s="11" t="s">
        <v>4365</v>
      </c>
      <c r="C8040" s="52">
        <v>0.98980000000000001</v>
      </c>
      <c r="D8040" s="52">
        <v>0.98980000000000001</v>
      </c>
      <c r="E8040" s="54">
        <v>0</v>
      </c>
      <c r="F8040" s="52">
        <v>0.98980000000000001</v>
      </c>
      <c r="G8040" s="52">
        <v>0.98980000000000001</v>
      </c>
    </row>
    <row r="8041" spans="1:7" x14ac:dyDescent="0.15">
      <c r="A8041" s="53">
        <v>1706</v>
      </c>
      <c r="B8041" s="10" t="s">
        <v>1414</v>
      </c>
      <c r="C8041" s="53">
        <v>1.0289999999999999</v>
      </c>
      <c r="D8041" s="53">
        <v>1.0289999999999999</v>
      </c>
      <c r="E8041" s="55">
        <v>0</v>
      </c>
      <c r="F8041" s="53">
        <v>1.0289999999999999</v>
      </c>
      <c r="G8041" s="53">
        <v>1.0289999999999999</v>
      </c>
    </row>
    <row r="8042" spans="1:7" ht="31" x14ac:dyDescent="0.15">
      <c r="A8042" s="52">
        <v>3529</v>
      </c>
      <c r="B8042" s="11" t="s">
        <v>4366</v>
      </c>
      <c r="C8042" s="52">
        <v>1.0009999999999999</v>
      </c>
      <c r="D8042" s="52">
        <v>1.0329999999999999</v>
      </c>
      <c r="E8042" s="54">
        <v>0</v>
      </c>
      <c r="F8042" s="52">
        <v>1.0009999999999999</v>
      </c>
      <c r="G8042" s="52">
        <v>1.0329999999999999</v>
      </c>
    </row>
    <row r="8043" spans="1:7" x14ac:dyDescent="0.15">
      <c r="A8043" s="53">
        <v>519221</v>
      </c>
      <c r="B8043" s="10" t="s">
        <v>4367</v>
      </c>
      <c r="C8043" s="53">
        <v>1.077</v>
      </c>
      <c r="D8043" s="53">
        <v>1.077</v>
      </c>
      <c r="E8043" s="55">
        <v>0</v>
      </c>
      <c r="F8043" s="53">
        <v>1.077</v>
      </c>
      <c r="G8043" s="53">
        <v>1.077</v>
      </c>
    </row>
    <row r="8044" spans="1:7" ht="31" x14ac:dyDescent="0.15">
      <c r="A8044" s="52">
        <v>166401</v>
      </c>
      <c r="B8044" s="11" t="s">
        <v>4368</v>
      </c>
      <c r="C8044" s="52">
        <v>1.04</v>
      </c>
      <c r="D8044" s="52">
        <v>1.075</v>
      </c>
      <c r="E8044" s="54">
        <v>0</v>
      </c>
      <c r="F8044" s="52">
        <v>1.04</v>
      </c>
      <c r="G8044" s="52">
        <v>1.075</v>
      </c>
    </row>
    <row r="8045" spans="1:7" x14ac:dyDescent="0.15">
      <c r="A8045" s="53">
        <v>2573</v>
      </c>
      <c r="B8045" s="10" t="s">
        <v>1415</v>
      </c>
      <c r="C8045" s="53">
        <v>1.0229999999999999</v>
      </c>
      <c r="D8045" s="53">
        <v>1.0229999999999999</v>
      </c>
      <c r="E8045" s="55">
        <v>0</v>
      </c>
      <c r="F8045" s="53">
        <v>1.0229999999999999</v>
      </c>
      <c r="G8045" s="53">
        <v>1.0229999999999999</v>
      </c>
    </row>
    <row r="8046" spans="1:7" x14ac:dyDescent="0.15">
      <c r="A8046" s="52">
        <v>639</v>
      </c>
      <c r="B8046" s="11" t="s">
        <v>1416</v>
      </c>
      <c r="C8046" s="52">
        <v>1.294</v>
      </c>
      <c r="D8046" s="52">
        <v>1.514</v>
      </c>
      <c r="E8046" s="54">
        <v>0</v>
      </c>
      <c r="F8046" s="52">
        <v>1.294</v>
      </c>
      <c r="G8046" s="52">
        <v>1.514</v>
      </c>
    </row>
    <row r="8047" spans="1:7" x14ac:dyDescent="0.15">
      <c r="A8047" s="53">
        <v>519720</v>
      </c>
      <c r="B8047" s="10" t="s">
        <v>4369</v>
      </c>
      <c r="C8047" s="53">
        <v>0.997</v>
      </c>
      <c r="D8047" s="53">
        <v>1.1479999999999999</v>
      </c>
      <c r="E8047" s="55">
        <v>0</v>
      </c>
      <c r="F8047" s="53">
        <v>0.997</v>
      </c>
      <c r="G8047" s="53">
        <v>1.1479999999999999</v>
      </c>
    </row>
    <row r="8048" spans="1:7" x14ac:dyDescent="0.15">
      <c r="A8048" s="52">
        <v>2465</v>
      </c>
      <c r="B8048" s="11" t="s">
        <v>1417</v>
      </c>
      <c r="C8048" s="52">
        <v>1.085</v>
      </c>
      <c r="D8048" s="52">
        <v>1.085</v>
      </c>
      <c r="E8048" s="54">
        <v>0</v>
      </c>
      <c r="F8048" s="52">
        <v>1.085</v>
      </c>
      <c r="G8048" s="52">
        <v>1.085</v>
      </c>
    </row>
    <row r="8049" spans="1:7" x14ac:dyDescent="0.15">
      <c r="A8049" s="53">
        <v>2736</v>
      </c>
      <c r="B8049" s="10" t="s">
        <v>4370</v>
      </c>
      <c r="C8049" s="53">
        <v>1.036</v>
      </c>
      <c r="D8049" s="53">
        <v>1.036</v>
      </c>
      <c r="E8049" s="55">
        <v>0</v>
      </c>
      <c r="F8049" s="53">
        <v>1.036</v>
      </c>
      <c r="G8049" s="53">
        <v>1.036</v>
      </c>
    </row>
    <row r="8050" spans="1:7" ht="31" x14ac:dyDescent="0.15">
      <c r="A8050" s="52">
        <v>519768</v>
      </c>
      <c r="B8050" s="11" t="s">
        <v>4371</v>
      </c>
      <c r="C8050" s="52">
        <v>1.0880000000000001</v>
      </c>
      <c r="D8050" s="52">
        <v>1.0880000000000001</v>
      </c>
      <c r="E8050" s="54">
        <v>0</v>
      </c>
      <c r="F8050" s="52">
        <v>1.0880000000000001</v>
      </c>
      <c r="G8050" s="52">
        <v>1.0880000000000001</v>
      </c>
    </row>
    <row r="8051" spans="1:7" x14ac:dyDescent="0.15">
      <c r="A8051" s="53">
        <v>2827</v>
      </c>
      <c r="B8051" s="10" t="s">
        <v>4372</v>
      </c>
      <c r="C8051" s="53">
        <v>1.016</v>
      </c>
      <c r="D8051" s="53">
        <v>1.016</v>
      </c>
      <c r="E8051" s="55">
        <v>0</v>
      </c>
      <c r="F8051" s="53">
        <v>1.016</v>
      </c>
      <c r="G8051" s="53">
        <v>1.016</v>
      </c>
    </row>
    <row r="8052" spans="1:7" ht="31" x14ac:dyDescent="0.15">
      <c r="A8052" s="52">
        <v>3105</v>
      </c>
      <c r="B8052" s="11" t="s">
        <v>4373</v>
      </c>
      <c r="C8052" s="52">
        <v>1.0760000000000001</v>
      </c>
      <c r="D8052" s="52">
        <v>1.0760000000000001</v>
      </c>
      <c r="E8052" s="54">
        <v>0</v>
      </c>
      <c r="F8052" s="52">
        <v>1.0760000000000001</v>
      </c>
      <c r="G8052" s="52">
        <v>1.0760000000000001</v>
      </c>
    </row>
    <row r="8053" spans="1:7" ht="31" x14ac:dyDescent="0.15">
      <c r="A8053" s="53">
        <v>502031</v>
      </c>
      <c r="B8053" s="10" t="s">
        <v>4374</v>
      </c>
      <c r="C8053" s="53">
        <v>1.0229999999999999</v>
      </c>
      <c r="D8053" s="53">
        <v>1.129</v>
      </c>
      <c r="E8053" s="55">
        <v>0</v>
      </c>
      <c r="F8053" s="53">
        <v>1.0229999999999999</v>
      </c>
      <c r="G8053" s="53">
        <v>1.129</v>
      </c>
    </row>
    <row r="8054" spans="1:7" x14ac:dyDescent="0.15">
      <c r="A8054" s="52">
        <v>148</v>
      </c>
      <c r="B8054" s="11" t="s">
        <v>4375</v>
      </c>
      <c r="C8054" s="52">
        <v>1.1519999999999999</v>
      </c>
      <c r="D8054" s="52">
        <v>1.222</v>
      </c>
      <c r="E8054" s="54">
        <v>0</v>
      </c>
      <c r="F8054" s="52">
        <v>1.1519999999999999</v>
      </c>
      <c r="G8054" s="52">
        <v>1.222</v>
      </c>
    </row>
    <row r="8055" spans="1:7" x14ac:dyDescent="0.15">
      <c r="A8055" s="53">
        <v>2683</v>
      </c>
      <c r="B8055" s="10" t="s">
        <v>1418</v>
      </c>
      <c r="C8055" s="53">
        <v>1.042</v>
      </c>
      <c r="D8055" s="53">
        <v>1.042</v>
      </c>
      <c r="E8055" s="55">
        <v>0</v>
      </c>
      <c r="F8055" s="53">
        <v>1.042</v>
      </c>
      <c r="G8055" s="53">
        <v>1.042</v>
      </c>
    </row>
    <row r="8056" spans="1:7" x14ac:dyDescent="0.15">
      <c r="A8056" s="52">
        <v>1806</v>
      </c>
      <c r="B8056" s="11" t="s">
        <v>4376</v>
      </c>
      <c r="C8056" s="52">
        <v>1.0169999999999999</v>
      </c>
      <c r="D8056" s="52">
        <v>1.0169999999999999</v>
      </c>
      <c r="E8056" s="54">
        <v>0</v>
      </c>
      <c r="F8056" s="52">
        <v>1.0169999999999999</v>
      </c>
      <c r="G8056" s="52">
        <v>1.0169999999999999</v>
      </c>
    </row>
    <row r="8057" spans="1:7" x14ac:dyDescent="0.15">
      <c r="A8057" s="53">
        <v>2057</v>
      </c>
      <c r="B8057" s="10" t="s">
        <v>4377</v>
      </c>
      <c r="C8057" s="53">
        <v>1.0249999999999999</v>
      </c>
      <c r="D8057" s="53">
        <v>1.1479999999999999</v>
      </c>
      <c r="E8057" s="55">
        <v>0</v>
      </c>
      <c r="F8057" s="53">
        <v>1.0249999999999999</v>
      </c>
      <c r="G8057" s="53">
        <v>1.1479999999999999</v>
      </c>
    </row>
    <row r="8058" spans="1:7" x14ac:dyDescent="0.15">
      <c r="A8058" s="52">
        <v>744</v>
      </c>
      <c r="B8058" s="11" t="s">
        <v>4378</v>
      </c>
      <c r="C8058" s="52">
        <v>1.1100000000000001</v>
      </c>
      <c r="D8058" s="52">
        <v>1.28</v>
      </c>
      <c r="E8058" s="54">
        <v>0</v>
      </c>
      <c r="F8058" s="52">
        <v>1.1100000000000001</v>
      </c>
      <c r="G8058" s="52">
        <v>1.28</v>
      </c>
    </row>
    <row r="8059" spans="1:7" x14ac:dyDescent="0.15">
      <c r="A8059" s="53">
        <v>519153</v>
      </c>
      <c r="B8059" s="10" t="s">
        <v>4379</v>
      </c>
      <c r="C8059" s="53">
        <v>1.359</v>
      </c>
      <c r="D8059" s="53">
        <v>1.359</v>
      </c>
      <c r="E8059" s="55">
        <v>0</v>
      </c>
      <c r="F8059" s="53">
        <v>1.359</v>
      </c>
      <c r="G8059" s="53">
        <v>1.359</v>
      </c>
    </row>
    <row r="8060" spans="1:7" x14ac:dyDescent="0.15">
      <c r="A8060" s="52">
        <v>2475</v>
      </c>
      <c r="B8060" s="11" t="s">
        <v>1419</v>
      </c>
      <c r="C8060" s="52">
        <v>0.99299999999999999</v>
      </c>
      <c r="D8060" s="52">
        <v>0.99299999999999999</v>
      </c>
      <c r="E8060" s="54">
        <v>0</v>
      </c>
      <c r="F8060" s="52">
        <v>0.99299999999999999</v>
      </c>
      <c r="G8060" s="52">
        <v>0.99299999999999999</v>
      </c>
    </row>
    <row r="8061" spans="1:7" x14ac:dyDescent="0.15">
      <c r="A8061" s="53">
        <v>1794</v>
      </c>
      <c r="B8061" s="10" t="s">
        <v>1420</v>
      </c>
      <c r="C8061" s="53">
        <v>1.006</v>
      </c>
      <c r="D8061" s="53">
        <v>1.0429999999999999</v>
      </c>
      <c r="E8061" s="55">
        <v>0</v>
      </c>
      <c r="F8061" s="53">
        <v>1.006</v>
      </c>
      <c r="G8061" s="53">
        <v>1.0429999999999999</v>
      </c>
    </row>
    <row r="8062" spans="1:7" ht="31" x14ac:dyDescent="0.15">
      <c r="A8062" s="52">
        <v>1148</v>
      </c>
      <c r="B8062" s="11" t="s">
        <v>4380</v>
      </c>
      <c r="C8062" s="52">
        <v>1.0740000000000001</v>
      </c>
      <c r="D8062" s="52">
        <v>1.1339999999999999</v>
      </c>
      <c r="E8062" s="54">
        <v>0</v>
      </c>
      <c r="F8062" s="52">
        <v>1.0740000000000001</v>
      </c>
      <c r="G8062" s="52">
        <v>1.1339999999999999</v>
      </c>
    </row>
    <row r="8063" spans="1:7" x14ac:dyDescent="0.15">
      <c r="A8063" s="53">
        <v>150281</v>
      </c>
      <c r="B8063" s="10" t="s">
        <v>4381</v>
      </c>
      <c r="C8063" s="53">
        <v>1.0069999999999999</v>
      </c>
      <c r="D8063" s="53">
        <v>0</v>
      </c>
      <c r="E8063" s="55">
        <v>0</v>
      </c>
      <c r="F8063" s="53">
        <v>1.0069999999999999</v>
      </c>
      <c r="G8063" s="53">
        <v>0</v>
      </c>
    </row>
    <row r="8064" spans="1:7" x14ac:dyDescent="0.15">
      <c r="A8064" s="52">
        <v>400015</v>
      </c>
      <c r="B8064" s="11" t="s">
        <v>1421</v>
      </c>
      <c r="C8064" s="52">
        <v>1.3608</v>
      </c>
      <c r="D8064" s="52">
        <v>1.8208</v>
      </c>
      <c r="E8064" s="54">
        <v>0</v>
      </c>
      <c r="F8064" s="52">
        <v>1.3608</v>
      </c>
      <c r="G8064" s="52">
        <v>1.8208</v>
      </c>
    </row>
    <row r="8065" spans="1:7" x14ac:dyDescent="0.15">
      <c r="A8065" s="53">
        <v>3417</v>
      </c>
      <c r="B8065" s="10" t="s">
        <v>1422</v>
      </c>
      <c r="C8065" s="53">
        <v>1.0049999999999999</v>
      </c>
      <c r="D8065" s="53">
        <v>1.048</v>
      </c>
      <c r="E8065" s="55">
        <v>0</v>
      </c>
      <c r="F8065" s="53">
        <v>1.0049999999999999</v>
      </c>
      <c r="G8065" s="53">
        <v>1.048</v>
      </c>
    </row>
    <row r="8066" spans="1:7" ht="31" x14ac:dyDescent="0.15">
      <c r="A8066" s="52">
        <v>673043</v>
      </c>
      <c r="B8066" s="11" t="s">
        <v>4382</v>
      </c>
      <c r="C8066" s="52">
        <v>1.008</v>
      </c>
      <c r="D8066" s="52">
        <v>1.0840000000000001</v>
      </c>
      <c r="E8066" s="54">
        <v>0</v>
      </c>
      <c r="F8066" s="52">
        <v>1.008</v>
      </c>
      <c r="G8066" s="52">
        <v>1.0840000000000001</v>
      </c>
    </row>
    <row r="8067" spans="1:7" x14ac:dyDescent="0.15">
      <c r="A8067" s="53">
        <v>2531</v>
      </c>
      <c r="B8067" s="10" t="s">
        <v>4383</v>
      </c>
      <c r="C8067" s="53">
        <v>1.0289999999999999</v>
      </c>
      <c r="D8067" s="53">
        <v>1.0289999999999999</v>
      </c>
      <c r="E8067" s="55">
        <v>0</v>
      </c>
      <c r="F8067" s="53">
        <v>1.0289999999999999</v>
      </c>
      <c r="G8067" s="53">
        <v>1.0289999999999999</v>
      </c>
    </row>
    <row r="8068" spans="1:7" ht="32" x14ac:dyDescent="0.15">
      <c r="A8068" s="52">
        <v>160515</v>
      </c>
      <c r="B8068" s="11" t="s">
        <v>4384</v>
      </c>
      <c r="C8068" s="52">
        <v>1.0109999999999999</v>
      </c>
      <c r="D8068" s="52">
        <v>1.359</v>
      </c>
      <c r="E8068" s="54">
        <v>0</v>
      </c>
      <c r="F8068" s="52">
        <v>1.0109999999999999</v>
      </c>
      <c r="G8068" s="52">
        <v>1.359</v>
      </c>
    </row>
    <row r="8069" spans="1:7" x14ac:dyDescent="0.15">
      <c r="A8069" s="53">
        <v>1976</v>
      </c>
      <c r="B8069" s="10" t="s">
        <v>4385</v>
      </c>
      <c r="C8069" s="53">
        <v>1.794</v>
      </c>
      <c r="D8069" s="53">
        <v>1.794</v>
      </c>
      <c r="E8069" s="55">
        <v>0</v>
      </c>
      <c r="F8069" s="53">
        <v>1.794</v>
      </c>
      <c r="G8069" s="53">
        <v>1.794</v>
      </c>
    </row>
    <row r="8070" spans="1:7" x14ac:dyDescent="0.15">
      <c r="A8070" s="52">
        <v>3260</v>
      </c>
      <c r="B8070" s="11" t="s">
        <v>1423</v>
      </c>
      <c r="C8070" s="52">
        <v>0.99309999999999998</v>
      </c>
      <c r="D8070" s="52">
        <v>0.99309999999999998</v>
      </c>
      <c r="E8070" s="54">
        <v>0</v>
      </c>
      <c r="F8070" s="52">
        <v>0.99309999999999998</v>
      </c>
      <c r="G8070" s="52">
        <v>0.99309999999999998</v>
      </c>
    </row>
    <row r="8071" spans="1:7" x14ac:dyDescent="0.15">
      <c r="A8071" s="53">
        <v>3349</v>
      </c>
      <c r="B8071" s="10" t="s">
        <v>1424</v>
      </c>
      <c r="C8071" s="53">
        <v>1.0227999999999999</v>
      </c>
      <c r="D8071" s="53">
        <v>1.0227999999999999</v>
      </c>
      <c r="E8071" s="55">
        <v>0</v>
      </c>
      <c r="F8071" s="53">
        <v>1.0227999999999999</v>
      </c>
      <c r="G8071" s="53">
        <v>1.0227999999999999</v>
      </c>
    </row>
    <row r="8072" spans="1:7" x14ac:dyDescent="0.15">
      <c r="A8072" s="52">
        <v>2629</v>
      </c>
      <c r="B8072" s="11" t="s">
        <v>4386</v>
      </c>
      <c r="C8072" s="52">
        <v>1.016</v>
      </c>
      <c r="D8072" s="52">
        <v>1.016</v>
      </c>
      <c r="E8072" s="54">
        <v>0</v>
      </c>
      <c r="F8072" s="52">
        <v>1.016</v>
      </c>
      <c r="G8072" s="52">
        <v>1.016</v>
      </c>
    </row>
    <row r="8073" spans="1:7" x14ac:dyDescent="0.15">
      <c r="A8073" s="53">
        <v>150203</v>
      </c>
      <c r="B8073" s="10" t="s">
        <v>4387</v>
      </c>
      <c r="C8073" s="53">
        <v>1.006</v>
      </c>
      <c r="D8073" s="53">
        <v>1.153</v>
      </c>
      <c r="E8073" s="55">
        <v>0</v>
      </c>
      <c r="F8073" s="53">
        <v>1.006</v>
      </c>
      <c r="G8073" s="53">
        <v>1.153</v>
      </c>
    </row>
    <row r="8074" spans="1:7" x14ac:dyDescent="0.15">
      <c r="A8074" s="52">
        <v>3211</v>
      </c>
      <c r="B8074" s="11" t="s">
        <v>4388</v>
      </c>
      <c r="C8074" s="52">
        <v>1.038</v>
      </c>
      <c r="D8074" s="52">
        <v>1.038</v>
      </c>
      <c r="E8074" s="54">
        <v>0</v>
      </c>
      <c r="F8074" s="52">
        <v>1.038</v>
      </c>
      <c r="G8074" s="52">
        <v>1.038</v>
      </c>
    </row>
    <row r="8075" spans="1:7" x14ac:dyDescent="0.15">
      <c r="A8075" s="53">
        <v>2524</v>
      </c>
      <c r="B8075" s="10" t="s">
        <v>1425</v>
      </c>
      <c r="C8075" s="53">
        <v>1.0069999999999999</v>
      </c>
      <c r="D8075" s="53">
        <v>1.012</v>
      </c>
      <c r="E8075" s="55">
        <v>0</v>
      </c>
      <c r="F8075" s="53">
        <v>1.0069999999999999</v>
      </c>
      <c r="G8075" s="53">
        <v>1.012</v>
      </c>
    </row>
    <row r="8076" spans="1:7" x14ac:dyDescent="0.15">
      <c r="A8076" s="52">
        <v>168201</v>
      </c>
      <c r="B8076" s="11" t="s">
        <v>1426</v>
      </c>
      <c r="C8076" s="52">
        <v>1.206</v>
      </c>
      <c r="D8076" s="52">
        <v>0.52300000000000002</v>
      </c>
      <c r="E8076" s="54">
        <v>0</v>
      </c>
      <c r="F8076" s="52">
        <v>1.206</v>
      </c>
      <c r="G8076" s="52">
        <v>0.52300000000000002</v>
      </c>
    </row>
    <row r="8077" spans="1:7" x14ac:dyDescent="0.15">
      <c r="A8077" s="53">
        <v>150271</v>
      </c>
      <c r="B8077" s="10" t="s">
        <v>4389</v>
      </c>
      <c r="C8077" s="53">
        <v>1.004</v>
      </c>
      <c r="D8077" s="53">
        <v>1.123</v>
      </c>
      <c r="E8077" s="55">
        <v>0</v>
      </c>
      <c r="F8077" s="53">
        <v>1.004</v>
      </c>
      <c r="G8077" s="53">
        <v>1.123</v>
      </c>
    </row>
    <row r="8078" spans="1:7" x14ac:dyDescent="0.15">
      <c r="A8078" s="52">
        <v>2358</v>
      </c>
      <c r="B8078" s="11" t="s">
        <v>1427</v>
      </c>
      <c r="C8078" s="52">
        <v>1.04</v>
      </c>
      <c r="D8078" s="52">
        <v>1.04</v>
      </c>
      <c r="E8078" s="54">
        <v>0</v>
      </c>
      <c r="F8078" s="52">
        <v>1.04</v>
      </c>
      <c r="G8078" s="52">
        <v>1.04</v>
      </c>
    </row>
    <row r="8079" spans="1:7" x14ac:dyDescent="0.15">
      <c r="A8079" s="53">
        <v>1918</v>
      </c>
      <c r="B8079" s="10" t="s">
        <v>4390</v>
      </c>
      <c r="C8079" s="53">
        <v>1.004</v>
      </c>
      <c r="D8079" s="53">
        <v>1.024</v>
      </c>
      <c r="E8079" s="55">
        <v>0</v>
      </c>
      <c r="F8079" s="53">
        <v>1.004</v>
      </c>
      <c r="G8079" s="53">
        <v>1.024</v>
      </c>
    </row>
    <row r="8080" spans="1:7" x14ac:dyDescent="0.15">
      <c r="A8080" s="52">
        <v>1572</v>
      </c>
      <c r="B8080" s="11" t="s">
        <v>4391</v>
      </c>
      <c r="C8080" s="52">
        <v>1.024</v>
      </c>
      <c r="D8080" s="52">
        <v>1.1240000000000001</v>
      </c>
      <c r="E8080" s="54">
        <v>0</v>
      </c>
      <c r="F8080" s="52">
        <v>1.024</v>
      </c>
      <c r="G8080" s="52">
        <v>1.1240000000000001</v>
      </c>
    </row>
    <row r="8081" spans="1:7" x14ac:dyDescent="0.15">
      <c r="A8081" s="53">
        <v>70038</v>
      </c>
      <c r="B8081" s="10" t="s">
        <v>4392</v>
      </c>
      <c r="C8081" s="53">
        <v>1.147</v>
      </c>
      <c r="D8081" s="53">
        <v>1.1990000000000001</v>
      </c>
      <c r="E8081" s="55">
        <v>0</v>
      </c>
      <c r="F8081" s="53">
        <v>1.147</v>
      </c>
      <c r="G8081" s="53">
        <v>1.1990000000000001</v>
      </c>
    </row>
    <row r="8082" spans="1:7" x14ac:dyDescent="0.15">
      <c r="A8082" s="52">
        <v>616</v>
      </c>
      <c r="B8082" s="11" t="s">
        <v>4393</v>
      </c>
      <c r="C8082" s="52">
        <v>1.387</v>
      </c>
      <c r="D8082" s="52">
        <v>1.387</v>
      </c>
      <c r="E8082" s="54">
        <v>0</v>
      </c>
      <c r="F8082" s="52">
        <v>1.387</v>
      </c>
      <c r="G8082" s="52">
        <v>1.387</v>
      </c>
    </row>
    <row r="8083" spans="1:7" x14ac:dyDescent="0.15">
      <c r="A8083" s="53">
        <v>460003</v>
      </c>
      <c r="B8083" s="10" t="s">
        <v>4394</v>
      </c>
      <c r="C8083" s="53">
        <v>0.9929</v>
      </c>
      <c r="D8083" s="53">
        <v>1.3878999999999999</v>
      </c>
      <c r="E8083" s="55">
        <v>0</v>
      </c>
      <c r="F8083" s="53">
        <v>0.9929</v>
      </c>
      <c r="G8083" s="53">
        <v>1.3878999999999999</v>
      </c>
    </row>
    <row r="8084" spans="1:7" x14ac:dyDescent="0.15">
      <c r="A8084" s="52">
        <v>185</v>
      </c>
      <c r="B8084" s="11" t="s">
        <v>4395</v>
      </c>
      <c r="C8084" s="52">
        <v>1.6559999999999999</v>
      </c>
      <c r="D8084" s="52">
        <v>1.6559999999999999</v>
      </c>
      <c r="E8084" s="54">
        <v>0</v>
      </c>
      <c r="F8084" s="52">
        <v>1.6559999999999999</v>
      </c>
      <c r="G8084" s="52">
        <v>1.6559999999999999</v>
      </c>
    </row>
    <row r="8085" spans="1:7" x14ac:dyDescent="0.15">
      <c r="A8085" s="53">
        <v>202105</v>
      </c>
      <c r="B8085" s="10" t="s">
        <v>4396</v>
      </c>
      <c r="C8085" s="53">
        <v>1.327</v>
      </c>
      <c r="D8085" s="53">
        <v>1.5069999999999999</v>
      </c>
      <c r="E8085" s="55">
        <v>0</v>
      </c>
      <c r="F8085" s="53">
        <v>1.327</v>
      </c>
      <c r="G8085" s="53">
        <v>1.5069999999999999</v>
      </c>
    </row>
    <row r="8086" spans="1:7" x14ac:dyDescent="0.15">
      <c r="A8086" s="52">
        <v>937</v>
      </c>
      <c r="B8086" s="11" t="s">
        <v>4397</v>
      </c>
      <c r="C8086" s="52">
        <v>1.079</v>
      </c>
      <c r="D8086" s="52">
        <v>1.079</v>
      </c>
      <c r="E8086" s="54">
        <v>0</v>
      </c>
      <c r="F8086" s="52">
        <v>1.079</v>
      </c>
      <c r="G8086" s="52">
        <v>1.079</v>
      </c>
    </row>
    <row r="8087" spans="1:7" x14ac:dyDescent="0.15">
      <c r="A8087" s="53">
        <v>1766</v>
      </c>
      <c r="B8087" s="10" t="s">
        <v>1428</v>
      </c>
      <c r="C8087" s="53">
        <v>0.88600000000000001</v>
      </c>
      <c r="D8087" s="53">
        <v>0.88600000000000001</v>
      </c>
      <c r="E8087" s="55">
        <v>0</v>
      </c>
      <c r="F8087" s="53">
        <v>0.88600000000000001</v>
      </c>
      <c r="G8087" s="53">
        <v>0.88600000000000001</v>
      </c>
    </row>
    <row r="8088" spans="1:7" x14ac:dyDescent="0.15">
      <c r="A8088" s="52">
        <v>2363</v>
      </c>
      <c r="B8088" s="11" t="s">
        <v>4398</v>
      </c>
      <c r="C8088" s="52">
        <v>1.04</v>
      </c>
      <c r="D8088" s="52">
        <v>1.04</v>
      </c>
      <c r="E8088" s="54">
        <v>0</v>
      </c>
      <c r="F8088" s="52">
        <v>1.04</v>
      </c>
      <c r="G8088" s="52">
        <v>1.04</v>
      </c>
    </row>
    <row r="8089" spans="1:7" x14ac:dyDescent="0.15">
      <c r="A8089" s="53">
        <v>1756</v>
      </c>
      <c r="B8089" s="10" t="s">
        <v>1429</v>
      </c>
      <c r="C8089" s="53">
        <v>1.0509999999999999</v>
      </c>
      <c r="D8089" s="53">
        <v>1.111</v>
      </c>
      <c r="E8089" s="55">
        <v>0</v>
      </c>
      <c r="F8089" s="53">
        <v>1.0509999999999999</v>
      </c>
      <c r="G8089" s="53">
        <v>1.111</v>
      </c>
    </row>
    <row r="8090" spans="1:7" ht="31" x14ac:dyDescent="0.15">
      <c r="A8090" s="52">
        <v>4204</v>
      </c>
      <c r="B8090" s="11" t="s">
        <v>4399</v>
      </c>
      <c r="C8090" s="52">
        <v>1.0203</v>
      </c>
      <c r="D8090" s="52">
        <v>1.0203</v>
      </c>
      <c r="E8090" s="54">
        <v>0</v>
      </c>
      <c r="F8090" s="52">
        <v>1.0203</v>
      </c>
      <c r="G8090" s="52">
        <v>1.0203</v>
      </c>
    </row>
    <row r="8091" spans="1:7" x14ac:dyDescent="0.15">
      <c r="A8091" s="53">
        <v>252</v>
      </c>
      <c r="B8091" s="10" t="s">
        <v>4400</v>
      </c>
      <c r="C8091" s="53">
        <v>1.2829999999999999</v>
      </c>
      <c r="D8091" s="53">
        <v>1.2829999999999999</v>
      </c>
      <c r="E8091" s="55">
        <v>0</v>
      </c>
      <c r="F8091" s="53">
        <v>1.2829999999999999</v>
      </c>
      <c r="G8091" s="53">
        <v>1.2829999999999999</v>
      </c>
    </row>
    <row r="8092" spans="1:7" x14ac:dyDescent="0.15">
      <c r="A8092" s="52">
        <v>2922</v>
      </c>
      <c r="B8092" s="11" t="s">
        <v>1430</v>
      </c>
      <c r="C8092" s="52">
        <v>1.0469999999999999</v>
      </c>
      <c r="D8092" s="52">
        <v>1.0469999999999999</v>
      </c>
      <c r="E8092" s="54">
        <v>0</v>
      </c>
      <c r="F8092" s="52">
        <v>1.0469999999999999</v>
      </c>
      <c r="G8092" s="52">
        <v>1.0469999999999999</v>
      </c>
    </row>
    <row r="8093" spans="1:7" x14ac:dyDescent="0.15">
      <c r="A8093" s="53">
        <v>161824</v>
      </c>
      <c r="B8093" s="10" t="s">
        <v>4401</v>
      </c>
      <c r="C8093" s="53">
        <v>1.02</v>
      </c>
      <c r="D8093" s="53">
        <v>1.02</v>
      </c>
      <c r="E8093" s="55">
        <v>0</v>
      </c>
      <c r="F8093" s="53">
        <v>1.02</v>
      </c>
      <c r="G8093" s="53">
        <v>1.02</v>
      </c>
    </row>
    <row r="8094" spans="1:7" x14ac:dyDescent="0.15">
      <c r="A8094" s="52">
        <v>467</v>
      </c>
      <c r="B8094" s="11" t="s">
        <v>4402</v>
      </c>
      <c r="C8094" s="52">
        <v>1.018</v>
      </c>
      <c r="D8094" s="52">
        <v>1.018</v>
      </c>
      <c r="E8094" s="54">
        <v>0</v>
      </c>
      <c r="F8094" s="52">
        <v>1.018</v>
      </c>
      <c r="G8094" s="52">
        <v>1.018</v>
      </c>
    </row>
    <row r="8095" spans="1:7" x14ac:dyDescent="0.15">
      <c r="A8095" s="53">
        <v>40019</v>
      </c>
      <c r="B8095" s="10" t="s">
        <v>4403</v>
      </c>
      <c r="C8095" s="53">
        <v>1.087</v>
      </c>
      <c r="D8095" s="53">
        <v>1.4650000000000001</v>
      </c>
      <c r="E8095" s="55">
        <v>0</v>
      </c>
      <c r="F8095" s="53">
        <v>1.087</v>
      </c>
      <c r="G8095" s="53">
        <v>1.4650000000000001</v>
      </c>
    </row>
    <row r="8096" spans="1:7" ht="31" x14ac:dyDescent="0.15">
      <c r="A8096" s="52">
        <v>1194</v>
      </c>
      <c r="B8096" s="11" t="s">
        <v>4404</v>
      </c>
      <c r="C8096" s="52">
        <v>1.113</v>
      </c>
      <c r="D8096" s="52">
        <v>1.113</v>
      </c>
      <c r="E8096" s="54">
        <v>0</v>
      </c>
      <c r="F8096" s="52">
        <v>1.113</v>
      </c>
      <c r="G8096" s="52">
        <v>1.113</v>
      </c>
    </row>
    <row r="8097" spans="1:7" x14ac:dyDescent="0.15">
      <c r="A8097" s="53">
        <v>3733</v>
      </c>
      <c r="B8097" s="10" t="s">
        <v>1431</v>
      </c>
      <c r="C8097" s="53">
        <v>1.0028999999999999</v>
      </c>
      <c r="D8097" s="53">
        <v>1.0219</v>
      </c>
      <c r="E8097" s="55">
        <v>0</v>
      </c>
      <c r="F8097" s="53">
        <v>1.0028999999999999</v>
      </c>
      <c r="G8097" s="53">
        <v>1.0219</v>
      </c>
    </row>
    <row r="8098" spans="1:7" x14ac:dyDescent="0.15">
      <c r="A8098" s="52">
        <v>736</v>
      </c>
      <c r="B8098" s="11" t="s">
        <v>4405</v>
      </c>
      <c r="C8098" s="52">
        <v>1.07</v>
      </c>
      <c r="D8098" s="52">
        <v>1.1339999999999999</v>
      </c>
      <c r="E8098" s="54">
        <v>0</v>
      </c>
      <c r="F8098" s="52">
        <v>1.07</v>
      </c>
      <c r="G8098" s="52">
        <v>1.1339999999999999</v>
      </c>
    </row>
    <row r="8099" spans="1:7" x14ac:dyDescent="0.15">
      <c r="A8099" s="53">
        <v>2067</v>
      </c>
      <c r="B8099" s="10" t="s">
        <v>1432</v>
      </c>
      <c r="C8099" s="53">
        <v>1.0349999999999999</v>
      </c>
      <c r="D8099" s="53">
        <v>1.1950000000000001</v>
      </c>
      <c r="E8099" s="55">
        <v>0</v>
      </c>
      <c r="F8099" s="53">
        <v>1.0349999999999999</v>
      </c>
      <c r="G8099" s="53">
        <v>1.1950000000000001</v>
      </c>
    </row>
    <row r="8100" spans="1:7" x14ac:dyDescent="0.15">
      <c r="A8100" s="52">
        <v>2337</v>
      </c>
      <c r="B8100" s="11" t="s">
        <v>1433</v>
      </c>
      <c r="C8100" s="52">
        <v>1.026</v>
      </c>
      <c r="D8100" s="52">
        <v>1.0680000000000001</v>
      </c>
      <c r="E8100" s="54">
        <v>0</v>
      </c>
      <c r="F8100" s="52">
        <v>1.026</v>
      </c>
      <c r="G8100" s="52">
        <v>1.0680000000000001</v>
      </c>
    </row>
    <row r="8101" spans="1:7" x14ac:dyDescent="0.15">
      <c r="A8101" s="53">
        <v>150229</v>
      </c>
      <c r="B8101" s="10" t="s">
        <v>4406</v>
      </c>
      <c r="C8101" s="53">
        <v>1.006</v>
      </c>
      <c r="D8101" s="53">
        <v>1.129</v>
      </c>
      <c r="E8101" s="55">
        <v>0</v>
      </c>
      <c r="F8101" s="53">
        <v>1.006</v>
      </c>
      <c r="G8101" s="53">
        <v>1.129</v>
      </c>
    </row>
    <row r="8102" spans="1:7" x14ac:dyDescent="0.15">
      <c r="A8102" s="52">
        <v>192</v>
      </c>
      <c r="B8102" s="11" t="s">
        <v>4407</v>
      </c>
      <c r="C8102" s="52">
        <v>1.004</v>
      </c>
      <c r="D8102" s="52">
        <v>1.2210000000000001</v>
      </c>
      <c r="E8102" s="54">
        <v>0</v>
      </c>
      <c r="F8102" s="52">
        <v>1.004</v>
      </c>
      <c r="G8102" s="52">
        <v>1.2210000000000001</v>
      </c>
    </row>
    <row r="8103" spans="1:7" ht="31" x14ac:dyDescent="0.15">
      <c r="A8103" s="53">
        <v>519324</v>
      </c>
      <c r="B8103" s="10" t="s">
        <v>4408</v>
      </c>
      <c r="C8103" s="53">
        <v>1.008</v>
      </c>
      <c r="D8103" s="53">
        <v>1.038</v>
      </c>
      <c r="E8103" s="55">
        <v>0</v>
      </c>
      <c r="F8103" s="53">
        <v>1.008</v>
      </c>
      <c r="G8103" s="53">
        <v>1.038</v>
      </c>
    </row>
    <row r="8104" spans="1:7" x14ac:dyDescent="0.15">
      <c r="A8104" s="52">
        <v>200009</v>
      </c>
      <c r="B8104" s="11" t="s">
        <v>1434</v>
      </c>
      <c r="C8104" s="52">
        <v>1.141</v>
      </c>
      <c r="D8104" s="52">
        <v>1.546</v>
      </c>
      <c r="E8104" s="54">
        <v>0</v>
      </c>
      <c r="F8104" s="52">
        <v>1.141</v>
      </c>
      <c r="G8104" s="52">
        <v>1.546</v>
      </c>
    </row>
    <row r="8105" spans="1:7" x14ac:dyDescent="0.15">
      <c r="A8105" s="53">
        <v>519733</v>
      </c>
      <c r="B8105" s="10" t="s">
        <v>4409</v>
      </c>
      <c r="C8105" s="53">
        <v>1.0009999999999999</v>
      </c>
      <c r="D8105" s="53">
        <v>1.2090000000000001</v>
      </c>
      <c r="E8105" s="55">
        <v>0</v>
      </c>
      <c r="F8105" s="53">
        <v>1.0009999999999999</v>
      </c>
      <c r="G8105" s="53">
        <v>1.2090000000000001</v>
      </c>
    </row>
    <row r="8106" spans="1:7" x14ac:dyDescent="0.15">
      <c r="A8106" s="52">
        <v>1813</v>
      </c>
      <c r="B8106" s="11" t="s">
        <v>1435</v>
      </c>
      <c r="C8106" s="52">
        <v>1.0760000000000001</v>
      </c>
      <c r="D8106" s="52">
        <v>1.0760000000000001</v>
      </c>
      <c r="E8106" s="54">
        <v>0</v>
      </c>
      <c r="F8106" s="52">
        <v>1.0760000000000001</v>
      </c>
      <c r="G8106" s="52">
        <v>1.0760000000000001</v>
      </c>
    </row>
    <row r="8107" spans="1:7" x14ac:dyDescent="0.15">
      <c r="A8107" s="53">
        <v>245</v>
      </c>
      <c r="B8107" s="10" t="s">
        <v>4410</v>
      </c>
      <c r="C8107" s="53">
        <v>1.0609999999999999</v>
      </c>
      <c r="D8107" s="53">
        <v>1.2769999999999999</v>
      </c>
      <c r="E8107" s="55">
        <v>0</v>
      </c>
      <c r="F8107" s="53">
        <v>1.0609999999999999</v>
      </c>
      <c r="G8107" s="53">
        <v>1.2769999999999999</v>
      </c>
    </row>
    <row r="8108" spans="1:7" x14ac:dyDescent="0.15">
      <c r="A8108" s="52">
        <v>161015</v>
      </c>
      <c r="B8108" s="11" t="s">
        <v>4411</v>
      </c>
      <c r="C8108" s="52">
        <v>0.93300000000000005</v>
      </c>
      <c r="D8108" s="52">
        <v>1.5720000000000001</v>
      </c>
      <c r="E8108" s="54">
        <v>0</v>
      </c>
      <c r="F8108" s="52">
        <v>0.93300000000000005</v>
      </c>
      <c r="G8108" s="52">
        <v>1.5720000000000001</v>
      </c>
    </row>
    <row r="8109" spans="1:7" x14ac:dyDescent="0.15">
      <c r="A8109" s="53">
        <v>162511</v>
      </c>
      <c r="B8109" s="10" t="s">
        <v>4412</v>
      </c>
      <c r="C8109" s="53">
        <v>1.0269999999999999</v>
      </c>
      <c r="D8109" s="53">
        <v>1.1379999999999999</v>
      </c>
      <c r="E8109" s="55">
        <v>0</v>
      </c>
      <c r="F8109" s="53">
        <v>1.0269999999999999</v>
      </c>
      <c r="G8109" s="53">
        <v>1.1379999999999999</v>
      </c>
    </row>
    <row r="8110" spans="1:7" x14ac:dyDescent="0.15">
      <c r="A8110" s="52">
        <v>519777</v>
      </c>
      <c r="B8110" s="11" t="s">
        <v>4413</v>
      </c>
      <c r="C8110" s="52">
        <v>1.02</v>
      </c>
      <c r="D8110" s="52">
        <v>1.02</v>
      </c>
      <c r="E8110" s="54">
        <v>0</v>
      </c>
      <c r="F8110" s="52">
        <v>1.02</v>
      </c>
      <c r="G8110" s="52">
        <v>1.02</v>
      </c>
    </row>
    <row r="8111" spans="1:7" x14ac:dyDescent="0.15">
      <c r="A8111" s="53">
        <v>1031</v>
      </c>
      <c r="B8111" s="10" t="s">
        <v>4414</v>
      </c>
      <c r="C8111" s="53">
        <v>1.264</v>
      </c>
      <c r="D8111" s="53">
        <v>1.4239999999999999</v>
      </c>
      <c r="E8111" s="55">
        <v>0</v>
      </c>
      <c r="F8111" s="53">
        <v>1.264</v>
      </c>
      <c r="G8111" s="53">
        <v>1.4239999999999999</v>
      </c>
    </row>
    <row r="8112" spans="1:7" x14ac:dyDescent="0.15">
      <c r="A8112" s="52">
        <v>1182</v>
      </c>
      <c r="B8112" s="11" t="s">
        <v>1436</v>
      </c>
      <c r="C8112" s="52">
        <v>1.333</v>
      </c>
      <c r="D8112" s="52">
        <v>1.333</v>
      </c>
      <c r="E8112" s="54">
        <v>0</v>
      </c>
      <c r="F8112" s="52">
        <v>1.333</v>
      </c>
      <c r="G8112" s="52">
        <v>1.333</v>
      </c>
    </row>
    <row r="8113" spans="1:7" ht="31" x14ac:dyDescent="0.15">
      <c r="A8113" s="53">
        <v>3118</v>
      </c>
      <c r="B8113" s="10" t="s">
        <v>4415</v>
      </c>
      <c r="C8113" s="53">
        <v>1.115</v>
      </c>
      <c r="D8113" s="53">
        <v>1.115</v>
      </c>
      <c r="E8113" s="55">
        <v>0</v>
      </c>
      <c r="F8113" s="53">
        <v>1.115</v>
      </c>
      <c r="G8113" s="53">
        <v>1.115</v>
      </c>
    </row>
    <row r="8114" spans="1:7" x14ac:dyDescent="0.15">
      <c r="A8114" s="52">
        <v>1802</v>
      </c>
      <c r="B8114" s="11" t="s">
        <v>4416</v>
      </c>
      <c r="C8114" s="52">
        <v>1.0389999999999999</v>
      </c>
      <c r="D8114" s="52">
        <v>1.089</v>
      </c>
      <c r="E8114" s="54">
        <v>0</v>
      </c>
      <c r="F8114" s="52">
        <v>1.0389999999999999</v>
      </c>
      <c r="G8114" s="52">
        <v>1.089</v>
      </c>
    </row>
    <row r="8115" spans="1:7" x14ac:dyDescent="0.15">
      <c r="A8115" s="53">
        <v>380005</v>
      </c>
      <c r="B8115" s="10" t="s">
        <v>4417</v>
      </c>
      <c r="C8115" s="53">
        <v>1.03</v>
      </c>
      <c r="D8115" s="53">
        <v>1.244</v>
      </c>
      <c r="E8115" s="55">
        <v>0</v>
      </c>
      <c r="F8115" s="53">
        <v>1.03</v>
      </c>
      <c r="G8115" s="53">
        <v>1.244</v>
      </c>
    </row>
    <row r="8116" spans="1:7" x14ac:dyDescent="0.15">
      <c r="A8116" s="52">
        <v>15</v>
      </c>
      <c r="B8116" s="11" t="s">
        <v>4418</v>
      </c>
      <c r="C8116" s="52">
        <v>1.1679999999999999</v>
      </c>
      <c r="D8116" s="52">
        <v>1.198</v>
      </c>
      <c r="E8116" s="54">
        <v>0</v>
      </c>
      <c r="F8116" s="52">
        <v>1.1679999999999999</v>
      </c>
      <c r="G8116" s="52">
        <v>1.198</v>
      </c>
    </row>
    <row r="8117" spans="1:7" x14ac:dyDescent="0.15">
      <c r="A8117" s="53">
        <v>590009</v>
      </c>
      <c r="B8117" s="10" t="s">
        <v>4419</v>
      </c>
      <c r="C8117" s="53">
        <v>1.103</v>
      </c>
      <c r="D8117" s="53">
        <v>1.3520000000000001</v>
      </c>
      <c r="E8117" s="55">
        <v>0</v>
      </c>
      <c r="F8117" s="53">
        <v>1.103</v>
      </c>
      <c r="G8117" s="53">
        <v>1.3520000000000001</v>
      </c>
    </row>
    <row r="8118" spans="1:7" x14ac:dyDescent="0.15">
      <c r="A8118" s="52">
        <v>3967</v>
      </c>
      <c r="B8118" s="11" t="s">
        <v>4420</v>
      </c>
      <c r="C8118" s="52">
        <v>1.0101</v>
      </c>
      <c r="D8118" s="52">
        <v>1.0831</v>
      </c>
      <c r="E8118" s="54">
        <v>0</v>
      </c>
      <c r="F8118" s="52">
        <v>1.0101</v>
      </c>
      <c r="G8118" s="52">
        <v>1.0831</v>
      </c>
    </row>
    <row r="8119" spans="1:7" x14ac:dyDescent="0.15">
      <c r="A8119" s="53">
        <v>2410</v>
      </c>
      <c r="B8119" s="10" t="s">
        <v>4421</v>
      </c>
      <c r="C8119" s="53">
        <v>1.08</v>
      </c>
      <c r="D8119" s="53">
        <v>1.08</v>
      </c>
      <c r="E8119" s="55">
        <v>0</v>
      </c>
      <c r="F8119" s="53">
        <v>1.08</v>
      </c>
      <c r="G8119" s="53">
        <v>1.08</v>
      </c>
    </row>
    <row r="8120" spans="1:7" x14ac:dyDescent="0.15">
      <c r="A8120" s="52">
        <v>801</v>
      </c>
      <c r="B8120" s="11" t="s">
        <v>4422</v>
      </c>
      <c r="C8120" s="52">
        <v>1.129</v>
      </c>
      <c r="D8120" s="52">
        <v>1.129</v>
      </c>
      <c r="E8120" s="54">
        <v>0</v>
      </c>
      <c r="F8120" s="52">
        <v>1.129</v>
      </c>
      <c r="G8120" s="52">
        <v>1.129</v>
      </c>
    </row>
    <row r="8121" spans="1:7" x14ac:dyDescent="0.15">
      <c r="A8121" s="53">
        <v>3657</v>
      </c>
      <c r="B8121" s="10" t="s">
        <v>4423</v>
      </c>
      <c r="C8121" s="53">
        <v>0.96609999999999996</v>
      </c>
      <c r="D8121" s="53">
        <v>0.96609999999999996</v>
      </c>
      <c r="E8121" s="55">
        <v>0</v>
      </c>
      <c r="F8121" s="53">
        <v>0.96609999999999996</v>
      </c>
      <c r="G8121" s="53">
        <v>0.96609999999999996</v>
      </c>
    </row>
    <row r="8122" spans="1:7" x14ac:dyDescent="0.15">
      <c r="A8122" s="52">
        <v>2867</v>
      </c>
      <c r="B8122" s="11" t="s">
        <v>1437</v>
      </c>
      <c r="C8122" s="52">
        <v>1.0469999999999999</v>
      </c>
      <c r="D8122" s="52">
        <v>1.0469999999999999</v>
      </c>
      <c r="E8122" s="54">
        <v>0</v>
      </c>
      <c r="F8122" s="52">
        <v>1.0469999999999999</v>
      </c>
      <c r="G8122" s="52">
        <v>1.0469999999999999</v>
      </c>
    </row>
    <row r="8123" spans="1:7" x14ac:dyDescent="0.15">
      <c r="A8123" s="53">
        <v>253010</v>
      </c>
      <c r="B8123" s="10" t="s">
        <v>1438</v>
      </c>
      <c r="C8123" s="53">
        <v>0.70399999999999996</v>
      </c>
      <c r="D8123" s="53">
        <v>2.0430000000000001</v>
      </c>
      <c r="E8123" s="55">
        <v>0</v>
      </c>
      <c r="F8123" s="53">
        <v>0.70399999999999996</v>
      </c>
      <c r="G8123" s="53">
        <v>2.0430000000000001</v>
      </c>
    </row>
    <row r="8124" spans="1:7" x14ac:dyDescent="0.15">
      <c r="A8124" s="52">
        <v>160522</v>
      </c>
      <c r="B8124" s="11" t="s">
        <v>1439</v>
      </c>
      <c r="C8124" s="52">
        <v>1.014</v>
      </c>
      <c r="D8124" s="52">
        <v>1.014</v>
      </c>
      <c r="E8124" s="54">
        <v>0</v>
      </c>
      <c r="F8124" s="52">
        <v>1.014</v>
      </c>
      <c r="G8124" s="52">
        <v>1.014</v>
      </c>
    </row>
    <row r="8125" spans="1:7" x14ac:dyDescent="0.15">
      <c r="A8125" s="53">
        <v>2920</v>
      </c>
      <c r="B8125" s="10" t="s">
        <v>1440</v>
      </c>
      <c r="C8125" s="53">
        <v>1.034</v>
      </c>
      <c r="D8125" s="53">
        <v>1.034</v>
      </c>
      <c r="E8125" s="55">
        <v>0</v>
      </c>
      <c r="F8125" s="53">
        <v>1.034</v>
      </c>
      <c r="G8125" s="53">
        <v>1.034</v>
      </c>
    </row>
    <row r="8126" spans="1:7" x14ac:dyDescent="0.15">
      <c r="A8126" s="52">
        <v>3651</v>
      </c>
      <c r="B8126" s="11" t="s">
        <v>1441</v>
      </c>
      <c r="C8126" s="52">
        <v>1.0029999999999999</v>
      </c>
      <c r="D8126" s="52">
        <v>1.0117</v>
      </c>
      <c r="E8126" s="54">
        <v>0</v>
      </c>
      <c r="F8126" s="52">
        <v>1.0029999999999999</v>
      </c>
      <c r="G8126" s="52">
        <v>1.0117</v>
      </c>
    </row>
    <row r="8127" spans="1:7" x14ac:dyDescent="0.15">
      <c r="A8127" s="53">
        <v>1840</v>
      </c>
      <c r="B8127" s="10" t="s">
        <v>4424</v>
      </c>
      <c r="C8127" s="53">
        <v>1.0589999999999999</v>
      </c>
      <c r="D8127" s="53">
        <v>1.3140000000000001</v>
      </c>
      <c r="E8127" s="55">
        <v>0</v>
      </c>
      <c r="F8127" s="53">
        <v>1.0589999999999999</v>
      </c>
      <c r="G8127" s="53">
        <v>1.3140000000000001</v>
      </c>
    </row>
    <row r="8128" spans="1:7" x14ac:dyDescent="0.15">
      <c r="A8128" s="52">
        <v>105</v>
      </c>
      <c r="B8128" s="11" t="s">
        <v>4425</v>
      </c>
      <c r="C8128" s="52">
        <v>1.202</v>
      </c>
      <c r="D8128" s="52">
        <v>1.212</v>
      </c>
      <c r="E8128" s="54">
        <v>0</v>
      </c>
      <c r="F8128" s="52">
        <v>1.202</v>
      </c>
      <c r="G8128" s="52">
        <v>1.212</v>
      </c>
    </row>
    <row r="8129" spans="1:7" x14ac:dyDescent="0.15">
      <c r="A8129" s="53">
        <v>676</v>
      </c>
      <c r="B8129" s="10" t="s">
        <v>4426</v>
      </c>
      <c r="C8129" s="53">
        <v>0.879</v>
      </c>
      <c r="D8129" s="53">
        <v>1.083</v>
      </c>
      <c r="E8129" s="55">
        <v>0</v>
      </c>
      <c r="F8129" s="53">
        <v>0.879</v>
      </c>
      <c r="G8129" s="53">
        <v>1.083</v>
      </c>
    </row>
    <row r="8130" spans="1:7" x14ac:dyDescent="0.15">
      <c r="A8130" s="52">
        <v>2116</v>
      </c>
      <c r="B8130" s="11" t="s">
        <v>4427</v>
      </c>
      <c r="C8130" s="52">
        <v>1.038</v>
      </c>
      <c r="D8130" s="52">
        <v>1.1140000000000001</v>
      </c>
      <c r="E8130" s="54">
        <v>0</v>
      </c>
      <c r="F8130" s="52">
        <v>1.038</v>
      </c>
      <c r="G8130" s="52">
        <v>1.1140000000000001</v>
      </c>
    </row>
    <row r="8131" spans="1:7" x14ac:dyDescent="0.15">
      <c r="A8131" s="53">
        <v>2726</v>
      </c>
      <c r="B8131" s="10" t="s">
        <v>4428</v>
      </c>
      <c r="C8131" s="53">
        <v>1.0589999999999999</v>
      </c>
      <c r="D8131" s="53">
        <v>1.0760000000000001</v>
      </c>
      <c r="E8131" s="55">
        <v>0</v>
      </c>
      <c r="F8131" s="53">
        <v>1.0589999999999999</v>
      </c>
      <c r="G8131" s="53">
        <v>1.0760000000000001</v>
      </c>
    </row>
    <row r="8132" spans="1:7" x14ac:dyDescent="0.15">
      <c r="A8132" s="52">
        <v>1335</v>
      </c>
      <c r="B8132" s="11" t="s">
        <v>4429</v>
      </c>
      <c r="C8132" s="52">
        <v>1.1559999999999999</v>
      </c>
      <c r="D8132" s="52">
        <v>1.1559999999999999</v>
      </c>
      <c r="E8132" s="54">
        <v>0</v>
      </c>
      <c r="F8132" s="52">
        <v>1.1559999999999999</v>
      </c>
      <c r="G8132" s="52">
        <v>1.1559999999999999</v>
      </c>
    </row>
    <row r="8133" spans="1:7" x14ac:dyDescent="0.15">
      <c r="A8133" s="53">
        <v>2995</v>
      </c>
      <c r="B8133" s="10" t="s">
        <v>4430</v>
      </c>
      <c r="C8133" s="53">
        <v>1.0114000000000001</v>
      </c>
      <c r="D8133" s="53">
        <v>1.0154000000000001</v>
      </c>
      <c r="E8133" s="55">
        <v>0</v>
      </c>
      <c r="F8133" s="53">
        <v>1.0114000000000001</v>
      </c>
      <c r="G8133" s="53">
        <v>1.0154000000000001</v>
      </c>
    </row>
    <row r="8134" spans="1:7" x14ac:dyDescent="0.15">
      <c r="A8134" s="52">
        <v>150277</v>
      </c>
      <c r="B8134" s="11" t="s">
        <v>4431</v>
      </c>
      <c r="C8134" s="52">
        <v>1.0169999999999999</v>
      </c>
      <c r="D8134" s="52">
        <v>1.1259999999999999</v>
      </c>
      <c r="E8134" s="54">
        <v>0</v>
      </c>
      <c r="F8134" s="52">
        <v>1.0169999999999999</v>
      </c>
      <c r="G8134" s="52">
        <v>1.1259999999999999</v>
      </c>
    </row>
    <row r="8135" spans="1:7" x14ac:dyDescent="0.15">
      <c r="A8135" s="53">
        <v>2268</v>
      </c>
      <c r="B8135" s="10" t="s">
        <v>1442</v>
      </c>
      <c r="C8135" s="53">
        <v>1.0089999999999999</v>
      </c>
      <c r="D8135" s="53">
        <v>1.0089999999999999</v>
      </c>
      <c r="E8135" s="55">
        <v>0</v>
      </c>
      <c r="F8135" s="53">
        <v>1.0089999999999999</v>
      </c>
      <c r="G8135" s="53">
        <v>1.0089999999999999</v>
      </c>
    </row>
    <row r="8136" spans="1:7" x14ac:dyDescent="0.15">
      <c r="A8136" s="52">
        <v>150251</v>
      </c>
      <c r="B8136" s="11" t="s">
        <v>4432</v>
      </c>
      <c r="C8136" s="52">
        <v>1.004</v>
      </c>
      <c r="D8136" s="52">
        <v>1.1240000000000001</v>
      </c>
      <c r="E8136" s="54">
        <v>0</v>
      </c>
      <c r="F8136" s="52">
        <v>1.004</v>
      </c>
      <c r="G8136" s="52">
        <v>1.1240000000000001</v>
      </c>
    </row>
    <row r="8137" spans="1:7" x14ac:dyDescent="0.15">
      <c r="A8137" s="53">
        <v>150321</v>
      </c>
      <c r="B8137" s="10" t="s">
        <v>4433</v>
      </c>
      <c r="C8137" s="53">
        <v>1.008</v>
      </c>
      <c r="D8137" s="53">
        <v>1.17</v>
      </c>
      <c r="E8137" s="55">
        <v>0</v>
      </c>
      <c r="F8137" s="53">
        <v>1.008</v>
      </c>
      <c r="G8137" s="53">
        <v>1.17</v>
      </c>
    </row>
    <row r="8138" spans="1:7" ht="30" x14ac:dyDescent="0.15">
      <c r="A8138" s="52">
        <v>3429</v>
      </c>
      <c r="B8138" s="11" t="s">
        <v>1443</v>
      </c>
      <c r="C8138" s="52">
        <v>1.006</v>
      </c>
      <c r="D8138" s="52">
        <v>1.0289999999999999</v>
      </c>
      <c r="E8138" s="54">
        <v>0</v>
      </c>
      <c r="F8138" s="52">
        <v>1.006</v>
      </c>
      <c r="G8138" s="52">
        <v>1.0289999999999999</v>
      </c>
    </row>
    <row r="8139" spans="1:7" x14ac:dyDescent="0.15">
      <c r="A8139" s="53">
        <v>161716</v>
      </c>
      <c r="B8139" s="10" t="s">
        <v>4434</v>
      </c>
      <c r="C8139" s="53">
        <v>1.1100000000000001</v>
      </c>
      <c r="D8139" s="53">
        <v>1.2490000000000001</v>
      </c>
      <c r="E8139" s="55">
        <v>0</v>
      </c>
      <c r="F8139" s="53">
        <v>1.1100000000000001</v>
      </c>
      <c r="G8139" s="53">
        <v>1.2490000000000001</v>
      </c>
    </row>
    <row r="8140" spans="1:7" x14ac:dyDescent="0.15">
      <c r="A8140" s="52">
        <v>2972</v>
      </c>
      <c r="B8140" s="11" t="s">
        <v>4435</v>
      </c>
      <c r="C8140" s="52">
        <v>1.022</v>
      </c>
      <c r="D8140" s="52">
        <v>1.022</v>
      </c>
      <c r="E8140" s="54">
        <v>0</v>
      </c>
      <c r="F8140" s="52">
        <v>1.022</v>
      </c>
      <c r="G8140" s="52">
        <v>1.022</v>
      </c>
    </row>
    <row r="8141" spans="1:7" x14ac:dyDescent="0.15">
      <c r="A8141" s="53">
        <v>1294</v>
      </c>
      <c r="B8141" s="10" t="s">
        <v>1444</v>
      </c>
      <c r="C8141" s="53">
        <v>0.77600000000000002</v>
      </c>
      <c r="D8141" s="53">
        <v>0.77600000000000002</v>
      </c>
      <c r="E8141" s="55">
        <v>0</v>
      </c>
      <c r="F8141" s="53">
        <v>0.77600000000000002</v>
      </c>
      <c r="G8141" s="53">
        <v>0.77600000000000002</v>
      </c>
    </row>
    <row r="8142" spans="1:7" x14ac:dyDescent="0.15">
      <c r="A8142" s="52">
        <v>1264</v>
      </c>
      <c r="B8142" s="11" t="s">
        <v>4436</v>
      </c>
      <c r="C8142" s="52">
        <v>1.0580000000000001</v>
      </c>
      <c r="D8142" s="52">
        <v>1.1180000000000001</v>
      </c>
      <c r="E8142" s="54">
        <v>0</v>
      </c>
      <c r="F8142" s="52">
        <v>1.0580000000000001</v>
      </c>
      <c r="G8142" s="52">
        <v>1.1180000000000001</v>
      </c>
    </row>
    <row r="8143" spans="1:7" x14ac:dyDescent="0.15">
      <c r="A8143" s="53">
        <v>160134</v>
      </c>
      <c r="B8143" s="10" t="s">
        <v>4437</v>
      </c>
      <c r="C8143" s="53">
        <v>1.0129999999999999</v>
      </c>
      <c r="D8143" s="53">
        <v>1.244</v>
      </c>
      <c r="E8143" s="55">
        <v>0</v>
      </c>
      <c r="F8143" s="53">
        <v>1.0129999999999999</v>
      </c>
      <c r="G8143" s="53">
        <v>1.244</v>
      </c>
    </row>
    <row r="8144" spans="1:7" x14ac:dyDescent="0.15">
      <c r="A8144" s="52">
        <v>4333</v>
      </c>
      <c r="B8144" s="11" t="s">
        <v>4438</v>
      </c>
      <c r="C8144" s="52">
        <v>1.1779999999999999</v>
      </c>
      <c r="D8144" s="52">
        <v>1.1779999999999999</v>
      </c>
      <c r="E8144" s="54">
        <v>0</v>
      </c>
      <c r="F8144" s="52">
        <v>1.1779999999999999</v>
      </c>
      <c r="G8144" s="52">
        <v>1.1779999999999999</v>
      </c>
    </row>
    <row r="8145" spans="1:7" x14ac:dyDescent="0.15">
      <c r="A8145" s="53">
        <v>270048</v>
      </c>
      <c r="B8145" s="10" t="s">
        <v>4439</v>
      </c>
      <c r="C8145" s="53">
        <v>1.1719999999999999</v>
      </c>
      <c r="D8145" s="53">
        <v>1.32</v>
      </c>
      <c r="E8145" s="55">
        <v>0</v>
      </c>
      <c r="F8145" s="53">
        <v>1.1719999999999999</v>
      </c>
      <c r="G8145" s="53">
        <v>1.32</v>
      </c>
    </row>
    <row r="8146" spans="1:7" x14ac:dyDescent="0.15">
      <c r="A8146" s="52">
        <v>257</v>
      </c>
      <c r="B8146" s="11" t="s">
        <v>4440</v>
      </c>
      <c r="C8146" s="52">
        <v>0.999</v>
      </c>
      <c r="D8146" s="52">
        <v>1.18</v>
      </c>
      <c r="E8146" s="54">
        <v>0</v>
      </c>
      <c r="F8146" s="52">
        <v>0.999</v>
      </c>
      <c r="G8146" s="52">
        <v>1.18</v>
      </c>
    </row>
    <row r="8147" spans="1:7" x14ac:dyDescent="0.15">
      <c r="A8147" s="53">
        <v>4015</v>
      </c>
      <c r="B8147" s="10" t="s">
        <v>4441</v>
      </c>
      <c r="C8147" s="53">
        <v>1.0823</v>
      </c>
      <c r="D8147" s="53">
        <v>1.0823</v>
      </c>
      <c r="E8147" s="55">
        <v>0</v>
      </c>
      <c r="F8147" s="53">
        <v>1.0823</v>
      </c>
      <c r="G8147" s="53">
        <v>1.0823</v>
      </c>
    </row>
    <row r="8148" spans="1:7" x14ac:dyDescent="0.15">
      <c r="A8148" s="52">
        <v>1846</v>
      </c>
      <c r="B8148" s="11" t="s">
        <v>4442</v>
      </c>
      <c r="C8148" s="52">
        <v>1.101</v>
      </c>
      <c r="D8148" s="52">
        <v>1.101</v>
      </c>
      <c r="E8148" s="54">
        <v>0</v>
      </c>
      <c r="F8148" s="52">
        <v>1.101</v>
      </c>
      <c r="G8148" s="52">
        <v>1.101</v>
      </c>
    </row>
    <row r="8149" spans="1:7" x14ac:dyDescent="0.15">
      <c r="A8149" s="53">
        <v>2034</v>
      </c>
      <c r="B8149" s="10" t="s">
        <v>4443</v>
      </c>
      <c r="C8149" s="53">
        <v>1.016</v>
      </c>
      <c r="D8149" s="53">
        <v>1.016</v>
      </c>
      <c r="E8149" s="55">
        <v>0</v>
      </c>
      <c r="F8149" s="53">
        <v>1.016</v>
      </c>
      <c r="G8149" s="53">
        <v>1.016</v>
      </c>
    </row>
    <row r="8150" spans="1:7" x14ac:dyDescent="0.15">
      <c r="A8150" s="52">
        <v>938</v>
      </c>
      <c r="B8150" s="11" t="s">
        <v>4444</v>
      </c>
      <c r="C8150" s="52">
        <v>1.0649999999999999</v>
      </c>
      <c r="D8150" s="52">
        <v>1.0649999999999999</v>
      </c>
      <c r="E8150" s="54">
        <v>0</v>
      </c>
      <c r="F8150" s="52">
        <v>1.0649999999999999</v>
      </c>
      <c r="G8150" s="52">
        <v>1.0649999999999999</v>
      </c>
    </row>
    <row r="8151" spans="1:7" x14ac:dyDescent="0.15">
      <c r="A8151" s="53">
        <v>1409</v>
      </c>
      <c r="B8151" s="10" t="s">
        <v>1445</v>
      </c>
      <c r="C8151" s="53">
        <v>0.39800000000000002</v>
      </c>
      <c r="D8151" s="53">
        <v>0.39800000000000002</v>
      </c>
      <c r="E8151" s="55">
        <v>0</v>
      </c>
      <c r="F8151" s="53">
        <v>0.39800000000000002</v>
      </c>
      <c r="G8151" s="53">
        <v>0.39800000000000002</v>
      </c>
    </row>
    <row r="8152" spans="1:7" x14ac:dyDescent="0.15">
      <c r="A8152" s="52">
        <v>1941</v>
      </c>
      <c r="B8152" s="11" t="s">
        <v>4445</v>
      </c>
      <c r="C8152" s="52">
        <v>1.0980000000000001</v>
      </c>
      <c r="D8152" s="52">
        <v>1.0980000000000001</v>
      </c>
      <c r="E8152" s="54">
        <v>0</v>
      </c>
      <c r="F8152" s="52">
        <v>1.0980000000000001</v>
      </c>
      <c r="G8152" s="52">
        <v>1.0980000000000001</v>
      </c>
    </row>
    <row r="8153" spans="1:7" ht="32" x14ac:dyDescent="0.15">
      <c r="A8153" s="53">
        <v>470088</v>
      </c>
      <c r="B8153" s="10" t="s">
        <v>4446</v>
      </c>
      <c r="C8153" s="53">
        <v>1.03</v>
      </c>
      <c r="D8153" s="53">
        <v>1.099</v>
      </c>
      <c r="E8153" s="55">
        <v>0</v>
      </c>
      <c r="F8153" s="53">
        <v>1.03</v>
      </c>
      <c r="G8153" s="53">
        <v>1.099</v>
      </c>
    </row>
    <row r="8154" spans="1:7" x14ac:dyDescent="0.15">
      <c r="A8154" s="52">
        <v>160608</v>
      </c>
      <c r="B8154" s="11" t="s">
        <v>4447</v>
      </c>
      <c r="C8154" s="52">
        <v>1.1519999999999999</v>
      </c>
      <c r="D8154" s="52">
        <v>1.77</v>
      </c>
      <c r="E8154" s="54">
        <v>0</v>
      </c>
      <c r="F8154" s="52">
        <v>1.1519999999999999</v>
      </c>
      <c r="G8154" s="52">
        <v>1.77</v>
      </c>
    </row>
    <row r="8155" spans="1:7" x14ac:dyDescent="0.15">
      <c r="A8155" s="53">
        <v>2807</v>
      </c>
      <c r="B8155" s="10" t="s">
        <v>1446</v>
      </c>
      <c r="C8155" s="53">
        <v>1.006</v>
      </c>
      <c r="D8155" s="53">
        <v>1.042</v>
      </c>
      <c r="E8155" s="55">
        <v>0</v>
      </c>
      <c r="F8155" s="53">
        <v>1.006</v>
      </c>
      <c r="G8155" s="53">
        <v>1.042</v>
      </c>
    </row>
    <row r="8156" spans="1:7" x14ac:dyDescent="0.15">
      <c r="A8156" s="52">
        <v>180015</v>
      </c>
      <c r="B8156" s="11" t="s">
        <v>1447</v>
      </c>
      <c r="C8156" s="52">
        <v>1.153</v>
      </c>
      <c r="D8156" s="52">
        <v>1.661</v>
      </c>
      <c r="E8156" s="54">
        <v>0</v>
      </c>
      <c r="F8156" s="52">
        <v>1.153</v>
      </c>
      <c r="G8156" s="52">
        <v>1.661</v>
      </c>
    </row>
    <row r="8157" spans="1:7" x14ac:dyDescent="0.15">
      <c r="A8157" s="53">
        <v>2284</v>
      </c>
      <c r="B8157" s="10" t="s">
        <v>4448</v>
      </c>
      <c r="C8157" s="53">
        <v>1.0089999999999999</v>
      </c>
      <c r="D8157" s="53">
        <v>1.0089999999999999</v>
      </c>
      <c r="E8157" s="55">
        <v>0</v>
      </c>
      <c r="F8157" s="53">
        <v>1.0089999999999999</v>
      </c>
      <c r="G8157" s="53">
        <v>1.0089999999999999</v>
      </c>
    </row>
    <row r="8158" spans="1:7" x14ac:dyDescent="0.15">
      <c r="A8158" s="52">
        <v>2288</v>
      </c>
      <c r="B8158" s="11" t="s">
        <v>1448</v>
      </c>
      <c r="C8158" s="52">
        <v>1.0660000000000001</v>
      </c>
      <c r="D8158" s="52">
        <v>1.0660000000000001</v>
      </c>
      <c r="E8158" s="54">
        <v>0</v>
      </c>
      <c r="F8158" s="52">
        <v>1.0660000000000001</v>
      </c>
      <c r="G8158" s="52">
        <v>1.0660000000000001</v>
      </c>
    </row>
    <row r="8159" spans="1:7" ht="31" x14ac:dyDescent="0.15">
      <c r="A8159" s="53">
        <v>160813</v>
      </c>
      <c r="B8159" s="10" t="s">
        <v>4449</v>
      </c>
      <c r="C8159" s="53">
        <v>0.86399999999999999</v>
      </c>
      <c r="D8159" s="53">
        <v>3.32</v>
      </c>
      <c r="E8159" s="55">
        <v>0</v>
      </c>
      <c r="F8159" s="53">
        <v>0.86399999999999999</v>
      </c>
      <c r="G8159" s="53">
        <v>3.32</v>
      </c>
    </row>
    <row r="8160" spans="1:7" x14ac:dyDescent="0.15">
      <c r="A8160" s="52">
        <v>1743</v>
      </c>
      <c r="B8160" s="11" t="s">
        <v>1449</v>
      </c>
      <c r="C8160" s="52">
        <v>1.0269999999999999</v>
      </c>
      <c r="D8160" s="52">
        <v>1.0269999999999999</v>
      </c>
      <c r="E8160" s="54">
        <v>0</v>
      </c>
      <c r="F8160" s="52">
        <v>1.0269999999999999</v>
      </c>
      <c r="G8160" s="52">
        <v>1.0269999999999999</v>
      </c>
    </row>
    <row r="8161" spans="1:7" ht="31" x14ac:dyDescent="0.15">
      <c r="A8161" s="53">
        <v>150170</v>
      </c>
      <c r="B8161" s="10" t="s">
        <v>4450</v>
      </c>
      <c r="C8161" s="53">
        <v>1.5860000000000001</v>
      </c>
      <c r="D8161" s="53">
        <v>1.5860000000000001</v>
      </c>
      <c r="E8161" s="55">
        <v>0</v>
      </c>
      <c r="F8161" s="53">
        <v>1.5860000000000001</v>
      </c>
      <c r="G8161" s="53">
        <v>1.5860000000000001</v>
      </c>
    </row>
    <row r="8162" spans="1:7" x14ac:dyDescent="0.15">
      <c r="A8162" s="52">
        <v>723</v>
      </c>
      <c r="B8162" s="11" t="s">
        <v>4451</v>
      </c>
      <c r="C8162" s="52">
        <v>1.0449999999999999</v>
      </c>
      <c r="D8162" s="52">
        <v>1.306</v>
      </c>
      <c r="E8162" s="54">
        <v>0</v>
      </c>
      <c r="F8162" s="52">
        <v>1.0449999999999999</v>
      </c>
      <c r="G8162" s="52">
        <v>1.306</v>
      </c>
    </row>
    <row r="8163" spans="1:7" x14ac:dyDescent="0.15">
      <c r="A8163" s="53">
        <v>5025</v>
      </c>
      <c r="B8163" s="10" t="s">
        <v>4452</v>
      </c>
      <c r="C8163" s="53">
        <v>1.034</v>
      </c>
      <c r="D8163" s="53">
        <v>1.034</v>
      </c>
      <c r="E8163" s="55">
        <v>0</v>
      </c>
      <c r="F8163" s="53">
        <v>1.034</v>
      </c>
      <c r="G8163" s="53">
        <v>1.034</v>
      </c>
    </row>
    <row r="8164" spans="1:7" x14ac:dyDescent="0.15">
      <c r="A8164" s="52">
        <v>4491</v>
      </c>
      <c r="B8164" s="11" t="s">
        <v>4453</v>
      </c>
      <c r="C8164" s="52">
        <v>1.0175000000000001</v>
      </c>
      <c r="D8164" s="52">
        <v>1.0175000000000001</v>
      </c>
      <c r="E8164" s="54">
        <v>0</v>
      </c>
      <c r="F8164" s="52">
        <v>1.0175000000000001</v>
      </c>
      <c r="G8164" s="52">
        <v>1.0175000000000001</v>
      </c>
    </row>
    <row r="8165" spans="1:7" x14ac:dyDescent="0.15">
      <c r="A8165" s="53">
        <v>4826</v>
      </c>
      <c r="B8165" s="10" t="s">
        <v>1450</v>
      </c>
      <c r="C8165" s="53">
        <v>1.1307</v>
      </c>
      <c r="D8165" s="53">
        <v>1.1307</v>
      </c>
      <c r="E8165" s="55">
        <v>0</v>
      </c>
      <c r="F8165" s="53">
        <v>1.1307</v>
      </c>
      <c r="G8165" s="53">
        <v>1.1307</v>
      </c>
    </row>
    <row r="8166" spans="1:7" x14ac:dyDescent="0.15">
      <c r="A8166" s="52">
        <v>1671</v>
      </c>
      <c r="B8166" s="11" t="s">
        <v>4454</v>
      </c>
      <c r="C8166" s="52">
        <v>1.258</v>
      </c>
      <c r="D8166" s="52">
        <v>1.258</v>
      </c>
      <c r="E8166" s="54">
        <v>0</v>
      </c>
      <c r="F8166" s="52">
        <v>1.258</v>
      </c>
      <c r="G8166" s="52">
        <v>1.258</v>
      </c>
    </row>
    <row r="8167" spans="1:7" x14ac:dyDescent="0.15">
      <c r="A8167" s="53">
        <v>519725</v>
      </c>
      <c r="B8167" s="10" t="s">
        <v>4455</v>
      </c>
      <c r="C8167" s="53">
        <v>1.04</v>
      </c>
      <c r="D8167" s="53">
        <v>1.202</v>
      </c>
      <c r="E8167" s="55">
        <v>0</v>
      </c>
      <c r="F8167" s="53">
        <v>1.04</v>
      </c>
      <c r="G8167" s="53">
        <v>1.202</v>
      </c>
    </row>
    <row r="8168" spans="1:7" x14ac:dyDescent="0.15">
      <c r="A8168" s="52">
        <v>1670</v>
      </c>
      <c r="B8168" s="11" t="s">
        <v>4456</v>
      </c>
      <c r="C8168" s="52">
        <v>1.083</v>
      </c>
      <c r="D8168" s="52">
        <v>1.083</v>
      </c>
      <c r="E8168" s="54">
        <v>0</v>
      </c>
      <c r="F8168" s="52">
        <v>1.083</v>
      </c>
      <c r="G8168" s="52">
        <v>1.083</v>
      </c>
    </row>
    <row r="8169" spans="1:7" x14ac:dyDescent="0.15">
      <c r="A8169" s="53">
        <v>1923</v>
      </c>
      <c r="B8169" s="10" t="s">
        <v>1451</v>
      </c>
      <c r="C8169" s="53">
        <v>1.125</v>
      </c>
      <c r="D8169" s="53">
        <v>1.125</v>
      </c>
      <c r="E8169" s="55">
        <v>0</v>
      </c>
      <c r="F8169" s="53">
        <v>1.125</v>
      </c>
      <c r="G8169" s="53">
        <v>1.125</v>
      </c>
    </row>
    <row r="8170" spans="1:7" x14ac:dyDescent="0.15">
      <c r="A8170" s="52">
        <v>3731</v>
      </c>
      <c r="B8170" s="11" t="s">
        <v>4457</v>
      </c>
      <c r="C8170" s="52">
        <v>1.0344</v>
      </c>
      <c r="D8170" s="52">
        <v>1.0344</v>
      </c>
      <c r="E8170" s="54">
        <v>0</v>
      </c>
      <c r="F8170" s="52">
        <v>1.0344</v>
      </c>
      <c r="G8170" s="52">
        <v>1.0344</v>
      </c>
    </row>
    <row r="8171" spans="1:7" x14ac:dyDescent="0.15">
      <c r="A8171" s="53">
        <v>2735</v>
      </c>
      <c r="B8171" s="10" t="s">
        <v>4458</v>
      </c>
      <c r="C8171" s="53">
        <v>1.0109999999999999</v>
      </c>
      <c r="D8171" s="53">
        <v>1.0109999999999999</v>
      </c>
      <c r="E8171" s="55">
        <v>0</v>
      </c>
      <c r="F8171" s="53">
        <v>1.0109999999999999</v>
      </c>
      <c r="G8171" s="53">
        <v>1.0109999999999999</v>
      </c>
    </row>
    <row r="8172" spans="1:7" ht="31" x14ac:dyDescent="0.15">
      <c r="A8172" s="52">
        <v>150329</v>
      </c>
      <c r="B8172" s="11" t="s">
        <v>4459</v>
      </c>
      <c r="C8172" s="52">
        <v>1.004</v>
      </c>
      <c r="D8172" s="52">
        <v>1.115</v>
      </c>
      <c r="E8172" s="54">
        <v>0</v>
      </c>
      <c r="F8172" s="52">
        <v>1.004</v>
      </c>
      <c r="G8172" s="52">
        <v>1.115</v>
      </c>
    </row>
    <row r="8173" spans="1:7" ht="31" x14ac:dyDescent="0.15">
      <c r="A8173" s="53">
        <v>167701</v>
      </c>
      <c r="B8173" s="10" t="s">
        <v>4460</v>
      </c>
      <c r="C8173" s="53">
        <v>1.1081000000000001</v>
      </c>
      <c r="D8173" s="53">
        <v>1.2097</v>
      </c>
      <c r="E8173" s="55">
        <v>0</v>
      </c>
      <c r="F8173" s="53">
        <v>1.1081000000000001</v>
      </c>
      <c r="G8173" s="53">
        <v>1.2097</v>
      </c>
    </row>
    <row r="8174" spans="1:7" x14ac:dyDescent="0.15">
      <c r="A8174" s="52">
        <v>166904</v>
      </c>
      <c r="B8174" s="11" t="s">
        <v>4461</v>
      </c>
      <c r="C8174" s="52">
        <v>1.0389999999999999</v>
      </c>
      <c r="D8174" s="52">
        <v>1.3640000000000001</v>
      </c>
      <c r="E8174" s="54">
        <v>0</v>
      </c>
      <c r="F8174" s="52">
        <v>1.0389999999999999</v>
      </c>
      <c r="G8174" s="52">
        <v>1.3640000000000001</v>
      </c>
    </row>
    <row r="8175" spans="1:7" x14ac:dyDescent="0.15">
      <c r="A8175" s="53">
        <v>1136</v>
      </c>
      <c r="B8175" s="10" t="s">
        <v>1452</v>
      </c>
      <c r="C8175" s="53">
        <v>1.012</v>
      </c>
      <c r="D8175" s="53">
        <v>1.1419999999999999</v>
      </c>
      <c r="E8175" s="55">
        <v>0</v>
      </c>
      <c r="F8175" s="53">
        <v>1.012</v>
      </c>
      <c r="G8175" s="53">
        <v>1.1419999999999999</v>
      </c>
    </row>
    <row r="8176" spans="1:7" x14ac:dyDescent="0.15">
      <c r="A8176" s="52">
        <v>2058</v>
      </c>
      <c r="B8176" s="11" t="s">
        <v>4462</v>
      </c>
      <c r="C8176" s="52">
        <v>1.022</v>
      </c>
      <c r="D8176" s="52">
        <v>1.145</v>
      </c>
      <c r="E8176" s="54">
        <v>0</v>
      </c>
      <c r="F8176" s="52">
        <v>1.022</v>
      </c>
      <c r="G8176" s="52">
        <v>1.145</v>
      </c>
    </row>
    <row r="8177" spans="1:7" x14ac:dyDescent="0.15">
      <c r="A8177" s="53">
        <v>2835</v>
      </c>
      <c r="B8177" s="10" t="s">
        <v>4463</v>
      </c>
      <c r="C8177" s="53">
        <v>1.1081000000000001</v>
      </c>
      <c r="D8177" s="53">
        <v>1.1081000000000001</v>
      </c>
      <c r="E8177" s="55">
        <v>0</v>
      </c>
      <c r="F8177" s="53">
        <v>1.1081000000000001</v>
      </c>
      <c r="G8177" s="53">
        <v>1.1081000000000001</v>
      </c>
    </row>
    <row r="8178" spans="1:7" ht="31" x14ac:dyDescent="0.15">
      <c r="A8178" s="52">
        <v>161219</v>
      </c>
      <c r="B8178" s="11" t="s">
        <v>4464</v>
      </c>
      <c r="C8178" s="52">
        <v>1.306</v>
      </c>
      <c r="D8178" s="52">
        <v>2.36</v>
      </c>
      <c r="E8178" s="54">
        <v>0</v>
      </c>
      <c r="F8178" s="52">
        <v>1.306</v>
      </c>
      <c r="G8178" s="52">
        <v>2.36</v>
      </c>
    </row>
    <row r="8179" spans="1:7" x14ac:dyDescent="0.15">
      <c r="A8179" s="53">
        <v>2684</v>
      </c>
      <c r="B8179" s="10" t="s">
        <v>4465</v>
      </c>
      <c r="C8179" s="53">
        <v>1.0049999999999999</v>
      </c>
      <c r="D8179" s="53">
        <v>1.034</v>
      </c>
      <c r="E8179" s="55">
        <v>0</v>
      </c>
      <c r="F8179" s="53">
        <v>1.0049999999999999</v>
      </c>
      <c r="G8179" s="53">
        <v>1.034</v>
      </c>
    </row>
    <row r="8180" spans="1:7" x14ac:dyDescent="0.15">
      <c r="A8180" s="52">
        <v>2841</v>
      </c>
      <c r="B8180" s="11" t="s">
        <v>4466</v>
      </c>
      <c r="C8180" s="52">
        <v>1.0660000000000001</v>
      </c>
      <c r="D8180" s="52">
        <v>1.0660000000000001</v>
      </c>
      <c r="E8180" s="54">
        <v>0</v>
      </c>
      <c r="F8180" s="52">
        <v>1.0660000000000001</v>
      </c>
      <c r="G8180" s="52">
        <v>1.0660000000000001</v>
      </c>
    </row>
    <row r="8181" spans="1:7" x14ac:dyDescent="0.15">
      <c r="A8181" s="53">
        <v>161911</v>
      </c>
      <c r="B8181" s="10" t="s">
        <v>1453</v>
      </c>
      <c r="C8181" s="53">
        <v>1.0107999999999999</v>
      </c>
      <c r="D8181" s="53">
        <v>1.3118000000000001</v>
      </c>
      <c r="E8181" s="55">
        <v>0</v>
      </c>
      <c r="F8181" s="53">
        <v>1.0107999999999999</v>
      </c>
      <c r="G8181" s="53">
        <v>1.3118000000000001</v>
      </c>
    </row>
    <row r="8182" spans="1:7" x14ac:dyDescent="0.15">
      <c r="A8182" s="52">
        <v>3542</v>
      </c>
      <c r="B8182" s="11" t="s">
        <v>4467</v>
      </c>
      <c r="C8182" s="52">
        <v>1.0046999999999999</v>
      </c>
      <c r="D8182" s="52">
        <v>1.0046999999999999</v>
      </c>
      <c r="E8182" s="54">
        <v>0</v>
      </c>
      <c r="F8182" s="52">
        <v>1.0046999999999999</v>
      </c>
      <c r="G8182" s="52">
        <v>1.0046999999999999</v>
      </c>
    </row>
    <row r="8183" spans="1:7" x14ac:dyDescent="0.15">
      <c r="A8183" s="53">
        <v>673050</v>
      </c>
      <c r="B8183" s="10" t="s">
        <v>1454</v>
      </c>
      <c r="C8183" s="53">
        <v>1.04</v>
      </c>
      <c r="D8183" s="53">
        <v>1.04</v>
      </c>
      <c r="E8183" s="55">
        <v>0</v>
      </c>
      <c r="F8183" s="53">
        <v>1.04</v>
      </c>
      <c r="G8183" s="53">
        <v>1.04</v>
      </c>
    </row>
    <row r="8184" spans="1:7" x14ac:dyDescent="0.15">
      <c r="A8184" s="52">
        <v>473</v>
      </c>
      <c r="B8184" s="11" t="s">
        <v>4468</v>
      </c>
      <c r="C8184" s="52">
        <v>1.1599999999999999</v>
      </c>
      <c r="D8184" s="52">
        <v>1.1890000000000001</v>
      </c>
      <c r="E8184" s="54">
        <v>0</v>
      </c>
      <c r="F8184" s="52">
        <v>1.1599999999999999</v>
      </c>
      <c r="G8184" s="52">
        <v>1.1890000000000001</v>
      </c>
    </row>
    <row r="8185" spans="1:7" x14ac:dyDescent="0.15">
      <c r="A8185" s="53">
        <v>2745</v>
      </c>
      <c r="B8185" s="10" t="s">
        <v>1455</v>
      </c>
      <c r="C8185" s="53">
        <v>1.028</v>
      </c>
      <c r="D8185" s="53">
        <v>1.028</v>
      </c>
      <c r="E8185" s="55">
        <v>0</v>
      </c>
      <c r="F8185" s="53">
        <v>1.028</v>
      </c>
      <c r="G8185" s="53">
        <v>1.028</v>
      </c>
    </row>
    <row r="8186" spans="1:7" x14ac:dyDescent="0.15">
      <c r="A8186" s="52">
        <v>960010</v>
      </c>
      <c r="B8186" s="11" t="s">
        <v>4469</v>
      </c>
      <c r="C8186" s="52">
        <v>1</v>
      </c>
      <c r="D8186" s="52">
        <v>1</v>
      </c>
      <c r="E8186" s="54">
        <v>0</v>
      </c>
      <c r="F8186" s="52">
        <v>1</v>
      </c>
      <c r="G8186" s="52">
        <v>1</v>
      </c>
    </row>
    <row r="8187" spans="1:7" x14ac:dyDescent="0.15">
      <c r="A8187" s="53">
        <v>4055</v>
      </c>
      <c r="B8187" s="10" t="s">
        <v>4470</v>
      </c>
      <c r="C8187" s="53">
        <v>1.0095000000000001</v>
      </c>
      <c r="D8187" s="53">
        <v>1.016</v>
      </c>
      <c r="E8187" s="55">
        <v>0</v>
      </c>
      <c r="F8187" s="53">
        <v>1.0095000000000001</v>
      </c>
      <c r="G8187" s="53">
        <v>1.016</v>
      </c>
    </row>
    <row r="8188" spans="1:7" x14ac:dyDescent="0.15">
      <c r="A8188" s="52">
        <v>519061</v>
      </c>
      <c r="B8188" s="11" t="s">
        <v>4471</v>
      </c>
      <c r="C8188" s="52">
        <v>1.694</v>
      </c>
      <c r="D8188" s="52">
        <v>2.234</v>
      </c>
      <c r="E8188" s="54">
        <v>0</v>
      </c>
      <c r="F8188" s="52">
        <v>1.694</v>
      </c>
      <c r="G8188" s="52">
        <v>2.234</v>
      </c>
    </row>
    <row r="8189" spans="1:7" x14ac:dyDescent="0.15">
      <c r="A8189" s="53">
        <v>3023</v>
      </c>
      <c r="B8189" s="10" t="s">
        <v>1456</v>
      </c>
      <c r="C8189" s="53">
        <v>0.96989999999999998</v>
      </c>
      <c r="D8189" s="53">
        <v>0.96989999999999998</v>
      </c>
      <c r="E8189" s="55">
        <v>0</v>
      </c>
      <c r="F8189" s="53">
        <v>0.96989999999999998</v>
      </c>
      <c r="G8189" s="53">
        <v>0.96989999999999998</v>
      </c>
    </row>
    <row r="8190" spans="1:7" x14ac:dyDescent="0.15">
      <c r="A8190" s="52">
        <v>2757</v>
      </c>
      <c r="B8190" s="11" t="s">
        <v>4472</v>
      </c>
      <c r="C8190" s="52">
        <v>1.0249999999999999</v>
      </c>
      <c r="D8190" s="52">
        <v>1.048</v>
      </c>
      <c r="E8190" s="54">
        <v>0</v>
      </c>
      <c r="F8190" s="52">
        <v>1.0249999999999999</v>
      </c>
      <c r="G8190" s="52">
        <v>1.048</v>
      </c>
    </row>
    <row r="8191" spans="1:7" x14ac:dyDescent="0.15">
      <c r="A8191" s="53">
        <v>502027</v>
      </c>
      <c r="B8191" s="10" t="s">
        <v>4473</v>
      </c>
      <c r="C8191" s="53">
        <v>1.0169999999999999</v>
      </c>
      <c r="D8191" s="53">
        <v>1.115</v>
      </c>
      <c r="E8191" s="55">
        <v>0</v>
      </c>
      <c r="F8191" s="53">
        <v>1.0169999999999999</v>
      </c>
      <c r="G8191" s="53">
        <v>1.115</v>
      </c>
    </row>
    <row r="8192" spans="1:7" x14ac:dyDescent="0.15">
      <c r="A8192" s="52">
        <v>550008</v>
      </c>
      <c r="B8192" s="11" t="s">
        <v>1457</v>
      </c>
      <c r="C8192" s="52">
        <v>1.526</v>
      </c>
      <c r="D8192" s="52">
        <v>2.2919999999999998</v>
      </c>
      <c r="E8192" s="54">
        <v>0</v>
      </c>
      <c r="F8192" s="52">
        <v>1.526</v>
      </c>
      <c r="G8192" s="52">
        <v>2.2919999999999998</v>
      </c>
    </row>
    <row r="8193" spans="1:7" ht="31" x14ac:dyDescent="0.15">
      <c r="A8193" s="53">
        <v>150209</v>
      </c>
      <c r="B8193" s="10" t="s">
        <v>4474</v>
      </c>
      <c r="C8193" s="53">
        <v>1.004</v>
      </c>
      <c r="D8193" s="53">
        <v>1.151</v>
      </c>
      <c r="E8193" s="55">
        <v>0</v>
      </c>
      <c r="F8193" s="53">
        <v>1.004</v>
      </c>
      <c r="G8193" s="53">
        <v>1.151</v>
      </c>
    </row>
    <row r="8194" spans="1:7" x14ac:dyDescent="0.15">
      <c r="A8194" s="52">
        <v>2638</v>
      </c>
      <c r="B8194" s="11" t="s">
        <v>1458</v>
      </c>
      <c r="C8194" s="52">
        <v>1.0149999999999999</v>
      </c>
      <c r="D8194" s="52">
        <v>1.0429999999999999</v>
      </c>
      <c r="E8194" s="54">
        <v>0</v>
      </c>
      <c r="F8194" s="52">
        <v>1.0149999999999999</v>
      </c>
      <c r="G8194" s="52">
        <v>1.0429999999999999</v>
      </c>
    </row>
    <row r="8195" spans="1:7" x14ac:dyDescent="0.15">
      <c r="A8195" s="53">
        <v>291</v>
      </c>
      <c r="B8195" s="10" t="s">
        <v>1459</v>
      </c>
      <c r="C8195" s="53">
        <v>1.0229999999999999</v>
      </c>
      <c r="D8195" s="53">
        <v>1.3740000000000001</v>
      </c>
      <c r="E8195" s="55">
        <v>0</v>
      </c>
      <c r="F8195" s="53">
        <v>1.0229999999999999</v>
      </c>
      <c r="G8195" s="53">
        <v>1.3740000000000001</v>
      </c>
    </row>
    <row r="8196" spans="1:7" x14ac:dyDescent="0.15">
      <c r="A8196" s="52">
        <v>2690</v>
      </c>
      <c r="B8196" s="11" t="s">
        <v>4475</v>
      </c>
      <c r="C8196" s="52">
        <v>1.0329999999999999</v>
      </c>
      <c r="D8196" s="52">
        <v>1.0329999999999999</v>
      </c>
      <c r="E8196" s="54">
        <v>0</v>
      </c>
      <c r="F8196" s="52">
        <v>1.0329999999999999</v>
      </c>
      <c r="G8196" s="52">
        <v>1.0329999999999999</v>
      </c>
    </row>
    <row r="8197" spans="1:7" ht="31" x14ac:dyDescent="0.15">
      <c r="A8197" s="53">
        <v>161715</v>
      </c>
      <c r="B8197" s="10" t="s">
        <v>4476</v>
      </c>
      <c r="C8197" s="53">
        <v>1.149</v>
      </c>
      <c r="D8197" s="53">
        <v>1.2869999999999999</v>
      </c>
      <c r="E8197" s="55">
        <v>0</v>
      </c>
      <c r="F8197" s="53">
        <v>1.149</v>
      </c>
      <c r="G8197" s="53">
        <v>1.2869999999999999</v>
      </c>
    </row>
    <row r="8198" spans="1:7" x14ac:dyDescent="0.15">
      <c r="A8198" s="52">
        <v>150018</v>
      </c>
      <c r="B8198" s="11" t="s">
        <v>1460</v>
      </c>
      <c r="C8198" s="52">
        <v>1.002</v>
      </c>
      <c r="D8198" s="52">
        <v>1.427</v>
      </c>
      <c r="E8198" s="54">
        <v>0</v>
      </c>
      <c r="F8198" s="52">
        <v>1.002</v>
      </c>
      <c r="G8198" s="52">
        <v>1.427</v>
      </c>
    </row>
    <row r="8199" spans="1:7" x14ac:dyDescent="0.15">
      <c r="A8199" s="53">
        <v>1919</v>
      </c>
      <c r="B8199" s="10" t="s">
        <v>4477</v>
      </c>
      <c r="C8199" s="53">
        <v>1.002</v>
      </c>
      <c r="D8199" s="53">
        <v>1.018</v>
      </c>
      <c r="E8199" s="55">
        <v>0</v>
      </c>
      <c r="F8199" s="53">
        <v>1.002</v>
      </c>
      <c r="G8199" s="53">
        <v>1.018</v>
      </c>
    </row>
    <row r="8200" spans="1:7" x14ac:dyDescent="0.15">
      <c r="A8200" s="52">
        <v>150049</v>
      </c>
      <c r="B8200" s="11" t="s">
        <v>1461</v>
      </c>
      <c r="C8200" s="52">
        <v>1.04</v>
      </c>
      <c r="D8200" s="52">
        <v>1.359</v>
      </c>
      <c r="E8200" s="54">
        <v>0</v>
      </c>
      <c r="F8200" s="52">
        <v>1.04</v>
      </c>
      <c r="G8200" s="52">
        <v>1.359</v>
      </c>
    </row>
    <row r="8201" spans="1:7" x14ac:dyDescent="0.15">
      <c r="A8201" s="53">
        <v>1068</v>
      </c>
      <c r="B8201" s="10" t="s">
        <v>1462</v>
      </c>
      <c r="C8201" s="53">
        <v>1.014</v>
      </c>
      <c r="D8201" s="53">
        <v>1.014</v>
      </c>
      <c r="E8201" s="55">
        <v>0</v>
      </c>
      <c r="F8201" s="53">
        <v>1.014</v>
      </c>
      <c r="G8201" s="53">
        <v>1.014</v>
      </c>
    </row>
    <row r="8202" spans="1:7" x14ac:dyDescent="0.15">
      <c r="A8202" s="52">
        <v>194</v>
      </c>
      <c r="B8202" s="11" t="s">
        <v>1463</v>
      </c>
      <c r="C8202" s="52">
        <v>1.01</v>
      </c>
      <c r="D8202" s="52">
        <v>1.329</v>
      </c>
      <c r="E8202" s="54">
        <v>0</v>
      </c>
      <c r="F8202" s="52">
        <v>1.01</v>
      </c>
      <c r="G8202" s="52">
        <v>1.329</v>
      </c>
    </row>
    <row r="8203" spans="1:7" x14ac:dyDescent="0.15">
      <c r="A8203" s="53">
        <v>217023</v>
      </c>
      <c r="B8203" s="10" t="s">
        <v>1464</v>
      </c>
      <c r="C8203" s="53">
        <v>1.0109999999999999</v>
      </c>
      <c r="D8203" s="53">
        <v>1.4</v>
      </c>
      <c r="E8203" s="55">
        <v>0</v>
      </c>
      <c r="F8203" s="53">
        <v>1.0109999999999999</v>
      </c>
      <c r="G8203" s="53">
        <v>1.4</v>
      </c>
    </row>
    <row r="8204" spans="1:7" x14ac:dyDescent="0.15">
      <c r="A8204" s="52">
        <v>164705</v>
      </c>
      <c r="B8204" s="11" t="s">
        <v>4478</v>
      </c>
      <c r="C8204" s="52">
        <v>1.294</v>
      </c>
      <c r="D8204" s="52">
        <v>1.3939999999999999</v>
      </c>
      <c r="E8204" s="54">
        <v>0</v>
      </c>
      <c r="F8204" s="52">
        <v>1.294</v>
      </c>
      <c r="G8204" s="52">
        <v>1.3939999999999999</v>
      </c>
    </row>
    <row r="8205" spans="1:7" x14ac:dyDescent="0.15">
      <c r="A8205" s="53">
        <v>130</v>
      </c>
      <c r="B8205" s="10" t="s">
        <v>4479</v>
      </c>
      <c r="C8205" s="53">
        <v>1.1299999999999999</v>
      </c>
      <c r="D8205" s="53">
        <v>1.43</v>
      </c>
      <c r="E8205" s="55">
        <v>0</v>
      </c>
      <c r="F8205" s="53">
        <v>1.1299999999999999</v>
      </c>
      <c r="G8205" s="53">
        <v>1.43</v>
      </c>
    </row>
    <row r="8206" spans="1:7" x14ac:dyDescent="0.15">
      <c r="A8206" s="52">
        <v>765</v>
      </c>
      <c r="B8206" s="11" t="s">
        <v>4480</v>
      </c>
      <c r="C8206" s="52">
        <v>1</v>
      </c>
      <c r="D8206" s="52">
        <v>1</v>
      </c>
      <c r="E8206" s="54">
        <v>0</v>
      </c>
      <c r="F8206" s="52">
        <v>1</v>
      </c>
      <c r="G8206" s="52">
        <v>1</v>
      </c>
    </row>
    <row r="8207" spans="1:7" x14ac:dyDescent="0.15">
      <c r="A8207" s="53">
        <v>1485</v>
      </c>
      <c r="B8207" s="10" t="s">
        <v>1465</v>
      </c>
      <c r="C8207" s="53">
        <v>1.0820000000000001</v>
      </c>
      <c r="D8207" s="53">
        <v>1.0820000000000001</v>
      </c>
      <c r="E8207" s="55">
        <v>0</v>
      </c>
      <c r="F8207" s="53">
        <v>1.0820000000000001</v>
      </c>
      <c r="G8207" s="53">
        <v>1.0820000000000001</v>
      </c>
    </row>
    <row r="8208" spans="1:7" x14ac:dyDescent="0.15">
      <c r="A8208" s="52">
        <v>202108</v>
      </c>
      <c r="B8208" s="11" t="s">
        <v>4481</v>
      </c>
      <c r="C8208" s="52">
        <v>1.1910000000000001</v>
      </c>
      <c r="D8208" s="52">
        <v>1.2210000000000001</v>
      </c>
      <c r="E8208" s="54">
        <v>0</v>
      </c>
      <c r="F8208" s="52">
        <v>1.1910000000000001</v>
      </c>
      <c r="G8208" s="52">
        <v>1.2210000000000001</v>
      </c>
    </row>
    <row r="8209" spans="1:7" x14ac:dyDescent="0.15">
      <c r="A8209" s="53">
        <v>153</v>
      </c>
      <c r="B8209" s="10" t="s">
        <v>4482</v>
      </c>
      <c r="C8209" s="53">
        <v>1.077</v>
      </c>
      <c r="D8209" s="53">
        <v>1.2869999999999999</v>
      </c>
      <c r="E8209" s="55">
        <v>0</v>
      </c>
      <c r="F8209" s="53">
        <v>1.077</v>
      </c>
      <c r="G8209" s="53">
        <v>1.2869999999999999</v>
      </c>
    </row>
    <row r="8210" spans="1:7" x14ac:dyDescent="0.15">
      <c r="A8210" s="52">
        <v>1947</v>
      </c>
      <c r="B8210" s="11" t="s">
        <v>4483</v>
      </c>
      <c r="C8210" s="52">
        <v>1.014</v>
      </c>
      <c r="D8210" s="52">
        <v>1.054</v>
      </c>
      <c r="E8210" s="54">
        <v>0</v>
      </c>
      <c r="F8210" s="52">
        <v>1.014</v>
      </c>
      <c r="G8210" s="52">
        <v>1.054</v>
      </c>
    </row>
    <row r="8211" spans="1:7" x14ac:dyDescent="0.15">
      <c r="A8211" s="53">
        <v>2398</v>
      </c>
      <c r="B8211" s="10" t="s">
        <v>4484</v>
      </c>
      <c r="C8211" s="53">
        <v>1.069</v>
      </c>
      <c r="D8211" s="53">
        <v>1.069</v>
      </c>
      <c r="E8211" s="55">
        <v>0</v>
      </c>
      <c r="F8211" s="53">
        <v>1.069</v>
      </c>
      <c r="G8211" s="53">
        <v>1.069</v>
      </c>
    </row>
    <row r="8212" spans="1:7" ht="31" x14ac:dyDescent="0.15">
      <c r="A8212" s="52">
        <v>2046</v>
      </c>
      <c r="B8212" s="11" t="s">
        <v>4485</v>
      </c>
      <c r="C8212" s="52">
        <v>1.044</v>
      </c>
      <c r="D8212" s="52">
        <v>1.044</v>
      </c>
      <c r="E8212" s="54">
        <v>0</v>
      </c>
      <c r="F8212" s="52">
        <v>1.044</v>
      </c>
      <c r="G8212" s="52">
        <v>1.044</v>
      </c>
    </row>
    <row r="8213" spans="1:7" x14ac:dyDescent="0.15">
      <c r="A8213" s="53">
        <v>253</v>
      </c>
      <c r="B8213" s="10" t="s">
        <v>4486</v>
      </c>
      <c r="C8213" s="53">
        <v>1.26</v>
      </c>
      <c r="D8213" s="53">
        <v>1.26</v>
      </c>
      <c r="E8213" s="55">
        <v>0</v>
      </c>
      <c r="F8213" s="53">
        <v>1.26</v>
      </c>
      <c r="G8213" s="53">
        <v>1.26</v>
      </c>
    </row>
    <row r="8214" spans="1:7" x14ac:dyDescent="0.15">
      <c r="A8214" s="52">
        <v>2584</v>
      </c>
      <c r="B8214" s="11" t="s">
        <v>1466</v>
      </c>
      <c r="C8214" s="52">
        <v>1.03</v>
      </c>
      <c r="D8214" s="52">
        <v>1.03</v>
      </c>
      <c r="E8214" s="54">
        <v>0</v>
      </c>
      <c r="F8214" s="52">
        <v>1.03</v>
      </c>
      <c r="G8214" s="52">
        <v>1.03</v>
      </c>
    </row>
    <row r="8215" spans="1:7" x14ac:dyDescent="0.15">
      <c r="A8215" s="53">
        <v>4040</v>
      </c>
      <c r="B8215" s="10" t="s">
        <v>4487</v>
      </c>
      <c r="C8215" s="53">
        <v>1.0138</v>
      </c>
      <c r="D8215" s="53">
        <v>1.0138</v>
      </c>
      <c r="E8215" s="55">
        <v>0</v>
      </c>
      <c r="F8215" s="53">
        <v>1.0138</v>
      </c>
      <c r="G8215" s="53">
        <v>1.0138</v>
      </c>
    </row>
    <row r="8216" spans="1:7" x14ac:dyDescent="0.15">
      <c r="A8216" s="52">
        <v>160924</v>
      </c>
      <c r="B8216" s="11" t="s">
        <v>4488</v>
      </c>
      <c r="C8216" s="52">
        <v>1.109</v>
      </c>
      <c r="D8216" s="52">
        <v>1.109</v>
      </c>
      <c r="E8216" s="54">
        <v>0</v>
      </c>
      <c r="F8216" s="52">
        <v>1.109</v>
      </c>
      <c r="G8216" s="52">
        <v>1.109</v>
      </c>
    </row>
    <row r="8217" spans="1:7" x14ac:dyDescent="0.15">
      <c r="A8217" s="53">
        <v>2387</v>
      </c>
      <c r="B8217" s="10" t="s">
        <v>1467</v>
      </c>
      <c r="C8217" s="53">
        <v>1.331</v>
      </c>
      <c r="D8217" s="53">
        <v>1.331</v>
      </c>
      <c r="E8217" s="55">
        <v>0</v>
      </c>
      <c r="F8217" s="53">
        <v>1.331</v>
      </c>
      <c r="G8217" s="53">
        <v>1.331</v>
      </c>
    </row>
    <row r="8218" spans="1:7" x14ac:dyDescent="0.15">
      <c r="A8218" s="52">
        <v>4365</v>
      </c>
      <c r="B8218" s="11" t="s">
        <v>1468</v>
      </c>
      <c r="C8218" s="52">
        <v>1.0012000000000001</v>
      </c>
      <c r="D8218" s="52">
        <v>1.0012000000000001</v>
      </c>
      <c r="E8218" s="54">
        <v>0</v>
      </c>
      <c r="F8218" s="52">
        <v>1.0012000000000001</v>
      </c>
      <c r="G8218" s="52">
        <v>1.0012000000000001</v>
      </c>
    </row>
    <row r="8219" spans="1:7" x14ac:dyDescent="0.15">
      <c r="A8219" s="53">
        <v>971</v>
      </c>
      <c r="B8219" s="10" t="s">
        <v>1469</v>
      </c>
      <c r="C8219" s="53">
        <v>0.86499999999999999</v>
      </c>
      <c r="D8219" s="53">
        <v>0.86499999999999999</v>
      </c>
      <c r="E8219" s="55">
        <v>0</v>
      </c>
      <c r="F8219" s="53">
        <v>0.86499999999999999</v>
      </c>
      <c r="G8219" s="53">
        <v>0.86499999999999999</v>
      </c>
    </row>
    <row r="8220" spans="1:7" x14ac:dyDescent="0.15">
      <c r="A8220" s="52">
        <v>519132</v>
      </c>
      <c r="B8220" s="11" t="s">
        <v>1470</v>
      </c>
      <c r="C8220" s="52">
        <v>1.0920000000000001</v>
      </c>
      <c r="D8220" s="52">
        <v>1.0920000000000001</v>
      </c>
      <c r="E8220" s="54">
        <v>0</v>
      </c>
      <c r="F8220" s="52">
        <v>1.0920000000000001</v>
      </c>
      <c r="G8220" s="52">
        <v>1.0920000000000001</v>
      </c>
    </row>
    <row r="8221" spans="1:7" x14ac:dyDescent="0.15">
      <c r="A8221" s="53">
        <v>100058</v>
      </c>
      <c r="B8221" s="10" t="s">
        <v>1471</v>
      </c>
      <c r="C8221" s="53">
        <v>1.0249999999999999</v>
      </c>
      <c r="D8221" s="53">
        <v>1.38</v>
      </c>
      <c r="E8221" s="55">
        <v>0</v>
      </c>
      <c r="F8221" s="53">
        <v>1.0249999999999999</v>
      </c>
      <c r="G8221" s="53">
        <v>1.38</v>
      </c>
    </row>
    <row r="8222" spans="1:7" x14ac:dyDescent="0.15">
      <c r="A8222" s="52">
        <v>2909</v>
      </c>
      <c r="B8222" s="11" t="s">
        <v>1472</v>
      </c>
      <c r="C8222" s="52">
        <v>1.0025999999999999</v>
      </c>
      <c r="D8222" s="52">
        <v>1.0355000000000001</v>
      </c>
      <c r="E8222" s="54">
        <v>0</v>
      </c>
      <c r="F8222" s="52">
        <v>1.0025999999999999</v>
      </c>
      <c r="G8222" s="52">
        <v>1.0355000000000001</v>
      </c>
    </row>
    <row r="8223" spans="1:7" x14ac:dyDescent="0.15">
      <c r="A8223" s="53">
        <v>700004</v>
      </c>
      <c r="B8223" s="10" t="s">
        <v>1473</v>
      </c>
      <c r="C8223" s="53">
        <v>1.0269999999999999</v>
      </c>
      <c r="D8223" s="53">
        <v>1.2809999999999999</v>
      </c>
      <c r="E8223" s="55">
        <v>0</v>
      </c>
      <c r="F8223" s="53">
        <v>1.0269999999999999</v>
      </c>
      <c r="G8223" s="53">
        <v>1.2809999999999999</v>
      </c>
    </row>
    <row r="8224" spans="1:7" x14ac:dyDescent="0.15">
      <c r="A8224" s="52">
        <v>420108</v>
      </c>
      <c r="B8224" s="11" t="s">
        <v>4489</v>
      </c>
      <c r="C8224" s="52">
        <v>1.1200000000000001</v>
      </c>
      <c r="D8224" s="52">
        <v>1.1479999999999999</v>
      </c>
      <c r="E8224" s="54">
        <v>0</v>
      </c>
      <c r="F8224" s="52">
        <v>1.1200000000000001</v>
      </c>
      <c r="G8224" s="52">
        <v>1.1479999999999999</v>
      </c>
    </row>
    <row r="8225" spans="1:7" x14ac:dyDescent="0.15">
      <c r="A8225" s="53">
        <v>655</v>
      </c>
      <c r="B8225" s="10" t="s">
        <v>1474</v>
      </c>
      <c r="C8225" s="53">
        <v>1.0644</v>
      </c>
      <c r="D8225" s="53">
        <v>1.2143999999999999</v>
      </c>
      <c r="E8225" s="55">
        <v>0</v>
      </c>
      <c r="F8225" s="53">
        <v>1.0644</v>
      </c>
      <c r="G8225" s="53">
        <v>1.2143999999999999</v>
      </c>
    </row>
    <row r="8226" spans="1:7" x14ac:dyDescent="0.15">
      <c r="A8226" s="52">
        <v>1922</v>
      </c>
      <c r="B8226" s="11" t="s">
        <v>1475</v>
      </c>
      <c r="C8226" s="52">
        <v>1.0289999999999999</v>
      </c>
      <c r="D8226" s="52">
        <v>1.0289999999999999</v>
      </c>
      <c r="E8226" s="54">
        <v>0</v>
      </c>
      <c r="F8226" s="52">
        <v>1.0289999999999999</v>
      </c>
      <c r="G8226" s="52">
        <v>1.0289999999999999</v>
      </c>
    </row>
    <row r="8227" spans="1:7" x14ac:dyDescent="0.15">
      <c r="A8227" s="53">
        <v>2542</v>
      </c>
      <c r="B8227" s="10" t="s">
        <v>1476</v>
      </c>
      <c r="C8227" s="53">
        <v>1.05</v>
      </c>
      <c r="D8227" s="53">
        <v>1.05</v>
      </c>
      <c r="E8227" s="55">
        <v>0</v>
      </c>
      <c r="F8227" s="53">
        <v>1.05</v>
      </c>
      <c r="G8227" s="53">
        <v>1.05</v>
      </c>
    </row>
    <row r="8228" spans="1:7" x14ac:dyDescent="0.15">
      <c r="A8228" s="52">
        <v>519763</v>
      </c>
      <c r="B8228" s="11" t="s">
        <v>4490</v>
      </c>
      <c r="C8228" s="52">
        <v>1.002</v>
      </c>
      <c r="D8228" s="52">
        <v>1.002</v>
      </c>
      <c r="E8228" s="54">
        <v>0</v>
      </c>
      <c r="F8228" s="52">
        <v>1.002</v>
      </c>
      <c r="G8228" s="52">
        <v>1.002</v>
      </c>
    </row>
    <row r="8229" spans="1:7" x14ac:dyDescent="0.15">
      <c r="A8229" s="53">
        <v>519013</v>
      </c>
      <c r="B8229" s="10" t="s">
        <v>1477</v>
      </c>
      <c r="C8229" s="53">
        <v>0.71699999999999997</v>
      </c>
      <c r="D8229" s="53">
        <v>1.823</v>
      </c>
      <c r="E8229" s="55">
        <v>0</v>
      </c>
      <c r="F8229" s="53">
        <v>0.71699999999999997</v>
      </c>
      <c r="G8229" s="53">
        <v>1.823</v>
      </c>
    </row>
    <row r="8230" spans="1:7" x14ac:dyDescent="0.15">
      <c r="A8230" s="52">
        <v>2738</v>
      </c>
      <c r="B8230" s="11" t="s">
        <v>4491</v>
      </c>
      <c r="C8230" s="52">
        <v>1.0249999999999999</v>
      </c>
      <c r="D8230" s="52">
        <v>1.0249999999999999</v>
      </c>
      <c r="E8230" s="54">
        <v>0</v>
      </c>
      <c r="F8230" s="52">
        <v>1.0249999999999999</v>
      </c>
      <c r="G8230" s="52">
        <v>1.0249999999999999</v>
      </c>
    </row>
    <row r="8231" spans="1:7" x14ac:dyDescent="0.15">
      <c r="A8231" s="53">
        <v>70033</v>
      </c>
      <c r="B8231" s="10" t="s">
        <v>4492</v>
      </c>
      <c r="C8231" s="53">
        <v>1.01</v>
      </c>
      <c r="D8231" s="53">
        <v>0</v>
      </c>
      <c r="E8231" s="55">
        <v>0</v>
      </c>
      <c r="F8231" s="53">
        <v>1.01</v>
      </c>
      <c r="G8231" s="53">
        <v>1.3120000000000001</v>
      </c>
    </row>
    <row r="8232" spans="1:7" x14ac:dyDescent="0.15">
      <c r="A8232" s="52">
        <v>33</v>
      </c>
      <c r="B8232" s="11" t="s">
        <v>4493</v>
      </c>
      <c r="C8232" s="52">
        <v>1.2130000000000001</v>
      </c>
      <c r="D8232" s="52">
        <v>1.2130000000000001</v>
      </c>
      <c r="E8232" s="54">
        <v>0</v>
      </c>
      <c r="F8232" s="52">
        <v>1.2130000000000001</v>
      </c>
      <c r="G8232" s="52">
        <v>1.2130000000000001</v>
      </c>
    </row>
    <row r="8233" spans="1:7" x14ac:dyDescent="0.15">
      <c r="A8233" s="53">
        <v>165807</v>
      </c>
      <c r="B8233" s="10" t="s">
        <v>4494</v>
      </c>
      <c r="C8233" s="53">
        <v>1.0589999999999999</v>
      </c>
      <c r="D8233" s="53">
        <v>1.355</v>
      </c>
      <c r="E8233" s="55">
        <v>0</v>
      </c>
      <c r="F8233" s="53">
        <v>1.0589999999999999</v>
      </c>
      <c r="G8233" s="53">
        <v>1.355</v>
      </c>
    </row>
    <row r="8234" spans="1:7" x14ac:dyDescent="0.15">
      <c r="A8234" s="52">
        <v>3196</v>
      </c>
      <c r="B8234" s="11" t="s">
        <v>4495</v>
      </c>
      <c r="C8234" s="52">
        <v>1.024</v>
      </c>
      <c r="D8234" s="52">
        <v>1.0309999999999999</v>
      </c>
      <c r="E8234" s="54">
        <v>0</v>
      </c>
      <c r="F8234" s="52">
        <v>1.024</v>
      </c>
      <c r="G8234" s="52">
        <v>1.0309999999999999</v>
      </c>
    </row>
    <row r="8235" spans="1:7" x14ac:dyDescent="0.15">
      <c r="A8235" s="53">
        <v>189</v>
      </c>
      <c r="B8235" s="10" t="s">
        <v>1478</v>
      </c>
      <c r="C8235" s="53">
        <v>1.0289999999999999</v>
      </c>
      <c r="D8235" s="53">
        <v>1.089</v>
      </c>
      <c r="E8235" s="55">
        <v>0</v>
      </c>
      <c r="F8235" s="53">
        <v>1.0289999999999999</v>
      </c>
      <c r="G8235" s="53">
        <v>1.089</v>
      </c>
    </row>
    <row r="8236" spans="1:7" x14ac:dyDescent="0.15">
      <c r="A8236" s="52">
        <v>305</v>
      </c>
      <c r="B8236" s="11" t="s">
        <v>4496</v>
      </c>
      <c r="C8236" s="52">
        <v>1.0289999999999999</v>
      </c>
      <c r="D8236" s="52">
        <v>1.25</v>
      </c>
      <c r="E8236" s="54">
        <v>0</v>
      </c>
      <c r="F8236" s="52">
        <v>1.0289999999999999</v>
      </c>
      <c r="G8236" s="52">
        <v>1.25</v>
      </c>
    </row>
    <row r="8237" spans="1:7" x14ac:dyDescent="0.15">
      <c r="A8237" s="53">
        <v>178</v>
      </c>
      <c r="B8237" s="10" t="s">
        <v>4497</v>
      </c>
      <c r="C8237" s="53">
        <v>1.1351</v>
      </c>
      <c r="D8237" s="53">
        <v>1.5527</v>
      </c>
      <c r="E8237" s="55">
        <v>0</v>
      </c>
      <c r="F8237" s="53">
        <v>1.1351</v>
      </c>
      <c r="G8237" s="53">
        <v>1.5527</v>
      </c>
    </row>
    <row r="8238" spans="1:7" x14ac:dyDescent="0.15">
      <c r="A8238" s="52">
        <v>519660</v>
      </c>
      <c r="B8238" s="11" t="s">
        <v>4498</v>
      </c>
      <c r="C8238" s="52">
        <v>1.62</v>
      </c>
      <c r="D8238" s="52">
        <v>1.62</v>
      </c>
      <c r="E8238" s="54">
        <v>0</v>
      </c>
      <c r="F8238" s="52">
        <v>1.62</v>
      </c>
      <c r="G8238" s="52">
        <v>1.62</v>
      </c>
    </row>
    <row r="8239" spans="1:7" x14ac:dyDescent="0.15">
      <c r="A8239" s="53">
        <v>2620</v>
      </c>
      <c r="B8239" s="10" t="s">
        <v>1479</v>
      </c>
      <c r="C8239" s="53">
        <v>1.0680000000000001</v>
      </c>
      <c r="D8239" s="53">
        <v>1.0680000000000001</v>
      </c>
      <c r="E8239" s="55">
        <v>0</v>
      </c>
      <c r="F8239" s="53">
        <v>1.0680000000000001</v>
      </c>
      <c r="G8239" s="53">
        <v>1.0680000000000001</v>
      </c>
    </row>
    <row r="8240" spans="1:7" x14ac:dyDescent="0.15">
      <c r="A8240" s="52">
        <v>2435</v>
      </c>
      <c r="B8240" s="11" t="s">
        <v>4499</v>
      </c>
      <c r="C8240" s="52">
        <v>1.01</v>
      </c>
      <c r="D8240" s="52">
        <v>1.107</v>
      </c>
      <c r="E8240" s="54">
        <v>0</v>
      </c>
      <c r="F8240" s="52">
        <v>1.01</v>
      </c>
      <c r="G8240" s="52">
        <v>1.107</v>
      </c>
    </row>
    <row r="8241" spans="1:7" x14ac:dyDescent="0.15">
      <c r="A8241" s="53">
        <v>2559</v>
      </c>
      <c r="B8241" s="10" t="s">
        <v>4500</v>
      </c>
      <c r="C8241" s="53">
        <v>1.0580000000000001</v>
      </c>
      <c r="D8241" s="53">
        <v>1.0580000000000001</v>
      </c>
      <c r="E8241" s="55">
        <v>0</v>
      </c>
      <c r="F8241" s="53">
        <v>1.0580000000000001</v>
      </c>
      <c r="G8241" s="53">
        <v>1.0580000000000001</v>
      </c>
    </row>
    <row r="8242" spans="1:7" x14ac:dyDescent="0.15">
      <c r="A8242" s="52">
        <v>802</v>
      </c>
      <c r="B8242" s="11" t="s">
        <v>4501</v>
      </c>
      <c r="C8242" s="52">
        <v>1.1120000000000001</v>
      </c>
      <c r="D8242" s="52">
        <v>1.1120000000000001</v>
      </c>
      <c r="E8242" s="54">
        <v>0</v>
      </c>
      <c r="F8242" s="52">
        <v>1.1120000000000001</v>
      </c>
      <c r="G8242" s="52">
        <v>1.1120000000000001</v>
      </c>
    </row>
    <row r="8243" spans="1:7" x14ac:dyDescent="0.15">
      <c r="A8243" s="53">
        <v>1476</v>
      </c>
      <c r="B8243" s="10" t="s">
        <v>1480</v>
      </c>
      <c r="C8243" s="53">
        <v>0.79600000000000004</v>
      </c>
      <c r="D8243" s="53">
        <v>0.79600000000000004</v>
      </c>
      <c r="E8243" s="55">
        <v>0</v>
      </c>
      <c r="F8243" s="53">
        <v>0.79600000000000004</v>
      </c>
      <c r="G8243" s="53">
        <v>0.79600000000000004</v>
      </c>
    </row>
    <row r="8244" spans="1:7" x14ac:dyDescent="0.15">
      <c r="A8244" s="52">
        <v>3811</v>
      </c>
      <c r="B8244" s="11" t="s">
        <v>4502</v>
      </c>
      <c r="C8244" s="52">
        <v>1.0445</v>
      </c>
      <c r="D8244" s="52">
        <v>1.0445</v>
      </c>
      <c r="E8244" s="54">
        <v>0</v>
      </c>
      <c r="F8244" s="52">
        <v>1.0445</v>
      </c>
      <c r="G8244" s="52">
        <v>1.0445</v>
      </c>
    </row>
    <row r="8245" spans="1:7" x14ac:dyDescent="0.15">
      <c r="A8245" s="53">
        <v>502015</v>
      </c>
      <c r="B8245" s="10" t="s">
        <v>4503</v>
      </c>
      <c r="C8245" s="53">
        <v>0.79900000000000004</v>
      </c>
      <c r="D8245" s="53">
        <v>0</v>
      </c>
      <c r="E8245" s="55">
        <v>0</v>
      </c>
      <c r="F8245" s="53">
        <v>0.79900000000000004</v>
      </c>
      <c r="G8245" s="53">
        <v>0</v>
      </c>
    </row>
    <row r="8246" spans="1:7" x14ac:dyDescent="0.15">
      <c r="A8246" s="52">
        <v>1001</v>
      </c>
      <c r="B8246" s="11" t="s">
        <v>4504</v>
      </c>
      <c r="C8246" s="52">
        <v>1.036</v>
      </c>
      <c r="D8246" s="52">
        <v>1.8660000000000001</v>
      </c>
      <c r="E8246" s="54">
        <v>0</v>
      </c>
      <c r="F8246" s="52">
        <v>1.036</v>
      </c>
      <c r="G8246" s="52">
        <v>1.8660000000000001</v>
      </c>
    </row>
    <row r="8247" spans="1:7" x14ac:dyDescent="0.15">
      <c r="A8247" s="53">
        <v>2755</v>
      </c>
      <c r="B8247" s="10" t="s">
        <v>1481</v>
      </c>
      <c r="C8247" s="53">
        <v>1.012</v>
      </c>
      <c r="D8247" s="53">
        <v>1.0569999999999999</v>
      </c>
      <c r="E8247" s="55">
        <v>0</v>
      </c>
      <c r="F8247" s="53">
        <v>1.012</v>
      </c>
      <c r="G8247" s="53">
        <v>1.0569999999999999</v>
      </c>
    </row>
    <row r="8248" spans="1:7" x14ac:dyDescent="0.15">
      <c r="A8248" s="52">
        <v>1502</v>
      </c>
      <c r="B8248" s="11" t="s">
        <v>4505</v>
      </c>
      <c r="C8248" s="52">
        <v>1.087</v>
      </c>
      <c r="D8248" s="52">
        <v>1.087</v>
      </c>
      <c r="E8248" s="54">
        <v>0</v>
      </c>
      <c r="F8248" s="52">
        <v>1.087</v>
      </c>
      <c r="G8248" s="52">
        <v>1.087</v>
      </c>
    </row>
    <row r="8249" spans="1:7" x14ac:dyDescent="0.15">
      <c r="A8249" s="53">
        <v>2556</v>
      </c>
      <c r="B8249" s="10" t="s">
        <v>4506</v>
      </c>
      <c r="C8249" s="53">
        <v>1.002</v>
      </c>
      <c r="D8249" s="53">
        <v>1.002</v>
      </c>
      <c r="E8249" s="55">
        <v>0</v>
      </c>
      <c r="F8249" s="53">
        <v>1.002</v>
      </c>
      <c r="G8249" s="53">
        <v>1.002</v>
      </c>
    </row>
    <row r="8250" spans="1:7" x14ac:dyDescent="0.15">
      <c r="A8250" s="52">
        <v>624</v>
      </c>
      <c r="B8250" s="11" t="s">
        <v>4507</v>
      </c>
      <c r="C8250" s="52">
        <v>1.0580000000000001</v>
      </c>
      <c r="D8250" s="52">
        <v>1.248</v>
      </c>
      <c r="E8250" s="54">
        <v>0</v>
      </c>
      <c r="F8250" s="52">
        <v>1.0580000000000001</v>
      </c>
      <c r="G8250" s="52">
        <v>1.248</v>
      </c>
    </row>
    <row r="8251" spans="1:7" x14ac:dyDescent="0.15">
      <c r="A8251" s="53">
        <v>876</v>
      </c>
      <c r="B8251" s="10" t="s">
        <v>4508</v>
      </c>
      <c r="C8251" s="53">
        <v>1.173</v>
      </c>
      <c r="D8251" s="53">
        <v>1.173</v>
      </c>
      <c r="E8251" s="55">
        <v>0</v>
      </c>
      <c r="F8251" s="53">
        <v>1.173</v>
      </c>
      <c r="G8251" s="53">
        <v>1.173</v>
      </c>
    </row>
    <row r="8252" spans="1:7" x14ac:dyDescent="0.15">
      <c r="A8252" s="52">
        <v>2446</v>
      </c>
      <c r="B8252" s="11" t="s">
        <v>1482</v>
      </c>
      <c r="C8252" s="52">
        <v>1.077</v>
      </c>
      <c r="D8252" s="52">
        <v>1.077</v>
      </c>
      <c r="E8252" s="54">
        <v>0</v>
      </c>
      <c r="F8252" s="52">
        <v>1.077</v>
      </c>
      <c r="G8252" s="52">
        <v>1.077</v>
      </c>
    </row>
    <row r="8253" spans="1:7" x14ac:dyDescent="0.15">
      <c r="A8253" s="53">
        <v>2756</v>
      </c>
      <c r="B8253" s="10" t="s">
        <v>4509</v>
      </c>
      <c r="C8253" s="53">
        <v>1.0309999999999999</v>
      </c>
      <c r="D8253" s="53">
        <v>1.054</v>
      </c>
      <c r="E8253" s="55">
        <v>0</v>
      </c>
      <c r="F8253" s="53">
        <v>1.0309999999999999</v>
      </c>
      <c r="G8253" s="53">
        <v>1.054</v>
      </c>
    </row>
    <row r="8254" spans="1:7" x14ac:dyDescent="0.15">
      <c r="A8254" s="52">
        <v>519973</v>
      </c>
      <c r="B8254" s="11" t="s">
        <v>4510</v>
      </c>
      <c r="C8254" s="52">
        <v>1.0024999999999999</v>
      </c>
      <c r="D8254" s="52">
        <v>1.3252999999999999</v>
      </c>
      <c r="E8254" s="54">
        <v>0</v>
      </c>
      <c r="F8254" s="52">
        <v>1.0024999999999999</v>
      </c>
      <c r="G8254" s="52">
        <v>1.3252999999999999</v>
      </c>
    </row>
    <row r="8255" spans="1:7" x14ac:dyDescent="0.15">
      <c r="A8255" s="53">
        <v>150315</v>
      </c>
      <c r="B8255" s="10" t="s">
        <v>4511</v>
      </c>
      <c r="C8255" s="53">
        <v>1.006</v>
      </c>
      <c r="D8255" s="53">
        <v>1.1200000000000001</v>
      </c>
      <c r="E8255" s="55">
        <v>0</v>
      </c>
      <c r="F8255" s="53">
        <v>1.006</v>
      </c>
      <c r="G8255" s="53">
        <v>1.1200000000000001</v>
      </c>
    </row>
    <row r="8256" spans="1:7" x14ac:dyDescent="0.15">
      <c r="A8256" s="52">
        <v>2554</v>
      </c>
      <c r="B8256" s="11" t="s">
        <v>1483</v>
      </c>
      <c r="C8256" s="52">
        <v>1.016</v>
      </c>
      <c r="D8256" s="52">
        <v>1.016</v>
      </c>
      <c r="E8256" s="54">
        <v>0</v>
      </c>
      <c r="F8256" s="52">
        <v>1.016</v>
      </c>
      <c r="G8256" s="52">
        <v>1.016</v>
      </c>
    </row>
    <row r="8257" spans="1:7" x14ac:dyDescent="0.15">
      <c r="A8257" s="53">
        <v>150291</v>
      </c>
      <c r="B8257" s="10" t="s">
        <v>4512</v>
      </c>
      <c r="C8257" s="53">
        <v>1.0049999999999999</v>
      </c>
      <c r="D8257" s="53">
        <v>1.1479999999999999</v>
      </c>
      <c r="E8257" s="55">
        <v>0</v>
      </c>
      <c r="F8257" s="53">
        <v>1.0049999999999999</v>
      </c>
      <c r="G8257" s="53">
        <v>1.1479999999999999</v>
      </c>
    </row>
    <row r="8258" spans="1:7" x14ac:dyDescent="0.15">
      <c r="A8258" s="52">
        <v>1289</v>
      </c>
      <c r="B8258" s="11" t="s">
        <v>4513</v>
      </c>
      <c r="C8258" s="52">
        <v>1.347</v>
      </c>
      <c r="D8258" s="52">
        <v>1.347</v>
      </c>
      <c r="E8258" s="54">
        <v>0</v>
      </c>
      <c r="F8258" s="52">
        <v>1.347</v>
      </c>
      <c r="G8258" s="52">
        <v>1.347</v>
      </c>
    </row>
    <row r="8259" spans="1:7" x14ac:dyDescent="0.15">
      <c r="A8259" s="53">
        <v>395</v>
      </c>
      <c r="B8259" s="10" t="s">
        <v>4514</v>
      </c>
      <c r="C8259" s="53">
        <v>1.159</v>
      </c>
      <c r="D8259" s="53">
        <v>1.159</v>
      </c>
      <c r="E8259" s="55">
        <v>0</v>
      </c>
      <c r="F8259" s="53">
        <v>1.159</v>
      </c>
      <c r="G8259" s="53">
        <v>1.159</v>
      </c>
    </row>
    <row r="8260" spans="1:7" x14ac:dyDescent="0.15">
      <c r="A8260" s="52">
        <v>1072</v>
      </c>
      <c r="B8260" s="11" t="s">
        <v>1484</v>
      </c>
      <c r="C8260" s="52">
        <v>1.089</v>
      </c>
      <c r="D8260" s="52">
        <v>1.089</v>
      </c>
      <c r="E8260" s="54">
        <v>0</v>
      </c>
      <c r="F8260" s="52">
        <v>1.089</v>
      </c>
      <c r="G8260" s="52">
        <v>1.089</v>
      </c>
    </row>
    <row r="8261" spans="1:7" x14ac:dyDescent="0.15">
      <c r="A8261" s="53">
        <v>122</v>
      </c>
      <c r="B8261" s="10" t="s">
        <v>4515</v>
      </c>
      <c r="C8261" s="53">
        <v>1.0980000000000001</v>
      </c>
      <c r="D8261" s="53">
        <v>1.3720000000000001</v>
      </c>
      <c r="E8261" s="55">
        <v>0</v>
      </c>
      <c r="F8261" s="53">
        <v>1.0980000000000001</v>
      </c>
      <c r="G8261" s="53">
        <v>1.3720000000000001</v>
      </c>
    </row>
    <row r="8262" spans="1:7" x14ac:dyDescent="0.15">
      <c r="A8262" s="52">
        <v>831</v>
      </c>
      <c r="B8262" s="11" t="s">
        <v>1485</v>
      </c>
      <c r="C8262" s="52">
        <v>1.4850000000000001</v>
      </c>
      <c r="D8262" s="52">
        <v>1.4850000000000001</v>
      </c>
      <c r="E8262" s="54">
        <v>0</v>
      </c>
      <c r="F8262" s="52">
        <v>1.4850000000000001</v>
      </c>
      <c r="G8262" s="52">
        <v>1.4850000000000001</v>
      </c>
    </row>
    <row r="8263" spans="1:7" x14ac:dyDescent="0.15">
      <c r="A8263" s="53">
        <v>660013</v>
      </c>
      <c r="B8263" s="10" t="s">
        <v>1486</v>
      </c>
      <c r="C8263" s="53">
        <v>1.0617000000000001</v>
      </c>
      <c r="D8263" s="53">
        <v>1.3522000000000001</v>
      </c>
      <c r="E8263" s="55">
        <v>0</v>
      </c>
      <c r="F8263" s="53">
        <v>1.0617000000000001</v>
      </c>
      <c r="G8263" s="53">
        <v>1.3522000000000001</v>
      </c>
    </row>
    <row r="8264" spans="1:7" x14ac:dyDescent="0.15">
      <c r="A8264" s="52">
        <v>466</v>
      </c>
      <c r="B8264" s="11" t="s">
        <v>4516</v>
      </c>
      <c r="C8264" s="52">
        <v>1.0840000000000001</v>
      </c>
      <c r="D8264" s="52">
        <v>1.159</v>
      </c>
      <c r="E8264" s="54">
        <v>0</v>
      </c>
      <c r="F8264" s="52">
        <v>1.0840000000000001</v>
      </c>
      <c r="G8264" s="52">
        <v>1.159</v>
      </c>
    </row>
    <row r="8265" spans="1:7" x14ac:dyDescent="0.15">
      <c r="A8265" s="53">
        <v>161810</v>
      </c>
      <c r="B8265" s="10" t="s">
        <v>4517</v>
      </c>
      <c r="C8265" s="53">
        <v>1.61</v>
      </c>
      <c r="D8265" s="53">
        <v>1.5309999999999999</v>
      </c>
      <c r="E8265" s="55">
        <v>0</v>
      </c>
      <c r="F8265" s="53">
        <v>1.61</v>
      </c>
      <c r="G8265" s="53">
        <v>1.5309999999999999</v>
      </c>
    </row>
    <row r="8266" spans="1:7" x14ac:dyDescent="0.15">
      <c r="A8266" s="52">
        <v>2718</v>
      </c>
      <c r="B8266" s="11" t="s">
        <v>4518</v>
      </c>
      <c r="C8266" s="52">
        <v>1.0249999999999999</v>
      </c>
      <c r="D8266" s="52">
        <v>1.075</v>
      </c>
      <c r="E8266" s="54">
        <v>0</v>
      </c>
      <c r="F8266" s="52">
        <v>1.0249999999999999</v>
      </c>
      <c r="G8266" s="52">
        <v>1.075</v>
      </c>
    </row>
    <row r="8267" spans="1:7" x14ac:dyDescent="0.15">
      <c r="A8267" s="53">
        <v>750003</v>
      </c>
      <c r="B8267" s="10" t="s">
        <v>4519</v>
      </c>
      <c r="C8267" s="53">
        <v>1.141</v>
      </c>
      <c r="D8267" s="53">
        <v>1.306</v>
      </c>
      <c r="E8267" s="55">
        <v>0</v>
      </c>
      <c r="F8267" s="53">
        <v>1.141</v>
      </c>
      <c r="G8267" s="53">
        <v>1.306</v>
      </c>
    </row>
    <row r="8268" spans="1:7" x14ac:dyDescent="0.15">
      <c r="A8268" s="52">
        <v>2381</v>
      </c>
      <c r="B8268" s="11" t="s">
        <v>4520</v>
      </c>
      <c r="C8268" s="52">
        <v>0.996</v>
      </c>
      <c r="D8268" s="52">
        <v>0.996</v>
      </c>
      <c r="E8268" s="54">
        <v>0</v>
      </c>
      <c r="F8268" s="52">
        <v>0.996</v>
      </c>
      <c r="G8268" s="52">
        <v>0.996</v>
      </c>
    </row>
    <row r="8269" spans="1:7" x14ac:dyDescent="0.15">
      <c r="A8269" s="53">
        <v>180020</v>
      </c>
      <c r="B8269" s="10" t="s">
        <v>1487</v>
      </c>
      <c r="C8269" s="53">
        <v>1.0389999999999999</v>
      </c>
      <c r="D8269" s="53">
        <v>1.0640000000000001</v>
      </c>
      <c r="E8269" s="55">
        <v>0</v>
      </c>
      <c r="F8269" s="53">
        <v>1.0389999999999999</v>
      </c>
      <c r="G8269" s="53">
        <v>1.0640000000000001</v>
      </c>
    </row>
    <row r="8270" spans="1:7" x14ac:dyDescent="0.15">
      <c r="A8270" s="52">
        <v>479</v>
      </c>
      <c r="B8270" s="11" t="s">
        <v>4521</v>
      </c>
      <c r="C8270" s="52">
        <v>1.0069999999999999</v>
      </c>
      <c r="D8270" s="52">
        <v>1.0069999999999999</v>
      </c>
      <c r="E8270" s="54">
        <v>0</v>
      </c>
      <c r="F8270" s="52">
        <v>1.0069999999999999</v>
      </c>
      <c r="G8270" s="52">
        <v>1.0069999999999999</v>
      </c>
    </row>
    <row r="8271" spans="1:7" x14ac:dyDescent="0.15">
      <c r="A8271" s="53">
        <v>66</v>
      </c>
      <c r="B8271" s="10" t="s">
        <v>1488</v>
      </c>
      <c r="C8271" s="53">
        <v>1.05</v>
      </c>
      <c r="D8271" s="53">
        <v>1.482</v>
      </c>
      <c r="E8271" s="55">
        <v>0</v>
      </c>
      <c r="F8271" s="53">
        <v>1.05</v>
      </c>
      <c r="G8271" s="53">
        <v>1.482</v>
      </c>
    </row>
    <row r="8272" spans="1:7" x14ac:dyDescent="0.15">
      <c r="A8272" s="52">
        <v>2888</v>
      </c>
      <c r="B8272" s="11" t="s">
        <v>4522</v>
      </c>
      <c r="C8272" s="52">
        <v>1.0620000000000001</v>
      </c>
      <c r="D8272" s="52">
        <v>1.0620000000000001</v>
      </c>
      <c r="E8272" s="54">
        <v>0</v>
      </c>
      <c r="F8272" s="52">
        <v>1.0620000000000001</v>
      </c>
      <c r="G8272" s="52">
        <v>1.0620000000000001</v>
      </c>
    </row>
    <row r="8273" spans="1:7" x14ac:dyDescent="0.15">
      <c r="A8273" s="53">
        <v>165517</v>
      </c>
      <c r="B8273" s="10" t="s">
        <v>4523</v>
      </c>
      <c r="C8273" s="53">
        <v>0.76200000000000001</v>
      </c>
      <c r="D8273" s="53">
        <v>1.1619999999999999</v>
      </c>
      <c r="E8273" s="55">
        <v>0</v>
      </c>
      <c r="F8273" s="53">
        <v>0.76200000000000001</v>
      </c>
      <c r="G8273" s="53">
        <v>1.1619999999999999</v>
      </c>
    </row>
    <row r="8274" spans="1:7" x14ac:dyDescent="0.15">
      <c r="A8274" s="52">
        <v>2856</v>
      </c>
      <c r="B8274" s="11" t="s">
        <v>4524</v>
      </c>
      <c r="C8274" s="52">
        <v>1.0229999999999999</v>
      </c>
      <c r="D8274" s="52">
        <v>1.0229999999999999</v>
      </c>
      <c r="E8274" s="54">
        <v>0</v>
      </c>
      <c r="F8274" s="52">
        <v>1.0229999999999999</v>
      </c>
      <c r="G8274" s="52">
        <v>1.0229999999999999</v>
      </c>
    </row>
    <row r="8275" spans="1:7" x14ac:dyDescent="0.15">
      <c r="A8275" s="53">
        <v>2377</v>
      </c>
      <c r="B8275" s="10" t="s">
        <v>1489</v>
      </c>
      <c r="C8275" s="53">
        <v>1.042</v>
      </c>
      <c r="D8275" s="53">
        <v>1.042</v>
      </c>
      <c r="E8275" s="55">
        <v>0</v>
      </c>
      <c r="F8275" s="53">
        <v>1.042</v>
      </c>
      <c r="G8275" s="53">
        <v>1.042</v>
      </c>
    </row>
    <row r="8276" spans="1:7" x14ac:dyDescent="0.15">
      <c r="A8276" s="52">
        <v>2304</v>
      </c>
      <c r="B8276" s="11" t="s">
        <v>1490</v>
      </c>
      <c r="C8276" s="52">
        <v>1.0309999999999999</v>
      </c>
      <c r="D8276" s="52">
        <v>1.0309999999999999</v>
      </c>
      <c r="E8276" s="54">
        <v>0</v>
      </c>
      <c r="F8276" s="52">
        <v>1.0309999999999999</v>
      </c>
      <c r="G8276" s="52">
        <v>1.0309999999999999</v>
      </c>
    </row>
    <row r="8277" spans="1:7" x14ac:dyDescent="0.15">
      <c r="A8277" s="53">
        <v>1851</v>
      </c>
      <c r="B8277" s="10" t="s">
        <v>1491</v>
      </c>
      <c r="C8277" s="53">
        <v>1.012</v>
      </c>
      <c r="D8277" s="53">
        <v>1.0469999999999999</v>
      </c>
      <c r="E8277" s="55">
        <v>0</v>
      </c>
      <c r="F8277" s="53">
        <v>1.012</v>
      </c>
      <c r="G8277" s="53">
        <v>1.0469999999999999</v>
      </c>
    </row>
    <row r="8278" spans="1:7" x14ac:dyDescent="0.15">
      <c r="A8278" s="52">
        <v>485119</v>
      </c>
      <c r="B8278" s="11" t="s">
        <v>4525</v>
      </c>
      <c r="C8278" s="52">
        <v>1.1339999999999999</v>
      </c>
      <c r="D8278" s="52">
        <v>1.175</v>
      </c>
      <c r="E8278" s="54">
        <v>0</v>
      </c>
      <c r="F8278" s="52">
        <v>1.1339999999999999</v>
      </c>
      <c r="G8278" s="52">
        <v>1.175</v>
      </c>
    </row>
    <row r="8279" spans="1:7" x14ac:dyDescent="0.15">
      <c r="A8279" s="53">
        <v>1605</v>
      </c>
      <c r="B8279" s="10" t="s">
        <v>1492</v>
      </c>
      <c r="C8279" s="53">
        <v>1.22</v>
      </c>
      <c r="D8279" s="53">
        <v>1.22</v>
      </c>
      <c r="E8279" s="55">
        <v>0</v>
      </c>
      <c r="F8279" s="53">
        <v>1.22</v>
      </c>
      <c r="G8279" s="53">
        <v>1.22</v>
      </c>
    </row>
    <row r="8280" spans="1:7" x14ac:dyDescent="0.15">
      <c r="A8280" s="52">
        <v>2139</v>
      </c>
      <c r="B8280" s="11" t="s">
        <v>4526</v>
      </c>
      <c r="C8280" s="52">
        <v>1.079</v>
      </c>
      <c r="D8280" s="52">
        <v>1.079</v>
      </c>
      <c r="E8280" s="54">
        <v>0</v>
      </c>
      <c r="F8280" s="52">
        <v>1.079</v>
      </c>
      <c r="G8280" s="52">
        <v>1.079</v>
      </c>
    </row>
    <row r="8281" spans="1:7" x14ac:dyDescent="0.15">
      <c r="A8281" s="53">
        <v>2204</v>
      </c>
      <c r="B8281" s="10" t="s">
        <v>1493</v>
      </c>
      <c r="C8281" s="53">
        <v>1.0069999999999999</v>
      </c>
      <c r="D8281" s="53">
        <v>1.0069999999999999</v>
      </c>
      <c r="E8281" s="55">
        <v>0</v>
      </c>
      <c r="F8281" s="53">
        <v>1.0069999999999999</v>
      </c>
      <c r="G8281" s="53">
        <v>1.0069999999999999</v>
      </c>
    </row>
    <row r="8282" spans="1:7" x14ac:dyDescent="0.15">
      <c r="A8282" s="52">
        <v>161019</v>
      </c>
      <c r="B8282" s="11" t="s">
        <v>1494</v>
      </c>
      <c r="C8282" s="52">
        <v>1.002</v>
      </c>
      <c r="D8282" s="52">
        <v>1.381</v>
      </c>
      <c r="E8282" s="54">
        <v>0</v>
      </c>
      <c r="F8282" s="52">
        <v>1.002</v>
      </c>
      <c r="G8282" s="52">
        <v>1.381</v>
      </c>
    </row>
    <row r="8283" spans="1:7" x14ac:dyDescent="0.15">
      <c r="A8283" s="53">
        <v>649</v>
      </c>
      <c r="B8283" s="10" t="s">
        <v>1495</v>
      </c>
      <c r="C8283" s="53">
        <v>1.032</v>
      </c>
      <c r="D8283" s="53">
        <v>1.2629999999999999</v>
      </c>
      <c r="E8283" s="55">
        <v>0</v>
      </c>
      <c r="F8283" s="53">
        <v>1.032</v>
      </c>
      <c r="G8283" s="53">
        <v>1.2629999999999999</v>
      </c>
    </row>
    <row r="8284" spans="1:7" x14ac:dyDescent="0.15">
      <c r="A8284" s="52">
        <v>150057</v>
      </c>
      <c r="B8284" s="11" t="s">
        <v>1496</v>
      </c>
      <c r="C8284" s="52">
        <v>1.0569999999999999</v>
      </c>
      <c r="D8284" s="52">
        <v>1.347</v>
      </c>
      <c r="E8284" s="54">
        <v>0</v>
      </c>
      <c r="F8284" s="52">
        <v>1.0569999999999999</v>
      </c>
      <c r="G8284" s="52">
        <v>1.347</v>
      </c>
    </row>
    <row r="8285" spans="1:7" x14ac:dyDescent="0.15">
      <c r="A8285" s="53">
        <v>3941</v>
      </c>
      <c r="B8285" s="10" t="s">
        <v>4527</v>
      </c>
      <c r="C8285" s="53">
        <v>1.0791999999999999</v>
      </c>
      <c r="D8285" s="53">
        <v>1.0791999999999999</v>
      </c>
      <c r="E8285" s="55">
        <v>0</v>
      </c>
      <c r="F8285" s="53">
        <v>1.0791999999999999</v>
      </c>
      <c r="G8285" s="53">
        <v>1.0791999999999999</v>
      </c>
    </row>
    <row r="8286" spans="1:7" x14ac:dyDescent="0.15">
      <c r="A8286" s="52">
        <v>4614</v>
      </c>
      <c r="B8286" s="11" t="s">
        <v>4528</v>
      </c>
      <c r="C8286" s="52">
        <v>1.0083</v>
      </c>
      <c r="D8286" s="52">
        <v>1.0083</v>
      </c>
      <c r="E8286" s="54">
        <v>0</v>
      </c>
      <c r="F8286" s="52">
        <v>1.0083</v>
      </c>
      <c r="G8286" s="52">
        <v>1.0083</v>
      </c>
    </row>
    <row r="8287" spans="1:7" x14ac:dyDescent="0.15">
      <c r="A8287" s="53">
        <v>205</v>
      </c>
      <c r="B8287" s="10" t="s">
        <v>4529</v>
      </c>
      <c r="C8287" s="53">
        <v>1.0960000000000001</v>
      </c>
      <c r="D8287" s="53">
        <v>1.2849999999999999</v>
      </c>
      <c r="E8287" s="55">
        <v>0</v>
      </c>
      <c r="F8287" s="53">
        <v>1.0960000000000001</v>
      </c>
      <c r="G8287" s="53">
        <v>1.2849999999999999</v>
      </c>
    </row>
    <row r="8288" spans="1:7" x14ac:dyDescent="0.15">
      <c r="A8288" s="52">
        <v>360009</v>
      </c>
      <c r="B8288" s="11" t="s">
        <v>4530</v>
      </c>
      <c r="C8288" s="52">
        <v>1.103</v>
      </c>
      <c r="D8288" s="52">
        <v>1.3320000000000001</v>
      </c>
      <c r="E8288" s="54">
        <v>0</v>
      </c>
      <c r="F8288" s="52">
        <v>1.103</v>
      </c>
      <c r="G8288" s="52">
        <v>1.3320000000000001</v>
      </c>
    </row>
    <row r="8289" spans="1:7" ht="31" x14ac:dyDescent="0.15">
      <c r="A8289" s="53">
        <v>2216</v>
      </c>
      <c r="B8289" s="10" t="s">
        <v>4531</v>
      </c>
      <c r="C8289" s="53">
        <v>1.0009999999999999</v>
      </c>
      <c r="D8289" s="53">
        <v>1.0009999999999999</v>
      </c>
      <c r="E8289" s="55">
        <v>0</v>
      </c>
      <c r="F8289" s="53">
        <v>1.0009999999999999</v>
      </c>
      <c r="G8289" s="53">
        <v>1.0009999999999999</v>
      </c>
    </row>
    <row r="8290" spans="1:7" x14ac:dyDescent="0.15">
      <c r="A8290" s="52">
        <v>3307</v>
      </c>
      <c r="B8290" s="11" t="s">
        <v>4532</v>
      </c>
      <c r="C8290" s="52">
        <v>1.0202</v>
      </c>
      <c r="D8290" s="52">
        <v>1.0202</v>
      </c>
      <c r="E8290" s="54">
        <v>0</v>
      </c>
      <c r="F8290" s="52">
        <v>1.0202</v>
      </c>
      <c r="G8290" s="52">
        <v>1.0202</v>
      </c>
    </row>
    <row r="8291" spans="1:7" x14ac:dyDescent="0.15">
      <c r="A8291" s="53">
        <v>745</v>
      </c>
      <c r="B8291" s="10" t="s">
        <v>4533</v>
      </c>
      <c r="C8291" s="53">
        <v>1.1040000000000001</v>
      </c>
      <c r="D8291" s="53">
        <v>1.272</v>
      </c>
      <c r="E8291" s="55">
        <v>0</v>
      </c>
      <c r="F8291" s="53">
        <v>1.1040000000000001</v>
      </c>
      <c r="G8291" s="53">
        <v>1.272</v>
      </c>
    </row>
    <row r="8292" spans="1:7" x14ac:dyDescent="0.15">
      <c r="A8292" s="52">
        <v>121010</v>
      </c>
      <c r="B8292" s="11" t="s">
        <v>1497</v>
      </c>
      <c r="C8292" s="52">
        <v>1.234</v>
      </c>
      <c r="D8292" s="52">
        <v>1.484</v>
      </c>
      <c r="E8292" s="54">
        <v>0</v>
      </c>
      <c r="F8292" s="52">
        <v>1.234</v>
      </c>
      <c r="G8292" s="52">
        <v>1.484</v>
      </c>
    </row>
    <row r="8293" spans="1:7" x14ac:dyDescent="0.15">
      <c r="A8293" s="53">
        <v>2714</v>
      </c>
      <c r="B8293" s="10" t="s">
        <v>1498</v>
      </c>
      <c r="C8293" s="53">
        <v>0.999</v>
      </c>
      <c r="D8293" s="53">
        <v>0.999</v>
      </c>
      <c r="E8293" s="55">
        <v>0</v>
      </c>
      <c r="F8293" s="53">
        <v>0.999</v>
      </c>
      <c r="G8293" s="53">
        <v>0.999</v>
      </c>
    </row>
    <row r="8294" spans="1:7" x14ac:dyDescent="0.15">
      <c r="A8294" s="52">
        <v>3748</v>
      </c>
      <c r="B8294" s="11" t="s">
        <v>4534</v>
      </c>
      <c r="C8294" s="52">
        <v>0.99939999999999996</v>
      </c>
      <c r="D8294" s="52">
        <v>1.0218</v>
      </c>
      <c r="E8294" s="54">
        <v>0</v>
      </c>
      <c r="F8294" s="52">
        <v>0.99939999999999996</v>
      </c>
      <c r="G8294" s="52">
        <v>1.0218</v>
      </c>
    </row>
    <row r="8295" spans="1:7" x14ac:dyDescent="0.15">
      <c r="A8295" s="53">
        <v>3812</v>
      </c>
      <c r="B8295" s="10" t="s">
        <v>4535</v>
      </c>
      <c r="C8295" s="53">
        <v>1.0512999999999999</v>
      </c>
      <c r="D8295" s="53">
        <v>1.0512999999999999</v>
      </c>
      <c r="E8295" s="55">
        <v>0</v>
      </c>
      <c r="F8295" s="53">
        <v>1.0512999999999999</v>
      </c>
      <c r="G8295" s="53">
        <v>1.0512999999999999</v>
      </c>
    </row>
    <row r="8296" spans="1:7" ht="30" x14ac:dyDescent="0.15">
      <c r="A8296" s="52">
        <v>502013</v>
      </c>
      <c r="B8296" s="11" t="s">
        <v>1499</v>
      </c>
      <c r="C8296" s="52">
        <v>0.90300000000000002</v>
      </c>
      <c r="D8296" s="52">
        <v>0</v>
      </c>
      <c r="E8296" s="54">
        <v>0</v>
      </c>
      <c r="F8296" s="52">
        <v>0.90300000000000002</v>
      </c>
      <c r="G8296" s="52">
        <v>0</v>
      </c>
    </row>
    <row r="8297" spans="1:7" x14ac:dyDescent="0.15">
      <c r="A8297" s="53">
        <v>5082</v>
      </c>
      <c r="B8297" s="10" t="s">
        <v>4536</v>
      </c>
      <c r="C8297" s="53">
        <v>1.0007999999999999</v>
      </c>
      <c r="D8297" s="53">
        <v>1.0007999999999999</v>
      </c>
      <c r="E8297" s="55">
        <v>0</v>
      </c>
      <c r="F8297" s="53">
        <v>1.0007999999999999</v>
      </c>
      <c r="G8297" s="53">
        <v>1.0007999999999999</v>
      </c>
    </row>
    <row r="8298" spans="1:7" x14ac:dyDescent="0.15">
      <c r="A8298" s="52">
        <v>3436</v>
      </c>
      <c r="B8298" s="11" t="s">
        <v>4537</v>
      </c>
      <c r="C8298" s="52">
        <v>1.0209999999999999</v>
      </c>
      <c r="D8298" s="52">
        <v>1.06</v>
      </c>
      <c r="E8298" s="54">
        <v>0</v>
      </c>
      <c r="F8298" s="52">
        <v>1.0209999999999999</v>
      </c>
      <c r="G8298" s="52">
        <v>1.06</v>
      </c>
    </row>
    <row r="8299" spans="1:7" x14ac:dyDescent="0.15">
      <c r="A8299" s="53">
        <v>2592</v>
      </c>
      <c r="B8299" s="10" t="s">
        <v>4538</v>
      </c>
      <c r="C8299" s="53">
        <v>1.133</v>
      </c>
      <c r="D8299" s="53">
        <v>1.357</v>
      </c>
      <c r="E8299" s="55">
        <v>0</v>
      </c>
      <c r="F8299" s="53">
        <v>1.133</v>
      </c>
      <c r="G8299" s="53">
        <v>1.357</v>
      </c>
    </row>
    <row r="8300" spans="1:7" x14ac:dyDescent="0.15">
      <c r="A8300" s="52">
        <v>1207</v>
      </c>
      <c r="B8300" s="11" t="s">
        <v>4539</v>
      </c>
      <c r="C8300" s="52">
        <v>1.125</v>
      </c>
      <c r="D8300" s="52">
        <v>1.125</v>
      </c>
      <c r="E8300" s="54">
        <v>0</v>
      </c>
      <c r="F8300" s="52">
        <v>1.125</v>
      </c>
      <c r="G8300" s="52">
        <v>1.125</v>
      </c>
    </row>
    <row r="8301" spans="1:7" x14ac:dyDescent="0.15">
      <c r="A8301" s="53">
        <v>5055</v>
      </c>
      <c r="B8301" s="10" t="s">
        <v>1500</v>
      </c>
      <c r="C8301" s="53">
        <v>1.0078</v>
      </c>
      <c r="D8301" s="53">
        <v>1.0078</v>
      </c>
      <c r="E8301" s="55">
        <v>0</v>
      </c>
      <c r="F8301" s="53">
        <v>1.0078</v>
      </c>
      <c r="G8301" s="53">
        <v>1.0078</v>
      </c>
    </row>
    <row r="8302" spans="1:7" x14ac:dyDescent="0.15">
      <c r="A8302" s="52">
        <v>2271</v>
      </c>
      <c r="B8302" s="11" t="s">
        <v>1501</v>
      </c>
      <c r="C8302" s="52">
        <v>1.0549999999999999</v>
      </c>
      <c r="D8302" s="52">
        <v>1.0549999999999999</v>
      </c>
      <c r="E8302" s="54">
        <v>0</v>
      </c>
      <c r="F8302" s="52">
        <v>1.0549999999999999</v>
      </c>
      <c r="G8302" s="52">
        <v>1.0549999999999999</v>
      </c>
    </row>
    <row r="8303" spans="1:7" x14ac:dyDescent="0.15">
      <c r="A8303" s="53">
        <v>531008</v>
      </c>
      <c r="B8303" s="10" t="s">
        <v>4540</v>
      </c>
      <c r="C8303" s="53">
        <v>1.6160000000000001</v>
      </c>
      <c r="D8303" s="53">
        <v>1.6160000000000001</v>
      </c>
      <c r="E8303" s="55">
        <v>0</v>
      </c>
      <c r="F8303" s="53">
        <v>1.6160000000000001</v>
      </c>
      <c r="G8303" s="53">
        <v>1.6160000000000001</v>
      </c>
    </row>
    <row r="8304" spans="1:7" ht="31" x14ac:dyDescent="0.15">
      <c r="A8304" s="52">
        <v>1762</v>
      </c>
      <c r="B8304" s="11" t="s">
        <v>4541</v>
      </c>
      <c r="C8304" s="52">
        <v>1.218</v>
      </c>
      <c r="D8304" s="52">
        <v>1.218</v>
      </c>
      <c r="E8304" s="54">
        <v>0</v>
      </c>
      <c r="F8304" s="52">
        <v>1.218</v>
      </c>
      <c r="G8304" s="52">
        <v>1.218</v>
      </c>
    </row>
    <row r="8305" spans="1:7" x14ac:dyDescent="0.15">
      <c r="A8305" s="53">
        <v>1053</v>
      </c>
      <c r="B8305" s="10" t="s">
        <v>1502</v>
      </c>
      <c r="C8305" s="53">
        <v>1.3109999999999999</v>
      </c>
      <c r="D8305" s="53">
        <v>1.3109999999999999</v>
      </c>
      <c r="E8305" s="55">
        <v>0</v>
      </c>
      <c r="F8305" s="53">
        <v>1.3109999999999999</v>
      </c>
      <c r="G8305" s="53">
        <v>1.3109999999999999</v>
      </c>
    </row>
    <row r="8306" spans="1:7" x14ac:dyDescent="0.15">
      <c r="A8306" s="52">
        <v>2131</v>
      </c>
      <c r="B8306" s="11" t="s">
        <v>4542</v>
      </c>
      <c r="C8306" s="52">
        <v>1.256</v>
      </c>
      <c r="D8306" s="52">
        <v>1.256</v>
      </c>
      <c r="E8306" s="54">
        <v>0</v>
      </c>
      <c r="F8306" s="52">
        <v>1.256</v>
      </c>
      <c r="G8306" s="52">
        <v>1.256</v>
      </c>
    </row>
    <row r="8307" spans="1:7" x14ac:dyDescent="0.15">
      <c r="A8307" s="53">
        <v>1573</v>
      </c>
      <c r="B8307" s="10" t="s">
        <v>1503</v>
      </c>
      <c r="C8307" s="53">
        <v>0.98</v>
      </c>
      <c r="D8307" s="53">
        <v>0.98</v>
      </c>
      <c r="E8307" s="55">
        <v>0</v>
      </c>
      <c r="F8307" s="53">
        <v>0.98</v>
      </c>
      <c r="G8307" s="53">
        <v>0.98</v>
      </c>
    </row>
    <row r="8308" spans="1:7" x14ac:dyDescent="0.15">
      <c r="A8308" s="52">
        <v>768</v>
      </c>
      <c r="B8308" s="11" t="s">
        <v>1504</v>
      </c>
      <c r="C8308" s="52">
        <v>0.97699999999999998</v>
      </c>
      <c r="D8308" s="52">
        <v>0</v>
      </c>
      <c r="E8308" s="54">
        <v>0</v>
      </c>
      <c r="F8308" s="52">
        <v>0.97699999999999998</v>
      </c>
      <c r="G8308" s="52">
        <v>0</v>
      </c>
    </row>
    <row r="8309" spans="1:7" x14ac:dyDescent="0.15">
      <c r="A8309" s="53">
        <v>2818</v>
      </c>
      <c r="B8309" s="10" t="s">
        <v>4543</v>
      </c>
      <c r="C8309" s="53">
        <v>0.997</v>
      </c>
      <c r="D8309" s="53">
        <v>1.0069999999999999</v>
      </c>
      <c r="E8309" s="55">
        <v>0</v>
      </c>
      <c r="F8309" s="53">
        <v>0.997</v>
      </c>
      <c r="G8309" s="53">
        <v>1.0069999999999999</v>
      </c>
    </row>
    <row r="8310" spans="1:7" x14ac:dyDescent="0.15">
      <c r="A8310" s="52">
        <v>150028</v>
      </c>
      <c r="B8310" s="11" t="s">
        <v>4544</v>
      </c>
      <c r="C8310" s="52">
        <v>1.0449999999999999</v>
      </c>
      <c r="D8310" s="52">
        <v>1.4039999999999999</v>
      </c>
      <c r="E8310" s="54">
        <v>0</v>
      </c>
      <c r="F8310" s="52">
        <v>1.0449999999999999</v>
      </c>
      <c r="G8310" s="52">
        <v>1.4039999999999999</v>
      </c>
    </row>
    <row r="8311" spans="1:7" x14ac:dyDescent="0.15">
      <c r="A8311" s="53">
        <v>150279</v>
      </c>
      <c r="B8311" s="10" t="s">
        <v>4545</v>
      </c>
      <c r="C8311" s="53">
        <v>1.0169999999999999</v>
      </c>
      <c r="D8311" s="53">
        <v>1.1259999999999999</v>
      </c>
      <c r="E8311" s="55">
        <v>0</v>
      </c>
      <c r="F8311" s="53">
        <v>1.0169999999999999</v>
      </c>
      <c r="G8311" s="53">
        <v>1.1259999999999999</v>
      </c>
    </row>
    <row r="8312" spans="1:7" x14ac:dyDescent="0.15">
      <c r="A8312" s="52">
        <v>630008</v>
      </c>
      <c r="B8312" s="11" t="s">
        <v>1505</v>
      </c>
      <c r="C8312" s="52">
        <v>1.4870000000000001</v>
      </c>
      <c r="D8312" s="52">
        <v>1.4870000000000001</v>
      </c>
      <c r="E8312" s="54">
        <v>0</v>
      </c>
      <c r="F8312" s="52">
        <v>1.4870000000000001</v>
      </c>
      <c r="G8312" s="52">
        <v>1.4870000000000001</v>
      </c>
    </row>
    <row r="8313" spans="1:7" x14ac:dyDescent="0.15">
      <c r="A8313" s="53">
        <v>150181</v>
      </c>
      <c r="B8313" s="10" t="s">
        <v>4546</v>
      </c>
      <c r="C8313" s="53">
        <v>1.004</v>
      </c>
      <c r="D8313" s="53">
        <v>1.1919999999999999</v>
      </c>
      <c r="E8313" s="55">
        <v>0</v>
      </c>
      <c r="F8313" s="53">
        <v>1.004</v>
      </c>
      <c r="G8313" s="53">
        <v>1.1919999999999999</v>
      </c>
    </row>
    <row r="8314" spans="1:7" x14ac:dyDescent="0.15">
      <c r="A8314" s="52">
        <v>150164</v>
      </c>
      <c r="B8314" s="11" t="s">
        <v>4547</v>
      </c>
      <c r="C8314" s="52">
        <v>1.006</v>
      </c>
      <c r="D8314" s="52">
        <v>1.1890000000000001</v>
      </c>
      <c r="E8314" s="54">
        <v>0</v>
      </c>
      <c r="F8314" s="52">
        <v>1.006</v>
      </c>
      <c r="G8314" s="52">
        <v>1.1890000000000001</v>
      </c>
    </row>
    <row r="8315" spans="1:7" ht="32" x14ac:dyDescent="0.15">
      <c r="A8315" s="53">
        <v>3324</v>
      </c>
      <c r="B8315" s="10" t="s">
        <v>4548</v>
      </c>
      <c r="C8315" s="53">
        <v>1.0295000000000001</v>
      </c>
      <c r="D8315" s="53">
        <v>1.0295000000000001</v>
      </c>
      <c r="E8315" s="55">
        <v>0</v>
      </c>
      <c r="F8315" s="53">
        <v>1.0295000000000001</v>
      </c>
      <c r="G8315" s="53">
        <v>1.0295000000000001</v>
      </c>
    </row>
    <row r="8316" spans="1:7" x14ac:dyDescent="0.15">
      <c r="A8316" s="52">
        <v>422</v>
      </c>
      <c r="B8316" s="11" t="s">
        <v>4549</v>
      </c>
      <c r="C8316" s="52">
        <v>1.0900000000000001</v>
      </c>
      <c r="D8316" s="52">
        <v>1.0900000000000001</v>
      </c>
      <c r="E8316" s="54">
        <v>0</v>
      </c>
      <c r="F8316" s="52">
        <v>1.0900000000000001</v>
      </c>
      <c r="G8316" s="52">
        <v>1.0900000000000001</v>
      </c>
    </row>
    <row r="8317" spans="1:7" x14ac:dyDescent="0.15">
      <c r="A8317" s="53">
        <v>519618</v>
      </c>
      <c r="B8317" s="10" t="s">
        <v>4550</v>
      </c>
      <c r="C8317" s="53">
        <v>1</v>
      </c>
      <c r="D8317" s="53">
        <v>1</v>
      </c>
      <c r="E8317" s="55">
        <v>0</v>
      </c>
      <c r="F8317" s="53">
        <v>1</v>
      </c>
      <c r="G8317" s="53">
        <v>1</v>
      </c>
    </row>
    <row r="8318" spans="1:7" x14ac:dyDescent="0.15">
      <c r="A8318" s="52">
        <v>162716</v>
      </c>
      <c r="B8318" s="11" t="s">
        <v>4551</v>
      </c>
      <c r="C8318" s="52">
        <v>1.0820000000000001</v>
      </c>
      <c r="D8318" s="52">
        <v>1.1180000000000001</v>
      </c>
      <c r="E8318" s="54">
        <v>0</v>
      </c>
      <c r="F8318" s="52">
        <v>1.0820000000000001</v>
      </c>
      <c r="G8318" s="52">
        <v>1.1180000000000001</v>
      </c>
    </row>
    <row r="8319" spans="1:7" x14ac:dyDescent="0.15">
      <c r="A8319" s="53">
        <v>2635</v>
      </c>
      <c r="B8319" s="10" t="s">
        <v>1506</v>
      </c>
      <c r="C8319" s="53">
        <v>1.006</v>
      </c>
      <c r="D8319" s="53">
        <v>1.0309999999999999</v>
      </c>
      <c r="E8319" s="55">
        <v>0</v>
      </c>
      <c r="F8319" s="53">
        <v>1.006</v>
      </c>
      <c r="G8319" s="53">
        <v>1.0309999999999999</v>
      </c>
    </row>
    <row r="8320" spans="1:7" x14ac:dyDescent="0.15">
      <c r="A8320" s="52">
        <v>1203</v>
      </c>
      <c r="B8320" s="11" t="s">
        <v>4552</v>
      </c>
      <c r="C8320" s="52">
        <v>1.2330000000000001</v>
      </c>
      <c r="D8320" s="52">
        <v>1.2330000000000001</v>
      </c>
      <c r="E8320" s="54">
        <v>0</v>
      </c>
      <c r="F8320" s="52">
        <v>1.2330000000000001</v>
      </c>
      <c r="G8320" s="52">
        <v>1.2330000000000001</v>
      </c>
    </row>
    <row r="8321" spans="1:7" x14ac:dyDescent="0.15">
      <c r="A8321" s="53">
        <v>270029</v>
      </c>
      <c r="B8321" s="10" t="s">
        <v>4553</v>
      </c>
      <c r="C8321" s="53">
        <v>1.121</v>
      </c>
      <c r="D8321" s="53">
        <v>1.496</v>
      </c>
      <c r="E8321" s="55">
        <v>0</v>
      </c>
      <c r="F8321" s="53">
        <v>1.121</v>
      </c>
      <c r="G8321" s="53">
        <v>1.496</v>
      </c>
    </row>
    <row r="8322" spans="1:7" x14ac:dyDescent="0.15">
      <c r="A8322" s="52">
        <v>110037</v>
      </c>
      <c r="B8322" s="11" t="s">
        <v>4554</v>
      </c>
      <c r="C8322" s="52">
        <v>1.103</v>
      </c>
      <c r="D8322" s="52">
        <v>1.2689999999999999</v>
      </c>
      <c r="E8322" s="54">
        <v>0</v>
      </c>
      <c r="F8322" s="52">
        <v>1.103</v>
      </c>
      <c r="G8322" s="52">
        <v>1.2689999999999999</v>
      </c>
    </row>
    <row r="8323" spans="1:7" x14ac:dyDescent="0.15">
      <c r="A8323" s="53">
        <v>165509</v>
      </c>
      <c r="B8323" s="10" t="s">
        <v>4555</v>
      </c>
      <c r="C8323" s="53">
        <v>1.1100000000000001</v>
      </c>
      <c r="D8323" s="53">
        <v>1.569</v>
      </c>
      <c r="E8323" s="55">
        <v>0</v>
      </c>
      <c r="F8323" s="53">
        <v>1.1100000000000001</v>
      </c>
      <c r="G8323" s="53">
        <v>1.569</v>
      </c>
    </row>
    <row r="8324" spans="1:7" x14ac:dyDescent="0.15">
      <c r="A8324" s="52">
        <v>839</v>
      </c>
      <c r="B8324" s="11" t="s">
        <v>4556</v>
      </c>
      <c r="C8324" s="52">
        <v>1.008</v>
      </c>
      <c r="D8324" s="52">
        <v>1.089</v>
      </c>
      <c r="E8324" s="54">
        <v>0</v>
      </c>
      <c r="F8324" s="52">
        <v>1.008</v>
      </c>
      <c r="G8324" s="52">
        <v>1.089</v>
      </c>
    </row>
    <row r="8325" spans="1:7" x14ac:dyDescent="0.15">
      <c r="A8325" s="53">
        <v>402</v>
      </c>
      <c r="B8325" s="10" t="s">
        <v>4557</v>
      </c>
      <c r="C8325" s="53">
        <v>1.1359999999999999</v>
      </c>
      <c r="D8325" s="53">
        <v>1.1990000000000001</v>
      </c>
      <c r="E8325" s="55">
        <v>0</v>
      </c>
      <c r="F8325" s="53">
        <v>1.1359999999999999</v>
      </c>
      <c r="G8325" s="53">
        <v>1.1990000000000001</v>
      </c>
    </row>
    <row r="8326" spans="1:7" x14ac:dyDescent="0.15">
      <c r="A8326" s="52">
        <v>1639</v>
      </c>
      <c r="B8326" s="11" t="s">
        <v>4558</v>
      </c>
      <c r="C8326" s="52">
        <v>1.075</v>
      </c>
      <c r="D8326" s="52">
        <v>1.075</v>
      </c>
      <c r="E8326" s="54">
        <v>0</v>
      </c>
      <c r="F8326" s="52">
        <v>1.075</v>
      </c>
      <c r="G8326" s="52">
        <v>1.075</v>
      </c>
    </row>
    <row r="8327" spans="1:7" x14ac:dyDescent="0.15">
      <c r="A8327" s="53">
        <v>2534</v>
      </c>
      <c r="B8327" s="10" t="s">
        <v>4559</v>
      </c>
      <c r="C8327" s="53">
        <v>1.452</v>
      </c>
      <c r="D8327" s="53">
        <v>1.611</v>
      </c>
      <c r="E8327" s="55">
        <v>0</v>
      </c>
      <c r="F8327" s="53">
        <v>1.452</v>
      </c>
      <c r="G8327" s="53">
        <v>1.611</v>
      </c>
    </row>
    <row r="8328" spans="1:7" x14ac:dyDescent="0.15">
      <c r="A8328" s="52">
        <v>4226</v>
      </c>
      <c r="B8328" s="11" t="s">
        <v>4560</v>
      </c>
      <c r="C8328" s="52">
        <v>1.0426</v>
      </c>
      <c r="D8328" s="52">
        <v>1.0926</v>
      </c>
      <c r="E8328" s="54">
        <v>0</v>
      </c>
      <c r="F8328" s="52">
        <v>1.0426</v>
      </c>
      <c r="G8328" s="52">
        <v>1.0926</v>
      </c>
    </row>
    <row r="8329" spans="1:7" x14ac:dyDescent="0.15">
      <c r="A8329" s="53">
        <v>411</v>
      </c>
      <c r="B8329" s="10" t="s">
        <v>1507</v>
      </c>
      <c r="C8329" s="53">
        <v>1.2450000000000001</v>
      </c>
      <c r="D8329" s="53">
        <v>1.595</v>
      </c>
      <c r="E8329" s="55">
        <v>0</v>
      </c>
      <c r="F8329" s="53">
        <v>1.2450000000000001</v>
      </c>
      <c r="G8329" s="53">
        <v>1.595</v>
      </c>
    </row>
    <row r="8330" spans="1:7" x14ac:dyDescent="0.15">
      <c r="A8330" s="52">
        <v>1470</v>
      </c>
      <c r="B8330" s="11" t="s">
        <v>1508</v>
      </c>
      <c r="C8330" s="52">
        <v>1.028</v>
      </c>
      <c r="D8330" s="52">
        <v>1.087</v>
      </c>
      <c r="E8330" s="54">
        <v>0</v>
      </c>
      <c r="F8330" s="52">
        <v>1.028</v>
      </c>
      <c r="G8330" s="52">
        <v>1.087</v>
      </c>
    </row>
    <row r="8331" spans="1:7" x14ac:dyDescent="0.15">
      <c r="A8331" s="53">
        <v>4030</v>
      </c>
      <c r="B8331" s="10" t="s">
        <v>4561</v>
      </c>
      <c r="C8331" s="53">
        <v>1.0045999999999999</v>
      </c>
      <c r="D8331" s="53">
        <v>1.0216000000000001</v>
      </c>
      <c r="E8331" s="55">
        <v>0</v>
      </c>
      <c r="F8331" s="53">
        <v>1.0045999999999999</v>
      </c>
      <c r="G8331" s="53">
        <v>1.0216000000000001</v>
      </c>
    </row>
    <row r="8332" spans="1:7" x14ac:dyDescent="0.15">
      <c r="A8332" s="52">
        <v>164702</v>
      </c>
      <c r="B8332" s="11" t="s">
        <v>1509</v>
      </c>
      <c r="C8332" s="52">
        <v>1.0129999999999999</v>
      </c>
      <c r="D8332" s="52">
        <v>1.3480000000000001</v>
      </c>
      <c r="E8332" s="54">
        <v>0</v>
      </c>
      <c r="F8332" s="52">
        <v>1.0129999999999999</v>
      </c>
      <c r="G8332" s="52">
        <v>1.3480000000000001</v>
      </c>
    </row>
    <row r="8333" spans="1:7" x14ac:dyDescent="0.15">
      <c r="A8333" s="53">
        <v>2518</v>
      </c>
      <c r="B8333" s="10" t="s">
        <v>1510</v>
      </c>
      <c r="C8333" s="53">
        <v>1.089</v>
      </c>
      <c r="D8333" s="53">
        <v>1.089</v>
      </c>
      <c r="E8333" s="55">
        <v>0</v>
      </c>
      <c r="F8333" s="53">
        <v>1.089</v>
      </c>
      <c r="G8333" s="53">
        <v>1.089</v>
      </c>
    </row>
    <row r="8334" spans="1:7" x14ac:dyDescent="0.15">
      <c r="A8334" s="52">
        <v>1834</v>
      </c>
      <c r="B8334" s="11" t="s">
        <v>4562</v>
      </c>
      <c r="C8334" s="52">
        <v>1</v>
      </c>
      <c r="D8334" s="52">
        <v>1</v>
      </c>
      <c r="E8334" s="54">
        <v>0</v>
      </c>
      <c r="F8334" s="52">
        <v>1</v>
      </c>
      <c r="G8334" s="52">
        <v>1</v>
      </c>
    </row>
    <row r="8335" spans="1:7" x14ac:dyDescent="0.15">
      <c r="A8335" s="53">
        <v>2292</v>
      </c>
      <c r="B8335" s="10" t="s">
        <v>1511</v>
      </c>
      <c r="C8335" s="53">
        <v>1.034</v>
      </c>
      <c r="D8335" s="53">
        <v>1.034</v>
      </c>
      <c r="E8335" s="55">
        <v>0</v>
      </c>
      <c r="F8335" s="53">
        <v>1.034</v>
      </c>
      <c r="G8335" s="53">
        <v>1.034</v>
      </c>
    </row>
    <row r="8336" spans="1:7" x14ac:dyDescent="0.15">
      <c r="A8336" s="52">
        <v>519030</v>
      </c>
      <c r="B8336" s="11" t="s">
        <v>1512</v>
      </c>
      <c r="C8336" s="52">
        <v>1.0880000000000001</v>
      </c>
      <c r="D8336" s="52">
        <v>1.478</v>
      </c>
      <c r="E8336" s="54">
        <v>0</v>
      </c>
      <c r="F8336" s="52">
        <v>1.0880000000000001</v>
      </c>
      <c r="G8336" s="52">
        <v>1.478</v>
      </c>
    </row>
    <row r="8337" spans="1:7" ht="31" x14ac:dyDescent="0.15">
      <c r="A8337" s="53">
        <v>5000</v>
      </c>
      <c r="B8337" s="10" t="s">
        <v>4563</v>
      </c>
      <c r="C8337" s="53">
        <v>1.0244</v>
      </c>
      <c r="D8337" s="53">
        <v>1.0244</v>
      </c>
      <c r="E8337" s="55">
        <v>0</v>
      </c>
      <c r="F8337" s="53">
        <v>1.0244</v>
      </c>
      <c r="G8337" s="53">
        <v>1.0244</v>
      </c>
    </row>
    <row r="8338" spans="1:7" x14ac:dyDescent="0.15">
      <c r="A8338" s="52">
        <v>3487</v>
      </c>
      <c r="B8338" s="11" t="s">
        <v>1513</v>
      </c>
      <c r="C8338" s="52">
        <v>1.0186999999999999</v>
      </c>
      <c r="D8338" s="52">
        <v>1.0186999999999999</v>
      </c>
      <c r="E8338" s="54">
        <v>0</v>
      </c>
      <c r="F8338" s="52">
        <v>1.0186999999999999</v>
      </c>
      <c r="G8338" s="52">
        <v>1.0186999999999999</v>
      </c>
    </row>
    <row r="8339" spans="1:7" x14ac:dyDescent="0.15">
      <c r="A8339" s="53">
        <v>290014</v>
      </c>
      <c r="B8339" s="10" t="s">
        <v>1514</v>
      </c>
      <c r="C8339" s="53">
        <v>1.722</v>
      </c>
      <c r="D8339" s="53">
        <v>1.782</v>
      </c>
      <c r="E8339" s="55">
        <v>0</v>
      </c>
      <c r="F8339" s="53">
        <v>1.722</v>
      </c>
      <c r="G8339" s="53">
        <v>1.782</v>
      </c>
    </row>
    <row r="8340" spans="1:7" x14ac:dyDescent="0.15">
      <c r="A8340" s="52">
        <v>700006</v>
      </c>
      <c r="B8340" s="11" t="s">
        <v>4564</v>
      </c>
      <c r="C8340" s="52">
        <v>1.375</v>
      </c>
      <c r="D8340" s="52">
        <v>1.375</v>
      </c>
      <c r="E8340" s="54">
        <v>0</v>
      </c>
      <c r="F8340" s="52">
        <v>1.375</v>
      </c>
      <c r="G8340" s="52">
        <v>1.375</v>
      </c>
    </row>
    <row r="8341" spans="1:7" x14ac:dyDescent="0.15">
      <c r="A8341" s="53">
        <v>2361</v>
      </c>
      <c r="B8341" s="10" t="s">
        <v>4565</v>
      </c>
      <c r="C8341" s="53">
        <v>1.093</v>
      </c>
      <c r="D8341" s="53">
        <v>1.129</v>
      </c>
      <c r="E8341" s="55">
        <v>0</v>
      </c>
      <c r="F8341" s="53">
        <v>1.093</v>
      </c>
      <c r="G8341" s="53">
        <v>1.129</v>
      </c>
    </row>
    <row r="8342" spans="1:7" x14ac:dyDescent="0.15">
      <c r="A8342" s="52">
        <v>519740</v>
      </c>
      <c r="B8342" s="11" t="s">
        <v>4566</v>
      </c>
      <c r="C8342" s="52">
        <v>1.0349999999999999</v>
      </c>
      <c r="D8342" s="52">
        <v>1.2170000000000001</v>
      </c>
      <c r="E8342" s="54">
        <v>0</v>
      </c>
      <c r="F8342" s="52">
        <v>1.0349999999999999</v>
      </c>
      <c r="G8342" s="52">
        <v>1.2170000000000001</v>
      </c>
    </row>
    <row r="8343" spans="1:7" x14ac:dyDescent="0.15">
      <c r="A8343" s="53">
        <v>3888</v>
      </c>
      <c r="B8343" s="10" t="s">
        <v>1515</v>
      </c>
      <c r="C8343" s="53">
        <v>1.0429999999999999</v>
      </c>
      <c r="D8343" s="53">
        <v>1.0429999999999999</v>
      </c>
      <c r="E8343" s="55">
        <v>0</v>
      </c>
      <c r="F8343" s="53">
        <v>1.0429999999999999</v>
      </c>
      <c r="G8343" s="53">
        <v>1.0429999999999999</v>
      </c>
    </row>
    <row r="8344" spans="1:7" ht="31" x14ac:dyDescent="0.15">
      <c r="A8344" s="52">
        <v>519765</v>
      </c>
      <c r="B8344" s="11" t="s">
        <v>4567</v>
      </c>
      <c r="C8344" s="52">
        <v>1.081</v>
      </c>
      <c r="D8344" s="52">
        <v>1.081</v>
      </c>
      <c r="E8344" s="54">
        <v>0</v>
      </c>
      <c r="F8344" s="52">
        <v>1.081</v>
      </c>
      <c r="G8344" s="52">
        <v>1.081</v>
      </c>
    </row>
    <row r="8345" spans="1:7" x14ac:dyDescent="0.15">
      <c r="A8345" s="53">
        <v>2798</v>
      </c>
      <c r="B8345" s="10" t="s">
        <v>4568</v>
      </c>
      <c r="C8345" s="53">
        <v>1.022</v>
      </c>
      <c r="D8345" s="53">
        <v>1.022</v>
      </c>
      <c r="E8345" s="55">
        <v>0</v>
      </c>
      <c r="F8345" s="53">
        <v>1.022</v>
      </c>
      <c r="G8345" s="53">
        <v>1.022</v>
      </c>
    </row>
    <row r="8346" spans="1:7" x14ac:dyDescent="0.15">
      <c r="A8346" s="52">
        <v>519782</v>
      </c>
      <c r="B8346" s="11" t="s">
        <v>4569</v>
      </c>
      <c r="C8346" s="52">
        <v>1.0379</v>
      </c>
      <c r="D8346" s="52">
        <v>1.0379</v>
      </c>
      <c r="E8346" s="54">
        <v>0</v>
      </c>
      <c r="F8346" s="52">
        <v>1.0379</v>
      </c>
      <c r="G8346" s="52">
        <v>1.0379</v>
      </c>
    </row>
    <row r="8347" spans="1:7" x14ac:dyDescent="0.15">
      <c r="A8347" s="53">
        <v>165705</v>
      </c>
      <c r="B8347" s="10" t="s">
        <v>4570</v>
      </c>
      <c r="C8347" s="53">
        <v>0.95899999999999996</v>
      </c>
      <c r="D8347" s="53">
        <v>1.1850000000000001</v>
      </c>
      <c r="E8347" s="55">
        <v>0</v>
      </c>
      <c r="F8347" s="53">
        <v>0.95899999999999996</v>
      </c>
      <c r="G8347" s="53">
        <v>1.1850000000000001</v>
      </c>
    </row>
    <row r="8348" spans="1:7" x14ac:dyDescent="0.15">
      <c r="A8348" s="52">
        <v>110018</v>
      </c>
      <c r="B8348" s="11" t="s">
        <v>4571</v>
      </c>
      <c r="C8348" s="52">
        <v>1.196</v>
      </c>
      <c r="D8348" s="52">
        <v>1.9610000000000001</v>
      </c>
      <c r="E8348" s="54">
        <v>0</v>
      </c>
      <c r="F8348" s="52">
        <v>1.196</v>
      </c>
      <c r="G8348" s="52">
        <v>1.9610000000000001</v>
      </c>
    </row>
    <row r="8349" spans="1:7" x14ac:dyDescent="0.15">
      <c r="A8349" s="53">
        <v>3505</v>
      </c>
      <c r="B8349" s="10" t="s">
        <v>4572</v>
      </c>
      <c r="C8349" s="53">
        <v>1.0485</v>
      </c>
      <c r="D8349" s="53">
        <v>1.0485</v>
      </c>
      <c r="E8349" s="55">
        <v>0</v>
      </c>
      <c r="F8349" s="53">
        <v>1.0485</v>
      </c>
      <c r="G8349" s="53">
        <v>1.0485</v>
      </c>
    </row>
    <row r="8350" spans="1:7" x14ac:dyDescent="0.15">
      <c r="A8350" s="52">
        <v>3903</v>
      </c>
      <c r="B8350" s="11" t="s">
        <v>4573</v>
      </c>
      <c r="C8350" s="52">
        <v>1.024</v>
      </c>
      <c r="D8350" s="52">
        <v>1.024</v>
      </c>
      <c r="E8350" s="54">
        <v>0</v>
      </c>
      <c r="F8350" s="52">
        <v>1.024</v>
      </c>
      <c r="G8350" s="52">
        <v>1.024</v>
      </c>
    </row>
    <row r="8351" spans="1:7" ht="32" x14ac:dyDescent="0.15">
      <c r="A8351" s="53">
        <v>3079</v>
      </c>
      <c r="B8351" s="10" t="s">
        <v>4574</v>
      </c>
      <c r="C8351" s="53">
        <v>1.0276000000000001</v>
      </c>
      <c r="D8351" s="53">
        <v>1.0276000000000001</v>
      </c>
      <c r="E8351" s="55">
        <v>0</v>
      </c>
      <c r="F8351" s="53">
        <v>1.0276000000000001</v>
      </c>
      <c r="G8351" s="53">
        <v>1.0276000000000001</v>
      </c>
    </row>
    <row r="8352" spans="1:7" x14ac:dyDescent="0.15">
      <c r="A8352" s="52">
        <v>1021</v>
      </c>
      <c r="B8352" s="11" t="s">
        <v>4575</v>
      </c>
      <c r="C8352" s="52">
        <v>1.117</v>
      </c>
      <c r="D8352" s="52">
        <v>1.222</v>
      </c>
      <c r="E8352" s="54">
        <v>0</v>
      </c>
      <c r="F8352" s="52">
        <v>1.117</v>
      </c>
      <c r="G8352" s="52">
        <v>1.222</v>
      </c>
    </row>
    <row r="8353" spans="1:7" ht="30" x14ac:dyDescent="0.15">
      <c r="A8353" s="53">
        <v>1875</v>
      </c>
      <c r="B8353" s="10" t="s">
        <v>1516</v>
      </c>
      <c r="C8353" s="53">
        <v>1.409</v>
      </c>
      <c r="D8353" s="53">
        <v>1.409</v>
      </c>
      <c r="E8353" s="55">
        <v>0</v>
      </c>
      <c r="F8353" s="53">
        <v>1.409</v>
      </c>
      <c r="G8353" s="53">
        <v>1.409</v>
      </c>
    </row>
    <row r="8354" spans="1:7" x14ac:dyDescent="0.15">
      <c r="A8354" s="52">
        <v>2275</v>
      </c>
      <c r="B8354" s="11" t="s">
        <v>4576</v>
      </c>
      <c r="C8354" s="52">
        <v>1.0069999999999999</v>
      </c>
      <c r="D8354" s="52">
        <v>1.024</v>
      </c>
      <c r="E8354" s="54">
        <v>0</v>
      </c>
      <c r="F8354" s="52">
        <v>1.0069999999999999</v>
      </c>
      <c r="G8354" s="52">
        <v>1.024</v>
      </c>
    </row>
    <row r="8355" spans="1:7" x14ac:dyDescent="0.15">
      <c r="A8355" s="53">
        <v>2570</v>
      </c>
      <c r="B8355" s="10" t="s">
        <v>1517</v>
      </c>
      <c r="C8355" s="53">
        <v>1.008</v>
      </c>
      <c r="D8355" s="53">
        <v>1.008</v>
      </c>
      <c r="E8355" s="55">
        <v>0</v>
      </c>
      <c r="F8355" s="53">
        <v>1.008</v>
      </c>
      <c r="G8355" s="53">
        <v>1.008</v>
      </c>
    </row>
    <row r="8356" spans="1:7" x14ac:dyDescent="0.15">
      <c r="A8356" s="52">
        <v>3520</v>
      </c>
      <c r="B8356" s="11" t="s">
        <v>4577</v>
      </c>
      <c r="C8356" s="52">
        <v>1.0122</v>
      </c>
      <c r="D8356" s="52">
        <v>1.0122</v>
      </c>
      <c r="E8356" s="54">
        <v>0</v>
      </c>
      <c r="F8356" s="52">
        <v>1.0122</v>
      </c>
      <c r="G8356" s="52">
        <v>1.0122</v>
      </c>
    </row>
    <row r="8357" spans="1:7" x14ac:dyDescent="0.15">
      <c r="A8357" s="53">
        <v>2837</v>
      </c>
      <c r="B8357" s="10" t="s">
        <v>1518</v>
      </c>
      <c r="C8357" s="53">
        <v>1.048</v>
      </c>
      <c r="D8357" s="53">
        <v>1.048</v>
      </c>
      <c r="E8357" s="55">
        <v>0</v>
      </c>
      <c r="F8357" s="53">
        <v>1.048</v>
      </c>
      <c r="G8357" s="53">
        <v>1.048</v>
      </c>
    </row>
    <row r="8358" spans="1:7" x14ac:dyDescent="0.15">
      <c r="A8358" s="52">
        <v>2040</v>
      </c>
      <c r="B8358" s="11" t="s">
        <v>4578</v>
      </c>
      <c r="C8358" s="52">
        <v>1.099</v>
      </c>
      <c r="D8358" s="52">
        <v>1.113</v>
      </c>
      <c r="E8358" s="54">
        <v>0</v>
      </c>
      <c r="F8358" s="52">
        <v>1.099</v>
      </c>
      <c r="G8358" s="52">
        <v>1.113</v>
      </c>
    </row>
    <row r="8359" spans="1:7" x14ac:dyDescent="0.15">
      <c r="A8359" s="53">
        <v>400009</v>
      </c>
      <c r="B8359" s="10" t="s">
        <v>1519</v>
      </c>
      <c r="C8359" s="53">
        <v>1.123</v>
      </c>
      <c r="D8359" s="53">
        <v>1.2889999999999999</v>
      </c>
      <c r="E8359" s="55">
        <v>0</v>
      </c>
      <c r="F8359" s="53">
        <v>1.123</v>
      </c>
      <c r="G8359" s="53">
        <v>1.2889999999999999</v>
      </c>
    </row>
    <row r="8360" spans="1:7" x14ac:dyDescent="0.15">
      <c r="A8360" s="52">
        <v>400027</v>
      </c>
      <c r="B8360" s="11" t="s">
        <v>4579</v>
      </c>
      <c r="C8360" s="52">
        <v>1.4722999999999999</v>
      </c>
      <c r="D8360" s="52">
        <v>1.4722999999999999</v>
      </c>
      <c r="E8360" s="56">
        <v>-1E-4</v>
      </c>
      <c r="F8360" s="52">
        <v>1.4723999999999999</v>
      </c>
      <c r="G8360" s="52">
        <v>1.4723999999999999</v>
      </c>
    </row>
    <row r="8361" spans="1:7" x14ac:dyDescent="0.15">
      <c r="A8361" s="53">
        <v>400029</v>
      </c>
      <c r="B8361" s="10" t="s">
        <v>4580</v>
      </c>
      <c r="C8361" s="53">
        <v>1.454</v>
      </c>
      <c r="D8361" s="53">
        <v>1.454</v>
      </c>
      <c r="E8361" s="57">
        <v>-1E-4</v>
      </c>
      <c r="F8361" s="53">
        <v>1.4540999999999999</v>
      </c>
      <c r="G8361" s="53">
        <v>1.4540999999999999</v>
      </c>
    </row>
    <row r="8362" spans="1:7" x14ac:dyDescent="0.15">
      <c r="A8362" s="52">
        <v>511260</v>
      </c>
      <c r="B8362" s="11" t="s">
        <v>4581</v>
      </c>
      <c r="C8362" s="52">
        <v>98.372</v>
      </c>
      <c r="D8362" s="52">
        <v>0.98399999999999999</v>
      </c>
      <c r="E8362" s="56">
        <v>-1E-4</v>
      </c>
      <c r="F8362" s="52">
        <v>98.379000000000005</v>
      </c>
      <c r="G8362" s="52">
        <v>0.98399999999999999</v>
      </c>
    </row>
    <row r="8363" spans="1:7" x14ac:dyDescent="0.15">
      <c r="A8363" s="53">
        <v>340009</v>
      </c>
      <c r="B8363" s="10" t="s">
        <v>1520</v>
      </c>
      <c r="C8363" s="53">
        <v>1.3503000000000001</v>
      </c>
      <c r="D8363" s="53">
        <v>1.6383000000000001</v>
      </c>
      <c r="E8363" s="57">
        <v>-1E-4</v>
      </c>
      <c r="F8363" s="53">
        <v>1.3504</v>
      </c>
      <c r="G8363" s="53">
        <v>1.6384000000000001</v>
      </c>
    </row>
    <row r="8364" spans="1:7" ht="31" x14ac:dyDescent="0.15">
      <c r="A8364" s="52">
        <v>161119</v>
      </c>
      <c r="B8364" s="11" t="s">
        <v>4582</v>
      </c>
      <c r="C8364" s="52">
        <v>1.2386999999999999</v>
      </c>
      <c r="D8364" s="52">
        <v>1.2386999999999999</v>
      </c>
      <c r="E8364" s="56">
        <v>-1E-4</v>
      </c>
      <c r="F8364" s="52">
        <v>1.2387999999999999</v>
      </c>
      <c r="G8364" s="52">
        <v>1.2387999999999999</v>
      </c>
    </row>
    <row r="8365" spans="1:7" x14ac:dyDescent="0.15">
      <c r="A8365" s="53">
        <v>164208</v>
      </c>
      <c r="B8365" s="10" t="s">
        <v>4583</v>
      </c>
      <c r="C8365" s="53">
        <v>1.1514</v>
      </c>
      <c r="D8365" s="53">
        <v>1.6749000000000001</v>
      </c>
      <c r="E8365" s="57">
        <v>-1E-4</v>
      </c>
      <c r="F8365" s="53">
        <v>1.1515</v>
      </c>
      <c r="G8365" s="53">
        <v>1.675</v>
      </c>
    </row>
    <row r="8366" spans="1:7" x14ac:dyDescent="0.15">
      <c r="A8366" s="52">
        <v>1533</v>
      </c>
      <c r="B8366" s="11" t="s">
        <v>1521</v>
      </c>
      <c r="C8366" s="52">
        <v>1.1325000000000001</v>
      </c>
      <c r="D8366" s="52">
        <v>1.1325000000000001</v>
      </c>
      <c r="E8366" s="56">
        <v>-1E-4</v>
      </c>
      <c r="F8366" s="52">
        <v>1.1326000000000001</v>
      </c>
      <c r="G8366" s="52">
        <v>1.1326000000000001</v>
      </c>
    </row>
    <row r="8367" spans="1:7" x14ac:dyDescent="0.15">
      <c r="A8367" s="53">
        <v>519985</v>
      </c>
      <c r="B8367" s="10" t="s">
        <v>4584</v>
      </c>
      <c r="C8367" s="53">
        <v>1.1252</v>
      </c>
      <c r="D8367" s="53">
        <v>1.3752</v>
      </c>
      <c r="E8367" s="57">
        <v>-1E-4</v>
      </c>
      <c r="F8367" s="53">
        <v>1.1253</v>
      </c>
      <c r="G8367" s="53">
        <v>1.3753</v>
      </c>
    </row>
    <row r="8368" spans="1:7" x14ac:dyDescent="0.15">
      <c r="A8368" s="52">
        <v>1191</v>
      </c>
      <c r="B8368" s="11" t="s">
        <v>4585</v>
      </c>
      <c r="C8368" s="52">
        <v>1.1171</v>
      </c>
      <c r="D8368" s="52">
        <v>1.1171</v>
      </c>
      <c r="E8368" s="56">
        <v>-1E-4</v>
      </c>
      <c r="F8368" s="52">
        <v>1.1172</v>
      </c>
      <c r="G8368" s="52">
        <v>1.1172</v>
      </c>
    </row>
    <row r="8369" spans="1:7" x14ac:dyDescent="0.15">
      <c r="A8369" s="53">
        <v>2220</v>
      </c>
      <c r="B8369" s="10" t="s">
        <v>1522</v>
      </c>
      <c r="C8369" s="53">
        <v>1.1103000000000001</v>
      </c>
      <c r="D8369" s="53">
        <v>1.1103000000000001</v>
      </c>
      <c r="E8369" s="57">
        <v>-1E-4</v>
      </c>
      <c r="F8369" s="53">
        <v>1.1104000000000001</v>
      </c>
      <c r="G8369" s="53">
        <v>1.1104000000000001</v>
      </c>
    </row>
    <row r="8370" spans="1:7" x14ac:dyDescent="0.15">
      <c r="A8370" s="52">
        <v>1405</v>
      </c>
      <c r="B8370" s="11" t="s">
        <v>4586</v>
      </c>
      <c r="C8370" s="52">
        <v>1.1069</v>
      </c>
      <c r="D8370" s="52">
        <v>1.1669</v>
      </c>
      <c r="E8370" s="56">
        <v>-1E-4</v>
      </c>
      <c r="F8370" s="52">
        <v>1.107</v>
      </c>
      <c r="G8370" s="52">
        <v>1.167</v>
      </c>
    </row>
    <row r="8371" spans="1:7" ht="31" x14ac:dyDescent="0.15">
      <c r="A8371" s="53">
        <v>167704</v>
      </c>
      <c r="B8371" s="10" t="s">
        <v>4587</v>
      </c>
      <c r="C8371" s="53">
        <v>1.1033999999999999</v>
      </c>
      <c r="D8371" s="53">
        <v>1.2050000000000001</v>
      </c>
      <c r="E8371" s="57">
        <v>-1E-4</v>
      </c>
      <c r="F8371" s="53">
        <v>1.1034999999999999</v>
      </c>
      <c r="G8371" s="53">
        <v>1.2051000000000001</v>
      </c>
    </row>
    <row r="8372" spans="1:7" x14ac:dyDescent="0.15">
      <c r="A8372" s="52">
        <v>4012</v>
      </c>
      <c r="B8372" s="11" t="s">
        <v>4588</v>
      </c>
      <c r="C8372" s="52">
        <v>1.0849</v>
      </c>
      <c r="D8372" s="52">
        <v>1.0849</v>
      </c>
      <c r="E8372" s="56">
        <v>-1E-4</v>
      </c>
      <c r="F8372" s="52">
        <v>1.085</v>
      </c>
      <c r="G8372" s="52">
        <v>1.085</v>
      </c>
    </row>
    <row r="8373" spans="1:7" x14ac:dyDescent="0.15">
      <c r="A8373" s="53">
        <v>4013</v>
      </c>
      <c r="B8373" s="10" t="s">
        <v>4589</v>
      </c>
      <c r="C8373" s="53">
        <v>1.0824</v>
      </c>
      <c r="D8373" s="53">
        <v>1.0824</v>
      </c>
      <c r="E8373" s="57">
        <v>-1E-4</v>
      </c>
      <c r="F8373" s="53">
        <v>1.0825</v>
      </c>
      <c r="G8373" s="53">
        <v>1.0825</v>
      </c>
    </row>
    <row r="8374" spans="1:7" x14ac:dyDescent="0.15">
      <c r="A8374" s="52">
        <v>338</v>
      </c>
      <c r="B8374" s="11" t="s">
        <v>1523</v>
      </c>
      <c r="C8374" s="52">
        <v>1.0784</v>
      </c>
      <c r="D8374" s="52">
        <v>1.2617</v>
      </c>
      <c r="E8374" s="56">
        <v>-1E-4</v>
      </c>
      <c r="F8374" s="52">
        <v>1.0785</v>
      </c>
      <c r="G8374" s="52">
        <v>1.2618</v>
      </c>
    </row>
    <row r="8375" spans="1:7" x14ac:dyDescent="0.15">
      <c r="A8375" s="53">
        <v>3667</v>
      </c>
      <c r="B8375" s="10" t="s">
        <v>1524</v>
      </c>
      <c r="C8375" s="53">
        <v>1.0757000000000001</v>
      </c>
      <c r="D8375" s="53">
        <v>1.0757000000000001</v>
      </c>
      <c r="E8375" s="57">
        <v>-1E-4</v>
      </c>
      <c r="F8375" s="53">
        <v>1.0758000000000001</v>
      </c>
      <c r="G8375" s="53">
        <v>1.0758000000000001</v>
      </c>
    </row>
    <row r="8376" spans="1:7" x14ac:dyDescent="0.15">
      <c r="A8376" s="52">
        <v>4442</v>
      </c>
      <c r="B8376" s="11" t="s">
        <v>4590</v>
      </c>
      <c r="C8376" s="52">
        <v>1.0736000000000001</v>
      </c>
      <c r="D8376" s="52">
        <v>1.0736000000000001</v>
      </c>
      <c r="E8376" s="56">
        <v>-1E-4</v>
      </c>
      <c r="F8376" s="52">
        <v>1.0737000000000001</v>
      </c>
      <c r="G8376" s="52">
        <v>1.0737000000000001</v>
      </c>
    </row>
    <row r="8377" spans="1:7" x14ac:dyDescent="0.15">
      <c r="A8377" s="53">
        <v>4455</v>
      </c>
      <c r="B8377" s="10" t="s">
        <v>4591</v>
      </c>
      <c r="C8377" s="53">
        <v>1.0734999999999999</v>
      </c>
      <c r="D8377" s="53">
        <v>1.0734999999999999</v>
      </c>
      <c r="E8377" s="57">
        <v>-1E-4</v>
      </c>
      <c r="F8377" s="53">
        <v>1.0736000000000001</v>
      </c>
      <c r="G8377" s="53">
        <v>1.0736000000000001</v>
      </c>
    </row>
    <row r="8378" spans="1:7" x14ac:dyDescent="0.15">
      <c r="A8378" s="52">
        <v>3251</v>
      </c>
      <c r="B8378" s="11" t="s">
        <v>4592</v>
      </c>
      <c r="C8378" s="52">
        <v>1.0671999999999999</v>
      </c>
      <c r="D8378" s="52">
        <v>1.0671999999999999</v>
      </c>
      <c r="E8378" s="56">
        <v>-1E-4</v>
      </c>
      <c r="F8378" s="52">
        <v>1.0672999999999999</v>
      </c>
      <c r="G8378" s="52">
        <v>1.0672999999999999</v>
      </c>
    </row>
    <row r="8379" spans="1:7" x14ac:dyDescent="0.15">
      <c r="A8379" s="53">
        <v>1406</v>
      </c>
      <c r="B8379" s="10" t="s">
        <v>4593</v>
      </c>
      <c r="C8379" s="53">
        <v>1.0658000000000001</v>
      </c>
      <c r="D8379" s="53">
        <v>1.1057999999999999</v>
      </c>
      <c r="E8379" s="57">
        <v>-1E-4</v>
      </c>
      <c r="F8379" s="53">
        <v>1.0659000000000001</v>
      </c>
      <c r="G8379" s="53">
        <v>1.1059000000000001</v>
      </c>
    </row>
    <row r="8380" spans="1:7" ht="31" x14ac:dyDescent="0.15">
      <c r="A8380" s="52">
        <v>160721</v>
      </c>
      <c r="B8380" s="11" t="s">
        <v>4594</v>
      </c>
      <c r="C8380" s="52">
        <v>1.0626</v>
      </c>
      <c r="D8380" s="52">
        <v>1.1665000000000001</v>
      </c>
      <c r="E8380" s="56">
        <v>-1E-4</v>
      </c>
      <c r="F8380" s="52">
        <v>1.0627</v>
      </c>
      <c r="G8380" s="52">
        <v>1.1666000000000001</v>
      </c>
    </row>
    <row r="8381" spans="1:7" x14ac:dyDescent="0.15">
      <c r="A8381" s="53">
        <v>3295</v>
      </c>
      <c r="B8381" s="10" t="s">
        <v>1525</v>
      </c>
      <c r="C8381" s="53">
        <v>1.0586</v>
      </c>
      <c r="D8381" s="53">
        <v>1.0586</v>
      </c>
      <c r="E8381" s="57">
        <v>-1E-4</v>
      </c>
      <c r="F8381" s="53">
        <v>1.0587</v>
      </c>
      <c r="G8381" s="53">
        <v>1.0587</v>
      </c>
    </row>
    <row r="8382" spans="1:7" x14ac:dyDescent="0.15">
      <c r="A8382" s="52">
        <v>3235</v>
      </c>
      <c r="B8382" s="11" t="s">
        <v>4595</v>
      </c>
      <c r="C8382" s="52">
        <v>1.0569999999999999</v>
      </c>
      <c r="D8382" s="52">
        <v>1.0569999999999999</v>
      </c>
      <c r="E8382" s="56">
        <v>-1E-4</v>
      </c>
      <c r="F8382" s="52">
        <v>1.0570999999999999</v>
      </c>
      <c r="G8382" s="52">
        <v>1.0570999999999999</v>
      </c>
    </row>
    <row r="8383" spans="1:7" x14ac:dyDescent="0.15">
      <c r="A8383" s="53">
        <v>3215</v>
      </c>
      <c r="B8383" s="10" t="s">
        <v>4596</v>
      </c>
      <c r="C8383" s="53">
        <v>1.0529999999999999</v>
      </c>
      <c r="D8383" s="53">
        <v>1.0529999999999999</v>
      </c>
      <c r="E8383" s="57">
        <v>-1E-4</v>
      </c>
      <c r="F8383" s="53">
        <v>1.0530999999999999</v>
      </c>
      <c r="G8383" s="53">
        <v>1.0530999999999999</v>
      </c>
    </row>
    <row r="8384" spans="1:7" x14ac:dyDescent="0.15">
      <c r="A8384" s="52">
        <v>240013</v>
      </c>
      <c r="B8384" s="11" t="s">
        <v>4597</v>
      </c>
      <c r="C8384" s="52">
        <v>1.0523</v>
      </c>
      <c r="D8384" s="52">
        <v>1.4322999999999999</v>
      </c>
      <c r="E8384" s="56">
        <v>-1E-4</v>
      </c>
      <c r="F8384" s="52">
        <v>1.0524</v>
      </c>
      <c r="G8384" s="52">
        <v>1.4323999999999999</v>
      </c>
    </row>
    <row r="8385" spans="1:7" x14ac:dyDescent="0.15">
      <c r="A8385" s="53">
        <v>3216</v>
      </c>
      <c r="B8385" s="10" t="s">
        <v>4598</v>
      </c>
      <c r="C8385" s="53">
        <v>1.0518000000000001</v>
      </c>
      <c r="D8385" s="53">
        <v>1.0518000000000001</v>
      </c>
      <c r="E8385" s="57">
        <v>-1E-4</v>
      </c>
      <c r="F8385" s="53">
        <v>1.0519000000000001</v>
      </c>
      <c r="G8385" s="53">
        <v>1.0519000000000001</v>
      </c>
    </row>
    <row r="8386" spans="1:7" x14ac:dyDescent="0.15">
      <c r="A8386" s="52">
        <v>3603</v>
      </c>
      <c r="B8386" s="11" t="s">
        <v>4599</v>
      </c>
      <c r="C8386" s="52">
        <v>1.0501</v>
      </c>
      <c r="D8386" s="52">
        <v>1.0871</v>
      </c>
      <c r="E8386" s="56">
        <v>-1E-4</v>
      </c>
      <c r="F8386" s="52">
        <v>1.0502</v>
      </c>
      <c r="G8386" s="52">
        <v>1.0871999999999999</v>
      </c>
    </row>
    <row r="8387" spans="1:7" x14ac:dyDescent="0.15">
      <c r="A8387" s="53">
        <v>3604</v>
      </c>
      <c r="B8387" s="10" t="s">
        <v>4600</v>
      </c>
      <c r="C8387" s="53">
        <v>1.0488999999999999</v>
      </c>
      <c r="D8387" s="53">
        <v>1.0849</v>
      </c>
      <c r="E8387" s="57">
        <v>-1E-4</v>
      </c>
      <c r="F8387" s="53">
        <v>1.0489999999999999</v>
      </c>
      <c r="G8387" s="53">
        <v>1.085</v>
      </c>
    </row>
    <row r="8388" spans="1:7" x14ac:dyDescent="0.15">
      <c r="A8388" s="52">
        <v>1686</v>
      </c>
      <c r="B8388" s="11" t="s">
        <v>4601</v>
      </c>
      <c r="C8388" s="52">
        <v>1.0475000000000001</v>
      </c>
      <c r="D8388" s="52">
        <v>1.1415</v>
      </c>
      <c r="E8388" s="56">
        <v>-1E-4</v>
      </c>
      <c r="F8388" s="52">
        <v>1.0476000000000001</v>
      </c>
      <c r="G8388" s="52">
        <v>1.1415999999999999</v>
      </c>
    </row>
    <row r="8389" spans="1:7" x14ac:dyDescent="0.15">
      <c r="A8389" s="53">
        <v>4220</v>
      </c>
      <c r="B8389" s="10" t="s">
        <v>4602</v>
      </c>
      <c r="C8389" s="53">
        <v>1.0468</v>
      </c>
      <c r="D8389" s="53">
        <v>1.3668</v>
      </c>
      <c r="E8389" s="57">
        <v>-1E-4</v>
      </c>
      <c r="F8389" s="53">
        <v>1.0468999999999999</v>
      </c>
      <c r="G8389" s="53">
        <v>1.3669</v>
      </c>
    </row>
    <row r="8390" spans="1:7" x14ac:dyDescent="0.15">
      <c r="A8390" s="52">
        <v>675051</v>
      </c>
      <c r="B8390" s="11" t="s">
        <v>4603</v>
      </c>
      <c r="C8390" s="52">
        <v>1.0414000000000001</v>
      </c>
      <c r="D8390" s="52">
        <v>1.0414000000000001</v>
      </c>
      <c r="E8390" s="56">
        <v>-1E-4</v>
      </c>
      <c r="F8390" s="52">
        <v>1.0415000000000001</v>
      </c>
      <c r="G8390" s="52">
        <v>1.0415000000000001</v>
      </c>
    </row>
    <row r="8391" spans="1:7" x14ac:dyDescent="0.15">
      <c r="A8391" s="53">
        <v>2809</v>
      </c>
      <c r="B8391" s="10" t="s">
        <v>1526</v>
      </c>
      <c r="C8391" s="53">
        <v>1.0407999999999999</v>
      </c>
      <c r="D8391" s="53">
        <v>1.0958000000000001</v>
      </c>
      <c r="E8391" s="57">
        <v>-1E-4</v>
      </c>
      <c r="F8391" s="53">
        <v>1.0408999999999999</v>
      </c>
      <c r="G8391" s="53">
        <v>1.0959000000000001</v>
      </c>
    </row>
    <row r="8392" spans="1:7" x14ac:dyDescent="0.15">
      <c r="A8392" s="52">
        <v>4595</v>
      </c>
      <c r="B8392" s="11" t="s">
        <v>1527</v>
      </c>
      <c r="C8392" s="52">
        <v>1.0388999999999999</v>
      </c>
      <c r="D8392" s="52">
        <v>1.0388999999999999</v>
      </c>
      <c r="E8392" s="56">
        <v>-1E-4</v>
      </c>
      <c r="F8392" s="52">
        <v>1.0389999999999999</v>
      </c>
      <c r="G8392" s="52">
        <v>1.0389999999999999</v>
      </c>
    </row>
    <row r="8393" spans="1:7" x14ac:dyDescent="0.15">
      <c r="A8393" s="53">
        <v>3762</v>
      </c>
      <c r="B8393" s="10" t="s">
        <v>4604</v>
      </c>
      <c r="C8393" s="53">
        <v>1.0369999999999999</v>
      </c>
      <c r="D8393" s="53">
        <v>1.0369999999999999</v>
      </c>
      <c r="E8393" s="57">
        <v>-1E-4</v>
      </c>
      <c r="F8393" s="53">
        <v>1.0370999999999999</v>
      </c>
      <c r="G8393" s="53">
        <v>1.0370999999999999</v>
      </c>
    </row>
    <row r="8394" spans="1:7" x14ac:dyDescent="0.15">
      <c r="A8394" s="52">
        <v>40045</v>
      </c>
      <c r="B8394" s="11" t="s">
        <v>1528</v>
      </c>
      <c r="C8394" s="52">
        <v>1.0331999999999999</v>
      </c>
      <c r="D8394" s="52">
        <v>1.3922000000000001</v>
      </c>
      <c r="E8394" s="56">
        <v>-1E-4</v>
      </c>
      <c r="F8394" s="52">
        <v>1.0333000000000001</v>
      </c>
      <c r="G8394" s="52">
        <v>1.3923000000000001</v>
      </c>
    </row>
    <row r="8395" spans="1:7" x14ac:dyDescent="0.15">
      <c r="A8395" s="53">
        <v>3763</v>
      </c>
      <c r="B8395" s="10" t="s">
        <v>4605</v>
      </c>
      <c r="C8395" s="53">
        <v>1.0325</v>
      </c>
      <c r="D8395" s="53">
        <v>1.0325</v>
      </c>
      <c r="E8395" s="57">
        <v>-1E-4</v>
      </c>
      <c r="F8395" s="53">
        <v>1.0326</v>
      </c>
      <c r="G8395" s="53">
        <v>1.0326</v>
      </c>
    </row>
    <row r="8396" spans="1:7" x14ac:dyDescent="0.15">
      <c r="A8396" s="52">
        <v>519783</v>
      </c>
      <c r="B8396" s="11" t="s">
        <v>4606</v>
      </c>
      <c r="C8396" s="52">
        <v>1.0314000000000001</v>
      </c>
      <c r="D8396" s="52">
        <v>1.0314000000000001</v>
      </c>
      <c r="E8396" s="56">
        <v>-1E-4</v>
      </c>
      <c r="F8396" s="52">
        <v>1.0315000000000001</v>
      </c>
      <c r="G8396" s="52">
        <v>1.0315000000000001</v>
      </c>
    </row>
    <row r="8397" spans="1:7" x14ac:dyDescent="0.15">
      <c r="A8397" s="53">
        <v>3671</v>
      </c>
      <c r="B8397" s="10" t="s">
        <v>1529</v>
      </c>
      <c r="C8397" s="53">
        <v>1.03</v>
      </c>
      <c r="D8397" s="53">
        <v>1.03</v>
      </c>
      <c r="E8397" s="57">
        <v>-1E-4</v>
      </c>
      <c r="F8397" s="53">
        <v>1.0301</v>
      </c>
      <c r="G8397" s="53">
        <v>1.0301</v>
      </c>
    </row>
    <row r="8398" spans="1:7" x14ac:dyDescent="0.15">
      <c r="A8398" s="52">
        <v>3372</v>
      </c>
      <c r="B8398" s="11" t="s">
        <v>4607</v>
      </c>
      <c r="C8398" s="52">
        <v>1.0277000000000001</v>
      </c>
      <c r="D8398" s="52">
        <v>1.0277000000000001</v>
      </c>
      <c r="E8398" s="56">
        <v>-1E-4</v>
      </c>
      <c r="F8398" s="52">
        <v>1.0278</v>
      </c>
      <c r="G8398" s="52">
        <v>1.0278</v>
      </c>
    </row>
    <row r="8399" spans="1:7" x14ac:dyDescent="0.15">
      <c r="A8399" s="53">
        <v>3014</v>
      </c>
      <c r="B8399" s="10" t="s">
        <v>4608</v>
      </c>
      <c r="C8399" s="53">
        <v>1.0264</v>
      </c>
      <c r="D8399" s="53">
        <v>1.0444</v>
      </c>
      <c r="E8399" s="57">
        <v>-1E-4</v>
      </c>
      <c r="F8399" s="53">
        <v>1.0265</v>
      </c>
      <c r="G8399" s="53">
        <v>1.0445</v>
      </c>
    </row>
    <row r="8400" spans="1:7" x14ac:dyDescent="0.15">
      <c r="A8400" s="52">
        <v>3522</v>
      </c>
      <c r="B8400" s="11" t="s">
        <v>4609</v>
      </c>
      <c r="C8400" s="52">
        <v>1.0253000000000001</v>
      </c>
      <c r="D8400" s="52">
        <v>1.0253000000000001</v>
      </c>
      <c r="E8400" s="56">
        <v>-1E-4</v>
      </c>
      <c r="F8400" s="52">
        <v>1.0254000000000001</v>
      </c>
      <c r="G8400" s="52">
        <v>1.0254000000000001</v>
      </c>
    </row>
    <row r="8401" spans="1:7" x14ac:dyDescent="0.15">
      <c r="A8401" s="53">
        <v>3778</v>
      </c>
      <c r="B8401" s="10" t="s">
        <v>4610</v>
      </c>
      <c r="C8401" s="53">
        <v>1.0187999999999999</v>
      </c>
      <c r="D8401" s="53">
        <v>1.0187999999999999</v>
      </c>
      <c r="E8401" s="57">
        <v>-1E-4</v>
      </c>
      <c r="F8401" s="53">
        <v>1.0188999999999999</v>
      </c>
      <c r="G8401" s="53">
        <v>1.0188999999999999</v>
      </c>
    </row>
    <row r="8402" spans="1:7" x14ac:dyDescent="0.15">
      <c r="A8402" s="52">
        <v>3301</v>
      </c>
      <c r="B8402" s="11" t="s">
        <v>4611</v>
      </c>
      <c r="C8402" s="52">
        <v>1.0167999999999999</v>
      </c>
      <c r="D8402" s="52">
        <v>1.0167999999999999</v>
      </c>
      <c r="E8402" s="56">
        <v>-1E-4</v>
      </c>
      <c r="F8402" s="52">
        <v>1.0168999999999999</v>
      </c>
      <c r="G8402" s="52">
        <v>1.0168999999999999</v>
      </c>
    </row>
    <row r="8403" spans="1:7" x14ac:dyDescent="0.15">
      <c r="A8403" s="53">
        <v>3290</v>
      </c>
      <c r="B8403" s="10" t="s">
        <v>1530</v>
      </c>
      <c r="C8403" s="53">
        <v>1.016</v>
      </c>
      <c r="D8403" s="53">
        <v>1.016</v>
      </c>
      <c r="E8403" s="57">
        <v>-1E-4</v>
      </c>
      <c r="F8403" s="53">
        <v>1.0161</v>
      </c>
      <c r="G8403" s="53">
        <v>1.0161</v>
      </c>
    </row>
    <row r="8404" spans="1:7" x14ac:dyDescent="0.15">
      <c r="A8404" s="52">
        <v>910</v>
      </c>
      <c r="B8404" s="11" t="s">
        <v>4612</v>
      </c>
      <c r="C8404" s="52">
        <v>1.0150999999999999</v>
      </c>
      <c r="D8404" s="52">
        <v>1.1163000000000001</v>
      </c>
      <c r="E8404" s="56">
        <v>-1E-4</v>
      </c>
      <c r="F8404" s="52">
        <v>1.0152000000000001</v>
      </c>
      <c r="G8404" s="52">
        <v>1.1164000000000001</v>
      </c>
    </row>
    <row r="8405" spans="1:7" x14ac:dyDescent="0.15">
      <c r="A8405" s="53">
        <v>4266</v>
      </c>
      <c r="B8405" s="10" t="s">
        <v>1531</v>
      </c>
      <c r="C8405" s="53">
        <v>1.0143</v>
      </c>
      <c r="D8405" s="53">
        <v>1.1032999999999999</v>
      </c>
      <c r="E8405" s="57">
        <v>-1E-4</v>
      </c>
      <c r="F8405" s="53">
        <v>1.0144</v>
      </c>
      <c r="G8405" s="53">
        <v>1.1033999999999999</v>
      </c>
    </row>
    <row r="8406" spans="1:7" x14ac:dyDescent="0.15">
      <c r="A8406" s="52">
        <v>3568</v>
      </c>
      <c r="B8406" s="11" t="s">
        <v>1532</v>
      </c>
      <c r="C8406" s="52">
        <v>1.0119</v>
      </c>
      <c r="D8406" s="52">
        <v>1.0119</v>
      </c>
      <c r="E8406" s="56">
        <v>-1E-4</v>
      </c>
      <c r="F8406" s="52">
        <v>1.012</v>
      </c>
      <c r="G8406" s="52">
        <v>1.012</v>
      </c>
    </row>
    <row r="8407" spans="1:7" x14ac:dyDescent="0.15">
      <c r="A8407" s="53">
        <v>3640</v>
      </c>
      <c r="B8407" s="10" t="s">
        <v>1533</v>
      </c>
      <c r="C8407" s="53">
        <v>1.0117</v>
      </c>
      <c r="D8407" s="53">
        <v>1.0206999999999999</v>
      </c>
      <c r="E8407" s="57">
        <v>-1E-4</v>
      </c>
      <c r="F8407" s="53">
        <v>1.0118</v>
      </c>
      <c r="G8407" s="53">
        <v>1.0207999999999999</v>
      </c>
    </row>
    <row r="8408" spans="1:7" x14ac:dyDescent="0.15">
      <c r="A8408" s="52">
        <v>3265</v>
      </c>
      <c r="B8408" s="11" t="s">
        <v>4613</v>
      </c>
      <c r="C8408" s="52">
        <v>1.0116000000000001</v>
      </c>
      <c r="D8408" s="52">
        <v>1.0116000000000001</v>
      </c>
      <c r="E8408" s="56">
        <v>-1E-4</v>
      </c>
      <c r="F8408" s="52">
        <v>1.0117</v>
      </c>
      <c r="G8408" s="52">
        <v>1.0117</v>
      </c>
    </row>
    <row r="8409" spans="1:7" x14ac:dyDescent="0.15">
      <c r="A8409" s="53">
        <v>3966</v>
      </c>
      <c r="B8409" s="10" t="s">
        <v>4614</v>
      </c>
      <c r="C8409" s="53">
        <v>1.0112000000000001</v>
      </c>
      <c r="D8409" s="53">
        <v>1.0842000000000001</v>
      </c>
      <c r="E8409" s="57">
        <v>-1E-4</v>
      </c>
      <c r="F8409" s="53">
        <v>1.0113000000000001</v>
      </c>
      <c r="G8409" s="53">
        <v>1.0843</v>
      </c>
    </row>
    <row r="8410" spans="1:7" x14ac:dyDescent="0.15">
      <c r="A8410" s="52">
        <v>4323</v>
      </c>
      <c r="B8410" s="11" t="s">
        <v>1534</v>
      </c>
      <c r="C8410" s="52">
        <v>1.0109999999999999</v>
      </c>
      <c r="D8410" s="52">
        <v>1.0109999999999999</v>
      </c>
      <c r="E8410" s="56">
        <v>-1E-4</v>
      </c>
      <c r="F8410" s="52">
        <v>1.0111000000000001</v>
      </c>
      <c r="G8410" s="52">
        <v>1.0111000000000001</v>
      </c>
    </row>
    <row r="8411" spans="1:7" x14ac:dyDescent="0.15">
      <c r="A8411" s="53">
        <v>3156</v>
      </c>
      <c r="B8411" s="10" t="s">
        <v>4615</v>
      </c>
      <c r="C8411" s="53">
        <v>1.0105999999999999</v>
      </c>
      <c r="D8411" s="53">
        <v>1.0105999999999999</v>
      </c>
      <c r="E8411" s="57">
        <v>-1E-4</v>
      </c>
      <c r="F8411" s="53">
        <v>1.0106999999999999</v>
      </c>
      <c r="G8411" s="53">
        <v>1.0106999999999999</v>
      </c>
    </row>
    <row r="8412" spans="1:7" x14ac:dyDescent="0.15">
      <c r="A8412" s="52">
        <v>3454</v>
      </c>
      <c r="B8412" s="11" t="s">
        <v>4616</v>
      </c>
      <c r="C8412" s="52">
        <v>1.0096000000000001</v>
      </c>
      <c r="D8412" s="52">
        <v>1.0096000000000001</v>
      </c>
      <c r="E8412" s="56">
        <v>-1E-4</v>
      </c>
      <c r="F8412" s="52">
        <v>1.0097</v>
      </c>
      <c r="G8412" s="52">
        <v>1.0097</v>
      </c>
    </row>
    <row r="8413" spans="1:7" x14ac:dyDescent="0.15">
      <c r="A8413" s="53">
        <v>3716</v>
      </c>
      <c r="B8413" s="10" t="s">
        <v>1535</v>
      </c>
      <c r="C8413" s="53">
        <v>1.0089999999999999</v>
      </c>
      <c r="D8413" s="53">
        <v>1.0089999999999999</v>
      </c>
      <c r="E8413" s="57">
        <v>-1E-4</v>
      </c>
      <c r="F8413" s="53">
        <v>1.0091000000000001</v>
      </c>
      <c r="G8413" s="53">
        <v>1.0091000000000001</v>
      </c>
    </row>
    <row r="8414" spans="1:7" x14ac:dyDescent="0.15">
      <c r="A8414" s="52">
        <v>3157</v>
      </c>
      <c r="B8414" s="11" t="s">
        <v>4617</v>
      </c>
      <c r="C8414" s="52">
        <v>1.0082</v>
      </c>
      <c r="D8414" s="52">
        <v>1.0082</v>
      </c>
      <c r="E8414" s="56">
        <v>-1E-4</v>
      </c>
      <c r="F8414" s="52">
        <v>1.0083</v>
      </c>
      <c r="G8414" s="52">
        <v>1.0083</v>
      </c>
    </row>
    <row r="8415" spans="1:7" x14ac:dyDescent="0.15">
      <c r="A8415" s="53">
        <v>675053</v>
      </c>
      <c r="B8415" s="10" t="s">
        <v>4618</v>
      </c>
      <c r="C8415" s="53">
        <v>1.0077</v>
      </c>
      <c r="D8415" s="53">
        <v>1.0389999999999999</v>
      </c>
      <c r="E8415" s="57">
        <v>-1E-4</v>
      </c>
      <c r="F8415" s="53">
        <v>1.0078</v>
      </c>
      <c r="G8415" s="53">
        <v>1.0390999999999999</v>
      </c>
    </row>
    <row r="8416" spans="1:7" x14ac:dyDescent="0.15">
      <c r="A8416" s="52">
        <v>4601</v>
      </c>
      <c r="B8416" s="11" t="s">
        <v>1536</v>
      </c>
      <c r="C8416" s="52">
        <v>1.0068999999999999</v>
      </c>
      <c r="D8416" s="52">
        <v>1.0068999999999999</v>
      </c>
      <c r="E8416" s="56">
        <v>-1E-4</v>
      </c>
      <c r="F8416" s="52">
        <v>1.0069999999999999</v>
      </c>
      <c r="G8416" s="52">
        <v>1.0069999999999999</v>
      </c>
    </row>
    <row r="8417" spans="1:7" x14ac:dyDescent="0.15">
      <c r="A8417" s="53">
        <v>3576</v>
      </c>
      <c r="B8417" s="10" t="s">
        <v>4619</v>
      </c>
      <c r="C8417" s="53">
        <v>1.0061</v>
      </c>
      <c r="D8417" s="53">
        <v>1.0162</v>
      </c>
      <c r="E8417" s="57">
        <v>-1E-4</v>
      </c>
      <c r="F8417" s="53">
        <v>1.0062</v>
      </c>
      <c r="G8417" s="53">
        <v>1.0163</v>
      </c>
    </row>
    <row r="8418" spans="1:7" x14ac:dyDescent="0.15">
      <c r="A8418" s="52">
        <v>3266</v>
      </c>
      <c r="B8418" s="11" t="s">
        <v>4620</v>
      </c>
      <c r="C8418" s="52">
        <v>1.006</v>
      </c>
      <c r="D8418" s="52">
        <v>1.006</v>
      </c>
      <c r="E8418" s="56">
        <v>-1E-4</v>
      </c>
      <c r="F8418" s="52">
        <v>1.0061</v>
      </c>
      <c r="G8418" s="52">
        <v>1.0061</v>
      </c>
    </row>
    <row r="8419" spans="1:7" x14ac:dyDescent="0.15">
      <c r="A8419" s="53">
        <v>428</v>
      </c>
      <c r="B8419" s="10" t="s">
        <v>1537</v>
      </c>
      <c r="C8419" s="53">
        <v>1.0048999999999999</v>
      </c>
      <c r="D8419" s="53">
        <v>0</v>
      </c>
      <c r="E8419" s="57">
        <v>-1E-4</v>
      </c>
      <c r="F8419" s="53">
        <v>1.0049999999999999</v>
      </c>
      <c r="G8419" s="53">
        <v>0</v>
      </c>
    </row>
    <row r="8420" spans="1:7" x14ac:dyDescent="0.15">
      <c r="A8420" s="52">
        <v>4045</v>
      </c>
      <c r="B8420" s="11" t="s">
        <v>1538</v>
      </c>
      <c r="C8420" s="52">
        <v>1.0044</v>
      </c>
      <c r="D8420" s="52">
        <v>1.0371999999999999</v>
      </c>
      <c r="E8420" s="56">
        <v>-1E-4</v>
      </c>
      <c r="F8420" s="52">
        <v>1.0044999999999999</v>
      </c>
      <c r="G8420" s="52">
        <v>1.0373000000000001</v>
      </c>
    </row>
    <row r="8421" spans="1:7" x14ac:dyDescent="0.15">
      <c r="A8421" s="53">
        <v>5262</v>
      </c>
      <c r="B8421" s="10" t="s">
        <v>4621</v>
      </c>
      <c r="C8421" s="53">
        <v>1.0044</v>
      </c>
      <c r="D8421" s="53">
        <v>1.0044</v>
      </c>
      <c r="E8421" s="57">
        <v>-1E-4</v>
      </c>
      <c r="F8421" s="53">
        <v>1.0044999999999999</v>
      </c>
      <c r="G8421" s="53">
        <v>1.0044999999999999</v>
      </c>
    </row>
    <row r="8422" spans="1:7" x14ac:dyDescent="0.15">
      <c r="A8422" s="52">
        <v>5121</v>
      </c>
      <c r="B8422" s="11" t="s">
        <v>1539</v>
      </c>
      <c r="C8422" s="52">
        <v>1.0044</v>
      </c>
      <c r="D8422" s="52">
        <v>1.0044</v>
      </c>
      <c r="E8422" s="56">
        <v>-1E-4</v>
      </c>
      <c r="F8422" s="52">
        <v>1.0044999999999999</v>
      </c>
      <c r="G8422" s="52">
        <v>1.0044999999999999</v>
      </c>
    </row>
    <row r="8423" spans="1:7" x14ac:dyDescent="0.15">
      <c r="A8423" s="53">
        <v>4988</v>
      </c>
      <c r="B8423" s="10" t="s">
        <v>4622</v>
      </c>
      <c r="C8423" s="53">
        <v>1.0043</v>
      </c>
      <c r="D8423" s="53">
        <v>1.0043</v>
      </c>
      <c r="E8423" s="57">
        <v>-1E-4</v>
      </c>
      <c r="F8423" s="53">
        <v>1.0044</v>
      </c>
      <c r="G8423" s="53">
        <v>1.0044</v>
      </c>
    </row>
    <row r="8424" spans="1:7" x14ac:dyDescent="0.15">
      <c r="A8424" s="52">
        <v>4989</v>
      </c>
      <c r="B8424" s="11" t="s">
        <v>4623</v>
      </c>
      <c r="C8424" s="52">
        <v>1.0037</v>
      </c>
      <c r="D8424" s="52">
        <v>1.0037</v>
      </c>
      <c r="E8424" s="56">
        <v>-1E-4</v>
      </c>
      <c r="F8424" s="52">
        <v>1.0038</v>
      </c>
      <c r="G8424" s="52">
        <v>1.0038</v>
      </c>
    </row>
    <row r="8425" spans="1:7" x14ac:dyDescent="0.15">
      <c r="A8425" s="53">
        <v>3929</v>
      </c>
      <c r="B8425" s="10" t="s">
        <v>4624</v>
      </c>
      <c r="C8425" s="53">
        <v>1.0037</v>
      </c>
      <c r="D8425" s="53">
        <v>1.0157</v>
      </c>
      <c r="E8425" s="57">
        <v>-1E-4</v>
      </c>
      <c r="F8425" s="53">
        <v>1.0038</v>
      </c>
      <c r="G8425" s="53">
        <v>1.0158</v>
      </c>
    </row>
    <row r="8426" spans="1:7" x14ac:dyDescent="0.15">
      <c r="A8426" s="52">
        <v>3930</v>
      </c>
      <c r="B8426" s="11" t="s">
        <v>4625</v>
      </c>
      <c r="C8426" s="52">
        <v>1.0035000000000001</v>
      </c>
      <c r="D8426" s="52">
        <v>1.0155000000000001</v>
      </c>
      <c r="E8426" s="56">
        <v>-1E-4</v>
      </c>
      <c r="F8426" s="52">
        <v>1.0036</v>
      </c>
      <c r="G8426" s="52">
        <v>1.0156000000000001</v>
      </c>
    </row>
    <row r="8427" spans="1:7" x14ac:dyDescent="0.15">
      <c r="A8427" s="53">
        <v>3976</v>
      </c>
      <c r="B8427" s="10" t="s">
        <v>4626</v>
      </c>
      <c r="C8427" s="53">
        <v>1.0028999999999999</v>
      </c>
      <c r="D8427" s="53">
        <v>1.0028999999999999</v>
      </c>
      <c r="E8427" s="57">
        <v>-1E-4</v>
      </c>
      <c r="F8427" s="53">
        <v>1.0029999999999999</v>
      </c>
      <c r="G8427" s="53">
        <v>1.0029999999999999</v>
      </c>
    </row>
    <row r="8428" spans="1:7" x14ac:dyDescent="0.15">
      <c r="A8428" s="52">
        <v>519972</v>
      </c>
      <c r="B8428" s="11" t="s">
        <v>4627</v>
      </c>
      <c r="C8428" s="52">
        <v>1.0016</v>
      </c>
      <c r="D8428" s="52">
        <v>1.3064</v>
      </c>
      <c r="E8428" s="56">
        <v>-1E-4</v>
      </c>
      <c r="F8428" s="52">
        <v>1.0017</v>
      </c>
      <c r="G8428" s="52">
        <v>1.3065</v>
      </c>
    </row>
    <row r="8429" spans="1:7" x14ac:dyDescent="0.15">
      <c r="A8429" s="53">
        <v>3977</v>
      </c>
      <c r="B8429" s="10" t="s">
        <v>4628</v>
      </c>
      <c r="C8429" s="53">
        <v>1.0004999999999999</v>
      </c>
      <c r="D8429" s="53">
        <v>1.0004999999999999</v>
      </c>
      <c r="E8429" s="57">
        <v>-1E-4</v>
      </c>
      <c r="F8429" s="53">
        <v>1.0005999999999999</v>
      </c>
      <c r="G8429" s="53">
        <v>1.0005999999999999</v>
      </c>
    </row>
    <row r="8430" spans="1:7" x14ac:dyDescent="0.15">
      <c r="A8430" s="52">
        <v>165532</v>
      </c>
      <c r="B8430" s="11" t="s">
        <v>4629</v>
      </c>
      <c r="C8430" s="52">
        <v>0.99909999999999999</v>
      </c>
      <c r="D8430" s="52">
        <v>0.997</v>
      </c>
      <c r="E8430" s="56">
        <v>-1E-4</v>
      </c>
      <c r="F8430" s="52">
        <v>0.99919999999999998</v>
      </c>
      <c r="G8430" s="52">
        <v>0.99709999999999999</v>
      </c>
    </row>
    <row r="8431" spans="1:7" x14ac:dyDescent="0.15">
      <c r="A8431" s="53">
        <v>3705</v>
      </c>
      <c r="B8431" s="10" t="s">
        <v>1540</v>
      </c>
      <c r="C8431" s="53">
        <v>0.998</v>
      </c>
      <c r="D8431" s="53">
        <v>1.0132000000000001</v>
      </c>
      <c r="E8431" s="57">
        <v>-1E-4</v>
      </c>
      <c r="F8431" s="53">
        <v>0.99809999999999999</v>
      </c>
      <c r="G8431" s="53">
        <v>1.0133000000000001</v>
      </c>
    </row>
    <row r="8432" spans="1:7" x14ac:dyDescent="0.15">
      <c r="A8432" s="52">
        <v>3455</v>
      </c>
      <c r="B8432" s="11" t="s">
        <v>4630</v>
      </c>
      <c r="C8432" s="52">
        <v>0.99580000000000002</v>
      </c>
      <c r="D8432" s="52">
        <v>0.99580000000000002</v>
      </c>
      <c r="E8432" s="56">
        <v>-1E-4</v>
      </c>
      <c r="F8432" s="52">
        <v>0.99590000000000001</v>
      </c>
      <c r="G8432" s="52">
        <v>0.99590000000000001</v>
      </c>
    </row>
    <row r="8433" spans="1:7" x14ac:dyDescent="0.15">
      <c r="A8433" s="53">
        <v>3121</v>
      </c>
      <c r="B8433" s="10" t="s">
        <v>4631</v>
      </c>
      <c r="C8433" s="53">
        <v>0.99029999999999996</v>
      </c>
      <c r="D8433" s="53">
        <v>0.99029999999999996</v>
      </c>
      <c r="E8433" s="57">
        <v>-1E-4</v>
      </c>
      <c r="F8433" s="53">
        <v>0.99039999999999995</v>
      </c>
      <c r="G8433" s="53">
        <v>0.99039999999999995</v>
      </c>
    </row>
    <row r="8434" spans="1:7" x14ac:dyDescent="0.15">
      <c r="A8434" s="52">
        <v>3342</v>
      </c>
      <c r="B8434" s="11" t="s">
        <v>4632</v>
      </c>
      <c r="C8434" s="52">
        <v>0.96899999999999997</v>
      </c>
      <c r="D8434" s="52">
        <v>0.96899999999999997</v>
      </c>
      <c r="E8434" s="56">
        <v>-1E-4</v>
      </c>
      <c r="F8434" s="52">
        <v>0.96909999999999996</v>
      </c>
      <c r="G8434" s="52">
        <v>0.96909999999999996</v>
      </c>
    </row>
    <row r="8435" spans="1:7" x14ac:dyDescent="0.15">
      <c r="A8435" s="53">
        <v>3643</v>
      </c>
      <c r="B8435" s="10" t="s">
        <v>4633</v>
      </c>
      <c r="C8435" s="53">
        <v>0.96579999999999999</v>
      </c>
      <c r="D8435" s="53">
        <v>0.96579999999999999</v>
      </c>
      <c r="E8435" s="57">
        <v>-1E-4</v>
      </c>
      <c r="F8435" s="53">
        <v>0.96589999999999998</v>
      </c>
      <c r="G8435" s="53">
        <v>0.96589999999999998</v>
      </c>
    </row>
    <row r="8436" spans="1:7" x14ac:dyDescent="0.15">
      <c r="A8436" s="52">
        <v>3656</v>
      </c>
      <c r="B8436" s="11" t="s">
        <v>4634</v>
      </c>
      <c r="C8436" s="52">
        <v>0.96189999999999998</v>
      </c>
      <c r="D8436" s="52">
        <v>0.96189999999999998</v>
      </c>
      <c r="E8436" s="56">
        <v>-1E-4</v>
      </c>
      <c r="F8436" s="52">
        <v>0.96199999999999997</v>
      </c>
      <c r="G8436" s="52">
        <v>0.96199999999999997</v>
      </c>
    </row>
    <row r="8437" spans="1:7" x14ac:dyDescent="0.15">
      <c r="A8437" s="53">
        <v>162209</v>
      </c>
      <c r="B8437" s="10" t="s">
        <v>1541</v>
      </c>
      <c r="C8437" s="53">
        <v>0.89349999999999996</v>
      </c>
      <c r="D8437" s="53">
        <v>0.89349999999999996</v>
      </c>
      <c r="E8437" s="57">
        <v>-1E-4</v>
      </c>
      <c r="F8437" s="53">
        <v>0.89359999999999995</v>
      </c>
      <c r="G8437" s="53">
        <v>0.89359999999999995</v>
      </c>
    </row>
    <row r="8438" spans="1:7" x14ac:dyDescent="0.15">
      <c r="A8438" s="52">
        <v>202202</v>
      </c>
      <c r="B8438" s="11" t="s">
        <v>1542</v>
      </c>
      <c r="C8438" s="52">
        <v>3.4904999999999999</v>
      </c>
      <c r="D8438" s="52">
        <v>4.2294999999999998</v>
      </c>
      <c r="E8438" s="56">
        <v>-1E-4</v>
      </c>
      <c r="F8438" s="52">
        <v>3.4910000000000001</v>
      </c>
      <c r="G8438" s="52">
        <v>4.2300000000000004</v>
      </c>
    </row>
    <row r="8439" spans="1:7" x14ac:dyDescent="0.15">
      <c r="A8439" s="53">
        <v>163003</v>
      </c>
      <c r="B8439" s="10" t="s">
        <v>4635</v>
      </c>
      <c r="C8439" s="53">
        <v>0.62609999999999999</v>
      </c>
      <c r="D8439" s="53">
        <v>1.0261</v>
      </c>
      <c r="E8439" s="57">
        <v>-2.0000000000000001E-4</v>
      </c>
      <c r="F8439" s="53">
        <v>0.62619999999999998</v>
      </c>
      <c r="G8439" s="53">
        <v>1.0262</v>
      </c>
    </row>
    <row r="8440" spans="1:7" x14ac:dyDescent="0.15">
      <c r="A8440" s="52">
        <v>110007</v>
      </c>
      <c r="B8440" s="11" t="s">
        <v>4636</v>
      </c>
      <c r="C8440" s="52">
        <v>1.2359</v>
      </c>
      <c r="D8440" s="52">
        <v>2.0114999999999998</v>
      </c>
      <c r="E8440" s="56">
        <v>-2.0000000000000001E-4</v>
      </c>
      <c r="F8440" s="52">
        <v>1.2361</v>
      </c>
      <c r="G8440" s="52">
        <v>2.0106999999999999</v>
      </c>
    </row>
    <row r="8441" spans="1:7" ht="31" x14ac:dyDescent="0.15">
      <c r="A8441" s="53">
        <v>161120</v>
      </c>
      <c r="B8441" s="10" t="s">
        <v>4637</v>
      </c>
      <c r="C8441" s="53">
        <v>1.2221</v>
      </c>
      <c r="D8441" s="53">
        <v>1.2221</v>
      </c>
      <c r="E8441" s="57">
        <v>-2.0000000000000001E-4</v>
      </c>
      <c r="F8441" s="53">
        <v>1.2222999999999999</v>
      </c>
      <c r="G8441" s="53">
        <v>1.2222999999999999</v>
      </c>
    </row>
    <row r="8442" spans="1:7" x14ac:dyDescent="0.15">
      <c r="A8442" s="52">
        <v>1067</v>
      </c>
      <c r="B8442" s="11" t="s">
        <v>4638</v>
      </c>
      <c r="C8442" s="52">
        <v>1.2051000000000001</v>
      </c>
      <c r="D8442" s="52">
        <v>1.2051000000000001</v>
      </c>
      <c r="E8442" s="56">
        <v>-2.0000000000000001E-4</v>
      </c>
      <c r="F8442" s="52">
        <v>1.2053</v>
      </c>
      <c r="G8442" s="52">
        <v>1.2053</v>
      </c>
    </row>
    <row r="8443" spans="1:7" x14ac:dyDescent="0.15">
      <c r="A8443" s="53">
        <v>2695</v>
      </c>
      <c r="B8443" s="10" t="s">
        <v>4639</v>
      </c>
      <c r="C8443" s="53">
        <v>1.1318999999999999</v>
      </c>
      <c r="D8443" s="53">
        <v>1.1318999999999999</v>
      </c>
      <c r="E8443" s="57">
        <v>-2.0000000000000001E-4</v>
      </c>
      <c r="F8443" s="53">
        <v>1.1321000000000001</v>
      </c>
      <c r="G8443" s="53">
        <v>1.1321000000000001</v>
      </c>
    </row>
    <row r="8444" spans="1:7" x14ac:dyDescent="0.15">
      <c r="A8444" s="52">
        <v>519674</v>
      </c>
      <c r="B8444" s="11" t="s">
        <v>1543</v>
      </c>
      <c r="C8444" s="52">
        <v>2.8111000000000002</v>
      </c>
      <c r="D8444" s="52">
        <v>2.8111000000000002</v>
      </c>
      <c r="E8444" s="56">
        <v>-2.0000000000000001E-4</v>
      </c>
      <c r="F8444" s="52">
        <v>2.8115999999999999</v>
      </c>
      <c r="G8444" s="52">
        <v>2.8115999999999999</v>
      </c>
    </row>
    <row r="8445" spans="1:7" x14ac:dyDescent="0.15">
      <c r="A8445" s="53">
        <v>2696</v>
      </c>
      <c r="B8445" s="10" t="s">
        <v>4640</v>
      </c>
      <c r="C8445" s="53">
        <v>1.1208</v>
      </c>
      <c r="D8445" s="53">
        <v>1.1208</v>
      </c>
      <c r="E8445" s="57">
        <v>-2.0000000000000001E-4</v>
      </c>
      <c r="F8445" s="53">
        <v>1.121</v>
      </c>
      <c r="G8445" s="53">
        <v>1.121</v>
      </c>
    </row>
    <row r="8446" spans="1:7" x14ac:dyDescent="0.15">
      <c r="A8446" s="52">
        <v>2943</v>
      </c>
      <c r="B8446" s="11" t="s">
        <v>1544</v>
      </c>
      <c r="C8446" s="52">
        <v>1.117</v>
      </c>
      <c r="D8446" s="52">
        <v>1.117</v>
      </c>
      <c r="E8446" s="56">
        <v>-2.0000000000000001E-4</v>
      </c>
      <c r="F8446" s="52">
        <v>1.1172</v>
      </c>
      <c r="G8446" s="52">
        <v>1.1172</v>
      </c>
    </row>
    <row r="8447" spans="1:7" x14ac:dyDescent="0.15">
      <c r="A8447" s="53">
        <v>3702</v>
      </c>
      <c r="B8447" s="10" t="s">
        <v>1545</v>
      </c>
      <c r="C8447" s="53">
        <v>1.1073</v>
      </c>
      <c r="D8447" s="53">
        <v>1.1073</v>
      </c>
      <c r="E8447" s="57">
        <v>-2.0000000000000001E-4</v>
      </c>
      <c r="F8447" s="53">
        <v>1.1074999999999999</v>
      </c>
      <c r="G8447" s="53">
        <v>1.1074999999999999</v>
      </c>
    </row>
    <row r="8448" spans="1:7" x14ac:dyDescent="0.15">
      <c r="A8448" s="52">
        <v>3799</v>
      </c>
      <c r="B8448" s="11" t="s">
        <v>4641</v>
      </c>
      <c r="C8448" s="52">
        <v>1.099</v>
      </c>
      <c r="D8448" s="52">
        <v>1.099</v>
      </c>
      <c r="E8448" s="56">
        <v>-2.0000000000000001E-4</v>
      </c>
      <c r="F8448" s="52">
        <v>1.0992</v>
      </c>
      <c r="G8448" s="52">
        <v>1.0992</v>
      </c>
    </row>
    <row r="8449" spans="1:7" x14ac:dyDescent="0.15">
      <c r="A8449" s="53">
        <v>4604</v>
      </c>
      <c r="B8449" s="10" t="s">
        <v>4642</v>
      </c>
      <c r="C8449" s="53">
        <v>1.0943000000000001</v>
      </c>
      <c r="D8449" s="53">
        <v>1.0943000000000001</v>
      </c>
      <c r="E8449" s="57">
        <v>-2.0000000000000001E-4</v>
      </c>
      <c r="F8449" s="53">
        <v>1.0945</v>
      </c>
      <c r="G8449" s="53">
        <v>1.0945</v>
      </c>
    </row>
    <row r="8450" spans="1:7" x14ac:dyDescent="0.15">
      <c r="A8450" s="52">
        <v>4605</v>
      </c>
      <c r="B8450" s="11" t="s">
        <v>4643</v>
      </c>
      <c r="C8450" s="52">
        <v>1.0942000000000001</v>
      </c>
      <c r="D8450" s="52">
        <v>1.0942000000000001</v>
      </c>
      <c r="E8450" s="56">
        <v>-2.0000000000000001E-4</v>
      </c>
      <c r="F8450" s="52">
        <v>1.0944</v>
      </c>
      <c r="G8450" s="52">
        <v>1.0944</v>
      </c>
    </row>
    <row r="8451" spans="1:7" x14ac:dyDescent="0.15">
      <c r="A8451" s="53">
        <v>1380</v>
      </c>
      <c r="B8451" s="10" t="s">
        <v>4644</v>
      </c>
      <c r="C8451" s="53">
        <v>1.6409</v>
      </c>
      <c r="D8451" s="53">
        <v>1.6409</v>
      </c>
      <c r="E8451" s="57">
        <v>-2.0000000000000001E-4</v>
      </c>
      <c r="F8451" s="53">
        <v>1.6412</v>
      </c>
      <c r="G8451" s="53">
        <v>1.6412</v>
      </c>
    </row>
    <row r="8452" spans="1:7" x14ac:dyDescent="0.15">
      <c r="A8452" s="52">
        <v>3800</v>
      </c>
      <c r="B8452" s="11" t="s">
        <v>4645</v>
      </c>
      <c r="C8452" s="52">
        <v>1.0903</v>
      </c>
      <c r="D8452" s="52">
        <v>1.0903</v>
      </c>
      <c r="E8452" s="56">
        <v>-2.0000000000000001E-4</v>
      </c>
      <c r="F8452" s="52">
        <v>1.0905</v>
      </c>
      <c r="G8452" s="52">
        <v>1.0905</v>
      </c>
    </row>
    <row r="8453" spans="1:7" x14ac:dyDescent="0.15">
      <c r="A8453" s="53">
        <v>4113</v>
      </c>
      <c r="B8453" s="10" t="s">
        <v>4646</v>
      </c>
      <c r="C8453" s="53">
        <v>1.0797000000000001</v>
      </c>
      <c r="D8453" s="53">
        <v>1.0797000000000001</v>
      </c>
      <c r="E8453" s="57">
        <v>-2.0000000000000001E-4</v>
      </c>
      <c r="F8453" s="53">
        <v>1.0799000000000001</v>
      </c>
      <c r="G8453" s="53">
        <v>1.0799000000000001</v>
      </c>
    </row>
    <row r="8454" spans="1:7" x14ac:dyDescent="0.15">
      <c r="A8454" s="52">
        <v>4114</v>
      </c>
      <c r="B8454" s="11" t="s">
        <v>4647</v>
      </c>
      <c r="C8454" s="52">
        <v>1.0772999999999999</v>
      </c>
      <c r="D8454" s="52">
        <v>1.0772999999999999</v>
      </c>
      <c r="E8454" s="56">
        <v>-2.0000000000000001E-4</v>
      </c>
      <c r="F8454" s="52">
        <v>1.0774999999999999</v>
      </c>
      <c r="G8454" s="52">
        <v>1.0774999999999999</v>
      </c>
    </row>
    <row r="8455" spans="1:7" ht="31" x14ac:dyDescent="0.15">
      <c r="A8455" s="53">
        <v>1907</v>
      </c>
      <c r="B8455" s="10" t="s">
        <v>4648</v>
      </c>
      <c r="C8455" s="53">
        <v>1.0770999999999999</v>
      </c>
      <c r="D8455" s="53">
        <v>1.0770999999999999</v>
      </c>
      <c r="E8455" s="57">
        <v>-2.0000000000000001E-4</v>
      </c>
      <c r="F8455" s="53">
        <v>1.0772999999999999</v>
      </c>
      <c r="G8455" s="53">
        <v>1.0772999999999999</v>
      </c>
    </row>
    <row r="8456" spans="1:7" x14ac:dyDescent="0.15">
      <c r="A8456" s="52">
        <v>3610</v>
      </c>
      <c r="B8456" s="11" t="s">
        <v>4649</v>
      </c>
      <c r="C8456" s="52">
        <v>1.0684</v>
      </c>
      <c r="D8456" s="52">
        <v>1.0684</v>
      </c>
      <c r="E8456" s="56">
        <v>-2.0000000000000001E-4</v>
      </c>
      <c r="F8456" s="52">
        <v>1.0686</v>
      </c>
      <c r="G8456" s="52">
        <v>1.0686</v>
      </c>
    </row>
    <row r="8457" spans="1:7" x14ac:dyDescent="0.15">
      <c r="A8457" s="53">
        <v>4361</v>
      </c>
      <c r="B8457" s="10" t="s">
        <v>4650</v>
      </c>
      <c r="C8457" s="53">
        <v>1.0681</v>
      </c>
      <c r="D8457" s="53">
        <v>1.0681</v>
      </c>
      <c r="E8457" s="57">
        <v>-2.0000000000000001E-4</v>
      </c>
      <c r="F8457" s="53">
        <v>1.0683</v>
      </c>
      <c r="G8457" s="53">
        <v>1.0683</v>
      </c>
    </row>
    <row r="8458" spans="1:7" x14ac:dyDescent="0.15">
      <c r="A8458" s="52">
        <v>3367</v>
      </c>
      <c r="B8458" s="11" t="s">
        <v>4651</v>
      </c>
      <c r="C8458" s="52">
        <v>1.0677000000000001</v>
      </c>
      <c r="D8458" s="52">
        <v>1.0677000000000001</v>
      </c>
      <c r="E8458" s="56">
        <v>-2.0000000000000001E-4</v>
      </c>
      <c r="F8458" s="52">
        <v>1.0679000000000001</v>
      </c>
      <c r="G8458" s="52">
        <v>1.0679000000000001</v>
      </c>
    </row>
    <row r="8459" spans="1:7" x14ac:dyDescent="0.15">
      <c r="A8459" s="53">
        <v>3611</v>
      </c>
      <c r="B8459" s="10" t="s">
        <v>4652</v>
      </c>
      <c r="C8459" s="53">
        <v>1.0633999999999999</v>
      </c>
      <c r="D8459" s="53">
        <v>1.0633999999999999</v>
      </c>
      <c r="E8459" s="57">
        <v>-2.0000000000000001E-4</v>
      </c>
      <c r="F8459" s="53">
        <v>1.0636000000000001</v>
      </c>
      <c r="G8459" s="53">
        <v>1.0636000000000001</v>
      </c>
    </row>
    <row r="8460" spans="1:7" x14ac:dyDescent="0.15">
      <c r="A8460" s="52">
        <v>3147</v>
      </c>
      <c r="B8460" s="11" t="s">
        <v>1546</v>
      </c>
      <c r="C8460" s="52">
        <v>1.0629</v>
      </c>
      <c r="D8460" s="52">
        <v>1.0629</v>
      </c>
      <c r="E8460" s="56">
        <v>-2.0000000000000001E-4</v>
      </c>
      <c r="F8460" s="52">
        <v>1.0630999999999999</v>
      </c>
      <c r="G8460" s="52">
        <v>1.0630999999999999</v>
      </c>
    </row>
    <row r="8461" spans="1:7" ht="31" x14ac:dyDescent="0.15">
      <c r="A8461" s="53">
        <v>1908</v>
      </c>
      <c r="B8461" s="10" t="s">
        <v>4653</v>
      </c>
      <c r="C8461" s="53">
        <v>1.0610999999999999</v>
      </c>
      <c r="D8461" s="53">
        <v>1.0610999999999999</v>
      </c>
      <c r="E8461" s="57">
        <v>-2.0000000000000001E-4</v>
      </c>
      <c r="F8461" s="53">
        <v>1.0612999999999999</v>
      </c>
      <c r="G8461" s="53">
        <v>1.0612999999999999</v>
      </c>
    </row>
    <row r="8462" spans="1:7" x14ac:dyDescent="0.15">
      <c r="A8462" s="52">
        <v>3368</v>
      </c>
      <c r="B8462" s="11" t="s">
        <v>4654</v>
      </c>
      <c r="C8462" s="52">
        <v>1.0592999999999999</v>
      </c>
      <c r="D8462" s="52">
        <v>1.0592999999999999</v>
      </c>
      <c r="E8462" s="56">
        <v>-2.0000000000000001E-4</v>
      </c>
      <c r="F8462" s="52">
        <v>1.0595000000000001</v>
      </c>
      <c r="G8462" s="52">
        <v>1.0595000000000001</v>
      </c>
    </row>
    <row r="8463" spans="1:7" ht="31" x14ac:dyDescent="0.15">
      <c r="A8463" s="53">
        <v>160720</v>
      </c>
      <c r="B8463" s="10" t="s">
        <v>4655</v>
      </c>
      <c r="C8463" s="53">
        <v>1.0555000000000001</v>
      </c>
      <c r="D8463" s="53">
        <v>1.1638999999999999</v>
      </c>
      <c r="E8463" s="57">
        <v>-2.0000000000000001E-4</v>
      </c>
      <c r="F8463" s="53">
        <v>1.0557000000000001</v>
      </c>
      <c r="G8463" s="53">
        <v>1.1640999999999999</v>
      </c>
    </row>
    <row r="8464" spans="1:7" x14ac:dyDescent="0.15">
      <c r="A8464" s="52">
        <v>1687</v>
      </c>
      <c r="B8464" s="11" t="s">
        <v>4656</v>
      </c>
      <c r="C8464" s="52">
        <v>1.046</v>
      </c>
      <c r="D8464" s="52">
        <v>1.1299999999999999</v>
      </c>
      <c r="E8464" s="56">
        <v>-2.0000000000000001E-4</v>
      </c>
      <c r="F8464" s="52">
        <v>1.0462</v>
      </c>
      <c r="G8464" s="52">
        <v>1.1302000000000001</v>
      </c>
    </row>
    <row r="8465" spans="1:7" ht="30" x14ac:dyDescent="0.15">
      <c r="A8465" s="53">
        <v>5119</v>
      </c>
      <c r="B8465" s="10" t="s">
        <v>1547</v>
      </c>
      <c r="C8465" s="53">
        <v>1.0452999999999999</v>
      </c>
      <c r="D8465" s="53">
        <v>1.0452999999999999</v>
      </c>
      <c r="E8465" s="57">
        <v>-2.0000000000000001E-4</v>
      </c>
      <c r="F8465" s="53">
        <v>1.0455000000000001</v>
      </c>
      <c r="G8465" s="53">
        <v>1.0455000000000001</v>
      </c>
    </row>
    <row r="8466" spans="1:7" x14ac:dyDescent="0.15">
      <c r="A8466" s="52">
        <v>2783</v>
      </c>
      <c r="B8466" s="11" t="s">
        <v>4657</v>
      </c>
      <c r="C8466" s="52">
        <v>1.0444</v>
      </c>
      <c r="D8466" s="52">
        <v>1.0644</v>
      </c>
      <c r="E8466" s="56">
        <v>-2.0000000000000001E-4</v>
      </c>
      <c r="F8466" s="52">
        <v>1.0446</v>
      </c>
      <c r="G8466" s="52">
        <v>1.0646</v>
      </c>
    </row>
    <row r="8467" spans="1:7" x14ac:dyDescent="0.15">
      <c r="A8467" s="53">
        <v>2784</v>
      </c>
      <c r="B8467" s="10" t="s">
        <v>4658</v>
      </c>
      <c r="C8467" s="53">
        <v>1.0385</v>
      </c>
      <c r="D8467" s="53">
        <v>1.0585</v>
      </c>
      <c r="E8467" s="57">
        <v>-2.0000000000000001E-4</v>
      </c>
      <c r="F8467" s="53">
        <v>1.0387</v>
      </c>
      <c r="G8467" s="53">
        <v>1.0587</v>
      </c>
    </row>
    <row r="8468" spans="1:7" x14ac:dyDescent="0.15">
      <c r="A8468" s="52">
        <v>168401</v>
      </c>
      <c r="B8468" s="11" t="s">
        <v>1548</v>
      </c>
      <c r="C8468" s="52">
        <v>1.0369999999999999</v>
      </c>
      <c r="D8468" s="52">
        <v>1.0369999999999999</v>
      </c>
      <c r="E8468" s="56">
        <v>-2.0000000000000001E-4</v>
      </c>
      <c r="F8468" s="52">
        <v>1.0371999999999999</v>
      </c>
      <c r="G8468" s="52">
        <v>1.0371999999999999</v>
      </c>
    </row>
    <row r="8469" spans="1:7" x14ac:dyDescent="0.15">
      <c r="A8469" s="53">
        <v>167003</v>
      </c>
      <c r="B8469" s="10" t="s">
        <v>1549</v>
      </c>
      <c r="C8469" s="53">
        <v>1.0304</v>
      </c>
      <c r="D8469" s="53">
        <v>1.0304</v>
      </c>
      <c r="E8469" s="57">
        <v>-2.0000000000000001E-4</v>
      </c>
      <c r="F8469" s="53">
        <v>1.0306</v>
      </c>
      <c r="G8469" s="53">
        <v>1.0306</v>
      </c>
    </row>
    <row r="8470" spans="1:7" x14ac:dyDescent="0.15">
      <c r="A8470" s="52">
        <v>3826</v>
      </c>
      <c r="B8470" s="11" t="s">
        <v>4659</v>
      </c>
      <c r="C8470" s="52">
        <v>1.0279</v>
      </c>
      <c r="D8470" s="52">
        <v>1.0279</v>
      </c>
      <c r="E8470" s="56">
        <v>-2.0000000000000001E-4</v>
      </c>
      <c r="F8470" s="52">
        <v>1.0281</v>
      </c>
      <c r="G8470" s="52">
        <v>1.0281</v>
      </c>
    </row>
    <row r="8471" spans="1:7" x14ac:dyDescent="0.15">
      <c r="A8471" s="53">
        <v>519675</v>
      </c>
      <c r="B8471" s="10" t="s">
        <v>4660</v>
      </c>
      <c r="C8471" s="53">
        <v>1.0276000000000001</v>
      </c>
      <c r="D8471" s="53">
        <v>1.4630000000000001</v>
      </c>
      <c r="E8471" s="57">
        <v>-2.0000000000000001E-4</v>
      </c>
      <c r="F8471" s="53">
        <v>1.0278</v>
      </c>
      <c r="G8471" s="53">
        <v>1.4632000000000001</v>
      </c>
    </row>
    <row r="8472" spans="1:7" x14ac:dyDescent="0.15">
      <c r="A8472" s="52">
        <v>4728</v>
      </c>
      <c r="B8472" s="11" t="s">
        <v>4661</v>
      </c>
      <c r="C8472" s="52">
        <v>1.0254000000000001</v>
      </c>
      <c r="D8472" s="52">
        <v>1.0254000000000001</v>
      </c>
      <c r="E8472" s="56">
        <v>-2.0000000000000001E-4</v>
      </c>
      <c r="F8472" s="52">
        <v>1.0256000000000001</v>
      </c>
      <c r="G8472" s="52">
        <v>1.0256000000000001</v>
      </c>
    </row>
    <row r="8473" spans="1:7" x14ac:dyDescent="0.15">
      <c r="A8473" s="53">
        <v>2996</v>
      </c>
      <c r="B8473" s="10" t="s">
        <v>1550</v>
      </c>
      <c r="C8473" s="53">
        <v>1.0248999999999999</v>
      </c>
      <c r="D8473" s="53">
        <v>1.0248999999999999</v>
      </c>
      <c r="E8473" s="57">
        <v>-2.0000000000000001E-4</v>
      </c>
      <c r="F8473" s="53">
        <v>1.0250999999999999</v>
      </c>
      <c r="G8473" s="53">
        <v>1.0250999999999999</v>
      </c>
    </row>
    <row r="8474" spans="1:7" x14ac:dyDescent="0.15">
      <c r="A8474" s="52">
        <v>3827</v>
      </c>
      <c r="B8474" s="11" t="s">
        <v>4662</v>
      </c>
      <c r="C8474" s="52">
        <v>1.0247999999999999</v>
      </c>
      <c r="D8474" s="52">
        <v>1.0247999999999999</v>
      </c>
      <c r="E8474" s="56">
        <v>-2.0000000000000001E-4</v>
      </c>
      <c r="F8474" s="52">
        <v>1.0249999999999999</v>
      </c>
      <c r="G8474" s="52">
        <v>1.0249999999999999</v>
      </c>
    </row>
    <row r="8475" spans="1:7" x14ac:dyDescent="0.15">
      <c r="A8475" s="53">
        <v>4827</v>
      </c>
      <c r="B8475" s="10" t="s">
        <v>4663</v>
      </c>
      <c r="C8475" s="53">
        <v>1.024</v>
      </c>
      <c r="D8475" s="53">
        <v>1.024</v>
      </c>
      <c r="E8475" s="57">
        <v>-2.0000000000000001E-4</v>
      </c>
      <c r="F8475" s="53">
        <v>1.0242</v>
      </c>
      <c r="G8475" s="53">
        <v>1.0242</v>
      </c>
    </row>
    <row r="8476" spans="1:7" x14ac:dyDescent="0.15">
      <c r="A8476" s="52">
        <v>2105</v>
      </c>
      <c r="B8476" s="11" t="s">
        <v>4664</v>
      </c>
      <c r="C8476" s="52">
        <v>1.0234000000000001</v>
      </c>
      <c r="D8476" s="52">
        <v>1.0311999999999999</v>
      </c>
      <c r="E8476" s="56">
        <v>-2.0000000000000001E-4</v>
      </c>
      <c r="F8476" s="52">
        <v>1.0236000000000001</v>
      </c>
      <c r="G8476" s="52">
        <v>1.0314000000000001</v>
      </c>
    </row>
    <row r="8477" spans="1:7" x14ac:dyDescent="0.15">
      <c r="A8477" s="53">
        <v>5053</v>
      </c>
      <c r="B8477" s="10" t="s">
        <v>1551</v>
      </c>
      <c r="C8477" s="53">
        <v>1.0225</v>
      </c>
      <c r="D8477" s="53">
        <v>1.0225</v>
      </c>
      <c r="E8477" s="57">
        <v>-2.0000000000000001E-4</v>
      </c>
      <c r="F8477" s="53">
        <v>1.0226999999999999</v>
      </c>
      <c r="G8477" s="53">
        <v>1.0226999999999999</v>
      </c>
    </row>
    <row r="8478" spans="1:7" x14ac:dyDescent="0.15">
      <c r="A8478" s="52">
        <v>519648</v>
      </c>
      <c r="B8478" s="11" t="s">
        <v>4665</v>
      </c>
      <c r="C8478" s="52">
        <v>1.0224</v>
      </c>
      <c r="D8478" s="52">
        <v>1.0488</v>
      </c>
      <c r="E8478" s="56">
        <v>-2.0000000000000001E-4</v>
      </c>
      <c r="F8478" s="52">
        <v>1.0226</v>
      </c>
      <c r="G8478" s="52">
        <v>1.0489999999999999</v>
      </c>
    </row>
    <row r="8479" spans="1:7" x14ac:dyDescent="0.15">
      <c r="A8479" s="53">
        <v>3523</v>
      </c>
      <c r="B8479" s="10" t="s">
        <v>4666</v>
      </c>
      <c r="C8479" s="53">
        <v>1.0223</v>
      </c>
      <c r="D8479" s="53">
        <v>1.0223</v>
      </c>
      <c r="E8479" s="57">
        <v>-2.0000000000000001E-4</v>
      </c>
      <c r="F8479" s="53">
        <v>1.0225</v>
      </c>
      <c r="G8479" s="53">
        <v>1.0225</v>
      </c>
    </row>
    <row r="8480" spans="1:7" x14ac:dyDescent="0.15">
      <c r="A8480" s="52">
        <v>4828</v>
      </c>
      <c r="B8480" s="11" t="s">
        <v>4667</v>
      </c>
      <c r="C8480" s="52">
        <v>1.0210999999999999</v>
      </c>
      <c r="D8480" s="52">
        <v>1.0210999999999999</v>
      </c>
      <c r="E8480" s="56">
        <v>-2.0000000000000001E-4</v>
      </c>
      <c r="F8480" s="52">
        <v>1.0213000000000001</v>
      </c>
      <c r="G8480" s="52">
        <v>1.0213000000000001</v>
      </c>
    </row>
    <row r="8481" spans="1:7" x14ac:dyDescent="0.15">
      <c r="A8481" s="53">
        <v>4729</v>
      </c>
      <c r="B8481" s="10" t="s">
        <v>4668</v>
      </c>
      <c r="C8481" s="53">
        <v>1.0208999999999999</v>
      </c>
      <c r="D8481" s="53">
        <v>1.0208999999999999</v>
      </c>
      <c r="E8481" s="57">
        <v>-2.0000000000000001E-4</v>
      </c>
      <c r="F8481" s="53">
        <v>1.0210999999999999</v>
      </c>
      <c r="G8481" s="53">
        <v>1.0210999999999999</v>
      </c>
    </row>
    <row r="8482" spans="1:7" x14ac:dyDescent="0.15">
      <c r="A8482" s="52">
        <v>911</v>
      </c>
      <c r="B8482" s="11" t="s">
        <v>4669</v>
      </c>
      <c r="C8482" s="52">
        <v>1.0172000000000001</v>
      </c>
      <c r="D8482" s="52">
        <v>1.2063999999999999</v>
      </c>
      <c r="E8482" s="56">
        <v>-2.0000000000000001E-4</v>
      </c>
      <c r="F8482" s="52">
        <v>1.0174000000000001</v>
      </c>
      <c r="G8482" s="52">
        <v>1.2065999999999999</v>
      </c>
    </row>
    <row r="8483" spans="1:7" x14ac:dyDescent="0.15">
      <c r="A8483" s="53">
        <v>4227</v>
      </c>
      <c r="B8483" s="10" t="s">
        <v>4670</v>
      </c>
      <c r="C8483" s="53">
        <v>1.0162</v>
      </c>
      <c r="D8483" s="53">
        <v>1.0162</v>
      </c>
      <c r="E8483" s="57">
        <v>-2.0000000000000001E-4</v>
      </c>
      <c r="F8483" s="53">
        <v>1.0164</v>
      </c>
      <c r="G8483" s="53">
        <v>1.0164</v>
      </c>
    </row>
    <row r="8484" spans="1:7" x14ac:dyDescent="0.15">
      <c r="A8484" s="52">
        <v>3090</v>
      </c>
      <c r="B8484" s="11" t="s">
        <v>4671</v>
      </c>
      <c r="C8484" s="52">
        <v>1.0108999999999999</v>
      </c>
      <c r="D8484" s="52">
        <v>1.0208999999999999</v>
      </c>
      <c r="E8484" s="56">
        <v>-2.0000000000000001E-4</v>
      </c>
      <c r="F8484" s="52">
        <v>1.0111000000000001</v>
      </c>
      <c r="G8484" s="52">
        <v>1.0210999999999999</v>
      </c>
    </row>
    <row r="8485" spans="1:7" x14ac:dyDescent="0.15">
      <c r="A8485" s="53">
        <v>3779</v>
      </c>
      <c r="B8485" s="10" t="s">
        <v>4672</v>
      </c>
      <c r="C8485" s="53">
        <v>1.0103</v>
      </c>
      <c r="D8485" s="53">
        <v>1.0103</v>
      </c>
      <c r="E8485" s="57">
        <v>-2.0000000000000001E-4</v>
      </c>
      <c r="F8485" s="53">
        <v>1.0105</v>
      </c>
      <c r="G8485" s="53">
        <v>1.0105</v>
      </c>
    </row>
    <row r="8486" spans="1:7" x14ac:dyDescent="0.15">
      <c r="A8486" s="52">
        <v>4228</v>
      </c>
      <c r="B8486" s="11" t="s">
        <v>4673</v>
      </c>
      <c r="C8486" s="52">
        <v>1.0092000000000001</v>
      </c>
      <c r="D8486" s="52">
        <v>1.0092000000000001</v>
      </c>
      <c r="E8486" s="56">
        <v>-2.0000000000000001E-4</v>
      </c>
      <c r="F8486" s="52">
        <v>1.0094000000000001</v>
      </c>
      <c r="G8486" s="52">
        <v>1.0094000000000001</v>
      </c>
    </row>
    <row r="8487" spans="1:7" ht="30" x14ac:dyDescent="0.15">
      <c r="A8487" s="53">
        <v>501032</v>
      </c>
      <c r="B8487" s="10" t="s">
        <v>1552</v>
      </c>
      <c r="C8487" s="53">
        <v>1.0058</v>
      </c>
      <c r="D8487" s="53">
        <v>1.0058</v>
      </c>
      <c r="E8487" s="57">
        <v>-2.0000000000000001E-4</v>
      </c>
      <c r="F8487" s="53">
        <v>1.006</v>
      </c>
      <c r="G8487" s="53">
        <v>1.006</v>
      </c>
    </row>
    <row r="8488" spans="1:7" x14ac:dyDescent="0.15">
      <c r="A8488" s="52">
        <v>3089</v>
      </c>
      <c r="B8488" s="11" t="s">
        <v>4674</v>
      </c>
      <c r="C8488" s="52">
        <v>1.0045999999999999</v>
      </c>
      <c r="D8488" s="52">
        <v>1.0216000000000001</v>
      </c>
      <c r="E8488" s="56">
        <v>-2.0000000000000001E-4</v>
      </c>
      <c r="F8488" s="52">
        <v>1.0047999999999999</v>
      </c>
      <c r="G8488" s="52">
        <v>1.0218</v>
      </c>
    </row>
    <row r="8489" spans="1:7" x14ac:dyDescent="0.15">
      <c r="A8489" s="53">
        <v>5263</v>
      </c>
      <c r="B8489" s="10" t="s">
        <v>4675</v>
      </c>
      <c r="C8489" s="53">
        <v>1.004</v>
      </c>
      <c r="D8489" s="53">
        <v>1.004</v>
      </c>
      <c r="E8489" s="57">
        <v>-2.0000000000000001E-4</v>
      </c>
      <c r="F8489" s="53">
        <v>1.0042</v>
      </c>
      <c r="G8489" s="53">
        <v>1.0042</v>
      </c>
    </row>
    <row r="8490" spans="1:7" x14ac:dyDescent="0.15">
      <c r="A8490" s="52">
        <v>3289</v>
      </c>
      <c r="B8490" s="11" t="s">
        <v>1553</v>
      </c>
      <c r="C8490" s="52">
        <v>1.0013000000000001</v>
      </c>
      <c r="D8490" s="52">
        <v>1.0072000000000001</v>
      </c>
      <c r="E8490" s="56">
        <v>-2.0000000000000001E-4</v>
      </c>
      <c r="F8490" s="52">
        <v>1.0015000000000001</v>
      </c>
      <c r="G8490" s="52">
        <v>1.0074000000000001</v>
      </c>
    </row>
    <row r="8491" spans="1:7" x14ac:dyDescent="0.15">
      <c r="A8491" s="53">
        <v>4230</v>
      </c>
      <c r="B8491" s="10" t="s">
        <v>1554</v>
      </c>
      <c r="C8491" s="53">
        <v>1.0005999999999999</v>
      </c>
      <c r="D8491" s="53">
        <v>1.0236000000000001</v>
      </c>
      <c r="E8491" s="57">
        <v>-2.0000000000000001E-4</v>
      </c>
      <c r="F8491" s="53">
        <v>1.0007999999999999</v>
      </c>
      <c r="G8491" s="53">
        <v>1.0238</v>
      </c>
    </row>
    <row r="8492" spans="1:7" x14ac:dyDescent="0.15">
      <c r="A8492" s="52">
        <v>3193</v>
      </c>
      <c r="B8492" s="11" t="s">
        <v>1555</v>
      </c>
      <c r="C8492" s="52">
        <v>0.99950000000000006</v>
      </c>
      <c r="D8492" s="52">
        <v>1.0185</v>
      </c>
      <c r="E8492" s="56">
        <v>-2.0000000000000001E-4</v>
      </c>
      <c r="F8492" s="52">
        <v>0.99970000000000003</v>
      </c>
      <c r="G8492" s="52">
        <v>1.0186999999999999</v>
      </c>
    </row>
    <row r="8493" spans="1:7" x14ac:dyDescent="0.15">
      <c r="A8493" s="53">
        <v>3863</v>
      </c>
      <c r="B8493" s="10" t="s">
        <v>4676</v>
      </c>
      <c r="C8493" s="53">
        <v>0.99919999999999998</v>
      </c>
      <c r="D8493" s="53">
        <v>1.0062</v>
      </c>
      <c r="E8493" s="57">
        <v>-2.0000000000000001E-4</v>
      </c>
      <c r="F8493" s="53">
        <v>0.99939999999999996</v>
      </c>
      <c r="G8493" s="53">
        <v>1.0064</v>
      </c>
    </row>
    <row r="8494" spans="1:7" x14ac:dyDescent="0.15">
      <c r="A8494" s="52">
        <v>2206</v>
      </c>
      <c r="B8494" s="11" t="s">
        <v>1556</v>
      </c>
      <c r="C8494" s="52">
        <v>0.99880000000000002</v>
      </c>
      <c r="D8494" s="52">
        <v>0.99880000000000002</v>
      </c>
      <c r="E8494" s="56">
        <v>-2.0000000000000001E-4</v>
      </c>
      <c r="F8494" s="52">
        <v>0.999</v>
      </c>
      <c r="G8494" s="52">
        <v>0.999</v>
      </c>
    </row>
    <row r="8495" spans="1:7" ht="31" x14ac:dyDescent="0.15">
      <c r="A8495" s="53">
        <v>511220</v>
      </c>
      <c r="B8495" s="10" t="s">
        <v>4677</v>
      </c>
      <c r="C8495" s="53">
        <v>94.864999999999995</v>
      </c>
      <c r="D8495" s="53">
        <v>1.129</v>
      </c>
      <c r="E8495" s="57">
        <v>-2.0000000000000001E-4</v>
      </c>
      <c r="F8495" s="53">
        <v>94.884</v>
      </c>
      <c r="G8495" s="53">
        <v>1.129</v>
      </c>
    </row>
    <row r="8496" spans="1:7" x14ac:dyDescent="0.15">
      <c r="A8496" s="52">
        <v>3549</v>
      </c>
      <c r="B8496" s="11" t="s">
        <v>1557</v>
      </c>
      <c r="C8496" s="52">
        <v>0.98529999999999995</v>
      </c>
      <c r="D8496" s="52">
        <v>0.98529999999999995</v>
      </c>
      <c r="E8496" s="56">
        <v>-2.0000000000000001E-4</v>
      </c>
      <c r="F8496" s="52">
        <v>0.98550000000000004</v>
      </c>
      <c r="G8496" s="52">
        <v>0.98550000000000004</v>
      </c>
    </row>
    <row r="8497" spans="1:7" ht="31" x14ac:dyDescent="0.15">
      <c r="A8497" s="53">
        <v>3241</v>
      </c>
      <c r="B8497" s="10" t="s">
        <v>4678</v>
      </c>
      <c r="C8497" s="53">
        <v>0.95099999999999996</v>
      </c>
      <c r="D8497" s="53">
        <v>0.95099999999999996</v>
      </c>
      <c r="E8497" s="57">
        <v>-2.0000000000000001E-4</v>
      </c>
      <c r="F8497" s="53">
        <v>0.95120000000000005</v>
      </c>
      <c r="G8497" s="53">
        <v>0.95120000000000005</v>
      </c>
    </row>
    <row r="8498" spans="1:7" ht="31" x14ac:dyDescent="0.15">
      <c r="A8498" s="52">
        <v>3242</v>
      </c>
      <c r="B8498" s="11" t="s">
        <v>4679</v>
      </c>
      <c r="C8498" s="52">
        <v>0.94040000000000001</v>
      </c>
      <c r="D8498" s="52">
        <v>0.94040000000000001</v>
      </c>
      <c r="E8498" s="56">
        <v>-2.0000000000000001E-4</v>
      </c>
      <c r="F8498" s="52">
        <v>0.94059999999999999</v>
      </c>
      <c r="G8498" s="52">
        <v>0.94059999999999999</v>
      </c>
    </row>
    <row r="8499" spans="1:7" x14ac:dyDescent="0.15">
      <c r="A8499" s="53">
        <v>4008</v>
      </c>
      <c r="B8499" s="10" t="s">
        <v>4680</v>
      </c>
      <c r="C8499" s="53">
        <v>1.385</v>
      </c>
      <c r="D8499" s="53">
        <v>1.768</v>
      </c>
      <c r="E8499" s="57">
        <v>-2.0000000000000001E-4</v>
      </c>
      <c r="F8499" s="53">
        <v>1.3853</v>
      </c>
      <c r="G8499" s="53">
        <v>1.7683</v>
      </c>
    </row>
    <row r="8500" spans="1:7" x14ac:dyDescent="0.15">
      <c r="A8500" s="52">
        <v>4009</v>
      </c>
      <c r="B8500" s="11" t="s">
        <v>4681</v>
      </c>
      <c r="C8500" s="52">
        <v>1.3652</v>
      </c>
      <c r="D8500" s="52">
        <v>1.7482</v>
      </c>
      <c r="E8500" s="56">
        <v>-2.0000000000000001E-4</v>
      </c>
      <c r="F8500" s="52">
        <v>1.3654999999999999</v>
      </c>
      <c r="G8500" s="52">
        <v>1.7484999999999999</v>
      </c>
    </row>
    <row r="8501" spans="1:7" ht="31" x14ac:dyDescent="0.15">
      <c r="A8501" s="53">
        <v>163119</v>
      </c>
      <c r="B8501" s="10" t="s">
        <v>4682</v>
      </c>
      <c r="C8501" s="53">
        <v>0.88270000000000004</v>
      </c>
      <c r="D8501" s="53">
        <v>0.88270000000000004</v>
      </c>
      <c r="E8501" s="57">
        <v>-2.0000000000000001E-4</v>
      </c>
      <c r="F8501" s="53">
        <v>0.88290000000000002</v>
      </c>
      <c r="G8501" s="53">
        <v>0.88290000000000002</v>
      </c>
    </row>
    <row r="8502" spans="1:7" x14ac:dyDescent="0.15">
      <c r="A8502" s="52">
        <v>664</v>
      </c>
      <c r="B8502" s="11" t="s">
        <v>4683</v>
      </c>
      <c r="C8502" s="52">
        <v>1.3164</v>
      </c>
      <c r="D8502" s="52">
        <v>1.3694</v>
      </c>
      <c r="E8502" s="56">
        <v>-2.0000000000000001E-4</v>
      </c>
      <c r="F8502" s="52">
        <v>1.3167</v>
      </c>
      <c r="G8502" s="52">
        <v>1.3696999999999999</v>
      </c>
    </row>
    <row r="8503" spans="1:7" x14ac:dyDescent="0.15">
      <c r="A8503" s="53">
        <v>350005</v>
      </c>
      <c r="B8503" s="10" t="s">
        <v>4684</v>
      </c>
      <c r="C8503" s="53">
        <v>2.1684000000000001</v>
      </c>
      <c r="D8503" s="53">
        <v>2.1684000000000001</v>
      </c>
      <c r="E8503" s="57">
        <v>-2.0000000000000001E-4</v>
      </c>
      <c r="F8503" s="53">
        <v>2.1688999999999998</v>
      </c>
      <c r="G8503" s="53">
        <v>2.1688999999999998</v>
      </c>
    </row>
    <row r="8504" spans="1:7" x14ac:dyDescent="0.15">
      <c r="A8504" s="52">
        <v>2485</v>
      </c>
      <c r="B8504" s="11" t="s">
        <v>4685</v>
      </c>
      <c r="C8504" s="52">
        <v>1.2958000000000001</v>
      </c>
      <c r="D8504" s="52">
        <v>1.3488</v>
      </c>
      <c r="E8504" s="56">
        <v>-2.0000000000000001E-4</v>
      </c>
      <c r="F8504" s="52">
        <v>1.2961</v>
      </c>
      <c r="G8504" s="52">
        <v>1.3491</v>
      </c>
    </row>
    <row r="8505" spans="1:7" x14ac:dyDescent="0.15">
      <c r="A8505" s="53">
        <v>163005</v>
      </c>
      <c r="B8505" s="10" t="s">
        <v>4686</v>
      </c>
      <c r="C8505" s="53">
        <v>0.82699999999999996</v>
      </c>
      <c r="D8505" s="53">
        <v>1.0369999999999999</v>
      </c>
      <c r="E8505" s="57">
        <v>-2.0000000000000001E-4</v>
      </c>
      <c r="F8505" s="53">
        <v>0.82720000000000005</v>
      </c>
      <c r="G8505" s="53">
        <v>1.0371999999999999</v>
      </c>
    </row>
    <row r="8506" spans="1:7" x14ac:dyDescent="0.15">
      <c r="A8506" s="52">
        <v>127</v>
      </c>
      <c r="B8506" s="11" t="s">
        <v>1558</v>
      </c>
      <c r="C8506" s="52">
        <v>2.4432999999999998</v>
      </c>
      <c r="D8506" s="52">
        <v>2.4432999999999998</v>
      </c>
      <c r="E8506" s="56">
        <v>-2.0000000000000001E-4</v>
      </c>
      <c r="F8506" s="52">
        <v>2.4439000000000002</v>
      </c>
      <c r="G8506" s="52">
        <v>2.4439000000000002</v>
      </c>
    </row>
    <row r="8507" spans="1:7" x14ac:dyDescent="0.15">
      <c r="A8507" s="53">
        <v>163007</v>
      </c>
      <c r="B8507" s="10" t="s">
        <v>4687</v>
      </c>
      <c r="C8507" s="53">
        <v>0.81200000000000006</v>
      </c>
      <c r="D8507" s="53">
        <v>1.0720000000000001</v>
      </c>
      <c r="E8507" s="57">
        <v>-2.0000000000000001E-4</v>
      </c>
      <c r="F8507" s="53">
        <v>0.81220000000000003</v>
      </c>
      <c r="G8507" s="53">
        <v>1.0722</v>
      </c>
    </row>
    <row r="8508" spans="1:7" x14ac:dyDescent="0.15">
      <c r="A8508" s="52">
        <v>420001</v>
      </c>
      <c r="B8508" s="11" t="s">
        <v>1559</v>
      </c>
      <c r="C8508" s="52">
        <v>0.76200000000000001</v>
      </c>
      <c r="D8508" s="52">
        <v>2.1139999999999999</v>
      </c>
      <c r="E8508" s="56">
        <v>-2.9999999999999997E-4</v>
      </c>
      <c r="F8508" s="52">
        <v>0.76219999999999999</v>
      </c>
      <c r="G8508" s="52">
        <v>2.1143999999999998</v>
      </c>
    </row>
    <row r="8509" spans="1:7" x14ac:dyDescent="0.15">
      <c r="A8509" s="53">
        <v>3715</v>
      </c>
      <c r="B8509" s="10" t="s">
        <v>1560</v>
      </c>
      <c r="C8509" s="53">
        <v>1.1286</v>
      </c>
      <c r="D8509" s="53">
        <v>1.1286</v>
      </c>
      <c r="E8509" s="57">
        <v>-2.9999999999999997E-4</v>
      </c>
      <c r="F8509" s="53">
        <v>1.1289</v>
      </c>
      <c r="G8509" s="53">
        <v>1.1289</v>
      </c>
    </row>
    <row r="8510" spans="1:7" ht="30" x14ac:dyDescent="0.15">
      <c r="A8510" s="52">
        <v>2910</v>
      </c>
      <c r="B8510" s="11" t="s">
        <v>1561</v>
      </c>
      <c r="C8510" s="52">
        <v>1.0854999999999999</v>
      </c>
      <c r="D8510" s="52">
        <v>1.0854999999999999</v>
      </c>
      <c r="E8510" s="56">
        <v>-2.9999999999999997E-4</v>
      </c>
      <c r="F8510" s="52">
        <v>1.0858000000000001</v>
      </c>
      <c r="G8510" s="52">
        <v>1.0858000000000001</v>
      </c>
    </row>
    <row r="8511" spans="1:7" x14ac:dyDescent="0.15">
      <c r="A8511" s="53">
        <v>3971</v>
      </c>
      <c r="B8511" s="10" t="s">
        <v>4688</v>
      </c>
      <c r="C8511" s="53">
        <v>1.083</v>
      </c>
      <c r="D8511" s="53">
        <v>1.208</v>
      </c>
      <c r="E8511" s="57">
        <v>-2.9999999999999997E-4</v>
      </c>
      <c r="F8511" s="53">
        <v>1.0832999999999999</v>
      </c>
      <c r="G8511" s="53">
        <v>1.2082999999999999</v>
      </c>
    </row>
    <row r="8512" spans="1:7" x14ac:dyDescent="0.15">
      <c r="A8512" s="52">
        <v>3970</v>
      </c>
      <c r="B8512" s="11" t="s">
        <v>4689</v>
      </c>
      <c r="C8512" s="52">
        <v>1.0801000000000001</v>
      </c>
      <c r="D8512" s="52">
        <v>1.2051000000000001</v>
      </c>
      <c r="E8512" s="56">
        <v>-2.9999999999999997E-4</v>
      </c>
      <c r="F8512" s="52">
        <v>1.0804</v>
      </c>
      <c r="G8512" s="52">
        <v>1.2054</v>
      </c>
    </row>
    <row r="8513" spans="1:7" x14ac:dyDescent="0.15">
      <c r="A8513" s="53">
        <v>4362</v>
      </c>
      <c r="B8513" s="10" t="s">
        <v>4690</v>
      </c>
      <c r="C8513" s="53">
        <v>1.0616000000000001</v>
      </c>
      <c r="D8513" s="53">
        <v>1.0616000000000001</v>
      </c>
      <c r="E8513" s="57">
        <v>-2.9999999999999997E-4</v>
      </c>
      <c r="F8513" s="53">
        <v>1.0619000000000001</v>
      </c>
      <c r="G8513" s="53">
        <v>1.0619000000000001</v>
      </c>
    </row>
    <row r="8514" spans="1:7" x14ac:dyDescent="0.15">
      <c r="A8514" s="52">
        <v>151002</v>
      </c>
      <c r="B8514" s="11" t="s">
        <v>1562</v>
      </c>
      <c r="C8514" s="52">
        <v>1.4004000000000001</v>
      </c>
      <c r="D8514" s="52">
        <v>2.9904000000000002</v>
      </c>
      <c r="E8514" s="56">
        <v>-2.9999999999999997E-4</v>
      </c>
      <c r="F8514" s="52">
        <v>1.4008</v>
      </c>
      <c r="G8514" s="52">
        <v>2.9908000000000001</v>
      </c>
    </row>
    <row r="8515" spans="1:7" x14ac:dyDescent="0.15">
      <c r="A8515" s="53">
        <v>3692</v>
      </c>
      <c r="B8515" s="10" t="s">
        <v>4691</v>
      </c>
      <c r="C8515" s="53">
        <v>1.0364</v>
      </c>
      <c r="D8515" s="53">
        <v>1.0708</v>
      </c>
      <c r="E8515" s="57">
        <v>-2.9999999999999997E-4</v>
      </c>
      <c r="F8515" s="53">
        <v>1.0367</v>
      </c>
      <c r="G8515" s="53">
        <v>1.0710999999999999</v>
      </c>
    </row>
    <row r="8516" spans="1:7" x14ac:dyDescent="0.15">
      <c r="A8516" s="52">
        <v>3693</v>
      </c>
      <c r="B8516" s="11" t="s">
        <v>4692</v>
      </c>
      <c r="C8516" s="52">
        <v>1.0347999999999999</v>
      </c>
      <c r="D8516" s="52">
        <v>1.0691999999999999</v>
      </c>
      <c r="E8516" s="56">
        <v>-2.9999999999999997E-4</v>
      </c>
      <c r="F8516" s="52">
        <v>1.0350999999999999</v>
      </c>
      <c r="G8516" s="52">
        <v>1.0694999999999999</v>
      </c>
    </row>
    <row r="8517" spans="1:7" x14ac:dyDescent="0.15">
      <c r="A8517" s="53">
        <v>166010</v>
      </c>
      <c r="B8517" s="10" t="s">
        <v>1563</v>
      </c>
      <c r="C8517" s="53">
        <v>1.0336000000000001</v>
      </c>
      <c r="D8517" s="53">
        <v>1.4348000000000001</v>
      </c>
      <c r="E8517" s="57">
        <v>-2.9999999999999997E-4</v>
      </c>
      <c r="F8517" s="53">
        <v>1.0339</v>
      </c>
      <c r="G8517" s="53">
        <v>1.4351</v>
      </c>
    </row>
    <row r="8518" spans="1:7" x14ac:dyDescent="0.15">
      <c r="A8518" s="52">
        <v>4301</v>
      </c>
      <c r="B8518" s="11" t="s">
        <v>4693</v>
      </c>
      <c r="C8518" s="52">
        <v>1.0243</v>
      </c>
      <c r="D8518" s="52">
        <v>1.0643</v>
      </c>
      <c r="E8518" s="56">
        <v>-2.9999999999999997E-4</v>
      </c>
      <c r="F8518" s="52">
        <v>1.0246</v>
      </c>
      <c r="G8518" s="52">
        <v>1.0646</v>
      </c>
    </row>
    <row r="8519" spans="1:7" x14ac:dyDescent="0.15">
      <c r="A8519" s="53">
        <v>2104</v>
      </c>
      <c r="B8519" s="10" t="s">
        <v>4694</v>
      </c>
      <c r="C8519" s="53">
        <v>1.0243</v>
      </c>
      <c r="D8519" s="53">
        <v>1.0346</v>
      </c>
      <c r="E8519" s="57">
        <v>-2.9999999999999997E-4</v>
      </c>
      <c r="F8519" s="53">
        <v>1.0246</v>
      </c>
      <c r="G8519" s="53">
        <v>1.0348999999999999</v>
      </c>
    </row>
    <row r="8520" spans="1:7" x14ac:dyDescent="0.15">
      <c r="A8520" s="52">
        <v>4395</v>
      </c>
      <c r="B8520" s="11" t="s">
        <v>1564</v>
      </c>
      <c r="C8520" s="52">
        <v>1.0154000000000001</v>
      </c>
      <c r="D8520" s="52">
        <v>1.0266999999999999</v>
      </c>
      <c r="E8520" s="56">
        <v>-2.9999999999999997E-4</v>
      </c>
      <c r="F8520" s="52">
        <v>1.0157</v>
      </c>
      <c r="G8520" s="52">
        <v>1.0269999999999999</v>
      </c>
    </row>
    <row r="8521" spans="1:7" x14ac:dyDescent="0.15">
      <c r="A8521" s="53">
        <v>2143</v>
      </c>
      <c r="B8521" s="10" t="s">
        <v>1565</v>
      </c>
      <c r="C8521" s="53">
        <v>1.0130999999999999</v>
      </c>
      <c r="D8521" s="53">
        <v>1.0256000000000001</v>
      </c>
      <c r="E8521" s="57">
        <v>-2.9999999999999997E-4</v>
      </c>
      <c r="F8521" s="53">
        <v>1.0134000000000001</v>
      </c>
      <c r="G8521" s="53">
        <v>1.0259</v>
      </c>
    </row>
    <row r="8522" spans="1:7" x14ac:dyDescent="0.15">
      <c r="A8522" s="52">
        <v>168104</v>
      </c>
      <c r="B8522" s="11" t="s">
        <v>1566</v>
      </c>
      <c r="C8522" s="52">
        <v>1.0073000000000001</v>
      </c>
      <c r="D8522" s="52">
        <v>1.0349999999999999</v>
      </c>
      <c r="E8522" s="56">
        <v>-2.9999999999999997E-4</v>
      </c>
      <c r="F8522" s="52">
        <v>1.0076000000000001</v>
      </c>
      <c r="G8522" s="52">
        <v>1.0353000000000001</v>
      </c>
    </row>
    <row r="8523" spans="1:7" x14ac:dyDescent="0.15">
      <c r="A8523" s="53">
        <v>4608</v>
      </c>
      <c r="B8523" s="10" t="s">
        <v>4695</v>
      </c>
      <c r="C8523" s="53">
        <v>1.0072000000000001</v>
      </c>
      <c r="D8523" s="53">
        <v>1.0072000000000001</v>
      </c>
      <c r="E8523" s="57">
        <v>-2.9999999999999997E-4</v>
      </c>
      <c r="F8523" s="53">
        <v>1.0075000000000001</v>
      </c>
      <c r="G8523" s="53">
        <v>1.0075000000000001</v>
      </c>
    </row>
    <row r="8524" spans="1:7" x14ac:dyDescent="0.15">
      <c r="A8524" s="52">
        <v>317</v>
      </c>
      <c r="B8524" s="11" t="s">
        <v>4696</v>
      </c>
      <c r="C8524" s="52">
        <v>1.0058</v>
      </c>
      <c r="D8524" s="52">
        <v>1.1788000000000001</v>
      </c>
      <c r="E8524" s="56">
        <v>-2.9999999999999997E-4</v>
      </c>
      <c r="F8524" s="52">
        <v>1.0061</v>
      </c>
      <c r="G8524" s="52">
        <v>1.1791</v>
      </c>
    </row>
    <row r="8525" spans="1:7" x14ac:dyDescent="0.15">
      <c r="A8525" s="53">
        <v>318</v>
      </c>
      <c r="B8525" s="10" t="s">
        <v>4697</v>
      </c>
      <c r="C8525" s="53">
        <v>1.0058</v>
      </c>
      <c r="D8525" s="53">
        <v>1.2647999999999999</v>
      </c>
      <c r="E8525" s="57">
        <v>-2.9999999999999997E-4</v>
      </c>
      <c r="F8525" s="53">
        <v>1.0061</v>
      </c>
      <c r="G8525" s="53">
        <v>1.2650999999999999</v>
      </c>
    </row>
    <row r="8526" spans="1:7" x14ac:dyDescent="0.15">
      <c r="A8526" s="52">
        <v>316</v>
      </c>
      <c r="B8526" s="11" t="s">
        <v>1567</v>
      </c>
      <c r="C8526" s="52">
        <v>1.0058</v>
      </c>
      <c r="D8526" s="52">
        <v>1.2687999999999999</v>
      </c>
      <c r="E8526" s="56">
        <v>-2.9999999999999997E-4</v>
      </c>
      <c r="F8526" s="52">
        <v>1.0061</v>
      </c>
      <c r="G8526" s="52">
        <v>1.2690999999999999</v>
      </c>
    </row>
    <row r="8527" spans="1:7" x14ac:dyDescent="0.15">
      <c r="A8527" s="53">
        <v>3155</v>
      </c>
      <c r="B8527" s="10" t="s">
        <v>1568</v>
      </c>
      <c r="C8527" s="53">
        <v>1.0049999999999999</v>
      </c>
      <c r="D8527" s="53">
        <v>1.0369999999999999</v>
      </c>
      <c r="E8527" s="57">
        <v>-2.9999999999999997E-4</v>
      </c>
      <c r="F8527" s="53">
        <v>1.0053000000000001</v>
      </c>
      <c r="G8527" s="53">
        <v>1.0373000000000001</v>
      </c>
    </row>
    <row r="8528" spans="1:7" x14ac:dyDescent="0.15">
      <c r="A8528" s="52">
        <v>1993</v>
      </c>
      <c r="B8528" s="11" t="s">
        <v>1569</v>
      </c>
      <c r="C8528" s="52">
        <v>1.0048999999999999</v>
      </c>
      <c r="D8528" s="52">
        <v>1.0817000000000001</v>
      </c>
      <c r="E8528" s="56">
        <v>-2.9999999999999997E-4</v>
      </c>
      <c r="F8528" s="52">
        <v>1.0052000000000001</v>
      </c>
      <c r="G8528" s="52">
        <v>1.0820000000000001</v>
      </c>
    </row>
    <row r="8529" spans="1:7" x14ac:dyDescent="0.15">
      <c r="A8529" s="53">
        <v>5043</v>
      </c>
      <c r="B8529" s="10" t="s">
        <v>4698</v>
      </c>
      <c r="C8529" s="53">
        <v>1.0042</v>
      </c>
      <c r="D8529" s="53">
        <v>1.0042</v>
      </c>
      <c r="E8529" s="57">
        <v>-2.9999999999999997E-4</v>
      </c>
      <c r="F8529" s="53">
        <v>1.0044999999999999</v>
      </c>
      <c r="G8529" s="53">
        <v>1.0044999999999999</v>
      </c>
    </row>
    <row r="8530" spans="1:7" x14ac:dyDescent="0.15">
      <c r="A8530" s="52">
        <v>5044</v>
      </c>
      <c r="B8530" s="11" t="s">
        <v>4699</v>
      </c>
      <c r="C8530" s="52">
        <v>1.0033000000000001</v>
      </c>
      <c r="D8530" s="52">
        <v>1.0033000000000001</v>
      </c>
      <c r="E8530" s="56">
        <v>-2.9999999999999997E-4</v>
      </c>
      <c r="F8530" s="52">
        <v>1.0036</v>
      </c>
      <c r="G8530" s="52">
        <v>1.0036</v>
      </c>
    </row>
    <row r="8531" spans="1:7" x14ac:dyDescent="0.15">
      <c r="A8531" s="53">
        <v>4477</v>
      </c>
      <c r="B8531" s="10" t="s">
        <v>1570</v>
      </c>
      <c r="C8531" s="53">
        <v>1.3344</v>
      </c>
      <c r="D8531" s="53">
        <v>1.3344</v>
      </c>
      <c r="E8531" s="57">
        <v>-2.9999999999999997E-4</v>
      </c>
      <c r="F8531" s="53">
        <v>1.3348</v>
      </c>
      <c r="G8531" s="53">
        <v>1.3348</v>
      </c>
    </row>
    <row r="8532" spans="1:7" x14ac:dyDescent="0.15">
      <c r="A8532" s="52">
        <v>143</v>
      </c>
      <c r="B8532" s="11" t="s">
        <v>1571</v>
      </c>
      <c r="C8532" s="52">
        <v>1.3142</v>
      </c>
      <c r="D8532" s="52">
        <v>1.3642000000000001</v>
      </c>
      <c r="E8532" s="56">
        <v>-2.9999999999999997E-4</v>
      </c>
      <c r="F8532" s="52">
        <v>1.3146</v>
      </c>
      <c r="G8532" s="52">
        <v>1.3646</v>
      </c>
    </row>
    <row r="8533" spans="1:7" ht="32" x14ac:dyDescent="0.15">
      <c r="A8533" s="53">
        <v>3987</v>
      </c>
      <c r="B8533" s="10" t="s">
        <v>4700</v>
      </c>
      <c r="C8533" s="53">
        <v>0.96499999999999997</v>
      </c>
      <c r="D8533" s="53">
        <v>0.96499999999999997</v>
      </c>
      <c r="E8533" s="57">
        <v>-2.9999999999999997E-4</v>
      </c>
      <c r="F8533" s="53">
        <v>0.96530000000000005</v>
      </c>
      <c r="G8533" s="53">
        <v>0.96530000000000005</v>
      </c>
    </row>
    <row r="8534" spans="1:7" ht="32" x14ac:dyDescent="0.15">
      <c r="A8534" s="52">
        <v>3988</v>
      </c>
      <c r="B8534" s="11" t="s">
        <v>4701</v>
      </c>
      <c r="C8534" s="52">
        <v>0.96260000000000001</v>
      </c>
      <c r="D8534" s="52">
        <v>0.96260000000000001</v>
      </c>
      <c r="E8534" s="56">
        <v>-2.9999999999999997E-4</v>
      </c>
      <c r="F8534" s="52">
        <v>0.96289999999999998</v>
      </c>
      <c r="G8534" s="52">
        <v>0.96289999999999998</v>
      </c>
    </row>
    <row r="8535" spans="1:7" x14ac:dyDescent="0.15">
      <c r="A8535" s="53">
        <v>5495</v>
      </c>
      <c r="B8535" s="10" t="s">
        <v>4702</v>
      </c>
      <c r="C8535" s="53">
        <v>0.95199999999999996</v>
      </c>
      <c r="D8535" s="53">
        <v>0.95199999999999996</v>
      </c>
      <c r="E8535" s="57">
        <v>-2.9999999999999997E-4</v>
      </c>
      <c r="F8535" s="53">
        <v>0.95230000000000004</v>
      </c>
      <c r="G8535" s="53">
        <v>0.95230000000000004</v>
      </c>
    </row>
    <row r="8536" spans="1:7" x14ac:dyDescent="0.15">
      <c r="A8536" s="52">
        <v>5496</v>
      </c>
      <c r="B8536" s="11" t="s">
        <v>4703</v>
      </c>
      <c r="C8536" s="52">
        <v>0.95169999999999999</v>
      </c>
      <c r="D8536" s="52">
        <v>0.95169999999999999</v>
      </c>
      <c r="E8536" s="56">
        <v>-2.9999999999999997E-4</v>
      </c>
      <c r="F8536" s="52">
        <v>0.95199999999999996</v>
      </c>
      <c r="G8536" s="52">
        <v>0.95199999999999996</v>
      </c>
    </row>
    <row r="8537" spans="1:7" x14ac:dyDescent="0.15">
      <c r="A8537" s="53">
        <v>163008</v>
      </c>
      <c r="B8537" s="10" t="s">
        <v>4704</v>
      </c>
      <c r="C8537" s="53">
        <v>0.63280000000000003</v>
      </c>
      <c r="D8537" s="53">
        <v>1.0327999999999999</v>
      </c>
      <c r="E8537" s="57">
        <v>-2.9999999999999997E-4</v>
      </c>
      <c r="F8537" s="53">
        <v>0.63300000000000001</v>
      </c>
      <c r="G8537" s="53">
        <v>1.0329999999999999</v>
      </c>
    </row>
    <row r="8538" spans="1:7" ht="32" x14ac:dyDescent="0.15">
      <c r="A8538" s="52">
        <v>3376</v>
      </c>
      <c r="B8538" s="11" t="s">
        <v>4705</v>
      </c>
      <c r="C8538" s="52">
        <v>0.91910000000000003</v>
      </c>
      <c r="D8538" s="52">
        <v>0.91910000000000003</v>
      </c>
      <c r="E8538" s="56">
        <v>-2.9999999999999997E-4</v>
      </c>
      <c r="F8538" s="52">
        <v>0.9194</v>
      </c>
      <c r="G8538" s="52">
        <v>0.9194</v>
      </c>
    </row>
    <row r="8539" spans="1:7" x14ac:dyDescent="0.15">
      <c r="A8539" s="53">
        <v>320011</v>
      </c>
      <c r="B8539" s="10" t="s">
        <v>1572</v>
      </c>
      <c r="C8539" s="53">
        <v>3.0449999999999999</v>
      </c>
      <c r="D8539" s="53">
        <v>3.105</v>
      </c>
      <c r="E8539" s="57">
        <v>-2.9999999999999997E-4</v>
      </c>
      <c r="F8539" s="53">
        <v>3.0459999999999998</v>
      </c>
      <c r="G8539" s="53">
        <v>3.1059999999999999</v>
      </c>
    </row>
    <row r="8540" spans="1:7" ht="32" x14ac:dyDescent="0.15">
      <c r="A8540" s="52">
        <v>3377</v>
      </c>
      <c r="B8540" s="11" t="s">
        <v>4706</v>
      </c>
      <c r="C8540" s="52">
        <v>0.90839999999999999</v>
      </c>
      <c r="D8540" s="52">
        <v>0.90839999999999999</v>
      </c>
      <c r="E8540" s="56">
        <v>-2.9999999999999997E-4</v>
      </c>
      <c r="F8540" s="52">
        <v>0.90869999999999995</v>
      </c>
      <c r="G8540" s="52">
        <v>0.90869999999999995</v>
      </c>
    </row>
    <row r="8541" spans="1:7" x14ac:dyDescent="0.15">
      <c r="A8541" s="53">
        <v>417</v>
      </c>
      <c r="B8541" s="10" t="s">
        <v>1573</v>
      </c>
      <c r="C8541" s="53">
        <v>1.1777</v>
      </c>
      <c r="D8541" s="53">
        <v>1.3647</v>
      </c>
      <c r="E8541" s="57">
        <v>-2.9999999999999997E-4</v>
      </c>
      <c r="F8541" s="53">
        <v>1.1780999999999999</v>
      </c>
      <c r="G8541" s="53">
        <v>1.3651</v>
      </c>
    </row>
    <row r="8542" spans="1:7" x14ac:dyDescent="0.15">
      <c r="A8542" s="52">
        <v>4116</v>
      </c>
      <c r="B8542" s="11" t="s">
        <v>1574</v>
      </c>
      <c r="C8542" s="52">
        <v>1.1693</v>
      </c>
      <c r="D8542" s="52">
        <v>1.1693</v>
      </c>
      <c r="E8542" s="56">
        <v>-2.9999999999999997E-4</v>
      </c>
      <c r="F8542" s="52">
        <v>1.1697</v>
      </c>
      <c r="G8542" s="52">
        <v>1.1697</v>
      </c>
    </row>
    <row r="8543" spans="1:7" x14ac:dyDescent="0.15">
      <c r="A8543" s="53">
        <v>3140</v>
      </c>
      <c r="B8543" s="10" t="s">
        <v>4707</v>
      </c>
      <c r="C8543" s="53">
        <v>1.1465000000000001</v>
      </c>
      <c r="D8543" s="53">
        <v>1.1465000000000001</v>
      </c>
      <c r="E8543" s="57">
        <v>-2.9999999999999997E-4</v>
      </c>
      <c r="F8543" s="53">
        <v>1.1469</v>
      </c>
      <c r="G8543" s="53">
        <v>1.1469</v>
      </c>
    </row>
    <row r="8544" spans="1:7" x14ac:dyDescent="0.15">
      <c r="A8544" s="52">
        <v>960007</v>
      </c>
      <c r="B8544" s="11" t="s">
        <v>4708</v>
      </c>
      <c r="C8544" s="52">
        <v>2.8359999999999999</v>
      </c>
      <c r="D8544" s="52">
        <v>2.8359999999999999</v>
      </c>
      <c r="E8544" s="56">
        <v>-4.0000000000000002E-4</v>
      </c>
      <c r="F8544" s="52">
        <v>2.8370000000000002</v>
      </c>
      <c r="G8544" s="52">
        <v>2.8370000000000002</v>
      </c>
    </row>
    <row r="8545" spans="1:7" x14ac:dyDescent="0.15">
      <c r="A8545" s="53">
        <v>377240</v>
      </c>
      <c r="B8545" s="10" t="s">
        <v>4709</v>
      </c>
      <c r="C8545" s="53">
        <v>2.8290000000000002</v>
      </c>
      <c r="D8545" s="53">
        <v>2.8290000000000002</v>
      </c>
      <c r="E8545" s="57">
        <v>-4.0000000000000002E-4</v>
      </c>
      <c r="F8545" s="53">
        <v>2.83</v>
      </c>
      <c r="G8545" s="53">
        <v>2.83</v>
      </c>
    </row>
    <row r="8546" spans="1:7" x14ac:dyDescent="0.15">
      <c r="A8546" s="52">
        <v>110005</v>
      </c>
      <c r="B8546" s="11" t="s">
        <v>1575</v>
      </c>
      <c r="C8546" s="52">
        <v>0.83530000000000004</v>
      </c>
      <c r="D8546" s="52">
        <v>4.8998999999999997</v>
      </c>
      <c r="E8546" s="56">
        <v>-4.0000000000000002E-4</v>
      </c>
      <c r="F8546" s="52">
        <v>0.83560000000000001</v>
      </c>
      <c r="G8546" s="52">
        <v>4.9005999999999998</v>
      </c>
    </row>
    <row r="8547" spans="1:7" x14ac:dyDescent="0.15">
      <c r="A8547" s="53">
        <v>3222</v>
      </c>
      <c r="B8547" s="10" t="s">
        <v>4710</v>
      </c>
      <c r="C8547" s="53">
        <v>1.0662</v>
      </c>
      <c r="D8547" s="53">
        <v>1.0662</v>
      </c>
      <c r="E8547" s="57">
        <v>-4.0000000000000002E-4</v>
      </c>
      <c r="F8547" s="53">
        <v>1.0666</v>
      </c>
      <c r="G8547" s="53">
        <v>1.0666</v>
      </c>
    </row>
    <row r="8548" spans="1:7" x14ac:dyDescent="0.15">
      <c r="A8548" s="52">
        <v>3161</v>
      </c>
      <c r="B8548" s="11" t="s">
        <v>1576</v>
      </c>
      <c r="C8548" s="52">
        <v>1.0592999999999999</v>
      </c>
      <c r="D8548" s="52">
        <v>1.0592999999999999</v>
      </c>
      <c r="E8548" s="56">
        <v>-4.0000000000000002E-4</v>
      </c>
      <c r="F8548" s="52">
        <v>1.0597000000000001</v>
      </c>
      <c r="G8548" s="52">
        <v>1.0597000000000001</v>
      </c>
    </row>
    <row r="8549" spans="1:7" x14ac:dyDescent="0.15">
      <c r="A8549" s="53">
        <v>527</v>
      </c>
      <c r="B8549" s="10" t="s">
        <v>1577</v>
      </c>
      <c r="C8549" s="53">
        <v>2.6349999999999998</v>
      </c>
      <c r="D8549" s="53">
        <v>2.6349999999999998</v>
      </c>
      <c r="E8549" s="57">
        <v>-4.0000000000000002E-4</v>
      </c>
      <c r="F8549" s="53">
        <v>2.6360000000000001</v>
      </c>
      <c r="G8549" s="53">
        <v>2.6360000000000001</v>
      </c>
    </row>
    <row r="8550" spans="1:7" ht="31" x14ac:dyDescent="0.15">
      <c r="A8550" s="52">
        <v>2061</v>
      </c>
      <c r="B8550" s="11" t="s">
        <v>4711</v>
      </c>
      <c r="C8550" s="52">
        <v>2.61</v>
      </c>
      <c r="D8550" s="52">
        <v>2.61</v>
      </c>
      <c r="E8550" s="56">
        <v>-4.0000000000000002E-4</v>
      </c>
      <c r="F8550" s="52">
        <v>2.6110000000000002</v>
      </c>
      <c r="G8550" s="52">
        <v>2.6110000000000002</v>
      </c>
    </row>
    <row r="8551" spans="1:7" x14ac:dyDescent="0.15">
      <c r="A8551" s="53">
        <v>3612</v>
      </c>
      <c r="B8551" s="10" t="s">
        <v>4712</v>
      </c>
      <c r="C8551" s="53">
        <v>1.0419</v>
      </c>
      <c r="D8551" s="53">
        <v>1.0419</v>
      </c>
      <c r="E8551" s="57">
        <v>-4.0000000000000002E-4</v>
      </c>
      <c r="F8551" s="53">
        <v>1.0423</v>
      </c>
      <c r="G8551" s="53">
        <v>1.0423</v>
      </c>
    </row>
    <row r="8552" spans="1:7" x14ac:dyDescent="0.15">
      <c r="A8552" s="52">
        <v>4413</v>
      </c>
      <c r="B8552" s="11" t="s">
        <v>1578</v>
      </c>
      <c r="C8552" s="52">
        <v>1.0416000000000001</v>
      </c>
      <c r="D8552" s="52">
        <v>1.0416000000000001</v>
      </c>
      <c r="E8552" s="56">
        <v>-4.0000000000000002E-4</v>
      </c>
      <c r="F8552" s="52">
        <v>1.042</v>
      </c>
      <c r="G8552" s="52">
        <v>1.042</v>
      </c>
    </row>
    <row r="8553" spans="1:7" x14ac:dyDescent="0.15">
      <c r="A8553" s="53">
        <v>3613</v>
      </c>
      <c r="B8553" s="10" t="s">
        <v>4713</v>
      </c>
      <c r="C8553" s="53">
        <v>1.0370999999999999</v>
      </c>
      <c r="D8553" s="53">
        <v>1.0370999999999999</v>
      </c>
      <c r="E8553" s="57">
        <v>-4.0000000000000002E-4</v>
      </c>
      <c r="F8553" s="53">
        <v>1.0375000000000001</v>
      </c>
      <c r="G8553" s="53">
        <v>1.0375000000000001</v>
      </c>
    </row>
    <row r="8554" spans="1:7" x14ac:dyDescent="0.15">
      <c r="A8554" s="52">
        <v>3141</v>
      </c>
      <c r="B8554" s="11" t="s">
        <v>4714</v>
      </c>
      <c r="C8554" s="52">
        <v>1.0242</v>
      </c>
      <c r="D8554" s="52">
        <v>1.0543</v>
      </c>
      <c r="E8554" s="56">
        <v>-4.0000000000000002E-4</v>
      </c>
      <c r="F8554" s="52">
        <v>1.0246</v>
      </c>
      <c r="G8554" s="52">
        <v>1.0547</v>
      </c>
    </row>
    <row r="8555" spans="1:7" x14ac:dyDescent="0.15">
      <c r="A8555" s="53">
        <v>4302</v>
      </c>
      <c r="B8555" s="10" t="s">
        <v>4715</v>
      </c>
      <c r="C8555" s="53">
        <v>1.0233000000000001</v>
      </c>
      <c r="D8555" s="53">
        <v>1.0632999999999999</v>
      </c>
      <c r="E8555" s="57">
        <v>-4.0000000000000002E-4</v>
      </c>
      <c r="F8555" s="53">
        <v>1.0237000000000001</v>
      </c>
      <c r="G8555" s="53">
        <v>1.0637000000000001</v>
      </c>
    </row>
    <row r="8556" spans="1:7" x14ac:dyDescent="0.15">
      <c r="A8556" s="52">
        <v>288002</v>
      </c>
      <c r="B8556" s="11" t="s">
        <v>1579</v>
      </c>
      <c r="C8556" s="52">
        <v>5.1020000000000003</v>
      </c>
      <c r="D8556" s="52">
        <v>6.5019999999999998</v>
      </c>
      <c r="E8556" s="56">
        <v>-4.0000000000000002E-4</v>
      </c>
      <c r="F8556" s="52">
        <v>5.1040000000000001</v>
      </c>
      <c r="G8556" s="52">
        <v>6.5039999999999996</v>
      </c>
    </row>
    <row r="8557" spans="1:7" x14ac:dyDescent="0.15">
      <c r="A8557" s="53">
        <v>4609</v>
      </c>
      <c r="B8557" s="10" t="s">
        <v>4716</v>
      </c>
      <c r="C8557" s="53">
        <v>1.0135000000000001</v>
      </c>
      <c r="D8557" s="53">
        <v>1.0135000000000001</v>
      </c>
      <c r="E8557" s="57">
        <v>-4.0000000000000002E-4</v>
      </c>
      <c r="F8557" s="53">
        <v>1.0139</v>
      </c>
      <c r="G8557" s="53">
        <v>1.0139</v>
      </c>
    </row>
    <row r="8558" spans="1:7" x14ac:dyDescent="0.15">
      <c r="A8558" s="52">
        <v>4807</v>
      </c>
      <c r="B8558" s="11" t="s">
        <v>4717</v>
      </c>
      <c r="C8558" s="52">
        <v>1.0068999999999999</v>
      </c>
      <c r="D8558" s="52">
        <v>1.0068999999999999</v>
      </c>
      <c r="E8558" s="56">
        <v>-4.0000000000000002E-4</v>
      </c>
      <c r="F8558" s="52">
        <v>1.0073000000000001</v>
      </c>
      <c r="G8558" s="52">
        <v>1.0073000000000001</v>
      </c>
    </row>
    <row r="8559" spans="1:7" x14ac:dyDescent="0.15">
      <c r="A8559" s="53">
        <v>4808</v>
      </c>
      <c r="B8559" s="10" t="s">
        <v>4718</v>
      </c>
      <c r="C8559" s="53">
        <v>1.0053000000000001</v>
      </c>
      <c r="D8559" s="53">
        <v>1.0053000000000001</v>
      </c>
      <c r="E8559" s="57">
        <v>-4.0000000000000002E-4</v>
      </c>
      <c r="F8559" s="53">
        <v>1.0057</v>
      </c>
      <c r="G8559" s="53">
        <v>1.0057</v>
      </c>
    </row>
    <row r="8560" spans="1:7" x14ac:dyDescent="0.15">
      <c r="A8560" s="52">
        <v>430</v>
      </c>
      <c r="B8560" s="11" t="s">
        <v>4719</v>
      </c>
      <c r="C8560" s="52">
        <v>1.0013000000000001</v>
      </c>
      <c r="D8560" s="52">
        <v>0</v>
      </c>
      <c r="E8560" s="56">
        <v>-4.0000000000000002E-4</v>
      </c>
      <c r="F8560" s="52">
        <v>1.0017</v>
      </c>
      <c r="G8560" s="52">
        <v>0</v>
      </c>
    </row>
    <row r="8561" spans="1:7" x14ac:dyDescent="0.15">
      <c r="A8561" s="53">
        <v>4218</v>
      </c>
      <c r="B8561" s="10" t="s">
        <v>1580</v>
      </c>
      <c r="C8561" s="53">
        <v>1.0004999999999999</v>
      </c>
      <c r="D8561" s="53">
        <v>1.0004999999999999</v>
      </c>
      <c r="E8561" s="57">
        <v>-4.0000000000000002E-4</v>
      </c>
      <c r="F8561" s="53">
        <v>1.0008999999999999</v>
      </c>
      <c r="G8561" s="53">
        <v>1.0008999999999999</v>
      </c>
    </row>
    <row r="8562" spans="1:7" x14ac:dyDescent="0.15">
      <c r="A8562" s="52">
        <v>159907</v>
      </c>
      <c r="B8562" s="11" t="s">
        <v>4720</v>
      </c>
      <c r="C8562" s="52">
        <v>1.5005999999999999</v>
      </c>
      <c r="D8562" s="52">
        <v>1.3633999999999999</v>
      </c>
      <c r="E8562" s="56">
        <v>-4.0000000000000002E-4</v>
      </c>
      <c r="F8562" s="52">
        <v>1.5012000000000001</v>
      </c>
      <c r="G8562" s="52">
        <v>1.3638999999999999</v>
      </c>
    </row>
    <row r="8563" spans="1:7" x14ac:dyDescent="0.15">
      <c r="A8563" s="53">
        <v>4902</v>
      </c>
      <c r="B8563" s="10" t="s">
        <v>1581</v>
      </c>
      <c r="C8563" s="53">
        <v>1.0004</v>
      </c>
      <c r="D8563" s="53">
        <v>1.0004</v>
      </c>
      <c r="E8563" s="57">
        <v>-4.0000000000000002E-4</v>
      </c>
      <c r="F8563" s="53">
        <v>1.0007999999999999</v>
      </c>
      <c r="G8563" s="53">
        <v>1.0007999999999999</v>
      </c>
    </row>
    <row r="8564" spans="1:7" x14ac:dyDescent="0.15">
      <c r="A8564" s="52">
        <v>5136</v>
      </c>
      <c r="B8564" s="11" t="s">
        <v>1582</v>
      </c>
      <c r="C8564" s="52">
        <v>0.99790000000000001</v>
      </c>
      <c r="D8564" s="52">
        <v>0.99790000000000001</v>
      </c>
      <c r="E8564" s="56">
        <v>-4.0000000000000002E-4</v>
      </c>
      <c r="F8564" s="52">
        <v>0.99829999999999997</v>
      </c>
      <c r="G8564" s="52">
        <v>0.99829999999999997</v>
      </c>
    </row>
    <row r="8565" spans="1:7" x14ac:dyDescent="0.15">
      <c r="A8565" s="53">
        <v>213006</v>
      </c>
      <c r="B8565" s="10" t="s">
        <v>4721</v>
      </c>
      <c r="C8565" s="53">
        <v>0.99760000000000004</v>
      </c>
      <c r="D8565" s="53">
        <v>2.1175999999999999</v>
      </c>
      <c r="E8565" s="57">
        <v>-4.0000000000000002E-4</v>
      </c>
      <c r="F8565" s="53">
        <v>0.998</v>
      </c>
      <c r="G8565" s="53">
        <v>2.1179999999999999</v>
      </c>
    </row>
    <row r="8566" spans="1:7" x14ac:dyDescent="0.15">
      <c r="A8566" s="52">
        <v>4093</v>
      </c>
      <c r="B8566" s="11" t="s">
        <v>1583</v>
      </c>
      <c r="C8566" s="52">
        <v>0.99150000000000005</v>
      </c>
      <c r="D8566" s="52">
        <v>0.99150000000000005</v>
      </c>
      <c r="E8566" s="56">
        <v>-4.0000000000000002E-4</v>
      </c>
      <c r="F8566" s="52">
        <v>0.9919</v>
      </c>
      <c r="G8566" s="52">
        <v>0.9919</v>
      </c>
    </row>
    <row r="8567" spans="1:7" x14ac:dyDescent="0.15">
      <c r="A8567" s="53">
        <v>3860</v>
      </c>
      <c r="B8567" s="10" t="s">
        <v>4722</v>
      </c>
      <c r="C8567" s="53">
        <v>0.98909999999999998</v>
      </c>
      <c r="D8567" s="53">
        <v>1.3101</v>
      </c>
      <c r="E8567" s="57">
        <v>-4.0000000000000002E-4</v>
      </c>
      <c r="F8567" s="53">
        <v>0.98950000000000005</v>
      </c>
      <c r="G8567" s="53">
        <v>1.3105</v>
      </c>
    </row>
    <row r="8568" spans="1:7" x14ac:dyDescent="0.15">
      <c r="A8568" s="52">
        <v>270026</v>
      </c>
      <c r="B8568" s="11" t="s">
        <v>4723</v>
      </c>
      <c r="C8568" s="52">
        <v>1.2326999999999999</v>
      </c>
      <c r="D8568" s="52">
        <v>1.2326999999999999</v>
      </c>
      <c r="E8568" s="56">
        <v>-4.0000000000000002E-4</v>
      </c>
      <c r="F8568" s="52">
        <v>1.2332000000000001</v>
      </c>
      <c r="G8568" s="52">
        <v>1.2332000000000001</v>
      </c>
    </row>
    <row r="8569" spans="1:7" x14ac:dyDescent="0.15">
      <c r="A8569" s="53">
        <v>2588</v>
      </c>
      <c r="B8569" s="10" t="s">
        <v>4724</v>
      </c>
      <c r="C8569" s="53">
        <v>1.4672000000000001</v>
      </c>
      <c r="D8569" s="53">
        <v>1.4672000000000001</v>
      </c>
      <c r="E8569" s="57">
        <v>-4.0000000000000002E-4</v>
      </c>
      <c r="F8569" s="53">
        <v>1.4678</v>
      </c>
      <c r="G8569" s="53">
        <v>1.4678</v>
      </c>
    </row>
    <row r="8570" spans="1:7" x14ac:dyDescent="0.15">
      <c r="A8570" s="52">
        <v>4416</v>
      </c>
      <c r="B8570" s="11" t="s">
        <v>4725</v>
      </c>
      <c r="C8570" s="52">
        <v>1.4643999999999999</v>
      </c>
      <c r="D8570" s="52">
        <v>1.4643999999999999</v>
      </c>
      <c r="E8570" s="56">
        <v>-4.0000000000000002E-4</v>
      </c>
      <c r="F8570" s="52">
        <v>1.4650000000000001</v>
      </c>
      <c r="G8570" s="52">
        <v>1.4650000000000001</v>
      </c>
    </row>
    <row r="8571" spans="1:7" x14ac:dyDescent="0.15">
      <c r="A8571" s="53">
        <v>70002</v>
      </c>
      <c r="B8571" s="10" t="s">
        <v>1584</v>
      </c>
      <c r="C8571" s="53">
        <v>9.6829999999999998</v>
      </c>
      <c r="D8571" s="53">
        <v>10.334</v>
      </c>
      <c r="E8571" s="57">
        <v>-4.0000000000000002E-4</v>
      </c>
      <c r="F8571" s="53">
        <v>9.6869999999999994</v>
      </c>
      <c r="G8571" s="53">
        <v>10.337999999999999</v>
      </c>
    </row>
    <row r="8572" spans="1:7" x14ac:dyDescent="0.15">
      <c r="A8572" s="52">
        <v>896</v>
      </c>
      <c r="B8572" s="11" t="s">
        <v>4726</v>
      </c>
      <c r="C8572" s="52">
        <v>0.92290000000000005</v>
      </c>
      <c r="D8572" s="52">
        <v>0.9829</v>
      </c>
      <c r="E8572" s="56">
        <v>-4.0000000000000002E-4</v>
      </c>
      <c r="F8572" s="52">
        <v>0.92330000000000001</v>
      </c>
      <c r="G8572" s="52">
        <v>0.98329999999999995</v>
      </c>
    </row>
    <row r="8573" spans="1:7" x14ac:dyDescent="0.15">
      <c r="A8573" s="53">
        <v>4037</v>
      </c>
      <c r="B8573" s="10" t="s">
        <v>4727</v>
      </c>
      <c r="C8573" s="53">
        <v>1.1302000000000001</v>
      </c>
      <c r="D8573" s="53">
        <v>1.1302000000000001</v>
      </c>
      <c r="E8573" s="57">
        <v>-4.0000000000000002E-4</v>
      </c>
      <c r="F8573" s="53">
        <v>1.1307</v>
      </c>
      <c r="G8573" s="53">
        <v>1.1307</v>
      </c>
    </row>
    <row r="8574" spans="1:7" x14ac:dyDescent="0.15">
      <c r="A8574" s="52">
        <v>4036</v>
      </c>
      <c r="B8574" s="11" t="s">
        <v>4728</v>
      </c>
      <c r="C8574" s="52">
        <v>1.129</v>
      </c>
      <c r="D8574" s="52">
        <v>1.129</v>
      </c>
      <c r="E8574" s="56">
        <v>-4.0000000000000002E-4</v>
      </c>
      <c r="F8574" s="52">
        <v>1.1294999999999999</v>
      </c>
      <c r="G8574" s="52">
        <v>1.1294999999999999</v>
      </c>
    </row>
    <row r="8575" spans="1:7" x14ac:dyDescent="0.15">
      <c r="A8575" s="53">
        <v>136</v>
      </c>
      <c r="B8575" s="10" t="s">
        <v>1585</v>
      </c>
      <c r="C8575" s="53">
        <v>2.2469999999999999</v>
      </c>
      <c r="D8575" s="53">
        <v>2.6080000000000001</v>
      </c>
      <c r="E8575" s="57">
        <v>-4.0000000000000002E-4</v>
      </c>
      <c r="F8575" s="53">
        <v>2.2480000000000002</v>
      </c>
      <c r="G8575" s="53">
        <v>2.609</v>
      </c>
    </row>
    <row r="8576" spans="1:7" x14ac:dyDescent="0.15">
      <c r="A8576" s="52">
        <v>400018</v>
      </c>
      <c r="B8576" s="11" t="s">
        <v>1586</v>
      </c>
      <c r="C8576" s="52">
        <v>1.5631999999999999</v>
      </c>
      <c r="D8576" s="52">
        <v>1.5631999999999999</v>
      </c>
      <c r="E8576" s="56">
        <v>-4.0000000000000002E-4</v>
      </c>
      <c r="F8576" s="52">
        <v>1.5639000000000001</v>
      </c>
      <c r="G8576" s="52">
        <v>1.5639000000000001</v>
      </c>
    </row>
    <row r="8577" spans="1:7" x14ac:dyDescent="0.15">
      <c r="A8577" s="53">
        <v>5117</v>
      </c>
      <c r="B8577" s="10" t="s">
        <v>4729</v>
      </c>
      <c r="C8577" s="53">
        <v>0.89190000000000003</v>
      </c>
      <c r="D8577" s="53">
        <v>0.89190000000000003</v>
      </c>
      <c r="E8577" s="57">
        <v>-4.0000000000000002E-4</v>
      </c>
      <c r="F8577" s="53">
        <v>0.89229999999999998</v>
      </c>
      <c r="G8577" s="53">
        <v>0.89229999999999998</v>
      </c>
    </row>
    <row r="8578" spans="1:7" x14ac:dyDescent="0.15">
      <c r="A8578" s="52">
        <v>4353</v>
      </c>
      <c r="B8578" s="11" t="s">
        <v>1587</v>
      </c>
      <c r="C8578" s="52">
        <v>1.0811999999999999</v>
      </c>
      <c r="D8578" s="52">
        <v>0</v>
      </c>
      <c r="E8578" s="56">
        <v>-5.0000000000000001E-4</v>
      </c>
      <c r="F8578" s="52">
        <v>1.0817000000000001</v>
      </c>
      <c r="G8578" s="52">
        <v>1.0817000000000001</v>
      </c>
    </row>
    <row r="8579" spans="1:7" x14ac:dyDescent="0.15">
      <c r="A8579" s="53">
        <v>400022</v>
      </c>
      <c r="B8579" s="10" t="s">
        <v>4730</v>
      </c>
      <c r="C8579" s="53">
        <v>1.2956000000000001</v>
      </c>
      <c r="D8579" s="53">
        <v>1.2956000000000001</v>
      </c>
      <c r="E8579" s="57">
        <v>-5.0000000000000001E-4</v>
      </c>
      <c r="F8579" s="53">
        <v>1.2962</v>
      </c>
      <c r="G8579" s="53">
        <v>1.2962</v>
      </c>
    </row>
    <row r="8580" spans="1:7" x14ac:dyDescent="0.15">
      <c r="A8580" s="52">
        <v>2091</v>
      </c>
      <c r="B8580" s="11" t="s">
        <v>4731</v>
      </c>
      <c r="C8580" s="52">
        <v>1.0726</v>
      </c>
      <c r="D8580" s="52">
        <v>1.1526000000000001</v>
      </c>
      <c r="E8580" s="56">
        <v>-5.0000000000000001E-4</v>
      </c>
      <c r="F8580" s="52">
        <v>1.0730999999999999</v>
      </c>
      <c r="G8580" s="52">
        <v>1.1531</v>
      </c>
    </row>
    <row r="8581" spans="1:7" x14ac:dyDescent="0.15">
      <c r="A8581" s="53">
        <v>3221</v>
      </c>
      <c r="B8581" s="10" t="s">
        <v>4732</v>
      </c>
      <c r="C8581" s="53">
        <v>1.0718000000000001</v>
      </c>
      <c r="D8581" s="53">
        <v>1.0718000000000001</v>
      </c>
      <c r="E8581" s="57">
        <v>-5.0000000000000001E-4</v>
      </c>
      <c r="F8581" s="53">
        <v>1.0723</v>
      </c>
      <c r="G8581" s="53">
        <v>1.0723</v>
      </c>
    </row>
    <row r="8582" spans="1:7" x14ac:dyDescent="0.15">
      <c r="A8582" s="52">
        <v>1247</v>
      </c>
      <c r="B8582" s="11" t="s">
        <v>4733</v>
      </c>
      <c r="C8582" s="52">
        <v>1.07</v>
      </c>
      <c r="D8582" s="52">
        <v>1.1499999999999999</v>
      </c>
      <c r="E8582" s="56">
        <v>-5.0000000000000001E-4</v>
      </c>
      <c r="F8582" s="52">
        <v>1.0705</v>
      </c>
      <c r="G8582" s="52">
        <v>1.1505000000000001</v>
      </c>
    </row>
    <row r="8583" spans="1:7" x14ac:dyDescent="0.15">
      <c r="A8583" s="53">
        <v>2095</v>
      </c>
      <c r="B8583" s="10" t="s">
        <v>4734</v>
      </c>
      <c r="C8583" s="53">
        <v>1.0581</v>
      </c>
      <c r="D8583" s="53">
        <v>1.0923</v>
      </c>
      <c r="E8583" s="57">
        <v>-5.0000000000000001E-4</v>
      </c>
      <c r="F8583" s="53">
        <v>1.0586</v>
      </c>
      <c r="G8583" s="53">
        <v>1.0928</v>
      </c>
    </row>
    <row r="8584" spans="1:7" x14ac:dyDescent="0.15">
      <c r="A8584" s="52">
        <v>2096</v>
      </c>
      <c r="B8584" s="11" t="s">
        <v>4735</v>
      </c>
      <c r="C8584" s="52">
        <v>1.0557000000000001</v>
      </c>
      <c r="D8584" s="52">
        <v>1.091</v>
      </c>
      <c r="E8584" s="56">
        <v>-5.0000000000000001E-4</v>
      </c>
      <c r="F8584" s="52">
        <v>1.0562</v>
      </c>
      <c r="G8584" s="52">
        <v>1.0914999999999999</v>
      </c>
    </row>
    <row r="8585" spans="1:7" x14ac:dyDescent="0.15">
      <c r="A8585" s="53">
        <v>501025</v>
      </c>
      <c r="B8585" s="10" t="s">
        <v>4736</v>
      </c>
      <c r="C8585" s="53">
        <v>1.2565</v>
      </c>
      <c r="D8585" s="53">
        <v>1.2565</v>
      </c>
      <c r="E8585" s="57">
        <v>-5.0000000000000001E-4</v>
      </c>
      <c r="F8585" s="53">
        <v>1.2571000000000001</v>
      </c>
      <c r="G8585" s="53">
        <v>1.2571000000000001</v>
      </c>
    </row>
    <row r="8586" spans="1:7" ht="32" x14ac:dyDescent="0.15">
      <c r="A8586" s="52">
        <v>1344</v>
      </c>
      <c r="B8586" s="11" t="s">
        <v>4737</v>
      </c>
      <c r="C8586" s="52">
        <v>1.0390999999999999</v>
      </c>
      <c r="D8586" s="52">
        <v>1.0390999999999999</v>
      </c>
      <c r="E8586" s="56">
        <v>-5.0000000000000001E-4</v>
      </c>
      <c r="F8586" s="52">
        <v>1.0396000000000001</v>
      </c>
      <c r="G8586" s="52">
        <v>1.0396000000000001</v>
      </c>
    </row>
    <row r="8587" spans="1:7" x14ac:dyDescent="0.15">
      <c r="A8587" s="53">
        <v>2186</v>
      </c>
      <c r="B8587" s="10" t="s">
        <v>4738</v>
      </c>
      <c r="C8587" s="53">
        <v>1.0326</v>
      </c>
      <c r="D8587" s="53">
        <v>1.5626</v>
      </c>
      <c r="E8587" s="57">
        <v>-5.0000000000000001E-4</v>
      </c>
      <c r="F8587" s="53">
        <v>1.0330999999999999</v>
      </c>
      <c r="G8587" s="53">
        <v>1.5630999999999999</v>
      </c>
    </row>
    <row r="8588" spans="1:7" x14ac:dyDescent="0.15">
      <c r="A8588" s="52">
        <v>3208</v>
      </c>
      <c r="B8588" s="11" t="s">
        <v>1588</v>
      </c>
      <c r="C8588" s="52">
        <v>0.82269999999999999</v>
      </c>
      <c r="D8588" s="52">
        <v>0.82269999999999999</v>
      </c>
      <c r="E8588" s="56">
        <v>-5.0000000000000001E-4</v>
      </c>
      <c r="F8588" s="52">
        <v>0.82310000000000005</v>
      </c>
      <c r="G8588" s="52">
        <v>0.82310000000000005</v>
      </c>
    </row>
    <row r="8589" spans="1:7" x14ac:dyDescent="0.15">
      <c r="A8589" s="53">
        <v>1228</v>
      </c>
      <c r="B8589" s="10" t="s">
        <v>4739</v>
      </c>
      <c r="C8589" s="53">
        <v>1.0273000000000001</v>
      </c>
      <c r="D8589" s="53">
        <v>1.1473</v>
      </c>
      <c r="E8589" s="57">
        <v>-5.0000000000000001E-4</v>
      </c>
      <c r="F8589" s="53">
        <v>1.0278</v>
      </c>
      <c r="G8589" s="53">
        <v>1.1477999999999999</v>
      </c>
    </row>
    <row r="8590" spans="1:7" x14ac:dyDescent="0.15">
      <c r="A8590" s="52">
        <v>4736</v>
      </c>
      <c r="B8590" s="11" t="s">
        <v>1589</v>
      </c>
      <c r="C8590" s="52">
        <v>1.0244</v>
      </c>
      <c r="D8590" s="52">
        <v>1.0437000000000001</v>
      </c>
      <c r="E8590" s="56">
        <v>-5.0000000000000001E-4</v>
      </c>
      <c r="F8590" s="52">
        <v>1.0248999999999999</v>
      </c>
      <c r="G8590" s="52">
        <v>1.0442</v>
      </c>
    </row>
    <row r="8591" spans="1:7" x14ac:dyDescent="0.15">
      <c r="A8591" s="53">
        <v>2367</v>
      </c>
      <c r="B8591" s="10" t="s">
        <v>1590</v>
      </c>
      <c r="C8591" s="53">
        <v>1.0165999999999999</v>
      </c>
      <c r="D8591" s="53">
        <v>1.0165999999999999</v>
      </c>
      <c r="E8591" s="57">
        <v>-5.0000000000000001E-4</v>
      </c>
      <c r="F8591" s="53">
        <v>1.0170999999999999</v>
      </c>
      <c r="G8591" s="53">
        <v>1.0170999999999999</v>
      </c>
    </row>
    <row r="8592" spans="1:7" x14ac:dyDescent="0.15">
      <c r="A8592" s="52">
        <v>4202</v>
      </c>
      <c r="B8592" s="11" t="s">
        <v>1591</v>
      </c>
      <c r="C8592" s="52">
        <v>1.0147999999999999</v>
      </c>
      <c r="D8592" s="52">
        <v>1.0147999999999999</v>
      </c>
      <c r="E8592" s="56">
        <v>-5.0000000000000001E-4</v>
      </c>
      <c r="F8592" s="52">
        <v>1.0153000000000001</v>
      </c>
      <c r="G8592" s="52">
        <v>1.0153000000000001</v>
      </c>
    </row>
    <row r="8593" spans="1:7" x14ac:dyDescent="0.15">
      <c r="A8593" s="53">
        <v>3999</v>
      </c>
      <c r="B8593" s="10" t="s">
        <v>1592</v>
      </c>
      <c r="C8593" s="53">
        <v>1.014</v>
      </c>
      <c r="D8593" s="53">
        <v>1.014</v>
      </c>
      <c r="E8593" s="57">
        <v>-5.0000000000000001E-4</v>
      </c>
      <c r="F8593" s="53">
        <v>1.0145</v>
      </c>
      <c r="G8593" s="53">
        <v>1.0145</v>
      </c>
    </row>
    <row r="8594" spans="1:7" x14ac:dyDescent="0.15">
      <c r="A8594" s="52">
        <v>4441</v>
      </c>
      <c r="B8594" s="11" t="s">
        <v>1593</v>
      </c>
      <c r="C8594" s="52">
        <v>1.0135000000000001</v>
      </c>
      <c r="D8594" s="52">
        <v>1.0135000000000001</v>
      </c>
      <c r="E8594" s="56">
        <v>-5.0000000000000001E-4</v>
      </c>
      <c r="F8594" s="52">
        <v>1.014</v>
      </c>
      <c r="G8594" s="52">
        <v>1.014</v>
      </c>
    </row>
    <row r="8595" spans="1:7" x14ac:dyDescent="0.15">
      <c r="A8595" s="53">
        <v>165508</v>
      </c>
      <c r="B8595" s="10" t="s">
        <v>4740</v>
      </c>
      <c r="C8595" s="53">
        <v>2.0129999999999999</v>
      </c>
      <c r="D8595" s="53">
        <v>2.0129999999999999</v>
      </c>
      <c r="E8595" s="57">
        <v>-5.0000000000000001E-4</v>
      </c>
      <c r="F8595" s="53">
        <v>2.0139999999999998</v>
      </c>
      <c r="G8595" s="53">
        <v>2.0139999999999998</v>
      </c>
    </row>
    <row r="8596" spans="1:7" x14ac:dyDescent="0.15">
      <c r="A8596" s="52">
        <v>5268</v>
      </c>
      <c r="B8596" s="11" t="s">
        <v>1594</v>
      </c>
      <c r="C8596" s="52">
        <v>1.0049999999999999</v>
      </c>
      <c r="D8596" s="52">
        <v>1.0049999999999999</v>
      </c>
      <c r="E8596" s="56">
        <v>-5.0000000000000001E-4</v>
      </c>
      <c r="F8596" s="52">
        <v>1.0055000000000001</v>
      </c>
      <c r="G8596" s="52">
        <v>1.0055000000000001</v>
      </c>
    </row>
    <row r="8597" spans="1:7" x14ac:dyDescent="0.15">
      <c r="A8597" s="53">
        <v>161907</v>
      </c>
      <c r="B8597" s="10" t="s">
        <v>4741</v>
      </c>
      <c r="C8597" s="53">
        <v>1.8055000000000001</v>
      </c>
      <c r="D8597" s="53">
        <v>1.8055000000000001</v>
      </c>
      <c r="E8597" s="57">
        <v>-5.0000000000000001E-4</v>
      </c>
      <c r="F8597" s="53">
        <v>1.8064</v>
      </c>
      <c r="G8597" s="53">
        <v>1.8064</v>
      </c>
    </row>
    <row r="8598" spans="1:7" ht="30" x14ac:dyDescent="0.15">
      <c r="A8598" s="52">
        <v>5370</v>
      </c>
      <c r="B8598" s="11" t="s">
        <v>1595</v>
      </c>
      <c r="C8598" s="52">
        <v>1.0014000000000001</v>
      </c>
      <c r="D8598" s="52">
        <v>1.0014000000000001</v>
      </c>
      <c r="E8598" s="56">
        <v>-5.0000000000000001E-4</v>
      </c>
      <c r="F8598" s="52">
        <v>1.0019</v>
      </c>
      <c r="G8598" s="52">
        <v>1.0019</v>
      </c>
    </row>
    <row r="8599" spans="1:7" x14ac:dyDescent="0.15">
      <c r="A8599" s="53">
        <v>2069</v>
      </c>
      <c r="B8599" s="10" t="s">
        <v>4742</v>
      </c>
      <c r="C8599" s="53">
        <v>1.1937</v>
      </c>
      <c r="D8599" s="53">
        <v>1.1937</v>
      </c>
      <c r="E8599" s="57">
        <v>-5.0000000000000001E-4</v>
      </c>
      <c r="F8599" s="53">
        <v>1.1942999999999999</v>
      </c>
      <c r="G8599" s="53">
        <v>1.1942999999999999</v>
      </c>
    </row>
    <row r="8600" spans="1:7" x14ac:dyDescent="0.15">
      <c r="A8600" s="52">
        <v>3769</v>
      </c>
      <c r="B8600" s="11" t="s">
        <v>1596</v>
      </c>
      <c r="C8600" s="52">
        <v>1.1876</v>
      </c>
      <c r="D8600" s="52">
        <v>1.1876</v>
      </c>
      <c r="E8600" s="56">
        <v>-5.0000000000000001E-4</v>
      </c>
      <c r="F8600" s="52">
        <v>1.1881999999999999</v>
      </c>
      <c r="G8600" s="52">
        <v>1.1881999999999999</v>
      </c>
    </row>
    <row r="8601" spans="1:7" x14ac:dyDescent="0.15">
      <c r="A8601" s="53">
        <v>2070</v>
      </c>
      <c r="B8601" s="10" t="s">
        <v>4743</v>
      </c>
      <c r="C8601" s="53">
        <v>1.1837</v>
      </c>
      <c r="D8601" s="53">
        <v>1.1837</v>
      </c>
      <c r="E8601" s="57">
        <v>-5.0000000000000001E-4</v>
      </c>
      <c r="F8601" s="53">
        <v>1.1842999999999999</v>
      </c>
      <c r="G8601" s="53">
        <v>1.1842999999999999</v>
      </c>
    </row>
    <row r="8602" spans="1:7" x14ac:dyDescent="0.15">
      <c r="A8602" s="52">
        <v>3703</v>
      </c>
      <c r="B8602" s="11" t="s">
        <v>1597</v>
      </c>
      <c r="C8602" s="52">
        <v>0.98519999999999996</v>
      </c>
      <c r="D8602" s="52">
        <v>0.98519999999999996</v>
      </c>
      <c r="E8602" s="56">
        <v>-5.0000000000000001E-4</v>
      </c>
      <c r="F8602" s="52">
        <v>0.98570000000000002</v>
      </c>
      <c r="G8602" s="52">
        <v>0.98570000000000002</v>
      </c>
    </row>
    <row r="8603" spans="1:7" x14ac:dyDescent="0.15">
      <c r="A8603" s="53">
        <v>241</v>
      </c>
      <c r="B8603" s="10" t="s">
        <v>4744</v>
      </c>
      <c r="C8603" s="53">
        <v>0.96599999999999997</v>
      </c>
      <c r="D8603" s="53">
        <v>1.867</v>
      </c>
      <c r="E8603" s="57">
        <v>-5.0000000000000001E-4</v>
      </c>
      <c r="F8603" s="53">
        <v>0.96650000000000003</v>
      </c>
      <c r="G8603" s="53">
        <v>1.8674999999999999</v>
      </c>
    </row>
    <row r="8604" spans="1:7" x14ac:dyDescent="0.15">
      <c r="A8604" s="52">
        <v>90010</v>
      </c>
      <c r="B8604" s="11" t="s">
        <v>1598</v>
      </c>
      <c r="C8604" s="52">
        <v>1.907</v>
      </c>
      <c r="D8604" s="52">
        <v>1.907</v>
      </c>
      <c r="E8604" s="56">
        <v>-5.0000000000000001E-4</v>
      </c>
      <c r="F8604" s="52">
        <v>1.9079999999999999</v>
      </c>
      <c r="G8604" s="52">
        <v>1.9079999999999999</v>
      </c>
    </row>
    <row r="8605" spans="1:7" x14ac:dyDescent="0.15">
      <c r="A8605" s="53">
        <v>217203</v>
      </c>
      <c r="B8605" s="10" t="s">
        <v>4745</v>
      </c>
      <c r="C8605" s="53">
        <v>1.1322000000000001</v>
      </c>
      <c r="D8605" s="53">
        <v>1.8856999999999999</v>
      </c>
      <c r="E8605" s="57">
        <v>-5.0000000000000001E-4</v>
      </c>
      <c r="F8605" s="53">
        <v>1.1328</v>
      </c>
      <c r="G8605" s="53">
        <v>1.8863000000000001</v>
      </c>
    </row>
    <row r="8606" spans="1:7" x14ac:dyDescent="0.15">
      <c r="A8606" s="52">
        <v>512010</v>
      </c>
      <c r="B8606" s="11" t="s">
        <v>4746</v>
      </c>
      <c r="C8606" s="52">
        <v>1.6969000000000001</v>
      </c>
      <c r="D8606" s="52">
        <v>1.6969000000000001</v>
      </c>
      <c r="E8606" s="56">
        <v>-5.0000000000000001E-4</v>
      </c>
      <c r="F8606" s="52">
        <v>1.6978</v>
      </c>
      <c r="G8606" s="52">
        <v>1.6978</v>
      </c>
    </row>
    <row r="8607" spans="1:7" x14ac:dyDescent="0.15">
      <c r="A8607" s="53">
        <v>217003</v>
      </c>
      <c r="B8607" s="10" t="s">
        <v>4747</v>
      </c>
      <c r="C8607" s="53">
        <v>1.1127</v>
      </c>
      <c r="D8607" s="53">
        <v>1.9341999999999999</v>
      </c>
      <c r="E8607" s="57">
        <v>-5.0000000000000001E-4</v>
      </c>
      <c r="F8607" s="53">
        <v>1.1133</v>
      </c>
      <c r="G8607" s="53">
        <v>1.9348000000000001</v>
      </c>
    </row>
    <row r="8608" spans="1:7" x14ac:dyDescent="0.15">
      <c r="A8608" s="52">
        <v>377530</v>
      </c>
      <c r="B8608" s="11" t="s">
        <v>4748</v>
      </c>
      <c r="C8608" s="52">
        <v>1.8440000000000001</v>
      </c>
      <c r="D8608" s="52">
        <v>2.1989999999999998</v>
      </c>
      <c r="E8608" s="56">
        <v>-5.0000000000000001E-4</v>
      </c>
      <c r="F8608" s="52">
        <v>1.845</v>
      </c>
      <c r="G8608" s="52">
        <v>2.2000000000000002</v>
      </c>
    </row>
    <row r="8609" spans="1:7" x14ac:dyDescent="0.15">
      <c r="A8609" s="53">
        <v>4150</v>
      </c>
      <c r="B8609" s="10" t="s">
        <v>4749</v>
      </c>
      <c r="C8609" s="53">
        <v>1.1036999999999999</v>
      </c>
      <c r="D8609" s="53">
        <v>1.1036999999999999</v>
      </c>
      <c r="E8609" s="57">
        <v>-5.0000000000000001E-4</v>
      </c>
      <c r="F8609" s="53">
        <v>1.1043000000000001</v>
      </c>
      <c r="G8609" s="53">
        <v>1.1043000000000001</v>
      </c>
    </row>
    <row r="8610" spans="1:7" x14ac:dyDescent="0.15">
      <c r="A8610" s="52">
        <v>3842</v>
      </c>
      <c r="B8610" s="11" t="s">
        <v>4750</v>
      </c>
      <c r="C8610" s="52">
        <v>1.0964</v>
      </c>
      <c r="D8610" s="52">
        <v>1.0964</v>
      </c>
      <c r="E8610" s="56">
        <v>-5.0000000000000001E-4</v>
      </c>
      <c r="F8610" s="52">
        <v>1.097</v>
      </c>
      <c r="G8610" s="52">
        <v>1.097</v>
      </c>
    </row>
    <row r="8611" spans="1:7" x14ac:dyDescent="0.15">
      <c r="A8611" s="53">
        <v>4774</v>
      </c>
      <c r="B8611" s="10" t="s">
        <v>1599</v>
      </c>
      <c r="C8611" s="53">
        <v>1.0961000000000001</v>
      </c>
      <c r="D8611" s="53">
        <v>1.0961000000000001</v>
      </c>
      <c r="E8611" s="57">
        <v>-5.0000000000000001E-4</v>
      </c>
      <c r="F8611" s="53">
        <v>1.0967</v>
      </c>
      <c r="G8611" s="53">
        <v>1.0967</v>
      </c>
    </row>
    <row r="8612" spans="1:7" x14ac:dyDescent="0.15">
      <c r="A8612" s="52">
        <v>4434</v>
      </c>
      <c r="B8612" s="11" t="s">
        <v>4751</v>
      </c>
      <c r="C8612" s="52">
        <v>0.91180000000000005</v>
      </c>
      <c r="D8612" s="52">
        <v>0.91180000000000005</v>
      </c>
      <c r="E8612" s="56">
        <v>-5.0000000000000001E-4</v>
      </c>
      <c r="F8612" s="52">
        <v>0.9123</v>
      </c>
      <c r="G8612" s="52">
        <v>0.9123</v>
      </c>
    </row>
    <row r="8613" spans="1:7" x14ac:dyDescent="0.15">
      <c r="A8613" s="53">
        <v>897</v>
      </c>
      <c r="B8613" s="10" t="s">
        <v>4752</v>
      </c>
      <c r="C8613" s="53">
        <v>0.91120000000000001</v>
      </c>
      <c r="D8613" s="53">
        <v>0.97119999999999995</v>
      </c>
      <c r="E8613" s="57">
        <v>-5.0000000000000001E-4</v>
      </c>
      <c r="F8613" s="53">
        <v>0.91169999999999995</v>
      </c>
      <c r="G8613" s="53">
        <v>0.97170000000000001</v>
      </c>
    </row>
    <row r="8614" spans="1:7" x14ac:dyDescent="0.15">
      <c r="A8614" s="52">
        <v>549</v>
      </c>
      <c r="B8614" s="11" t="s">
        <v>1600</v>
      </c>
      <c r="C8614" s="52">
        <v>1.82</v>
      </c>
      <c r="D8614" s="52">
        <v>1.82</v>
      </c>
      <c r="E8614" s="56">
        <v>-5.0000000000000001E-4</v>
      </c>
      <c r="F8614" s="52">
        <v>1.821</v>
      </c>
      <c r="G8614" s="52">
        <v>1.821</v>
      </c>
    </row>
    <row r="8615" spans="1:7" x14ac:dyDescent="0.15">
      <c r="A8615" s="53">
        <v>2193</v>
      </c>
      <c r="B8615" s="10" t="s">
        <v>4753</v>
      </c>
      <c r="C8615" s="53">
        <v>1.2729999999999999</v>
      </c>
      <c r="D8615" s="53">
        <v>1.2729999999999999</v>
      </c>
      <c r="E8615" s="57">
        <v>-5.0000000000000001E-4</v>
      </c>
      <c r="F8615" s="53">
        <v>1.2737000000000001</v>
      </c>
      <c r="G8615" s="53">
        <v>1.2737000000000001</v>
      </c>
    </row>
    <row r="8616" spans="1:7" x14ac:dyDescent="0.15">
      <c r="A8616" s="52">
        <v>4435</v>
      </c>
      <c r="B8616" s="11" t="s">
        <v>4754</v>
      </c>
      <c r="C8616" s="52">
        <v>0.90810000000000002</v>
      </c>
      <c r="D8616" s="52">
        <v>0.90810000000000002</v>
      </c>
      <c r="E8616" s="56">
        <v>-5.9999999999999995E-4</v>
      </c>
      <c r="F8616" s="52">
        <v>0.90859999999999996</v>
      </c>
      <c r="G8616" s="52">
        <v>0.90859999999999996</v>
      </c>
    </row>
    <row r="8617" spans="1:7" x14ac:dyDescent="0.15">
      <c r="A8617" s="53">
        <v>5118</v>
      </c>
      <c r="B8617" s="10" t="s">
        <v>4755</v>
      </c>
      <c r="C8617" s="53">
        <v>0.89180000000000004</v>
      </c>
      <c r="D8617" s="53">
        <v>0.89180000000000004</v>
      </c>
      <c r="E8617" s="57">
        <v>-5.9999999999999995E-4</v>
      </c>
      <c r="F8617" s="53">
        <v>0.89229999999999998</v>
      </c>
      <c r="G8617" s="53">
        <v>0.89229999999999998</v>
      </c>
    </row>
    <row r="8618" spans="1:7" x14ac:dyDescent="0.15">
      <c r="A8618" s="52">
        <v>2148</v>
      </c>
      <c r="B8618" s="11" t="s">
        <v>1601</v>
      </c>
      <c r="C8618" s="52">
        <v>1.0676000000000001</v>
      </c>
      <c r="D8618" s="52">
        <v>1.1876</v>
      </c>
      <c r="E8618" s="56">
        <v>-5.9999999999999995E-4</v>
      </c>
      <c r="F8618" s="52">
        <v>1.0682</v>
      </c>
      <c r="G8618" s="52">
        <v>1.1881999999999999</v>
      </c>
    </row>
    <row r="8619" spans="1:7" x14ac:dyDescent="0.15">
      <c r="A8619" s="53">
        <v>2961</v>
      </c>
      <c r="B8619" s="10" t="s">
        <v>4756</v>
      </c>
      <c r="C8619" s="53">
        <v>1.0598000000000001</v>
      </c>
      <c r="D8619" s="53">
        <v>1.0598000000000001</v>
      </c>
      <c r="E8619" s="57">
        <v>-5.9999999999999995E-4</v>
      </c>
      <c r="F8619" s="53">
        <v>1.0604</v>
      </c>
      <c r="G8619" s="53">
        <v>1.0604</v>
      </c>
    </row>
    <row r="8620" spans="1:7" ht="31" x14ac:dyDescent="0.15">
      <c r="A8620" s="52">
        <v>161038</v>
      </c>
      <c r="B8620" s="11" t="s">
        <v>4757</v>
      </c>
      <c r="C8620" s="52">
        <v>1.0580000000000001</v>
      </c>
      <c r="D8620" s="52">
        <v>1.0580000000000001</v>
      </c>
      <c r="E8620" s="56">
        <v>-5.9999999999999995E-4</v>
      </c>
      <c r="F8620" s="52">
        <v>1.0586</v>
      </c>
      <c r="G8620" s="52">
        <v>1.0586</v>
      </c>
    </row>
    <row r="8621" spans="1:7" x14ac:dyDescent="0.15">
      <c r="A8621" s="53">
        <v>240005</v>
      </c>
      <c r="B8621" s="10" t="s">
        <v>1602</v>
      </c>
      <c r="C8621" s="53">
        <v>0.52839999999999998</v>
      </c>
      <c r="D8621" s="53">
        <v>4.5743</v>
      </c>
      <c r="E8621" s="57">
        <v>-5.9999999999999995E-4</v>
      </c>
      <c r="F8621" s="53">
        <v>0.52869999999999995</v>
      </c>
      <c r="G8621" s="53">
        <v>4.5750000000000002</v>
      </c>
    </row>
    <row r="8622" spans="1:7" x14ac:dyDescent="0.15">
      <c r="A8622" s="52">
        <v>2962</v>
      </c>
      <c r="B8622" s="11" t="s">
        <v>4758</v>
      </c>
      <c r="C8622" s="52">
        <v>1.0549999999999999</v>
      </c>
      <c r="D8622" s="52">
        <v>1.0549999999999999</v>
      </c>
      <c r="E8622" s="56">
        <v>-5.9999999999999995E-4</v>
      </c>
      <c r="F8622" s="52">
        <v>1.0556000000000001</v>
      </c>
      <c r="G8622" s="52">
        <v>1.0556000000000001</v>
      </c>
    </row>
    <row r="8623" spans="1:7" ht="31" x14ac:dyDescent="0.15">
      <c r="A8623" s="53">
        <v>2062</v>
      </c>
      <c r="B8623" s="10" t="s">
        <v>4759</v>
      </c>
      <c r="C8623" s="53">
        <v>1.758</v>
      </c>
      <c r="D8623" s="53">
        <v>1.758</v>
      </c>
      <c r="E8623" s="57">
        <v>-5.9999999999999995E-4</v>
      </c>
      <c r="F8623" s="53">
        <v>1.7589999999999999</v>
      </c>
      <c r="G8623" s="53">
        <v>1.7589999999999999</v>
      </c>
    </row>
    <row r="8624" spans="1:7" x14ac:dyDescent="0.15">
      <c r="A8624" s="52">
        <v>519230</v>
      </c>
      <c r="B8624" s="11" t="s">
        <v>1603</v>
      </c>
      <c r="C8624" s="52">
        <v>1.0470999999999999</v>
      </c>
      <c r="D8624" s="52">
        <v>1.0470999999999999</v>
      </c>
      <c r="E8624" s="56">
        <v>-5.9999999999999995E-4</v>
      </c>
      <c r="F8624" s="52">
        <v>1.0477000000000001</v>
      </c>
      <c r="G8624" s="52">
        <v>1.0477000000000001</v>
      </c>
    </row>
    <row r="8625" spans="1:7" x14ac:dyDescent="0.15">
      <c r="A8625" s="53">
        <v>4829</v>
      </c>
      <c r="B8625" s="10" t="s">
        <v>1604</v>
      </c>
      <c r="C8625" s="53">
        <v>1.046</v>
      </c>
      <c r="D8625" s="53">
        <v>1.046</v>
      </c>
      <c r="E8625" s="57">
        <v>-5.9999999999999995E-4</v>
      </c>
      <c r="F8625" s="53">
        <v>1.0466</v>
      </c>
      <c r="G8625" s="53">
        <v>1.0466</v>
      </c>
    </row>
    <row r="8626" spans="1:7" x14ac:dyDescent="0.15">
      <c r="A8626" s="52">
        <v>220</v>
      </c>
      <c r="B8626" s="11" t="s">
        <v>1605</v>
      </c>
      <c r="C8626" s="52">
        <v>1.7370000000000001</v>
      </c>
      <c r="D8626" s="52">
        <v>1.7370000000000001</v>
      </c>
      <c r="E8626" s="56">
        <v>-5.9999999999999995E-4</v>
      </c>
      <c r="F8626" s="52">
        <v>1.738</v>
      </c>
      <c r="G8626" s="52">
        <v>1.738</v>
      </c>
    </row>
    <row r="8627" spans="1:7" x14ac:dyDescent="0.15">
      <c r="A8627" s="53">
        <v>471</v>
      </c>
      <c r="B8627" s="10" t="s">
        <v>1606</v>
      </c>
      <c r="C8627" s="53">
        <v>1.724</v>
      </c>
      <c r="D8627" s="53">
        <v>2.2240000000000002</v>
      </c>
      <c r="E8627" s="57">
        <v>-5.9999999999999995E-4</v>
      </c>
      <c r="F8627" s="53">
        <v>1.7250000000000001</v>
      </c>
      <c r="G8627" s="53">
        <v>2.2250000000000001</v>
      </c>
    </row>
    <row r="8628" spans="1:7" x14ac:dyDescent="0.15">
      <c r="A8628" s="52">
        <v>168002</v>
      </c>
      <c r="B8628" s="11" t="s">
        <v>1607</v>
      </c>
      <c r="C8628" s="52">
        <v>1.0258</v>
      </c>
      <c r="D8628" s="52">
        <v>1.0258</v>
      </c>
      <c r="E8628" s="56">
        <v>-5.9999999999999995E-4</v>
      </c>
      <c r="F8628" s="52">
        <v>1.0264</v>
      </c>
      <c r="G8628" s="52">
        <v>1.0264</v>
      </c>
    </row>
    <row r="8629" spans="1:7" x14ac:dyDescent="0.15">
      <c r="A8629" s="53">
        <v>3101</v>
      </c>
      <c r="B8629" s="10" t="s">
        <v>1608</v>
      </c>
      <c r="C8629" s="53">
        <v>1.0201</v>
      </c>
      <c r="D8629" s="53">
        <v>1.0201</v>
      </c>
      <c r="E8629" s="57">
        <v>-5.9999999999999995E-4</v>
      </c>
      <c r="F8629" s="53">
        <v>1.0206999999999999</v>
      </c>
      <c r="G8629" s="53">
        <v>1.0206999999999999</v>
      </c>
    </row>
    <row r="8630" spans="1:7" x14ac:dyDescent="0.15">
      <c r="A8630" s="52">
        <v>519115</v>
      </c>
      <c r="B8630" s="11" t="s">
        <v>1609</v>
      </c>
      <c r="C8630" s="52">
        <v>1.6950000000000001</v>
      </c>
      <c r="D8630" s="52">
        <v>1.6950000000000001</v>
      </c>
      <c r="E8630" s="56">
        <v>-5.9999999999999995E-4</v>
      </c>
      <c r="F8630" s="52">
        <v>1.696</v>
      </c>
      <c r="G8630" s="52">
        <v>1.696</v>
      </c>
    </row>
    <row r="8631" spans="1:7" x14ac:dyDescent="0.15">
      <c r="A8631" s="53">
        <v>519678</v>
      </c>
      <c r="B8631" s="10" t="s">
        <v>1610</v>
      </c>
      <c r="C8631" s="53">
        <v>1.694</v>
      </c>
      <c r="D8631" s="53">
        <v>1.694</v>
      </c>
      <c r="E8631" s="57">
        <v>-5.9999999999999995E-4</v>
      </c>
      <c r="F8631" s="53">
        <v>1.6950000000000001</v>
      </c>
      <c r="G8631" s="53">
        <v>1.6950000000000001</v>
      </c>
    </row>
    <row r="8632" spans="1:7" x14ac:dyDescent="0.15">
      <c r="A8632" s="52">
        <v>180002</v>
      </c>
      <c r="B8632" s="11" t="s">
        <v>4760</v>
      </c>
      <c r="C8632" s="52">
        <v>1.0147999999999999</v>
      </c>
      <c r="D8632" s="52">
        <v>1.0351999999999999</v>
      </c>
      <c r="E8632" s="56">
        <v>-5.9999999999999995E-4</v>
      </c>
      <c r="F8632" s="52">
        <v>1.0154000000000001</v>
      </c>
      <c r="G8632" s="52">
        <v>1.0358000000000001</v>
      </c>
    </row>
    <row r="8633" spans="1:7" x14ac:dyDescent="0.15">
      <c r="A8633" s="53">
        <v>368</v>
      </c>
      <c r="B8633" s="10" t="s">
        <v>4761</v>
      </c>
      <c r="C8633" s="53">
        <v>1.6849000000000001</v>
      </c>
      <c r="D8633" s="53">
        <v>1.6849000000000001</v>
      </c>
      <c r="E8633" s="57">
        <v>-5.9999999999999995E-4</v>
      </c>
      <c r="F8633" s="53">
        <v>1.6859</v>
      </c>
      <c r="G8633" s="53">
        <v>1.6859</v>
      </c>
    </row>
    <row r="8634" spans="1:7" x14ac:dyDescent="0.15">
      <c r="A8634" s="52">
        <v>2767</v>
      </c>
      <c r="B8634" s="11" t="s">
        <v>1611</v>
      </c>
      <c r="C8634" s="52">
        <v>1.1700999999999999</v>
      </c>
      <c r="D8634" s="52">
        <v>1.1700999999999999</v>
      </c>
      <c r="E8634" s="56">
        <v>-5.9999999999999995E-4</v>
      </c>
      <c r="F8634" s="52">
        <v>1.1708000000000001</v>
      </c>
      <c r="G8634" s="52">
        <v>1.1708000000000001</v>
      </c>
    </row>
    <row r="8635" spans="1:7" x14ac:dyDescent="0.15">
      <c r="A8635" s="53">
        <v>519933</v>
      </c>
      <c r="B8635" s="10" t="s">
        <v>1612</v>
      </c>
      <c r="C8635" s="53">
        <v>1.0011000000000001</v>
      </c>
      <c r="D8635" s="53">
        <v>1.0011000000000001</v>
      </c>
      <c r="E8635" s="57">
        <v>-5.9999999999999995E-4</v>
      </c>
      <c r="F8635" s="53">
        <v>1.0017</v>
      </c>
      <c r="G8635" s="53">
        <v>1.0017</v>
      </c>
    </row>
    <row r="8636" spans="1:7" ht="31" x14ac:dyDescent="0.15">
      <c r="A8636" s="52">
        <v>4652</v>
      </c>
      <c r="B8636" s="11" t="s">
        <v>4762</v>
      </c>
      <c r="C8636" s="52">
        <v>1.0004999999999999</v>
      </c>
      <c r="D8636" s="52">
        <v>1.0004999999999999</v>
      </c>
      <c r="E8636" s="56">
        <v>-5.9999999999999995E-4</v>
      </c>
      <c r="F8636" s="52">
        <v>1.0011000000000001</v>
      </c>
      <c r="G8636" s="52">
        <v>1.0011000000000001</v>
      </c>
    </row>
    <row r="8637" spans="1:7" x14ac:dyDescent="0.15">
      <c r="A8637" s="53">
        <v>260112</v>
      </c>
      <c r="B8637" s="10" t="s">
        <v>1613</v>
      </c>
      <c r="C8637" s="53">
        <v>1.6639999999999999</v>
      </c>
      <c r="D8637" s="53">
        <v>2.3690000000000002</v>
      </c>
      <c r="E8637" s="57">
        <v>-5.9999999999999995E-4</v>
      </c>
      <c r="F8637" s="53">
        <v>1.665</v>
      </c>
      <c r="G8637" s="53">
        <v>2.37</v>
      </c>
    </row>
    <row r="8638" spans="1:7" x14ac:dyDescent="0.15">
      <c r="A8638" s="52">
        <v>630002</v>
      </c>
      <c r="B8638" s="11" t="s">
        <v>1614</v>
      </c>
      <c r="C8638" s="52">
        <v>2.3229000000000002</v>
      </c>
      <c r="D8638" s="52">
        <v>3.9779</v>
      </c>
      <c r="E8638" s="56">
        <v>-5.9999999999999995E-4</v>
      </c>
      <c r="F8638" s="52">
        <v>2.3243</v>
      </c>
      <c r="G8638" s="52">
        <v>3.9792999999999998</v>
      </c>
    </row>
    <row r="8639" spans="1:7" x14ac:dyDescent="0.15">
      <c r="A8639" s="53">
        <v>2871</v>
      </c>
      <c r="B8639" s="10" t="s">
        <v>4763</v>
      </c>
      <c r="C8639" s="53">
        <v>0.99019999999999997</v>
      </c>
      <c r="D8639" s="53">
        <v>0.99019999999999997</v>
      </c>
      <c r="E8639" s="57">
        <v>-5.9999999999999995E-4</v>
      </c>
      <c r="F8639" s="53">
        <v>0.99080000000000001</v>
      </c>
      <c r="G8639" s="53">
        <v>0.99080000000000001</v>
      </c>
    </row>
    <row r="8640" spans="1:7" x14ac:dyDescent="0.15">
      <c r="A8640" s="52">
        <v>233010</v>
      </c>
      <c r="B8640" s="11" t="s">
        <v>4764</v>
      </c>
      <c r="C8640" s="52">
        <v>1.649</v>
      </c>
      <c r="D8640" s="52">
        <v>1.649</v>
      </c>
      <c r="E8640" s="56">
        <v>-5.9999999999999995E-4</v>
      </c>
      <c r="F8640" s="52">
        <v>1.65</v>
      </c>
      <c r="G8640" s="52">
        <v>1.65</v>
      </c>
    </row>
    <row r="8641" spans="1:7" x14ac:dyDescent="0.15">
      <c r="A8641" s="53">
        <v>519634</v>
      </c>
      <c r="B8641" s="10" t="s">
        <v>4765</v>
      </c>
      <c r="C8641" s="53">
        <v>0.98570000000000002</v>
      </c>
      <c r="D8641" s="53">
        <v>1.0172000000000001</v>
      </c>
      <c r="E8641" s="57">
        <v>-5.9999999999999995E-4</v>
      </c>
      <c r="F8641" s="53">
        <v>0.98629999999999995</v>
      </c>
      <c r="G8641" s="53">
        <v>1.0178</v>
      </c>
    </row>
    <row r="8642" spans="1:7" x14ac:dyDescent="0.15">
      <c r="A8642" s="52">
        <v>519633</v>
      </c>
      <c r="B8642" s="11" t="s">
        <v>4766</v>
      </c>
      <c r="C8642" s="52">
        <v>0.98529999999999995</v>
      </c>
      <c r="D8642" s="52">
        <v>1.0167999999999999</v>
      </c>
      <c r="E8642" s="56">
        <v>-5.9999999999999995E-4</v>
      </c>
      <c r="F8642" s="52">
        <v>0.9859</v>
      </c>
      <c r="G8642" s="52">
        <v>1.0174000000000001</v>
      </c>
    </row>
    <row r="8643" spans="1:7" x14ac:dyDescent="0.15">
      <c r="A8643" s="53">
        <v>3488</v>
      </c>
      <c r="B8643" s="10" t="s">
        <v>4767</v>
      </c>
      <c r="C8643" s="53">
        <v>0.97809999999999997</v>
      </c>
      <c r="D8643" s="53">
        <v>0.97809999999999997</v>
      </c>
      <c r="E8643" s="57">
        <v>-5.9999999999999995E-4</v>
      </c>
      <c r="F8643" s="53">
        <v>0.97870000000000001</v>
      </c>
      <c r="G8643" s="53">
        <v>0.97870000000000001</v>
      </c>
    </row>
    <row r="8644" spans="1:7" x14ac:dyDescent="0.15">
      <c r="A8644" s="52">
        <v>4177</v>
      </c>
      <c r="B8644" s="11" t="s">
        <v>4768</v>
      </c>
      <c r="C8644" s="52">
        <v>0.97189999999999999</v>
      </c>
      <c r="D8644" s="52">
        <v>0.97189999999999999</v>
      </c>
      <c r="E8644" s="56">
        <v>-5.9999999999999995E-4</v>
      </c>
      <c r="F8644" s="52">
        <v>0.97250000000000003</v>
      </c>
      <c r="G8644" s="52">
        <v>0.97250000000000003</v>
      </c>
    </row>
    <row r="8645" spans="1:7" x14ac:dyDescent="0.15">
      <c r="A8645" s="53">
        <v>320001</v>
      </c>
      <c r="B8645" s="10" t="s">
        <v>1615</v>
      </c>
      <c r="C8645" s="53">
        <v>0.95960000000000001</v>
      </c>
      <c r="D8645" s="53">
        <v>3.2195999999999998</v>
      </c>
      <c r="E8645" s="57">
        <v>-5.9999999999999995E-4</v>
      </c>
      <c r="F8645" s="53">
        <v>0.96020000000000005</v>
      </c>
      <c r="G8645" s="53">
        <v>3.2202000000000002</v>
      </c>
    </row>
    <row r="8646" spans="1:7" x14ac:dyDescent="0.15">
      <c r="A8646" s="52">
        <v>4149</v>
      </c>
      <c r="B8646" s="11" t="s">
        <v>4769</v>
      </c>
      <c r="C8646" s="52">
        <v>1.1048</v>
      </c>
      <c r="D8646" s="52">
        <v>1.1048</v>
      </c>
      <c r="E8646" s="56">
        <v>-5.9999999999999995E-4</v>
      </c>
      <c r="F8646" s="52">
        <v>1.1054999999999999</v>
      </c>
      <c r="G8646" s="52">
        <v>1.1054999999999999</v>
      </c>
    </row>
    <row r="8647" spans="1:7" ht="30" x14ac:dyDescent="0.15">
      <c r="A8647" s="53">
        <v>3122</v>
      </c>
      <c r="B8647" s="10" t="s">
        <v>1616</v>
      </c>
      <c r="C8647" s="53">
        <v>1.1000000000000001</v>
      </c>
      <c r="D8647" s="53">
        <v>1.1000000000000001</v>
      </c>
      <c r="E8647" s="57">
        <v>-5.9999999999999995E-4</v>
      </c>
      <c r="F8647" s="53">
        <v>1.1007</v>
      </c>
      <c r="G8647" s="53">
        <v>1.1007</v>
      </c>
    </row>
    <row r="8648" spans="1:7" x14ac:dyDescent="0.15">
      <c r="A8648" s="52">
        <v>3883</v>
      </c>
      <c r="B8648" s="11" t="s">
        <v>4770</v>
      </c>
      <c r="C8648" s="52">
        <v>1.0999000000000001</v>
      </c>
      <c r="D8648" s="52">
        <v>1.0999000000000001</v>
      </c>
      <c r="E8648" s="56">
        <v>-5.9999999999999995E-4</v>
      </c>
      <c r="F8648" s="52">
        <v>1.1006</v>
      </c>
      <c r="G8648" s="52">
        <v>1.1006</v>
      </c>
    </row>
    <row r="8649" spans="1:7" x14ac:dyDescent="0.15">
      <c r="A8649" s="53">
        <v>167002</v>
      </c>
      <c r="B8649" s="10" t="s">
        <v>1617</v>
      </c>
      <c r="C8649" s="53">
        <v>0.94059999999999999</v>
      </c>
      <c r="D8649" s="53">
        <v>0.94059999999999999</v>
      </c>
      <c r="E8649" s="57">
        <v>-5.9999999999999995E-4</v>
      </c>
      <c r="F8649" s="53">
        <v>0.94120000000000004</v>
      </c>
      <c r="G8649" s="53">
        <v>0.94120000000000004</v>
      </c>
    </row>
    <row r="8650" spans="1:7" ht="31" x14ac:dyDescent="0.15">
      <c r="A8650" s="52">
        <v>2172</v>
      </c>
      <c r="B8650" s="11" t="s">
        <v>4771</v>
      </c>
      <c r="C8650" s="52">
        <v>1.5649999999999999</v>
      </c>
      <c r="D8650" s="52">
        <v>1.5649999999999999</v>
      </c>
      <c r="E8650" s="56">
        <v>-5.9999999999999995E-4</v>
      </c>
      <c r="F8650" s="52">
        <v>1.5660000000000001</v>
      </c>
      <c r="G8650" s="52">
        <v>1.5660000000000001</v>
      </c>
    </row>
    <row r="8651" spans="1:7" x14ac:dyDescent="0.15">
      <c r="A8651" s="53">
        <v>540007</v>
      </c>
      <c r="B8651" s="10" t="s">
        <v>1618</v>
      </c>
      <c r="C8651" s="53">
        <v>1.2496</v>
      </c>
      <c r="D8651" s="53">
        <v>1.2696000000000001</v>
      </c>
      <c r="E8651" s="57">
        <v>-5.9999999999999995E-4</v>
      </c>
      <c r="F8651" s="53">
        <v>1.2504</v>
      </c>
      <c r="G8651" s="53">
        <v>1.2704</v>
      </c>
    </row>
    <row r="8652" spans="1:7" x14ac:dyDescent="0.15">
      <c r="A8652" s="52">
        <v>3843</v>
      </c>
      <c r="B8652" s="11" t="s">
        <v>4772</v>
      </c>
      <c r="C8652" s="52">
        <v>1.0915999999999999</v>
      </c>
      <c r="D8652" s="52">
        <v>1.0915999999999999</v>
      </c>
      <c r="E8652" s="56">
        <v>-5.9999999999999995E-4</v>
      </c>
      <c r="F8652" s="52">
        <v>1.0923</v>
      </c>
      <c r="G8652" s="52">
        <v>1.0923</v>
      </c>
    </row>
    <row r="8653" spans="1:7" x14ac:dyDescent="0.15">
      <c r="A8653" s="53">
        <v>2897</v>
      </c>
      <c r="B8653" s="10" t="s">
        <v>4773</v>
      </c>
      <c r="C8653" s="53">
        <v>1.0609</v>
      </c>
      <c r="D8653" s="53">
        <v>1.0609</v>
      </c>
      <c r="E8653" s="57">
        <v>-6.9999999999999999E-4</v>
      </c>
      <c r="F8653" s="53">
        <v>1.0616000000000001</v>
      </c>
      <c r="G8653" s="53">
        <v>1.0616000000000001</v>
      </c>
    </row>
    <row r="8654" spans="1:7" x14ac:dyDescent="0.15">
      <c r="A8654" s="52">
        <v>3895</v>
      </c>
      <c r="B8654" s="11" t="s">
        <v>4774</v>
      </c>
      <c r="C8654" s="52">
        <v>1.0608</v>
      </c>
      <c r="D8654" s="52">
        <v>1.0608</v>
      </c>
      <c r="E8654" s="56">
        <v>-6.9999999999999999E-4</v>
      </c>
      <c r="F8654" s="52">
        <v>1.0615000000000001</v>
      </c>
      <c r="G8654" s="52">
        <v>1.0615000000000001</v>
      </c>
    </row>
    <row r="8655" spans="1:7" x14ac:dyDescent="0.15">
      <c r="A8655" s="53">
        <v>2896</v>
      </c>
      <c r="B8655" s="10" t="s">
        <v>4775</v>
      </c>
      <c r="C8655" s="53">
        <v>1.0555000000000001</v>
      </c>
      <c r="D8655" s="53">
        <v>1.0555000000000001</v>
      </c>
      <c r="E8655" s="57">
        <v>-6.9999999999999999E-4</v>
      </c>
      <c r="F8655" s="53">
        <v>1.0562</v>
      </c>
      <c r="G8655" s="53">
        <v>1.0562</v>
      </c>
    </row>
    <row r="8656" spans="1:7" x14ac:dyDescent="0.15">
      <c r="A8656" s="52">
        <v>4408</v>
      </c>
      <c r="B8656" s="11" t="s">
        <v>4776</v>
      </c>
      <c r="C8656" s="52">
        <v>1.502</v>
      </c>
      <c r="D8656" s="52">
        <v>1.502</v>
      </c>
      <c r="E8656" s="56">
        <v>-6.9999999999999999E-4</v>
      </c>
      <c r="F8656" s="52">
        <v>1.5029999999999999</v>
      </c>
      <c r="G8656" s="52">
        <v>1.5029999999999999</v>
      </c>
    </row>
    <row r="8657" spans="1:7" x14ac:dyDescent="0.15">
      <c r="A8657" s="53">
        <v>519228</v>
      </c>
      <c r="B8657" s="10" t="s">
        <v>4777</v>
      </c>
      <c r="C8657" s="53">
        <v>1.0497000000000001</v>
      </c>
      <c r="D8657" s="53">
        <v>1.0896999999999999</v>
      </c>
      <c r="E8657" s="57">
        <v>-6.9999999999999999E-4</v>
      </c>
      <c r="F8657" s="53">
        <v>1.0504</v>
      </c>
      <c r="G8657" s="53">
        <v>1.0904</v>
      </c>
    </row>
    <row r="8658" spans="1:7" x14ac:dyDescent="0.15">
      <c r="A8658" s="52">
        <v>519229</v>
      </c>
      <c r="B8658" s="11" t="s">
        <v>4778</v>
      </c>
      <c r="C8658" s="52">
        <v>1.0487</v>
      </c>
      <c r="D8658" s="52">
        <v>1.0887</v>
      </c>
      <c r="E8658" s="56">
        <v>-6.9999999999999999E-4</v>
      </c>
      <c r="F8658" s="52">
        <v>1.0494000000000001</v>
      </c>
      <c r="G8658" s="52">
        <v>1.0893999999999999</v>
      </c>
    </row>
    <row r="8659" spans="1:7" x14ac:dyDescent="0.15">
      <c r="A8659" s="53">
        <v>3167</v>
      </c>
      <c r="B8659" s="10" t="s">
        <v>4779</v>
      </c>
      <c r="C8659" s="53">
        <v>1.0474000000000001</v>
      </c>
      <c r="D8659" s="53">
        <v>1.0474000000000001</v>
      </c>
      <c r="E8659" s="57">
        <v>-6.9999999999999999E-4</v>
      </c>
      <c r="F8659" s="53">
        <v>1.0481</v>
      </c>
      <c r="G8659" s="53">
        <v>1.0481</v>
      </c>
    </row>
    <row r="8660" spans="1:7" x14ac:dyDescent="0.15">
      <c r="A8660" s="52">
        <v>2294</v>
      </c>
      <c r="B8660" s="11" t="s">
        <v>4780</v>
      </c>
      <c r="C8660" s="52">
        <v>1.0472999999999999</v>
      </c>
      <c r="D8660" s="52">
        <v>1.0472999999999999</v>
      </c>
      <c r="E8660" s="56">
        <v>-6.9999999999999999E-4</v>
      </c>
      <c r="F8660" s="52">
        <v>1.048</v>
      </c>
      <c r="G8660" s="52">
        <v>1.048</v>
      </c>
    </row>
    <row r="8661" spans="1:7" x14ac:dyDescent="0.15">
      <c r="A8661" s="53">
        <v>3168</v>
      </c>
      <c r="B8661" s="10" t="s">
        <v>4781</v>
      </c>
      <c r="C8661" s="53">
        <v>1.0417000000000001</v>
      </c>
      <c r="D8661" s="53">
        <v>1.0417000000000001</v>
      </c>
      <c r="E8661" s="57">
        <v>-6.9999999999999999E-4</v>
      </c>
      <c r="F8661" s="53">
        <v>1.0424</v>
      </c>
      <c r="G8661" s="53">
        <v>1.0424</v>
      </c>
    </row>
    <row r="8662" spans="1:7" x14ac:dyDescent="0.15">
      <c r="A8662" s="52">
        <v>4480</v>
      </c>
      <c r="B8662" s="11" t="s">
        <v>1619</v>
      </c>
      <c r="C8662" s="52">
        <v>1.1788000000000001</v>
      </c>
      <c r="D8662" s="52">
        <v>1.1788000000000001</v>
      </c>
      <c r="E8662" s="56">
        <v>-6.9999999999999999E-4</v>
      </c>
      <c r="F8662" s="52">
        <v>1.1796</v>
      </c>
      <c r="G8662" s="52">
        <v>1.1796</v>
      </c>
    </row>
    <row r="8663" spans="1:7" x14ac:dyDescent="0.15">
      <c r="A8663" s="53">
        <v>206002</v>
      </c>
      <c r="B8663" s="10" t="s">
        <v>1620</v>
      </c>
      <c r="C8663" s="53">
        <v>1.4710000000000001</v>
      </c>
      <c r="D8663" s="53">
        <v>1.4710000000000001</v>
      </c>
      <c r="E8663" s="57">
        <v>-6.9999999999999999E-4</v>
      </c>
      <c r="F8663" s="53">
        <v>1.472</v>
      </c>
      <c r="G8663" s="53">
        <v>1.472</v>
      </c>
    </row>
    <row r="8664" spans="1:7" x14ac:dyDescent="0.15">
      <c r="A8664" s="52">
        <v>695</v>
      </c>
      <c r="B8664" s="11" t="s">
        <v>1621</v>
      </c>
      <c r="C8664" s="52">
        <v>1.47</v>
      </c>
      <c r="D8664" s="52">
        <v>1.47</v>
      </c>
      <c r="E8664" s="56">
        <v>-6.9999999999999999E-4</v>
      </c>
      <c r="F8664" s="52">
        <v>1.4710000000000001</v>
      </c>
      <c r="G8664" s="52">
        <v>1.4710000000000001</v>
      </c>
    </row>
    <row r="8665" spans="1:7" x14ac:dyDescent="0.15">
      <c r="A8665" s="53">
        <v>1410</v>
      </c>
      <c r="B8665" s="10" t="s">
        <v>1622</v>
      </c>
      <c r="C8665" s="53">
        <v>1.4690000000000001</v>
      </c>
      <c r="D8665" s="53">
        <v>1.4690000000000001</v>
      </c>
      <c r="E8665" s="57">
        <v>-6.9999999999999999E-4</v>
      </c>
      <c r="F8665" s="53">
        <v>1.47</v>
      </c>
      <c r="G8665" s="53">
        <v>1.47</v>
      </c>
    </row>
    <row r="8666" spans="1:7" x14ac:dyDescent="0.15">
      <c r="A8666" s="52">
        <v>3158</v>
      </c>
      <c r="B8666" s="11" t="s">
        <v>1623</v>
      </c>
      <c r="C8666" s="52">
        <v>1.0246</v>
      </c>
      <c r="D8666" s="52">
        <v>1.0246</v>
      </c>
      <c r="E8666" s="56">
        <v>-6.9999999999999999E-4</v>
      </c>
      <c r="F8666" s="52">
        <v>1.0253000000000001</v>
      </c>
      <c r="G8666" s="52">
        <v>1.0253000000000001</v>
      </c>
    </row>
    <row r="8667" spans="1:7" x14ac:dyDescent="0.15">
      <c r="A8667" s="53">
        <v>50029</v>
      </c>
      <c r="B8667" s="10" t="s">
        <v>4782</v>
      </c>
      <c r="C8667" s="53">
        <v>1.0186999999999999</v>
      </c>
      <c r="D8667" s="53">
        <v>1.0186999999999999</v>
      </c>
      <c r="E8667" s="57">
        <v>-6.9999999999999999E-4</v>
      </c>
      <c r="F8667" s="53">
        <v>1.0194000000000001</v>
      </c>
      <c r="G8667" s="53">
        <v>1.0194000000000001</v>
      </c>
    </row>
    <row r="8668" spans="1:7" x14ac:dyDescent="0.15">
      <c r="A8668" s="52">
        <v>1583</v>
      </c>
      <c r="B8668" s="11" t="s">
        <v>1624</v>
      </c>
      <c r="C8668" s="52">
        <v>1.452</v>
      </c>
      <c r="D8668" s="52">
        <v>1.452</v>
      </c>
      <c r="E8668" s="56">
        <v>-6.9999999999999999E-4</v>
      </c>
      <c r="F8668" s="52">
        <v>1.4530000000000001</v>
      </c>
      <c r="G8668" s="52">
        <v>1.4530000000000001</v>
      </c>
    </row>
    <row r="8669" spans="1:7" x14ac:dyDescent="0.15">
      <c r="A8669" s="53">
        <v>3696</v>
      </c>
      <c r="B8669" s="10" t="s">
        <v>1625</v>
      </c>
      <c r="C8669" s="53">
        <v>1.0105</v>
      </c>
      <c r="D8669" s="53">
        <v>1.0247999999999999</v>
      </c>
      <c r="E8669" s="57">
        <v>-6.9999999999999999E-4</v>
      </c>
      <c r="F8669" s="53">
        <v>1.0112000000000001</v>
      </c>
      <c r="G8669" s="53">
        <v>1.0255000000000001</v>
      </c>
    </row>
    <row r="8670" spans="1:7" ht="31" x14ac:dyDescent="0.15">
      <c r="A8670" s="52">
        <v>367</v>
      </c>
      <c r="B8670" s="11" t="s">
        <v>4783</v>
      </c>
      <c r="C8670" s="52">
        <v>1.44</v>
      </c>
      <c r="D8670" s="52">
        <v>1.44</v>
      </c>
      <c r="E8670" s="56">
        <v>-6.9999999999999999E-4</v>
      </c>
      <c r="F8670" s="52">
        <v>1.4410000000000001</v>
      </c>
      <c r="G8670" s="52">
        <v>1.4410000000000001</v>
      </c>
    </row>
    <row r="8671" spans="1:7" x14ac:dyDescent="0.15">
      <c r="A8671" s="53">
        <v>3767</v>
      </c>
      <c r="B8671" s="10" t="s">
        <v>4784</v>
      </c>
      <c r="C8671" s="53">
        <v>1.0064</v>
      </c>
      <c r="D8671" s="53">
        <v>1.0294000000000001</v>
      </c>
      <c r="E8671" s="57">
        <v>-6.9999999999999999E-4</v>
      </c>
      <c r="F8671" s="53">
        <v>1.0071000000000001</v>
      </c>
      <c r="G8671" s="53">
        <v>1.0301</v>
      </c>
    </row>
    <row r="8672" spans="1:7" x14ac:dyDescent="0.15">
      <c r="A8672" s="52">
        <v>3768</v>
      </c>
      <c r="B8672" s="11" t="s">
        <v>4785</v>
      </c>
      <c r="C8672" s="52">
        <v>1.0054000000000001</v>
      </c>
      <c r="D8672" s="52">
        <v>1.0274000000000001</v>
      </c>
      <c r="E8672" s="56">
        <v>-6.9999999999999999E-4</v>
      </c>
      <c r="F8672" s="52">
        <v>1.0061</v>
      </c>
      <c r="G8672" s="52">
        <v>1.0281</v>
      </c>
    </row>
    <row r="8673" spans="1:7" ht="31" x14ac:dyDescent="0.15">
      <c r="A8673" s="53">
        <v>1379</v>
      </c>
      <c r="B8673" s="10" t="s">
        <v>4786</v>
      </c>
      <c r="C8673" s="53">
        <v>1.4359999999999999</v>
      </c>
      <c r="D8673" s="53">
        <v>1.4359999999999999</v>
      </c>
      <c r="E8673" s="57">
        <v>-6.9999999999999999E-4</v>
      </c>
      <c r="F8673" s="53">
        <v>1.4370000000000001</v>
      </c>
      <c r="G8673" s="53">
        <v>1.4370000000000001</v>
      </c>
    </row>
    <row r="8674" spans="1:7" x14ac:dyDescent="0.15">
      <c r="A8674" s="52">
        <v>50106</v>
      </c>
      <c r="B8674" s="11" t="s">
        <v>4787</v>
      </c>
      <c r="C8674" s="52">
        <v>1.429</v>
      </c>
      <c r="D8674" s="52">
        <v>1.8129999999999999</v>
      </c>
      <c r="E8674" s="56">
        <v>-6.9999999999999999E-4</v>
      </c>
      <c r="F8674" s="52">
        <v>1.43</v>
      </c>
      <c r="G8674" s="52">
        <v>1.8140000000000001</v>
      </c>
    </row>
    <row r="8675" spans="1:7" x14ac:dyDescent="0.15">
      <c r="A8675" s="53">
        <v>690011</v>
      </c>
      <c r="B8675" s="10" t="s">
        <v>1626</v>
      </c>
      <c r="C8675" s="53">
        <v>1.423</v>
      </c>
      <c r="D8675" s="53">
        <v>1.423</v>
      </c>
      <c r="E8675" s="57">
        <v>-6.9999999999999999E-4</v>
      </c>
      <c r="F8675" s="53">
        <v>1.4239999999999999</v>
      </c>
      <c r="G8675" s="53">
        <v>1.4239999999999999</v>
      </c>
    </row>
    <row r="8676" spans="1:7" ht="30" x14ac:dyDescent="0.15">
      <c r="A8676" s="52">
        <v>167301</v>
      </c>
      <c r="B8676" s="11" t="s">
        <v>1627</v>
      </c>
      <c r="C8676" s="52">
        <v>1.4159999999999999</v>
      </c>
      <c r="D8676" s="52">
        <v>1.4830000000000001</v>
      </c>
      <c r="E8676" s="56">
        <v>-6.9999999999999999E-4</v>
      </c>
      <c r="F8676" s="52">
        <v>1.417</v>
      </c>
      <c r="G8676" s="52">
        <v>1.484</v>
      </c>
    </row>
    <row r="8677" spans="1:7" x14ac:dyDescent="0.15">
      <c r="A8677" s="53">
        <v>50012</v>
      </c>
      <c r="B8677" s="10" t="s">
        <v>1628</v>
      </c>
      <c r="C8677" s="53">
        <v>1.415</v>
      </c>
      <c r="D8677" s="53">
        <v>1.4390000000000001</v>
      </c>
      <c r="E8677" s="57">
        <v>-6.9999999999999999E-4</v>
      </c>
      <c r="F8677" s="53">
        <v>1.4159999999999999</v>
      </c>
      <c r="G8677" s="53">
        <v>1.44</v>
      </c>
    </row>
    <row r="8678" spans="1:7" x14ac:dyDescent="0.15">
      <c r="A8678" s="52">
        <v>2969</v>
      </c>
      <c r="B8678" s="11" t="s">
        <v>1629</v>
      </c>
      <c r="C8678" s="52">
        <v>1.1234</v>
      </c>
      <c r="D8678" s="52">
        <v>1.1234</v>
      </c>
      <c r="E8678" s="56">
        <v>-6.9999999999999999E-4</v>
      </c>
      <c r="F8678" s="52">
        <v>1.1242000000000001</v>
      </c>
      <c r="G8678" s="52">
        <v>1.1242000000000001</v>
      </c>
    </row>
    <row r="8679" spans="1:7" x14ac:dyDescent="0.15">
      <c r="A8679" s="53">
        <v>4925</v>
      </c>
      <c r="B8679" s="10" t="s">
        <v>1630</v>
      </c>
      <c r="C8679" s="53">
        <v>0.98040000000000005</v>
      </c>
      <c r="D8679" s="53">
        <v>0.98040000000000005</v>
      </c>
      <c r="E8679" s="57">
        <v>-6.9999999999999999E-4</v>
      </c>
      <c r="F8679" s="53">
        <v>0.98109999999999997</v>
      </c>
      <c r="G8679" s="53">
        <v>0.98109999999999997</v>
      </c>
    </row>
    <row r="8680" spans="1:7" x14ac:dyDescent="0.15">
      <c r="A8680" s="52">
        <v>1280</v>
      </c>
      <c r="B8680" s="11" t="s">
        <v>4788</v>
      </c>
      <c r="C8680" s="52">
        <v>1.399</v>
      </c>
      <c r="D8680" s="52">
        <v>1.399</v>
      </c>
      <c r="E8680" s="56">
        <v>-6.9999999999999999E-4</v>
      </c>
      <c r="F8680" s="52">
        <v>1.4</v>
      </c>
      <c r="G8680" s="52">
        <v>1.4</v>
      </c>
    </row>
    <row r="8681" spans="1:7" x14ac:dyDescent="0.15">
      <c r="A8681" s="53">
        <v>310508</v>
      </c>
      <c r="B8681" s="10" t="s">
        <v>1631</v>
      </c>
      <c r="C8681" s="53">
        <v>1.3919999999999999</v>
      </c>
      <c r="D8681" s="53">
        <v>1.538</v>
      </c>
      <c r="E8681" s="57">
        <v>-6.9999999999999999E-4</v>
      </c>
      <c r="F8681" s="53">
        <v>1.393</v>
      </c>
      <c r="G8681" s="53">
        <v>1.5389999999999999</v>
      </c>
    </row>
    <row r="8682" spans="1:7" x14ac:dyDescent="0.15">
      <c r="A8682" s="52">
        <v>2326</v>
      </c>
      <c r="B8682" s="11" t="s">
        <v>4789</v>
      </c>
      <c r="C8682" s="52">
        <v>1.389</v>
      </c>
      <c r="D8682" s="52">
        <v>1.389</v>
      </c>
      <c r="E8682" s="56">
        <v>-6.9999999999999999E-4</v>
      </c>
      <c r="F8682" s="52">
        <v>1.39</v>
      </c>
      <c r="G8682" s="52">
        <v>1.39</v>
      </c>
    </row>
    <row r="8683" spans="1:7" x14ac:dyDescent="0.15">
      <c r="A8683" s="53">
        <v>519730</v>
      </c>
      <c r="B8683" s="10" t="s">
        <v>4790</v>
      </c>
      <c r="C8683" s="53">
        <v>1.3839999999999999</v>
      </c>
      <c r="D8683" s="53">
        <v>1.3839999999999999</v>
      </c>
      <c r="E8683" s="57">
        <v>-6.9999999999999999E-4</v>
      </c>
      <c r="F8683" s="53">
        <v>1.385</v>
      </c>
      <c r="G8683" s="53">
        <v>1.385</v>
      </c>
    </row>
    <row r="8684" spans="1:7" x14ac:dyDescent="0.15">
      <c r="A8684" s="52">
        <v>160422</v>
      </c>
      <c r="B8684" s="11" t="s">
        <v>4791</v>
      </c>
      <c r="C8684" s="52">
        <v>1.103</v>
      </c>
      <c r="D8684" s="52">
        <v>1.103</v>
      </c>
      <c r="E8684" s="56">
        <v>-6.9999999999999999E-4</v>
      </c>
      <c r="F8684" s="52">
        <v>1.1037999999999999</v>
      </c>
      <c r="G8684" s="52">
        <v>1.1037999999999999</v>
      </c>
    </row>
    <row r="8685" spans="1:7" x14ac:dyDescent="0.15">
      <c r="A8685" s="53">
        <v>3882</v>
      </c>
      <c r="B8685" s="10" t="s">
        <v>4792</v>
      </c>
      <c r="C8685" s="53">
        <v>1.1006</v>
      </c>
      <c r="D8685" s="53">
        <v>1.1006</v>
      </c>
      <c r="E8685" s="57">
        <v>-6.9999999999999999E-4</v>
      </c>
      <c r="F8685" s="53">
        <v>1.1013999999999999</v>
      </c>
      <c r="G8685" s="53">
        <v>1.1013999999999999</v>
      </c>
    </row>
    <row r="8686" spans="1:7" x14ac:dyDescent="0.15">
      <c r="A8686" s="52">
        <v>4400</v>
      </c>
      <c r="B8686" s="11" t="s">
        <v>4793</v>
      </c>
      <c r="C8686" s="52">
        <v>0.96240000000000003</v>
      </c>
      <c r="D8686" s="52">
        <v>0.96240000000000003</v>
      </c>
      <c r="E8686" s="56">
        <v>-6.9999999999999999E-4</v>
      </c>
      <c r="F8686" s="52">
        <v>0.96309999999999996</v>
      </c>
      <c r="G8686" s="52">
        <v>0.96309999999999996</v>
      </c>
    </row>
    <row r="8687" spans="1:7" x14ac:dyDescent="0.15">
      <c r="A8687" s="53">
        <v>160226</v>
      </c>
      <c r="B8687" s="10" t="s">
        <v>4794</v>
      </c>
      <c r="C8687" s="53">
        <v>1.3746</v>
      </c>
      <c r="D8687" s="53">
        <v>1.3746</v>
      </c>
      <c r="E8687" s="57">
        <v>-6.9999999999999999E-4</v>
      </c>
      <c r="F8687" s="53">
        <v>1.3755999999999999</v>
      </c>
      <c r="G8687" s="53">
        <v>1.3755999999999999</v>
      </c>
    </row>
    <row r="8688" spans="1:7" x14ac:dyDescent="0.15">
      <c r="A8688" s="52">
        <v>450010</v>
      </c>
      <c r="B8688" s="11" t="s">
        <v>1632</v>
      </c>
      <c r="C8688" s="52">
        <v>1.371</v>
      </c>
      <c r="D8688" s="52">
        <v>1.371</v>
      </c>
      <c r="E8688" s="56">
        <v>-6.9999999999999999E-4</v>
      </c>
      <c r="F8688" s="52">
        <v>1.3720000000000001</v>
      </c>
      <c r="G8688" s="52">
        <v>1.3720000000000001</v>
      </c>
    </row>
    <row r="8689" spans="1:7" x14ac:dyDescent="0.15">
      <c r="A8689" s="53">
        <v>1437</v>
      </c>
      <c r="B8689" s="10" t="s">
        <v>4795</v>
      </c>
      <c r="C8689" s="53">
        <v>1.365</v>
      </c>
      <c r="D8689" s="53">
        <v>1.365</v>
      </c>
      <c r="E8689" s="57">
        <v>-6.9999999999999999E-4</v>
      </c>
      <c r="F8689" s="53">
        <v>1.3660000000000001</v>
      </c>
      <c r="G8689" s="53">
        <v>1.3660000000000001</v>
      </c>
    </row>
    <row r="8690" spans="1:7" x14ac:dyDescent="0.15">
      <c r="A8690" s="52">
        <v>519731</v>
      </c>
      <c r="B8690" s="11" t="s">
        <v>4796</v>
      </c>
      <c r="C8690" s="52">
        <v>1.3580000000000001</v>
      </c>
      <c r="D8690" s="52">
        <v>1.3580000000000001</v>
      </c>
      <c r="E8690" s="56">
        <v>-6.9999999999999999E-4</v>
      </c>
      <c r="F8690" s="52">
        <v>1.359</v>
      </c>
      <c r="G8690" s="52">
        <v>1.359</v>
      </c>
    </row>
    <row r="8691" spans="1:7" x14ac:dyDescent="0.15">
      <c r="A8691" s="53">
        <v>110013</v>
      </c>
      <c r="B8691" s="10" t="s">
        <v>1633</v>
      </c>
      <c r="C8691" s="53">
        <v>2.7109999999999999</v>
      </c>
      <c r="D8691" s="53">
        <v>7.7729999999999997</v>
      </c>
      <c r="E8691" s="57">
        <v>-6.9999999999999999E-4</v>
      </c>
      <c r="F8691" s="53">
        <v>2.7130000000000001</v>
      </c>
      <c r="G8691" s="53">
        <v>7.7750000000000004</v>
      </c>
    </row>
    <row r="8692" spans="1:7" x14ac:dyDescent="0.15">
      <c r="A8692" s="52">
        <v>3025</v>
      </c>
      <c r="B8692" s="11" t="s">
        <v>1634</v>
      </c>
      <c r="C8692" s="52">
        <v>1.083</v>
      </c>
      <c r="D8692" s="52">
        <v>1.083</v>
      </c>
      <c r="E8692" s="56">
        <v>-6.9999999999999999E-4</v>
      </c>
      <c r="F8692" s="52">
        <v>1.0838000000000001</v>
      </c>
      <c r="G8692" s="52">
        <v>1.0838000000000001</v>
      </c>
    </row>
    <row r="8693" spans="1:7" ht="31" x14ac:dyDescent="0.15">
      <c r="A8693" s="53">
        <v>2053</v>
      </c>
      <c r="B8693" s="10" t="s">
        <v>4797</v>
      </c>
      <c r="C8693" s="53">
        <v>1.3440000000000001</v>
      </c>
      <c r="D8693" s="53">
        <v>1.3440000000000001</v>
      </c>
      <c r="E8693" s="57">
        <v>-6.9999999999999999E-4</v>
      </c>
      <c r="F8693" s="53">
        <v>1.345</v>
      </c>
      <c r="G8693" s="53">
        <v>1.345</v>
      </c>
    </row>
    <row r="8694" spans="1:7" x14ac:dyDescent="0.15">
      <c r="A8694" s="52">
        <v>3319</v>
      </c>
      <c r="B8694" s="11" t="s">
        <v>4798</v>
      </c>
      <c r="C8694" s="52">
        <v>1.0712999999999999</v>
      </c>
      <c r="D8694" s="52">
        <v>1.0712999999999999</v>
      </c>
      <c r="E8694" s="56">
        <v>-6.9999999999999999E-4</v>
      </c>
      <c r="F8694" s="52">
        <v>1.0721000000000001</v>
      </c>
      <c r="G8694" s="52">
        <v>1.0721000000000001</v>
      </c>
    </row>
    <row r="8695" spans="1:7" x14ac:dyDescent="0.15">
      <c r="A8695" s="53">
        <v>582003</v>
      </c>
      <c r="B8695" s="10" t="s">
        <v>1635</v>
      </c>
      <c r="C8695" s="53">
        <v>1.2042999999999999</v>
      </c>
      <c r="D8695" s="53">
        <v>1.4282999999999999</v>
      </c>
      <c r="E8695" s="57">
        <v>-6.9999999999999999E-4</v>
      </c>
      <c r="F8695" s="53">
        <v>1.2052</v>
      </c>
      <c r="G8695" s="53">
        <v>1.4292</v>
      </c>
    </row>
    <row r="8696" spans="1:7" x14ac:dyDescent="0.15">
      <c r="A8696" s="52">
        <v>646</v>
      </c>
      <c r="B8696" s="11" t="s">
        <v>1636</v>
      </c>
      <c r="C8696" s="52">
        <v>1.3380000000000001</v>
      </c>
      <c r="D8696" s="52">
        <v>1.3380000000000001</v>
      </c>
      <c r="E8696" s="56">
        <v>-6.9999999999999999E-4</v>
      </c>
      <c r="F8696" s="52">
        <v>1.339</v>
      </c>
      <c r="G8696" s="52">
        <v>1.339</v>
      </c>
    </row>
    <row r="8697" spans="1:7" x14ac:dyDescent="0.15">
      <c r="A8697" s="53">
        <v>3320</v>
      </c>
      <c r="B8697" s="10" t="s">
        <v>4799</v>
      </c>
      <c r="C8697" s="53">
        <v>1.0672999999999999</v>
      </c>
      <c r="D8697" s="53">
        <v>1.0672999999999999</v>
      </c>
      <c r="E8697" s="57">
        <v>-6.9999999999999999E-4</v>
      </c>
      <c r="F8697" s="53">
        <v>1.0681</v>
      </c>
      <c r="G8697" s="53">
        <v>1.0681</v>
      </c>
    </row>
    <row r="8698" spans="1:7" x14ac:dyDescent="0.15">
      <c r="A8698" s="52">
        <v>1718</v>
      </c>
      <c r="B8698" s="11" t="s">
        <v>1637</v>
      </c>
      <c r="C8698" s="52">
        <v>1.33</v>
      </c>
      <c r="D8698" s="52">
        <v>1.33</v>
      </c>
      <c r="E8698" s="56">
        <v>-8.0000000000000004E-4</v>
      </c>
      <c r="F8698" s="52">
        <v>1.331</v>
      </c>
      <c r="G8698" s="52">
        <v>1.331</v>
      </c>
    </row>
    <row r="8699" spans="1:7" x14ac:dyDescent="0.15">
      <c r="A8699" s="53">
        <v>630010</v>
      </c>
      <c r="B8699" s="10" t="s">
        <v>1638</v>
      </c>
      <c r="C8699" s="53">
        <v>1.3280000000000001</v>
      </c>
      <c r="D8699" s="53">
        <v>2.238</v>
      </c>
      <c r="E8699" s="57">
        <v>-8.0000000000000004E-4</v>
      </c>
      <c r="F8699" s="53">
        <v>1.329</v>
      </c>
      <c r="G8699" s="53">
        <v>2.2389999999999999</v>
      </c>
    </row>
    <row r="8700" spans="1:7" x14ac:dyDescent="0.15">
      <c r="A8700" s="52">
        <v>1772</v>
      </c>
      <c r="B8700" s="11" t="s">
        <v>1639</v>
      </c>
      <c r="C8700" s="52">
        <v>1.325</v>
      </c>
      <c r="D8700" s="52">
        <v>1.325</v>
      </c>
      <c r="E8700" s="56">
        <v>-8.0000000000000004E-4</v>
      </c>
      <c r="F8700" s="52">
        <v>1.3260000000000001</v>
      </c>
      <c r="G8700" s="52">
        <v>1.3260000000000001</v>
      </c>
    </row>
    <row r="8701" spans="1:7" x14ac:dyDescent="0.15">
      <c r="A8701" s="53">
        <v>3896</v>
      </c>
      <c r="B8701" s="10" t="s">
        <v>4800</v>
      </c>
      <c r="C8701" s="53">
        <v>1.0596000000000001</v>
      </c>
      <c r="D8701" s="53">
        <v>1.0596000000000001</v>
      </c>
      <c r="E8701" s="57">
        <v>-8.0000000000000004E-4</v>
      </c>
      <c r="F8701" s="53">
        <v>1.0604</v>
      </c>
      <c r="G8701" s="53">
        <v>1.0604</v>
      </c>
    </row>
    <row r="8702" spans="1:7" x14ac:dyDescent="0.15">
      <c r="A8702" s="52">
        <v>164818</v>
      </c>
      <c r="B8702" s="11" t="s">
        <v>1640</v>
      </c>
      <c r="C8702" s="52">
        <v>0.79220000000000002</v>
      </c>
      <c r="D8702" s="52">
        <v>0.33510000000000001</v>
      </c>
      <c r="E8702" s="56">
        <v>-8.0000000000000004E-4</v>
      </c>
      <c r="F8702" s="52">
        <v>0.79279999999999995</v>
      </c>
      <c r="G8702" s="52">
        <v>0.33539999999999998</v>
      </c>
    </row>
    <row r="8703" spans="1:7" x14ac:dyDescent="0.15">
      <c r="A8703" s="53">
        <v>610006</v>
      </c>
      <c r="B8703" s="10" t="s">
        <v>1641</v>
      </c>
      <c r="C8703" s="53">
        <v>1.319</v>
      </c>
      <c r="D8703" s="53">
        <v>1.7889999999999999</v>
      </c>
      <c r="E8703" s="57">
        <v>-8.0000000000000004E-4</v>
      </c>
      <c r="F8703" s="53">
        <v>1.32</v>
      </c>
      <c r="G8703" s="53">
        <v>1.79</v>
      </c>
    </row>
    <row r="8704" spans="1:7" x14ac:dyDescent="0.15">
      <c r="A8704" s="52">
        <v>1229</v>
      </c>
      <c r="B8704" s="11" t="s">
        <v>4801</v>
      </c>
      <c r="C8704" s="52">
        <v>1.1773</v>
      </c>
      <c r="D8704" s="52">
        <v>1.1773</v>
      </c>
      <c r="E8704" s="56">
        <v>-8.0000000000000004E-4</v>
      </c>
      <c r="F8704" s="52">
        <v>1.1781999999999999</v>
      </c>
      <c r="G8704" s="52">
        <v>1.1781999999999999</v>
      </c>
    </row>
    <row r="8705" spans="1:7" x14ac:dyDescent="0.15">
      <c r="A8705" s="53">
        <v>1603</v>
      </c>
      <c r="B8705" s="10" t="s">
        <v>1642</v>
      </c>
      <c r="C8705" s="53">
        <v>1.3009999999999999</v>
      </c>
      <c r="D8705" s="53">
        <v>1.3009999999999999</v>
      </c>
      <c r="E8705" s="57">
        <v>-8.0000000000000004E-4</v>
      </c>
      <c r="F8705" s="53">
        <v>1.302</v>
      </c>
      <c r="G8705" s="53">
        <v>1.302</v>
      </c>
    </row>
    <row r="8706" spans="1:7" x14ac:dyDescent="0.15">
      <c r="A8706" s="52">
        <v>2106</v>
      </c>
      <c r="B8706" s="11" t="s">
        <v>4802</v>
      </c>
      <c r="C8706" s="52">
        <v>1.1674</v>
      </c>
      <c r="D8706" s="52">
        <v>1.1674</v>
      </c>
      <c r="E8706" s="56">
        <v>-8.0000000000000004E-4</v>
      </c>
      <c r="F8706" s="52">
        <v>1.1682999999999999</v>
      </c>
      <c r="G8706" s="52">
        <v>1.1682999999999999</v>
      </c>
    </row>
    <row r="8707" spans="1:7" x14ac:dyDescent="0.15">
      <c r="A8707" s="53">
        <v>5279</v>
      </c>
      <c r="B8707" s="10" t="s">
        <v>1643</v>
      </c>
      <c r="C8707" s="53">
        <v>1.0354000000000001</v>
      </c>
      <c r="D8707" s="53">
        <v>1.0354000000000001</v>
      </c>
      <c r="E8707" s="57">
        <v>-8.0000000000000004E-4</v>
      </c>
      <c r="F8707" s="53">
        <v>1.0362</v>
      </c>
      <c r="G8707" s="53">
        <v>1.0362</v>
      </c>
    </row>
    <row r="8708" spans="1:7" x14ac:dyDescent="0.15">
      <c r="A8708" s="52">
        <v>3950</v>
      </c>
      <c r="B8708" s="11" t="s">
        <v>4803</v>
      </c>
      <c r="C8708" s="52">
        <v>1.1640999999999999</v>
      </c>
      <c r="D8708" s="52">
        <v>1.1640999999999999</v>
      </c>
      <c r="E8708" s="56">
        <v>-8.0000000000000004E-4</v>
      </c>
      <c r="F8708" s="52">
        <v>1.165</v>
      </c>
      <c r="G8708" s="52">
        <v>1.165</v>
      </c>
    </row>
    <row r="8709" spans="1:7" x14ac:dyDescent="0.15">
      <c r="A8709" s="53">
        <v>2562</v>
      </c>
      <c r="B8709" s="10" t="s">
        <v>1644</v>
      </c>
      <c r="C8709" s="53">
        <v>1.2889999999999999</v>
      </c>
      <c r="D8709" s="53">
        <v>1.2889999999999999</v>
      </c>
      <c r="E8709" s="57">
        <v>-8.0000000000000004E-4</v>
      </c>
      <c r="F8709" s="53">
        <v>1.29</v>
      </c>
      <c r="G8709" s="53">
        <v>1.29</v>
      </c>
    </row>
    <row r="8710" spans="1:7" x14ac:dyDescent="0.15">
      <c r="A8710" s="52">
        <v>320009</v>
      </c>
      <c r="B8710" s="11" t="s">
        <v>4804</v>
      </c>
      <c r="C8710" s="52">
        <v>1.288</v>
      </c>
      <c r="D8710" s="52">
        <v>1.4530000000000001</v>
      </c>
      <c r="E8710" s="56">
        <v>-8.0000000000000004E-4</v>
      </c>
      <c r="F8710" s="52">
        <v>1.2889999999999999</v>
      </c>
      <c r="G8710" s="52">
        <v>1.454</v>
      </c>
    </row>
    <row r="8711" spans="1:7" x14ac:dyDescent="0.15">
      <c r="A8711" s="53">
        <v>180029</v>
      </c>
      <c r="B8711" s="10" t="s">
        <v>4805</v>
      </c>
      <c r="C8711" s="53">
        <v>1.2869999999999999</v>
      </c>
      <c r="D8711" s="53">
        <v>1.2869999999999999</v>
      </c>
      <c r="E8711" s="57">
        <v>-8.0000000000000004E-4</v>
      </c>
      <c r="F8711" s="53">
        <v>1.288</v>
      </c>
      <c r="G8711" s="53">
        <v>1.288</v>
      </c>
    </row>
    <row r="8712" spans="1:7" x14ac:dyDescent="0.15">
      <c r="A8712" s="52">
        <v>4050</v>
      </c>
      <c r="B8712" s="11" t="s">
        <v>4806</v>
      </c>
      <c r="C8712" s="52">
        <v>1.0253000000000001</v>
      </c>
      <c r="D8712" s="52">
        <v>1.0752999999999999</v>
      </c>
      <c r="E8712" s="56">
        <v>-8.0000000000000004E-4</v>
      </c>
      <c r="F8712" s="52">
        <v>1.0261</v>
      </c>
      <c r="G8712" s="52">
        <v>1.0761000000000001</v>
      </c>
    </row>
    <row r="8713" spans="1:7" ht="31" x14ac:dyDescent="0.15">
      <c r="A8713" s="53">
        <v>1601</v>
      </c>
      <c r="B8713" s="10" t="s">
        <v>4807</v>
      </c>
      <c r="C8713" s="53">
        <v>1.0226999999999999</v>
      </c>
      <c r="D8713" s="53">
        <v>1.0427</v>
      </c>
      <c r="E8713" s="57">
        <v>-8.0000000000000004E-4</v>
      </c>
      <c r="F8713" s="53">
        <v>1.0235000000000001</v>
      </c>
      <c r="G8713" s="53">
        <v>1.0435000000000001</v>
      </c>
    </row>
    <row r="8714" spans="1:7" x14ac:dyDescent="0.15">
      <c r="A8714" s="52">
        <v>3897</v>
      </c>
      <c r="B8714" s="11" t="s">
        <v>1645</v>
      </c>
      <c r="C8714" s="52">
        <v>1.0174000000000001</v>
      </c>
      <c r="D8714" s="52">
        <v>1.0174000000000001</v>
      </c>
      <c r="E8714" s="56">
        <v>-8.0000000000000004E-4</v>
      </c>
      <c r="F8714" s="52">
        <v>1.0182</v>
      </c>
      <c r="G8714" s="52">
        <v>1.0182</v>
      </c>
    </row>
    <row r="8715" spans="1:7" x14ac:dyDescent="0.15">
      <c r="A8715" s="53">
        <v>3205</v>
      </c>
      <c r="B8715" s="10" t="s">
        <v>4808</v>
      </c>
      <c r="C8715" s="53">
        <v>1.0136000000000001</v>
      </c>
      <c r="D8715" s="53">
        <v>1.0136000000000001</v>
      </c>
      <c r="E8715" s="57">
        <v>-8.0000000000000004E-4</v>
      </c>
      <c r="F8715" s="53">
        <v>1.0144</v>
      </c>
      <c r="G8715" s="53">
        <v>1.0144</v>
      </c>
    </row>
    <row r="8716" spans="1:7" x14ac:dyDescent="0.15">
      <c r="A8716" s="52">
        <v>3501</v>
      </c>
      <c r="B8716" s="11" t="s">
        <v>1646</v>
      </c>
      <c r="C8716" s="52">
        <v>1.0134000000000001</v>
      </c>
      <c r="D8716" s="52">
        <v>1.0134000000000001</v>
      </c>
      <c r="E8716" s="56">
        <v>-8.0000000000000004E-4</v>
      </c>
      <c r="F8716" s="52">
        <v>1.0142</v>
      </c>
      <c r="G8716" s="52">
        <v>1.0142</v>
      </c>
    </row>
    <row r="8717" spans="1:7" ht="31" x14ac:dyDescent="0.15">
      <c r="A8717" s="53">
        <v>2418</v>
      </c>
      <c r="B8717" s="10" t="s">
        <v>4809</v>
      </c>
      <c r="C8717" s="53">
        <v>1.266</v>
      </c>
      <c r="D8717" s="53">
        <v>1.266</v>
      </c>
      <c r="E8717" s="57">
        <v>-8.0000000000000004E-4</v>
      </c>
      <c r="F8717" s="53">
        <v>1.2669999999999999</v>
      </c>
      <c r="G8717" s="53">
        <v>1.2669999999999999</v>
      </c>
    </row>
    <row r="8718" spans="1:7" x14ac:dyDescent="0.15">
      <c r="A8718" s="52">
        <v>3204</v>
      </c>
      <c r="B8718" s="11" t="s">
        <v>4810</v>
      </c>
      <c r="C8718" s="52">
        <v>1.0121</v>
      </c>
      <c r="D8718" s="52">
        <v>1.0121</v>
      </c>
      <c r="E8718" s="56">
        <v>-8.0000000000000004E-4</v>
      </c>
      <c r="F8718" s="52">
        <v>1.0128999999999999</v>
      </c>
      <c r="G8718" s="52">
        <v>1.0128999999999999</v>
      </c>
    </row>
    <row r="8719" spans="1:7" x14ac:dyDescent="0.15">
      <c r="A8719" s="53">
        <v>217022</v>
      </c>
      <c r="B8719" s="10" t="s">
        <v>4811</v>
      </c>
      <c r="C8719" s="53">
        <v>1.2649999999999999</v>
      </c>
      <c r="D8719" s="53">
        <v>1.5049999999999999</v>
      </c>
      <c r="E8719" s="57">
        <v>-8.0000000000000004E-4</v>
      </c>
      <c r="F8719" s="53">
        <v>1.266</v>
      </c>
      <c r="G8719" s="53">
        <v>1.506</v>
      </c>
    </row>
    <row r="8720" spans="1:7" x14ac:dyDescent="0.15">
      <c r="A8720" s="52">
        <v>634</v>
      </c>
      <c r="B8720" s="11" t="s">
        <v>1647</v>
      </c>
      <c r="C8720" s="52">
        <v>1.26</v>
      </c>
      <c r="D8720" s="52">
        <v>1.8260000000000001</v>
      </c>
      <c r="E8720" s="56">
        <v>-8.0000000000000004E-4</v>
      </c>
      <c r="F8720" s="52">
        <v>1.2609999999999999</v>
      </c>
      <c r="G8720" s="52">
        <v>1.827</v>
      </c>
    </row>
    <row r="8721" spans="1:7" x14ac:dyDescent="0.15">
      <c r="A8721" s="53">
        <v>720003</v>
      </c>
      <c r="B8721" s="10" t="s">
        <v>4812</v>
      </c>
      <c r="C8721" s="53">
        <v>1.2599</v>
      </c>
      <c r="D8721" s="53">
        <v>1.2599</v>
      </c>
      <c r="E8721" s="57">
        <v>-8.0000000000000004E-4</v>
      </c>
      <c r="F8721" s="53">
        <v>1.2608999999999999</v>
      </c>
      <c r="G8721" s="53">
        <v>1.2608999999999999</v>
      </c>
    </row>
    <row r="8722" spans="1:7" ht="31" x14ac:dyDescent="0.15">
      <c r="A8722" s="52">
        <v>470021</v>
      </c>
      <c r="B8722" s="11" t="s">
        <v>4813</v>
      </c>
      <c r="C8722" s="52">
        <v>1.2589999999999999</v>
      </c>
      <c r="D8722" s="52">
        <v>1.2589999999999999</v>
      </c>
      <c r="E8722" s="56">
        <v>-8.0000000000000004E-4</v>
      </c>
      <c r="F8722" s="52">
        <v>1.26</v>
      </c>
      <c r="G8722" s="52">
        <v>1.26</v>
      </c>
    </row>
    <row r="8723" spans="1:7" x14ac:dyDescent="0.15">
      <c r="A8723" s="53">
        <v>690003</v>
      </c>
      <c r="B8723" s="10" t="s">
        <v>1648</v>
      </c>
      <c r="C8723" s="53">
        <v>1.252</v>
      </c>
      <c r="D8723" s="53">
        <v>1.252</v>
      </c>
      <c r="E8723" s="57">
        <v>-8.0000000000000004E-4</v>
      </c>
      <c r="F8723" s="53">
        <v>1.2529999999999999</v>
      </c>
      <c r="G8723" s="53">
        <v>1.2529999999999999</v>
      </c>
    </row>
    <row r="8724" spans="1:7" x14ac:dyDescent="0.15">
      <c r="A8724" s="52">
        <v>519032</v>
      </c>
      <c r="B8724" s="11" t="s">
        <v>4814</v>
      </c>
      <c r="C8724" s="52">
        <v>1.2470000000000001</v>
      </c>
      <c r="D8724" s="52">
        <v>1.2470000000000001</v>
      </c>
      <c r="E8724" s="56">
        <v>-8.0000000000000004E-4</v>
      </c>
      <c r="F8724" s="52">
        <v>1.248</v>
      </c>
      <c r="G8724" s="52">
        <v>1.248</v>
      </c>
    </row>
    <row r="8725" spans="1:7" x14ac:dyDescent="0.15">
      <c r="A8725" s="53">
        <v>963</v>
      </c>
      <c r="B8725" s="10" t="s">
        <v>1649</v>
      </c>
      <c r="C8725" s="53">
        <v>1.2470000000000001</v>
      </c>
      <c r="D8725" s="53">
        <v>1.2470000000000001</v>
      </c>
      <c r="E8725" s="57">
        <v>-8.0000000000000004E-4</v>
      </c>
      <c r="F8725" s="53">
        <v>1.248</v>
      </c>
      <c r="G8725" s="53">
        <v>1.248</v>
      </c>
    </row>
    <row r="8726" spans="1:7" ht="31" x14ac:dyDescent="0.15">
      <c r="A8726" s="52">
        <v>4818</v>
      </c>
      <c r="B8726" s="11" t="s">
        <v>4815</v>
      </c>
      <c r="C8726" s="52">
        <v>0.99750000000000005</v>
      </c>
      <c r="D8726" s="52">
        <v>0.99750000000000005</v>
      </c>
      <c r="E8726" s="56">
        <v>-8.0000000000000004E-4</v>
      </c>
      <c r="F8726" s="52">
        <v>0.99829999999999997</v>
      </c>
      <c r="G8726" s="52">
        <v>0.99829999999999997</v>
      </c>
    </row>
    <row r="8727" spans="1:7" ht="31" x14ac:dyDescent="0.15">
      <c r="A8727" s="53">
        <v>4819</v>
      </c>
      <c r="B8727" s="10" t="s">
        <v>4816</v>
      </c>
      <c r="C8727" s="53">
        <v>0.99719999999999998</v>
      </c>
      <c r="D8727" s="53">
        <v>0.99719999999999998</v>
      </c>
      <c r="E8727" s="57">
        <v>-8.0000000000000004E-4</v>
      </c>
      <c r="F8727" s="53">
        <v>0.998</v>
      </c>
      <c r="G8727" s="53">
        <v>0.998</v>
      </c>
    </row>
    <row r="8728" spans="1:7" x14ac:dyDescent="0.15">
      <c r="A8728" s="52">
        <v>1226</v>
      </c>
      <c r="B8728" s="11" t="s">
        <v>1650</v>
      </c>
      <c r="C8728" s="52">
        <v>1.246</v>
      </c>
      <c r="D8728" s="52">
        <v>1.246</v>
      </c>
      <c r="E8728" s="56">
        <v>-8.0000000000000004E-4</v>
      </c>
      <c r="F8728" s="52">
        <v>1.2470000000000001</v>
      </c>
      <c r="G8728" s="52">
        <v>1.2470000000000001</v>
      </c>
    </row>
    <row r="8729" spans="1:7" x14ac:dyDescent="0.15">
      <c r="A8729" s="53">
        <v>2339</v>
      </c>
      <c r="B8729" s="10" t="s">
        <v>4817</v>
      </c>
      <c r="C8729" s="53">
        <v>1.2450000000000001</v>
      </c>
      <c r="D8729" s="53">
        <v>1.5249999999999999</v>
      </c>
      <c r="E8729" s="57">
        <v>-8.0000000000000004E-4</v>
      </c>
      <c r="F8729" s="53">
        <v>1.246</v>
      </c>
      <c r="G8729" s="53">
        <v>1.526</v>
      </c>
    </row>
    <row r="8730" spans="1:7" x14ac:dyDescent="0.15">
      <c r="A8730" s="52">
        <v>2595</v>
      </c>
      <c r="B8730" s="11" t="s">
        <v>4818</v>
      </c>
      <c r="C8730" s="52">
        <v>1.2430000000000001</v>
      </c>
      <c r="D8730" s="52">
        <v>1.2430000000000001</v>
      </c>
      <c r="E8730" s="56">
        <v>-8.0000000000000004E-4</v>
      </c>
      <c r="F8730" s="52">
        <v>1.244</v>
      </c>
      <c r="G8730" s="52">
        <v>1.244</v>
      </c>
    </row>
    <row r="8731" spans="1:7" ht="31" x14ac:dyDescent="0.15">
      <c r="A8731" s="53">
        <v>4676</v>
      </c>
      <c r="B8731" s="10" t="s">
        <v>4819</v>
      </c>
      <c r="C8731" s="53">
        <v>0.99139999999999995</v>
      </c>
      <c r="D8731" s="53">
        <v>0.99139999999999995</v>
      </c>
      <c r="E8731" s="57">
        <v>-8.0000000000000004E-4</v>
      </c>
      <c r="F8731" s="53">
        <v>0.99219999999999997</v>
      </c>
      <c r="G8731" s="53">
        <v>0.99219999999999997</v>
      </c>
    </row>
    <row r="8732" spans="1:7" x14ac:dyDescent="0.15">
      <c r="A8732" s="52">
        <v>180030</v>
      </c>
      <c r="B8732" s="11" t="s">
        <v>4820</v>
      </c>
      <c r="C8732" s="52">
        <v>1.2390000000000001</v>
      </c>
      <c r="D8732" s="52">
        <v>1.2390000000000001</v>
      </c>
      <c r="E8732" s="56">
        <v>-8.0000000000000004E-4</v>
      </c>
      <c r="F8732" s="52">
        <v>1.24</v>
      </c>
      <c r="G8732" s="52">
        <v>1.24</v>
      </c>
    </row>
    <row r="8733" spans="1:7" x14ac:dyDescent="0.15">
      <c r="A8733" s="53">
        <v>519050</v>
      </c>
      <c r="B8733" s="10" t="s">
        <v>4821</v>
      </c>
      <c r="C8733" s="53">
        <v>1.236</v>
      </c>
      <c r="D8733" s="53">
        <v>1.51</v>
      </c>
      <c r="E8733" s="57">
        <v>-8.0000000000000004E-4</v>
      </c>
      <c r="F8733" s="53">
        <v>1.2370000000000001</v>
      </c>
      <c r="G8733" s="53">
        <v>1.5109999999999999</v>
      </c>
    </row>
    <row r="8734" spans="1:7" x14ac:dyDescent="0.15">
      <c r="A8734" s="52">
        <v>400020</v>
      </c>
      <c r="B8734" s="11" t="s">
        <v>1651</v>
      </c>
      <c r="C8734" s="52">
        <v>0.98850000000000005</v>
      </c>
      <c r="D8734" s="52">
        <v>1.3371</v>
      </c>
      <c r="E8734" s="56">
        <v>-8.0000000000000004E-4</v>
      </c>
      <c r="F8734" s="52">
        <v>0.98929999999999996</v>
      </c>
      <c r="G8734" s="52">
        <v>1.3382000000000001</v>
      </c>
    </row>
    <row r="8735" spans="1:7" x14ac:dyDescent="0.15">
      <c r="A8735" s="53">
        <v>965</v>
      </c>
      <c r="B8735" s="10" t="s">
        <v>1652</v>
      </c>
      <c r="C8735" s="53">
        <v>0.86480000000000001</v>
      </c>
      <c r="D8735" s="53">
        <v>0.86480000000000001</v>
      </c>
      <c r="E8735" s="57">
        <v>-8.0000000000000004E-4</v>
      </c>
      <c r="F8735" s="53">
        <v>0.86550000000000005</v>
      </c>
      <c r="G8735" s="53">
        <v>0.86550000000000005</v>
      </c>
    </row>
    <row r="8736" spans="1:7" x14ac:dyDescent="0.15">
      <c r="A8736" s="52">
        <v>20027</v>
      </c>
      <c r="B8736" s="11" t="s">
        <v>4822</v>
      </c>
      <c r="C8736" s="52">
        <v>1.234</v>
      </c>
      <c r="D8736" s="52">
        <v>1.234</v>
      </c>
      <c r="E8736" s="56">
        <v>-8.0000000000000004E-4</v>
      </c>
      <c r="F8736" s="52">
        <v>1.2350000000000001</v>
      </c>
      <c r="G8736" s="52">
        <v>1.2350000000000001</v>
      </c>
    </row>
    <row r="8737" spans="1:7" ht="31" x14ac:dyDescent="0.15">
      <c r="A8737" s="53">
        <v>519759</v>
      </c>
      <c r="B8737" s="10" t="s">
        <v>4823</v>
      </c>
      <c r="C8737" s="53">
        <v>1.2310000000000001</v>
      </c>
      <c r="D8737" s="53">
        <v>1.46</v>
      </c>
      <c r="E8737" s="57">
        <v>-8.0000000000000004E-4</v>
      </c>
      <c r="F8737" s="53">
        <v>1.232</v>
      </c>
      <c r="G8737" s="53">
        <v>1.4610000000000001</v>
      </c>
    </row>
    <row r="8738" spans="1:7" x14ac:dyDescent="0.15">
      <c r="A8738" s="52">
        <v>892</v>
      </c>
      <c r="B8738" s="11" t="s">
        <v>4824</v>
      </c>
      <c r="C8738" s="52">
        <v>1.2290000000000001</v>
      </c>
      <c r="D8738" s="52">
        <v>1.3660000000000001</v>
      </c>
      <c r="E8738" s="56">
        <v>-8.0000000000000004E-4</v>
      </c>
      <c r="F8738" s="52">
        <v>1.23</v>
      </c>
      <c r="G8738" s="52">
        <v>1.367</v>
      </c>
    </row>
    <row r="8739" spans="1:7" ht="31" x14ac:dyDescent="0.15">
      <c r="A8739" s="53">
        <v>160220</v>
      </c>
      <c r="B8739" s="10" t="s">
        <v>4825</v>
      </c>
      <c r="C8739" s="53">
        <v>1.351</v>
      </c>
      <c r="D8739" s="53">
        <v>1.351</v>
      </c>
      <c r="E8739" s="57">
        <v>-8.0000000000000004E-4</v>
      </c>
      <c r="F8739" s="53">
        <v>1.3521000000000001</v>
      </c>
      <c r="G8739" s="53">
        <v>1.3521000000000001</v>
      </c>
    </row>
    <row r="8740" spans="1:7" x14ac:dyDescent="0.15">
      <c r="A8740" s="52">
        <v>1547</v>
      </c>
      <c r="B8740" s="11" t="s">
        <v>4826</v>
      </c>
      <c r="C8740" s="52">
        <v>1.228</v>
      </c>
      <c r="D8740" s="52">
        <v>1.228</v>
      </c>
      <c r="E8740" s="56">
        <v>-8.0000000000000004E-4</v>
      </c>
      <c r="F8740" s="52">
        <v>1.2290000000000001</v>
      </c>
      <c r="G8740" s="52">
        <v>1.2290000000000001</v>
      </c>
    </row>
    <row r="8741" spans="1:7" x14ac:dyDescent="0.15">
      <c r="A8741" s="53">
        <v>519177</v>
      </c>
      <c r="B8741" s="10" t="s">
        <v>4827</v>
      </c>
      <c r="C8741" s="53">
        <v>1.2270000000000001</v>
      </c>
      <c r="D8741" s="53">
        <v>1.2270000000000001</v>
      </c>
      <c r="E8741" s="57">
        <v>-8.0000000000000004E-4</v>
      </c>
      <c r="F8741" s="53">
        <v>1.228</v>
      </c>
      <c r="G8741" s="53">
        <v>1.228</v>
      </c>
    </row>
    <row r="8742" spans="1:7" x14ac:dyDescent="0.15">
      <c r="A8742" s="52">
        <v>973</v>
      </c>
      <c r="B8742" s="11" t="s">
        <v>1653</v>
      </c>
      <c r="C8742" s="52">
        <v>1.2210000000000001</v>
      </c>
      <c r="D8742" s="52">
        <v>1.2210000000000001</v>
      </c>
      <c r="E8742" s="56">
        <v>-8.0000000000000004E-4</v>
      </c>
      <c r="F8742" s="52">
        <v>1.222</v>
      </c>
      <c r="G8742" s="52">
        <v>1.222</v>
      </c>
    </row>
    <row r="8743" spans="1:7" x14ac:dyDescent="0.15">
      <c r="A8743" s="53">
        <v>2028</v>
      </c>
      <c r="B8743" s="10" t="s">
        <v>4828</v>
      </c>
      <c r="C8743" s="53">
        <v>1.22</v>
      </c>
      <c r="D8743" s="53">
        <v>1.3560000000000001</v>
      </c>
      <c r="E8743" s="57">
        <v>-8.0000000000000004E-4</v>
      </c>
      <c r="F8743" s="53">
        <v>1.2210000000000001</v>
      </c>
      <c r="G8743" s="53">
        <v>1.357</v>
      </c>
    </row>
    <row r="8744" spans="1:7" x14ac:dyDescent="0.15">
      <c r="A8744" s="52">
        <v>955</v>
      </c>
      <c r="B8744" s="11" t="s">
        <v>1654</v>
      </c>
      <c r="C8744" s="52">
        <v>1.2190000000000001</v>
      </c>
      <c r="D8744" s="52">
        <v>1.2190000000000001</v>
      </c>
      <c r="E8744" s="56">
        <v>-8.0000000000000004E-4</v>
      </c>
      <c r="F8744" s="52">
        <v>1.22</v>
      </c>
      <c r="G8744" s="52">
        <v>1.22</v>
      </c>
    </row>
    <row r="8745" spans="1:7" x14ac:dyDescent="0.15">
      <c r="A8745" s="53">
        <v>720002</v>
      </c>
      <c r="B8745" s="10" t="s">
        <v>4829</v>
      </c>
      <c r="C8745" s="53">
        <v>0.97509999999999997</v>
      </c>
      <c r="D8745" s="53">
        <v>1.2357</v>
      </c>
      <c r="E8745" s="57">
        <v>-8.0000000000000004E-4</v>
      </c>
      <c r="F8745" s="53">
        <v>0.97589999999999999</v>
      </c>
      <c r="G8745" s="53">
        <v>1.2364999999999999</v>
      </c>
    </row>
    <row r="8746" spans="1:7" x14ac:dyDescent="0.15">
      <c r="A8746" s="52">
        <v>2822</v>
      </c>
      <c r="B8746" s="11" t="s">
        <v>4830</v>
      </c>
      <c r="C8746" s="52">
        <v>1.218</v>
      </c>
      <c r="D8746" s="52">
        <v>1.218</v>
      </c>
      <c r="E8746" s="56">
        <v>-8.0000000000000004E-4</v>
      </c>
      <c r="F8746" s="52">
        <v>1.2190000000000001</v>
      </c>
      <c r="G8746" s="52">
        <v>1.2190000000000001</v>
      </c>
    </row>
    <row r="8747" spans="1:7" ht="31" x14ac:dyDescent="0.15">
      <c r="A8747" s="53">
        <v>1869</v>
      </c>
      <c r="B8747" s="10" t="s">
        <v>4831</v>
      </c>
      <c r="C8747" s="53">
        <v>1.218</v>
      </c>
      <c r="D8747" s="53">
        <v>1.3380000000000001</v>
      </c>
      <c r="E8747" s="57">
        <v>-8.0000000000000004E-4</v>
      </c>
      <c r="F8747" s="53">
        <v>1.2190000000000001</v>
      </c>
      <c r="G8747" s="53">
        <v>1.339</v>
      </c>
    </row>
    <row r="8748" spans="1:7" x14ac:dyDescent="0.15">
      <c r="A8748" s="52">
        <v>90008</v>
      </c>
      <c r="B8748" s="11" t="s">
        <v>1655</v>
      </c>
      <c r="C8748" s="52">
        <v>1.216</v>
      </c>
      <c r="D8748" s="52">
        <v>1.4159999999999999</v>
      </c>
      <c r="E8748" s="56">
        <v>-8.0000000000000004E-4</v>
      </c>
      <c r="F8748" s="52">
        <v>1.2170000000000001</v>
      </c>
      <c r="G8748" s="52">
        <v>1.417</v>
      </c>
    </row>
    <row r="8749" spans="1:7" ht="31" x14ac:dyDescent="0.15">
      <c r="A8749" s="53">
        <v>519738</v>
      </c>
      <c r="B8749" s="10" t="s">
        <v>4832</v>
      </c>
      <c r="C8749" s="53">
        <v>1.216</v>
      </c>
      <c r="D8749" s="53">
        <v>1.5049999999999999</v>
      </c>
      <c r="E8749" s="57">
        <v>-8.0000000000000004E-4</v>
      </c>
      <c r="F8749" s="53">
        <v>1.2170000000000001</v>
      </c>
      <c r="G8749" s="53">
        <v>1.506</v>
      </c>
    </row>
    <row r="8750" spans="1:7" x14ac:dyDescent="0.15">
      <c r="A8750" s="52">
        <v>519664</v>
      </c>
      <c r="B8750" s="11" t="s">
        <v>4833</v>
      </c>
      <c r="C8750" s="52">
        <v>2.423</v>
      </c>
      <c r="D8750" s="52">
        <v>2.423</v>
      </c>
      <c r="E8750" s="56">
        <v>-8.0000000000000004E-4</v>
      </c>
      <c r="F8750" s="52">
        <v>2.4249999999999998</v>
      </c>
      <c r="G8750" s="52">
        <v>2.4249999999999998</v>
      </c>
    </row>
    <row r="8751" spans="1:7" x14ac:dyDescent="0.15">
      <c r="A8751" s="53">
        <v>470010</v>
      </c>
      <c r="B8751" s="10" t="s">
        <v>4834</v>
      </c>
      <c r="C8751" s="53">
        <v>1.206</v>
      </c>
      <c r="D8751" s="53">
        <v>1.585</v>
      </c>
      <c r="E8751" s="57">
        <v>-8.0000000000000004E-4</v>
      </c>
      <c r="F8751" s="53">
        <v>1.2070000000000001</v>
      </c>
      <c r="G8751" s="53">
        <v>1.5860000000000001</v>
      </c>
    </row>
    <row r="8752" spans="1:7" ht="31" x14ac:dyDescent="0.15">
      <c r="A8752" s="52">
        <v>501005</v>
      </c>
      <c r="B8752" s="11" t="s">
        <v>4835</v>
      </c>
      <c r="C8752" s="52">
        <v>0.96160000000000001</v>
      </c>
      <c r="D8752" s="52">
        <v>0.96160000000000001</v>
      </c>
      <c r="E8752" s="56">
        <v>-8.0000000000000004E-4</v>
      </c>
      <c r="F8752" s="52">
        <v>0.96240000000000003</v>
      </c>
      <c r="G8752" s="52">
        <v>0.96240000000000003</v>
      </c>
    </row>
    <row r="8753" spans="1:7" x14ac:dyDescent="0.15">
      <c r="A8753" s="53">
        <v>206001</v>
      </c>
      <c r="B8753" s="10" t="s">
        <v>4836</v>
      </c>
      <c r="C8753" s="53">
        <v>1.0788</v>
      </c>
      <c r="D8753" s="53">
        <v>5.3796999999999997</v>
      </c>
      <c r="E8753" s="57">
        <v>-8.0000000000000004E-4</v>
      </c>
      <c r="F8753" s="53">
        <v>1.0797000000000001</v>
      </c>
      <c r="G8753" s="53">
        <v>5.3836000000000004</v>
      </c>
    </row>
    <row r="8754" spans="1:7" x14ac:dyDescent="0.15">
      <c r="A8754" s="52">
        <v>4401</v>
      </c>
      <c r="B8754" s="11" t="s">
        <v>4837</v>
      </c>
      <c r="C8754" s="52">
        <v>0.95879999999999999</v>
      </c>
      <c r="D8754" s="52">
        <v>0.95879999999999999</v>
      </c>
      <c r="E8754" s="56">
        <v>-8.0000000000000004E-4</v>
      </c>
      <c r="F8754" s="52">
        <v>0.95960000000000001</v>
      </c>
      <c r="G8754" s="52">
        <v>0.95960000000000001</v>
      </c>
    </row>
    <row r="8755" spans="1:7" x14ac:dyDescent="0.15">
      <c r="A8755" s="53">
        <v>40012</v>
      </c>
      <c r="B8755" s="10" t="s">
        <v>4838</v>
      </c>
      <c r="C8755" s="53">
        <v>1.1970000000000001</v>
      </c>
      <c r="D8755" s="53">
        <v>1.7589999999999999</v>
      </c>
      <c r="E8755" s="57">
        <v>-8.0000000000000004E-4</v>
      </c>
      <c r="F8755" s="53">
        <v>1.198</v>
      </c>
      <c r="G8755" s="53">
        <v>1.76</v>
      </c>
    </row>
    <row r="8756" spans="1:7" x14ac:dyDescent="0.15">
      <c r="A8756" s="52">
        <v>470011</v>
      </c>
      <c r="B8756" s="11" t="s">
        <v>4839</v>
      </c>
      <c r="C8756" s="52">
        <v>1.1950000000000001</v>
      </c>
      <c r="D8756" s="52">
        <v>1.5549999999999999</v>
      </c>
      <c r="E8756" s="56">
        <v>-8.0000000000000004E-4</v>
      </c>
      <c r="F8756" s="52">
        <v>1.196</v>
      </c>
      <c r="G8756" s="52">
        <v>1.556</v>
      </c>
    </row>
    <row r="8757" spans="1:7" x14ac:dyDescent="0.15">
      <c r="A8757" s="53">
        <v>2535</v>
      </c>
      <c r="B8757" s="10" t="s">
        <v>4840</v>
      </c>
      <c r="C8757" s="53">
        <v>1.194</v>
      </c>
      <c r="D8757" s="53">
        <v>1.194</v>
      </c>
      <c r="E8757" s="57">
        <v>-8.0000000000000004E-4</v>
      </c>
      <c r="F8757" s="53">
        <v>1.1950000000000001</v>
      </c>
      <c r="G8757" s="53">
        <v>1.1950000000000001</v>
      </c>
    </row>
    <row r="8758" spans="1:7" ht="31" x14ac:dyDescent="0.15">
      <c r="A8758" s="52">
        <v>501006</v>
      </c>
      <c r="B8758" s="11" t="s">
        <v>4841</v>
      </c>
      <c r="C8758" s="52">
        <v>0.95399999999999996</v>
      </c>
      <c r="D8758" s="52">
        <v>0.95399999999999996</v>
      </c>
      <c r="E8758" s="56">
        <v>-8.0000000000000004E-4</v>
      </c>
      <c r="F8758" s="52">
        <v>0.95479999999999998</v>
      </c>
      <c r="G8758" s="52">
        <v>0.95479999999999998</v>
      </c>
    </row>
    <row r="8759" spans="1:7" x14ac:dyDescent="0.15">
      <c r="A8759" s="53">
        <v>1675</v>
      </c>
      <c r="B8759" s="10" t="s">
        <v>4842</v>
      </c>
      <c r="C8759" s="53">
        <v>1.0727</v>
      </c>
      <c r="D8759" s="53">
        <v>1.1112</v>
      </c>
      <c r="E8759" s="57">
        <v>-8.0000000000000004E-4</v>
      </c>
      <c r="F8759" s="53">
        <v>1.0736000000000001</v>
      </c>
      <c r="G8759" s="53">
        <v>1.1121000000000001</v>
      </c>
    </row>
    <row r="8760" spans="1:7" x14ac:dyDescent="0.15">
      <c r="A8760" s="52">
        <v>1421</v>
      </c>
      <c r="B8760" s="11" t="s">
        <v>1656</v>
      </c>
      <c r="C8760" s="52">
        <v>1.1910000000000001</v>
      </c>
      <c r="D8760" s="52">
        <v>1.1910000000000001</v>
      </c>
      <c r="E8760" s="56">
        <v>-8.0000000000000004E-4</v>
      </c>
      <c r="F8760" s="52">
        <v>1.1919999999999999</v>
      </c>
      <c r="G8760" s="52">
        <v>1.1919999999999999</v>
      </c>
    </row>
    <row r="8761" spans="1:7" x14ac:dyDescent="0.15">
      <c r="A8761" s="53">
        <v>1231</v>
      </c>
      <c r="B8761" s="10" t="s">
        <v>4843</v>
      </c>
      <c r="C8761" s="53">
        <v>1.19</v>
      </c>
      <c r="D8761" s="53">
        <v>1.19</v>
      </c>
      <c r="E8761" s="57">
        <v>-8.0000000000000004E-4</v>
      </c>
      <c r="F8761" s="53">
        <v>1.1910000000000001</v>
      </c>
      <c r="G8761" s="53">
        <v>1.1910000000000001</v>
      </c>
    </row>
    <row r="8762" spans="1:7" x14ac:dyDescent="0.15">
      <c r="A8762" s="52">
        <v>2823</v>
      </c>
      <c r="B8762" s="11" t="s">
        <v>4844</v>
      </c>
      <c r="C8762" s="52">
        <v>1.1890000000000001</v>
      </c>
      <c r="D8762" s="52">
        <v>1.1890000000000001</v>
      </c>
      <c r="E8762" s="56">
        <v>-8.0000000000000004E-4</v>
      </c>
      <c r="F8762" s="52">
        <v>1.19</v>
      </c>
      <c r="G8762" s="52">
        <v>1.19</v>
      </c>
    </row>
    <row r="8763" spans="1:7" x14ac:dyDescent="0.15">
      <c r="A8763" s="53">
        <v>2932</v>
      </c>
      <c r="B8763" s="10" t="s">
        <v>4845</v>
      </c>
      <c r="C8763" s="53">
        <v>1.0698000000000001</v>
      </c>
      <c r="D8763" s="53">
        <v>1.0698000000000001</v>
      </c>
      <c r="E8763" s="57">
        <v>-8.0000000000000004E-4</v>
      </c>
      <c r="F8763" s="53">
        <v>1.0707</v>
      </c>
      <c r="G8763" s="53">
        <v>1.0707</v>
      </c>
    </row>
    <row r="8764" spans="1:7" x14ac:dyDescent="0.15">
      <c r="A8764" s="52">
        <v>287</v>
      </c>
      <c r="B8764" s="11" t="s">
        <v>4846</v>
      </c>
      <c r="C8764" s="52">
        <v>1.1879999999999999</v>
      </c>
      <c r="D8764" s="52">
        <v>1.248</v>
      </c>
      <c r="E8764" s="56">
        <v>-8.0000000000000004E-4</v>
      </c>
      <c r="F8764" s="52">
        <v>1.1890000000000001</v>
      </c>
      <c r="G8764" s="52">
        <v>1.2490000000000001</v>
      </c>
    </row>
    <row r="8765" spans="1:7" x14ac:dyDescent="0.15">
      <c r="A8765" s="53">
        <v>2328</v>
      </c>
      <c r="B8765" s="10" t="s">
        <v>4847</v>
      </c>
      <c r="C8765" s="53">
        <v>1.1870000000000001</v>
      </c>
      <c r="D8765" s="53">
        <v>1.1870000000000001</v>
      </c>
      <c r="E8765" s="57">
        <v>-8.0000000000000004E-4</v>
      </c>
      <c r="F8765" s="53">
        <v>1.1879999999999999</v>
      </c>
      <c r="G8765" s="53">
        <v>1.1879999999999999</v>
      </c>
    </row>
    <row r="8766" spans="1:7" x14ac:dyDescent="0.15">
      <c r="A8766" s="52">
        <v>40013</v>
      </c>
      <c r="B8766" s="11" t="s">
        <v>4848</v>
      </c>
      <c r="C8766" s="52">
        <v>1.1859999999999999</v>
      </c>
      <c r="D8766" s="52">
        <v>1.706</v>
      </c>
      <c r="E8766" s="56">
        <v>-8.0000000000000004E-4</v>
      </c>
      <c r="F8766" s="52">
        <v>1.1870000000000001</v>
      </c>
      <c r="G8766" s="52">
        <v>1.7070000000000001</v>
      </c>
    </row>
    <row r="8767" spans="1:7" x14ac:dyDescent="0.15">
      <c r="A8767" s="53">
        <v>20028</v>
      </c>
      <c r="B8767" s="10" t="s">
        <v>4849</v>
      </c>
      <c r="C8767" s="53">
        <v>1.1859999999999999</v>
      </c>
      <c r="D8767" s="53">
        <v>1.1859999999999999</v>
      </c>
      <c r="E8767" s="57">
        <v>-8.0000000000000004E-4</v>
      </c>
      <c r="F8767" s="53">
        <v>1.1870000000000001</v>
      </c>
      <c r="G8767" s="53">
        <v>1.1870000000000001</v>
      </c>
    </row>
    <row r="8768" spans="1:7" x14ac:dyDescent="0.15">
      <c r="A8768" s="52">
        <v>865</v>
      </c>
      <c r="B8768" s="11" t="s">
        <v>1657</v>
      </c>
      <c r="C8768" s="52">
        <v>1.1859999999999999</v>
      </c>
      <c r="D8768" s="52">
        <v>1.3160000000000001</v>
      </c>
      <c r="E8768" s="56">
        <v>-8.0000000000000004E-4</v>
      </c>
      <c r="F8768" s="52">
        <v>1.1870000000000001</v>
      </c>
      <c r="G8768" s="52">
        <v>1.3169999999999999</v>
      </c>
    </row>
    <row r="8769" spans="1:7" ht="31" x14ac:dyDescent="0.15">
      <c r="A8769" s="53">
        <v>926</v>
      </c>
      <c r="B8769" s="10" t="s">
        <v>4850</v>
      </c>
      <c r="C8769" s="53">
        <v>0.94810000000000005</v>
      </c>
      <c r="D8769" s="53">
        <v>0.94810000000000005</v>
      </c>
      <c r="E8769" s="57">
        <v>-8.0000000000000004E-4</v>
      </c>
      <c r="F8769" s="53">
        <v>0.94889999999999997</v>
      </c>
      <c r="G8769" s="53">
        <v>0.94889999999999997</v>
      </c>
    </row>
    <row r="8770" spans="1:7" x14ac:dyDescent="0.15">
      <c r="A8770" s="52">
        <v>519089</v>
      </c>
      <c r="B8770" s="11" t="s">
        <v>1658</v>
      </c>
      <c r="C8770" s="52">
        <v>1.3008999999999999</v>
      </c>
      <c r="D8770" s="52">
        <v>2.3609</v>
      </c>
      <c r="E8770" s="56">
        <v>-8.0000000000000004E-4</v>
      </c>
      <c r="F8770" s="52">
        <v>1.302</v>
      </c>
      <c r="G8770" s="52">
        <v>2.3620000000000001</v>
      </c>
    </row>
    <row r="8771" spans="1:7" x14ac:dyDescent="0.15">
      <c r="A8771" s="53">
        <v>2933</v>
      </c>
      <c r="B8771" s="10" t="s">
        <v>4851</v>
      </c>
      <c r="C8771" s="53">
        <v>1.0633999999999999</v>
      </c>
      <c r="D8771" s="53">
        <v>1.0633999999999999</v>
      </c>
      <c r="E8771" s="57">
        <v>-8.0000000000000004E-4</v>
      </c>
      <c r="F8771" s="53">
        <v>1.0643</v>
      </c>
      <c r="G8771" s="53">
        <v>1.0643</v>
      </c>
    </row>
    <row r="8772" spans="1:7" x14ac:dyDescent="0.15">
      <c r="A8772" s="52">
        <v>1676</v>
      </c>
      <c r="B8772" s="11" t="s">
        <v>4852</v>
      </c>
      <c r="C8772" s="52">
        <v>1.0605</v>
      </c>
      <c r="D8772" s="52">
        <v>1.0940000000000001</v>
      </c>
      <c r="E8772" s="56">
        <v>-8.0000000000000004E-4</v>
      </c>
      <c r="F8772" s="52">
        <v>1.0613999999999999</v>
      </c>
      <c r="G8772" s="52">
        <v>1.0949</v>
      </c>
    </row>
    <row r="8773" spans="1:7" x14ac:dyDescent="0.15">
      <c r="A8773" s="53">
        <v>180026</v>
      </c>
      <c r="B8773" s="10" t="s">
        <v>4853</v>
      </c>
      <c r="C8773" s="53">
        <v>1.1779999999999999</v>
      </c>
      <c r="D8773" s="53">
        <v>1.448</v>
      </c>
      <c r="E8773" s="57">
        <v>-8.0000000000000004E-4</v>
      </c>
      <c r="F8773" s="53">
        <v>1.179</v>
      </c>
      <c r="G8773" s="53">
        <v>1.4490000000000001</v>
      </c>
    </row>
    <row r="8774" spans="1:7" x14ac:dyDescent="0.15">
      <c r="A8774" s="52">
        <v>1320</v>
      </c>
      <c r="B8774" s="11" t="s">
        <v>1659</v>
      </c>
      <c r="C8774" s="52">
        <v>1.1779999999999999</v>
      </c>
      <c r="D8774" s="52">
        <v>1.1779999999999999</v>
      </c>
      <c r="E8774" s="56">
        <v>-8.0000000000000004E-4</v>
      </c>
      <c r="F8774" s="52">
        <v>1.179</v>
      </c>
      <c r="G8774" s="52">
        <v>1.179</v>
      </c>
    </row>
    <row r="8775" spans="1:7" x14ac:dyDescent="0.15">
      <c r="A8775" s="53">
        <v>519665</v>
      </c>
      <c r="B8775" s="10" t="s">
        <v>4854</v>
      </c>
      <c r="C8775" s="53">
        <v>2.347</v>
      </c>
      <c r="D8775" s="53">
        <v>2.347</v>
      </c>
      <c r="E8775" s="57">
        <v>-8.9999999999999998E-4</v>
      </c>
      <c r="F8775" s="53">
        <v>2.3490000000000002</v>
      </c>
      <c r="G8775" s="53">
        <v>2.3490000000000002</v>
      </c>
    </row>
    <row r="8776" spans="1:7" x14ac:dyDescent="0.15">
      <c r="A8776" s="52">
        <v>288</v>
      </c>
      <c r="B8776" s="11" t="s">
        <v>4855</v>
      </c>
      <c r="C8776" s="52">
        <v>1.169</v>
      </c>
      <c r="D8776" s="52">
        <v>1.2290000000000001</v>
      </c>
      <c r="E8776" s="56">
        <v>-8.9999999999999998E-4</v>
      </c>
      <c r="F8776" s="52">
        <v>1.17</v>
      </c>
      <c r="G8776" s="52">
        <v>1.23</v>
      </c>
    </row>
    <row r="8777" spans="1:7" x14ac:dyDescent="0.15">
      <c r="A8777" s="53">
        <v>160106</v>
      </c>
      <c r="B8777" s="10" t="s">
        <v>4856</v>
      </c>
      <c r="C8777" s="53">
        <v>1.2857000000000001</v>
      </c>
      <c r="D8777" s="53">
        <v>3.8117000000000001</v>
      </c>
      <c r="E8777" s="57">
        <v>-8.9999999999999998E-4</v>
      </c>
      <c r="F8777" s="53">
        <v>1.2867999999999999</v>
      </c>
      <c r="G8777" s="53">
        <v>3.8128000000000002</v>
      </c>
    </row>
    <row r="8778" spans="1:7" x14ac:dyDescent="0.15">
      <c r="A8778" s="52">
        <v>2025</v>
      </c>
      <c r="B8778" s="11" t="s">
        <v>4857</v>
      </c>
      <c r="C8778" s="52">
        <v>1.167</v>
      </c>
      <c r="D8778" s="52">
        <v>1.1970000000000001</v>
      </c>
      <c r="E8778" s="56">
        <v>-8.9999999999999998E-4</v>
      </c>
      <c r="F8778" s="52">
        <v>1.1679999999999999</v>
      </c>
      <c r="G8778" s="52">
        <v>1.198</v>
      </c>
    </row>
    <row r="8779" spans="1:7" x14ac:dyDescent="0.15">
      <c r="A8779" s="53">
        <v>3951</v>
      </c>
      <c r="B8779" s="10" t="s">
        <v>4858</v>
      </c>
      <c r="C8779" s="53">
        <v>1.1666000000000001</v>
      </c>
      <c r="D8779" s="53">
        <v>1.1666000000000001</v>
      </c>
      <c r="E8779" s="57">
        <v>-8.9999999999999998E-4</v>
      </c>
      <c r="F8779" s="53">
        <v>1.1676</v>
      </c>
      <c r="G8779" s="53">
        <v>1.1676</v>
      </c>
    </row>
    <row r="8780" spans="1:7" x14ac:dyDescent="0.15">
      <c r="A8780" s="52">
        <v>1427</v>
      </c>
      <c r="B8780" s="11" t="s">
        <v>4859</v>
      </c>
      <c r="C8780" s="52">
        <v>1.1659999999999999</v>
      </c>
      <c r="D8780" s="52">
        <v>1.1659999999999999</v>
      </c>
      <c r="E8780" s="56">
        <v>-8.9999999999999998E-4</v>
      </c>
      <c r="F8780" s="52">
        <v>1.167</v>
      </c>
      <c r="G8780" s="52">
        <v>1.167</v>
      </c>
    </row>
    <row r="8781" spans="1:7" ht="31" x14ac:dyDescent="0.15">
      <c r="A8781" s="53">
        <v>1201</v>
      </c>
      <c r="B8781" s="10" t="s">
        <v>4860</v>
      </c>
      <c r="C8781" s="53">
        <v>1.1659999999999999</v>
      </c>
      <c r="D8781" s="53">
        <v>1.1659999999999999</v>
      </c>
      <c r="E8781" s="57">
        <v>-8.9999999999999998E-4</v>
      </c>
      <c r="F8781" s="53">
        <v>1.167</v>
      </c>
      <c r="G8781" s="53">
        <v>1.167</v>
      </c>
    </row>
    <row r="8782" spans="1:7" ht="31" x14ac:dyDescent="0.15">
      <c r="A8782" s="52">
        <v>1727</v>
      </c>
      <c r="B8782" s="11" t="s">
        <v>4861</v>
      </c>
      <c r="C8782" s="52">
        <v>1.1599999999999999</v>
      </c>
      <c r="D8782" s="52">
        <v>1.1599999999999999</v>
      </c>
      <c r="E8782" s="56">
        <v>-8.9999999999999998E-4</v>
      </c>
      <c r="F8782" s="52">
        <v>1.161</v>
      </c>
      <c r="G8782" s="52">
        <v>1.161</v>
      </c>
    </row>
    <row r="8783" spans="1:7" x14ac:dyDescent="0.15">
      <c r="A8783" s="53">
        <v>4671</v>
      </c>
      <c r="B8783" s="10" t="s">
        <v>1660</v>
      </c>
      <c r="C8783" s="53">
        <v>0.92720000000000002</v>
      </c>
      <c r="D8783" s="53">
        <v>0.92720000000000002</v>
      </c>
      <c r="E8783" s="57">
        <v>-8.9999999999999998E-4</v>
      </c>
      <c r="F8783" s="53">
        <v>0.92800000000000005</v>
      </c>
      <c r="G8783" s="53">
        <v>0.92800000000000005</v>
      </c>
    </row>
    <row r="8784" spans="1:7" x14ac:dyDescent="0.15">
      <c r="A8784" s="52">
        <v>2161</v>
      </c>
      <c r="B8784" s="11" t="s">
        <v>1661</v>
      </c>
      <c r="C8784" s="52">
        <v>1.159</v>
      </c>
      <c r="D8784" s="52">
        <v>1.159</v>
      </c>
      <c r="E8784" s="56">
        <v>-8.9999999999999998E-4</v>
      </c>
      <c r="F8784" s="52">
        <v>1.1599999999999999</v>
      </c>
      <c r="G8784" s="52">
        <v>1.1599999999999999</v>
      </c>
    </row>
    <row r="8785" spans="1:7" x14ac:dyDescent="0.15">
      <c r="A8785" s="53">
        <v>750001</v>
      </c>
      <c r="B8785" s="10" t="s">
        <v>1662</v>
      </c>
      <c r="C8785" s="53">
        <v>1.1559999999999999</v>
      </c>
      <c r="D8785" s="53">
        <v>1.746</v>
      </c>
      <c r="E8785" s="57">
        <v>-8.9999999999999998E-4</v>
      </c>
      <c r="F8785" s="53">
        <v>1.157</v>
      </c>
      <c r="G8785" s="53">
        <v>1.7470000000000001</v>
      </c>
    </row>
    <row r="8786" spans="1:7" x14ac:dyDescent="0.15">
      <c r="A8786" s="52">
        <v>1043</v>
      </c>
      <c r="B8786" s="11" t="s">
        <v>1663</v>
      </c>
      <c r="C8786" s="52">
        <v>1.1559999999999999</v>
      </c>
      <c r="D8786" s="52">
        <v>1.1559999999999999</v>
      </c>
      <c r="E8786" s="56">
        <v>-8.9999999999999998E-4</v>
      </c>
      <c r="F8786" s="52">
        <v>1.157</v>
      </c>
      <c r="G8786" s="52">
        <v>1.157</v>
      </c>
    </row>
    <row r="8787" spans="1:7" x14ac:dyDescent="0.15">
      <c r="A8787" s="53">
        <v>2129</v>
      </c>
      <c r="B8787" s="10" t="s">
        <v>1664</v>
      </c>
      <c r="C8787" s="53">
        <v>1.151</v>
      </c>
      <c r="D8787" s="53">
        <v>1.151</v>
      </c>
      <c r="E8787" s="57">
        <v>-8.9999999999999998E-4</v>
      </c>
      <c r="F8787" s="53">
        <v>1.1519999999999999</v>
      </c>
      <c r="G8787" s="53">
        <v>1.1519999999999999</v>
      </c>
    </row>
    <row r="8788" spans="1:7" ht="32" x14ac:dyDescent="0.15">
      <c r="A8788" s="52">
        <v>1459</v>
      </c>
      <c r="B8788" s="11" t="s">
        <v>4862</v>
      </c>
      <c r="C8788" s="52">
        <v>1.1491</v>
      </c>
      <c r="D8788" s="52">
        <v>1.1491</v>
      </c>
      <c r="E8788" s="56">
        <v>-8.9999999999999998E-4</v>
      </c>
      <c r="F8788" s="52">
        <v>1.1500999999999999</v>
      </c>
      <c r="G8788" s="52">
        <v>1.1500999999999999</v>
      </c>
    </row>
    <row r="8789" spans="1:7" ht="32" x14ac:dyDescent="0.15">
      <c r="A8789" s="53">
        <v>2975</v>
      </c>
      <c r="B8789" s="10" t="s">
        <v>4863</v>
      </c>
      <c r="C8789" s="53">
        <v>1.1454</v>
      </c>
      <c r="D8789" s="53">
        <v>1.1454</v>
      </c>
      <c r="E8789" s="57">
        <v>-8.9999999999999998E-4</v>
      </c>
      <c r="F8789" s="53">
        <v>1.1464000000000001</v>
      </c>
      <c r="G8789" s="53">
        <v>1.1464000000000001</v>
      </c>
    </row>
    <row r="8790" spans="1:7" ht="30" x14ac:dyDescent="0.15">
      <c r="A8790" s="52">
        <v>1874</v>
      </c>
      <c r="B8790" s="11" t="s">
        <v>1665</v>
      </c>
      <c r="C8790" s="52">
        <v>1.145</v>
      </c>
      <c r="D8790" s="52">
        <v>1.2649999999999999</v>
      </c>
      <c r="E8790" s="56">
        <v>-8.9999999999999998E-4</v>
      </c>
      <c r="F8790" s="52">
        <v>1.1459999999999999</v>
      </c>
      <c r="G8790" s="52">
        <v>1.266</v>
      </c>
    </row>
    <row r="8791" spans="1:7" x14ac:dyDescent="0.15">
      <c r="A8791" s="53">
        <v>1257</v>
      </c>
      <c r="B8791" s="10" t="s">
        <v>4864</v>
      </c>
      <c r="C8791" s="53">
        <v>1.143</v>
      </c>
      <c r="D8791" s="53">
        <v>1.143</v>
      </c>
      <c r="E8791" s="57">
        <v>-8.9999999999999998E-4</v>
      </c>
      <c r="F8791" s="53">
        <v>1.1439999999999999</v>
      </c>
      <c r="G8791" s="53">
        <v>1.1439999999999999</v>
      </c>
    </row>
    <row r="8792" spans="1:7" x14ac:dyDescent="0.15">
      <c r="A8792" s="52">
        <v>519752</v>
      </c>
      <c r="B8792" s="11" t="s">
        <v>4865</v>
      </c>
      <c r="C8792" s="52">
        <v>1.1419999999999999</v>
      </c>
      <c r="D8792" s="52">
        <v>1.1619999999999999</v>
      </c>
      <c r="E8792" s="56">
        <v>-8.9999999999999998E-4</v>
      </c>
      <c r="F8792" s="52">
        <v>1.143</v>
      </c>
      <c r="G8792" s="52">
        <v>1.163</v>
      </c>
    </row>
    <row r="8793" spans="1:7" x14ac:dyDescent="0.15">
      <c r="A8793" s="53">
        <v>2563</v>
      </c>
      <c r="B8793" s="10" t="s">
        <v>1666</v>
      </c>
      <c r="C8793" s="53">
        <v>1.1419999999999999</v>
      </c>
      <c r="D8793" s="53">
        <v>1.1419999999999999</v>
      </c>
      <c r="E8793" s="57">
        <v>-8.9999999999999998E-4</v>
      </c>
      <c r="F8793" s="53">
        <v>1.143</v>
      </c>
      <c r="G8793" s="53">
        <v>1.143</v>
      </c>
    </row>
    <row r="8794" spans="1:7" ht="31" x14ac:dyDescent="0.15">
      <c r="A8794" s="52">
        <v>2942</v>
      </c>
      <c r="B8794" s="11" t="s">
        <v>4866</v>
      </c>
      <c r="C8794" s="52">
        <v>1.141</v>
      </c>
      <c r="D8794" s="52">
        <v>1.141</v>
      </c>
      <c r="E8794" s="56">
        <v>-8.9999999999999998E-4</v>
      </c>
      <c r="F8794" s="52">
        <v>1.1419999999999999</v>
      </c>
      <c r="G8794" s="52">
        <v>1.1419999999999999</v>
      </c>
    </row>
    <row r="8795" spans="1:7" ht="31" x14ac:dyDescent="0.15">
      <c r="A8795" s="53">
        <v>4653</v>
      </c>
      <c r="B8795" s="10" t="s">
        <v>4867</v>
      </c>
      <c r="C8795" s="53">
        <v>1.0266</v>
      </c>
      <c r="D8795" s="53">
        <v>1.0266</v>
      </c>
      <c r="E8795" s="57">
        <v>-8.9999999999999998E-4</v>
      </c>
      <c r="F8795" s="53">
        <v>1.0275000000000001</v>
      </c>
      <c r="G8795" s="53">
        <v>1.0275000000000001</v>
      </c>
    </row>
    <row r="8796" spans="1:7" x14ac:dyDescent="0.15">
      <c r="A8796" s="52">
        <v>1339</v>
      </c>
      <c r="B8796" s="11" t="s">
        <v>1667</v>
      </c>
      <c r="C8796" s="52">
        <v>1.139</v>
      </c>
      <c r="D8796" s="52">
        <v>1.196</v>
      </c>
      <c r="E8796" s="56">
        <v>-8.9999999999999998E-4</v>
      </c>
      <c r="F8796" s="52">
        <v>1.1399999999999999</v>
      </c>
      <c r="G8796" s="52">
        <v>1.1970000000000001</v>
      </c>
    </row>
    <row r="8797" spans="1:7" x14ac:dyDescent="0.15">
      <c r="A8797" s="53">
        <v>395012</v>
      </c>
      <c r="B8797" s="10" t="s">
        <v>4868</v>
      </c>
      <c r="C8797" s="53">
        <v>1.137</v>
      </c>
      <c r="D8797" s="53">
        <v>1.2869999999999999</v>
      </c>
      <c r="E8797" s="57">
        <v>-8.9999999999999998E-4</v>
      </c>
      <c r="F8797" s="53">
        <v>1.1379999999999999</v>
      </c>
      <c r="G8797" s="53">
        <v>1.288</v>
      </c>
    </row>
    <row r="8798" spans="1:7" ht="31" x14ac:dyDescent="0.15">
      <c r="A8798" s="52">
        <v>1602</v>
      </c>
      <c r="B8798" s="11" t="s">
        <v>4869</v>
      </c>
      <c r="C8798" s="52">
        <v>1.0192000000000001</v>
      </c>
      <c r="D8798" s="52">
        <v>1.0291999999999999</v>
      </c>
      <c r="E8798" s="56">
        <v>-8.9999999999999998E-4</v>
      </c>
      <c r="F8798" s="52">
        <v>1.0201</v>
      </c>
      <c r="G8798" s="52">
        <v>1.0301</v>
      </c>
    </row>
    <row r="8799" spans="1:7" x14ac:dyDescent="0.15">
      <c r="A8799" s="53">
        <v>2006</v>
      </c>
      <c r="B8799" s="10" t="s">
        <v>1668</v>
      </c>
      <c r="C8799" s="53">
        <v>1.131</v>
      </c>
      <c r="D8799" s="53">
        <v>1.131</v>
      </c>
      <c r="E8799" s="57">
        <v>-8.9999999999999998E-4</v>
      </c>
      <c r="F8799" s="53">
        <v>1.1319999999999999</v>
      </c>
      <c r="G8799" s="53">
        <v>1.1319999999999999</v>
      </c>
    </row>
    <row r="8800" spans="1:7" x14ac:dyDescent="0.15">
      <c r="A8800" s="52">
        <v>519781</v>
      </c>
      <c r="B8800" s="11" t="s">
        <v>1669</v>
      </c>
      <c r="C8800" s="52">
        <v>1.127</v>
      </c>
      <c r="D8800" s="52">
        <v>1.127</v>
      </c>
      <c r="E8800" s="56">
        <v>-8.9999999999999998E-4</v>
      </c>
      <c r="F8800" s="52">
        <v>1.1279999999999999</v>
      </c>
      <c r="G8800" s="52">
        <v>1.1279999999999999</v>
      </c>
    </row>
    <row r="8801" spans="1:7" x14ac:dyDescent="0.15">
      <c r="A8801" s="53">
        <v>519760</v>
      </c>
      <c r="B8801" s="10" t="s">
        <v>4870</v>
      </c>
      <c r="C8801" s="53">
        <v>1.125</v>
      </c>
      <c r="D8801" s="53">
        <v>1.145</v>
      </c>
      <c r="E8801" s="57">
        <v>-8.9999999999999998E-4</v>
      </c>
      <c r="F8801" s="53">
        <v>1.1259999999999999</v>
      </c>
      <c r="G8801" s="53">
        <v>1.1459999999999999</v>
      </c>
    </row>
    <row r="8802" spans="1:7" x14ac:dyDescent="0.15">
      <c r="A8802" s="52">
        <v>1430</v>
      </c>
      <c r="B8802" s="11" t="s">
        <v>1670</v>
      </c>
      <c r="C8802" s="52">
        <v>1.125</v>
      </c>
      <c r="D8802" s="52">
        <v>1.1850000000000001</v>
      </c>
      <c r="E8802" s="56">
        <v>-8.9999999999999998E-4</v>
      </c>
      <c r="F8802" s="52">
        <v>1.1259999999999999</v>
      </c>
      <c r="G8802" s="52">
        <v>1.1859999999999999</v>
      </c>
    </row>
    <row r="8803" spans="1:7" x14ac:dyDescent="0.15">
      <c r="A8803" s="53">
        <v>1438</v>
      </c>
      <c r="B8803" s="10" t="s">
        <v>4871</v>
      </c>
      <c r="C8803" s="53">
        <v>1.121</v>
      </c>
      <c r="D8803" s="53">
        <v>1.121</v>
      </c>
      <c r="E8803" s="57">
        <v>-8.9999999999999998E-4</v>
      </c>
      <c r="F8803" s="53">
        <v>1.1220000000000001</v>
      </c>
      <c r="G8803" s="53">
        <v>1.1220000000000001</v>
      </c>
    </row>
    <row r="8804" spans="1:7" ht="30" x14ac:dyDescent="0.15">
      <c r="A8804" s="52">
        <v>2376</v>
      </c>
      <c r="B8804" s="11" t="s">
        <v>1671</v>
      </c>
      <c r="C8804" s="52">
        <v>1.1200000000000001</v>
      </c>
      <c r="D8804" s="52">
        <v>1.22</v>
      </c>
      <c r="E8804" s="56">
        <v>-8.9999999999999998E-4</v>
      </c>
      <c r="F8804" s="52">
        <v>1.121</v>
      </c>
      <c r="G8804" s="52">
        <v>1.2210000000000001</v>
      </c>
    </row>
    <row r="8805" spans="1:7" x14ac:dyDescent="0.15">
      <c r="A8805" s="53">
        <v>667</v>
      </c>
      <c r="B8805" s="10" t="s">
        <v>4872</v>
      </c>
      <c r="C8805" s="53">
        <v>1.119</v>
      </c>
      <c r="D8805" s="53">
        <v>1.119</v>
      </c>
      <c r="E8805" s="57">
        <v>-8.9999999999999998E-4</v>
      </c>
      <c r="F8805" s="53">
        <v>1.1200000000000001</v>
      </c>
      <c r="G8805" s="53">
        <v>1.1200000000000001</v>
      </c>
    </row>
    <row r="8806" spans="1:7" x14ac:dyDescent="0.15">
      <c r="A8806" s="52">
        <v>2660</v>
      </c>
      <c r="B8806" s="11" t="s">
        <v>1672</v>
      </c>
      <c r="C8806" s="52">
        <v>1.117</v>
      </c>
      <c r="D8806" s="52">
        <v>1.117</v>
      </c>
      <c r="E8806" s="56">
        <v>-8.9999999999999998E-4</v>
      </c>
      <c r="F8806" s="52">
        <v>1.1180000000000001</v>
      </c>
      <c r="G8806" s="52">
        <v>1.1180000000000001</v>
      </c>
    </row>
    <row r="8807" spans="1:7" x14ac:dyDescent="0.15">
      <c r="A8807" s="53">
        <v>2659</v>
      </c>
      <c r="B8807" s="10" t="s">
        <v>1673</v>
      </c>
      <c r="C8807" s="53">
        <v>1.1140000000000001</v>
      </c>
      <c r="D8807" s="53">
        <v>1.1140000000000001</v>
      </c>
      <c r="E8807" s="57">
        <v>-8.9999999999999998E-4</v>
      </c>
      <c r="F8807" s="53">
        <v>1.115</v>
      </c>
      <c r="G8807" s="53">
        <v>1.115</v>
      </c>
    </row>
    <row r="8808" spans="1:7" ht="31" x14ac:dyDescent="0.15">
      <c r="A8808" s="52">
        <v>2941</v>
      </c>
      <c r="B8808" s="11" t="s">
        <v>4873</v>
      </c>
      <c r="C8808" s="52">
        <v>1.1140000000000001</v>
      </c>
      <c r="D8808" s="52">
        <v>1.1140000000000001</v>
      </c>
      <c r="E8808" s="56">
        <v>-8.9999999999999998E-4</v>
      </c>
      <c r="F8808" s="52">
        <v>1.115</v>
      </c>
      <c r="G8808" s="52">
        <v>1.115</v>
      </c>
    </row>
    <row r="8809" spans="1:7" x14ac:dyDescent="0.15">
      <c r="A8809" s="53">
        <v>2164</v>
      </c>
      <c r="B8809" s="10" t="s">
        <v>4874</v>
      </c>
      <c r="C8809" s="53">
        <v>1.1100000000000001</v>
      </c>
      <c r="D8809" s="53">
        <v>1.1100000000000001</v>
      </c>
      <c r="E8809" s="57">
        <v>-8.9999999999999998E-4</v>
      </c>
      <c r="F8809" s="53">
        <v>1.111</v>
      </c>
      <c r="G8809" s="53">
        <v>1.111</v>
      </c>
    </row>
    <row r="8810" spans="1:7" x14ac:dyDescent="0.15">
      <c r="A8810" s="52">
        <v>3559</v>
      </c>
      <c r="B8810" s="11" t="s">
        <v>4875</v>
      </c>
      <c r="C8810" s="52">
        <v>1.1100000000000001</v>
      </c>
      <c r="D8810" s="52">
        <v>1.1100000000000001</v>
      </c>
      <c r="E8810" s="56">
        <v>-8.9999999999999998E-4</v>
      </c>
      <c r="F8810" s="52">
        <v>1.111</v>
      </c>
      <c r="G8810" s="52">
        <v>1.111</v>
      </c>
    </row>
    <row r="8811" spans="1:7" ht="30" x14ac:dyDescent="0.15">
      <c r="A8811" s="53">
        <v>1856</v>
      </c>
      <c r="B8811" s="10" t="s">
        <v>1674</v>
      </c>
      <c r="C8811" s="53">
        <v>1.1080000000000001</v>
      </c>
      <c r="D8811" s="53">
        <v>1.1080000000000001</v>
      </c>
      <c r="E8811" s="57">
        <v>-8.9999999999999998E-4</v>
      </c>
      <c r="F8811" s="53">
        <v>1.109</v>
      </c>
      <c r="G8811" s="53">
        <v>1.109</v>
      </c>
    </row>
    <row r="8812" spans="1:7" ht="32" x14ac:dyDescent="0.15">
      <c r="A8812" s="52">
        <v>2900</v>
      </c>
      <c r="B8812" s="11" t="s">
        <v>4876</v>
      </c>
      <c r="C8812" s="52">
        <v>0.88580000000000003</v>
      </c>
      <c r="D8812" s="52">
        <v>0.88580000000000003</v>
      </c>
      <c r="E8812" s="56">
        <v>-8.9999999999999998E-4</v>
      </c>
      <c r="F8812" s="52">
        <v>0.88660000000000005</v>
      </c>
      <c r="G8812" s="52">
        <v>0.88660000000000005</v>
      </c>
    </row>
    <row r="8813" spans="1:7" x14ac:dyDescent="0.15">
      <c r="A8813" s="53">
        <v>519653</v>
      </c>
      <c r="B8813" s="10" t="s">
        <v>4877</v>
      </c>
      <c r="C8813" s="53">
        <v>1.107</v>
      </c>
      <c r="D8813" s="53">
        <v>1.117</v>
      </c>
      <c r="E8813" s="57">
        <v>-8.9999999999999998E-4</v>
      </c>
      <c r="F8813" s="53">
        <v>1.1080000000000001</v>
      </c>
      <c r="G8813" s="53">
        <v>1.1180000000000001</v>
      </c>
    </row>
    <row r="8814" spans="1:7" x14ac:dyDescent="0.15">
      <c r="A8814" s="52">
        <v>2907</v>
      </c>
      <c r="B8814" s="11" t="s">
        <v>4878</v>
      </c>
      <c r="C8814" s="52">
        <v>1.1040000000000001</v>
      </c>
      <c r="D8814" s="52">
        <v>1.1040000000000001</v>
      </c>
      <c r="E8814" s="56">
        <v>-8.9999999999999998E-4</v>
      </c>
      <c r="F8814" s="52">
        <v>1.105</v>
      </c>
      <c r="G8814" s="52">
        <v>1.105</v>
      </c>
    </row>
    <row r="8815" spans="1:7" x14ac:dyDescent="0.15">
      <c r="A8815" s="53">
        <v>675013</v>
      </c>
      <c r="B8815" s="10" t="s">
        <v>4879</v>
      </c>
      <c r="C8815" s="53">
        <v>1.103</v>
      </c>
      <c r="D8815" s="53">
        <v>1.103</v>
      </c>
      <c r="E8815" s="57">
        <v>-8.9999999999999998E-4</v>
      </c>
      <c r="F8815" s="53">
        <v>1.1040000000000001</v>
      </c>
      <c r="G8815" s="53">
        <v>1.1040000000000001</v>
      </c>
    </row>
    <row r="8816" spans="1:7" ht="31" x14ac:dyDescent="0.15">
      <c r="A8816" s="52">
        <v>5265</v>
      </c>
      <c r="B8816" s="11" t="s">
        <v>4880</v>
      </c>
      <c r="C8816" s="52">
        <v>0.99109999999999998</v>
      </c>
      <c r="D8816" s="52">
        <v>0.99109999999999998</v>
      </c>
      <c r="E8816" s="56">
        <v>-8.9999999999999998E-4</v>
      </c>
      <c r="F8816" s="52">
        <v>0.99199999999999999</v>
      </c>
      <c r="G8816" s="52">
        <v>0.99199999999999999</v>
      </c>
    </row>
    <row r="8817" spans="1:7" x14ac:dyDescent="0.15">
      <c r="A8817" s="53">
        <v>519222</v>
      </c>
      <c r="B8817" s="10" t="s">
        <v>4881</v>
      </c>
      <c r="C8817" s="53">
        <v>1.101</v>
      </c>
      <c r="D8817" s="53">
        <v>1.101</v>
      </c>
      <c r="E8817" s="57">
        <v>-8.9999999999999998E-4</v>
      </c>
      <c r="F8817" s="53">
        <v>1.1020000000000001</v>
      </c>
      <c r="G8817" s="53">
        <v>1.1020000000000001</v>
      </c>
    </row>
    <row r="8818" spans="1:7" x14ac:dyDescent="0.15">
      <c r="A8818" s="52">
        <v>1901</v>
      </c>
      <c r="B8818" s="11" t="s">
        <v>4882</v>
      </c>
      <c r="C8818" s="52">
        <v>1.101</v>
      </c>
      <c r="D8818" s="52">
        <v>1.101</v>
      </c>
      <c r="E8818" s="56">
        <v>-8.9999999999999998E-4</v>
      </c>
      <c r="F8818" s="52">
        <v>1.1020000000000001</v>
      </c>
      <c r="G8818" s="52">
        <v>1.1020000000000001</v>
      </c>
    </row>
    <row r="8819" spans="1:7" ht="31" x14ac:dyDescent="0.15">
      <c r="A8819" s="53">
        <v>5266</v>
      </c>
      <c r="B8819" s="10" t="s">
        <v>4883</v>
      </c>
      <c r="C8819" s="53">
        <v>0.98980000000000001</v>
      </c>
      <c r="D8819" s="53">
        <v>0.98980000000000001</v>
      </c>
      <c r="E8819" s="57">
        <v>-8.9999999999999998E-4</v>
      </c>
      <c r="F8819" s="53">
        <v>0.99070000000000003</v>
      </c>
      <c r="G8819" s="53">
        <v>0.99070000000000003</v>
      </c>
    </row>
    <row r="8820" spans="1:7" ht="30" x14ac:dyDescent="0.15">
      <c r="A8820" s="52">
        <v>1535</v>
      </c>
      <c r="B8820" s="11" t="s">
        <v>1675</v>
      </c>
      <c r="C8820" s="52">
        <v>1.099</v>
      </c>
      <c r="D8820" s="52">
        <v>1.099</v>
      </c>
      <c r="E8820" s="56">
        <v>-8.9999999999999998E-4</v>
      </c>
      <c r="F8820" s="52">
        <v>1.1000000000000001</v>
      </c>
      <c r="G8820" s="52">
        <v>1.1000000000000001</v>
      </c>
    </row>
    <row r="8821" spans="1:7" x14ac:dyDescent="0.15">
      <c r="A8821" s="53">
        <v>2005</v>
      </c>
      <c r="B8821" s="10" t="s">
        <v>1676</v>
      </c>
      <c r="C8821" s="53">
        <v>1.0980000000000001</v>
      </c>
      <c r="D8821" s="53">
        <v>1.0980000000000001</v>
      </c>
      <c r="E8821" s="57">
        <v>-8.9999999999999998E-4</v>
      </c>
      <c r="F8821" s="53">
        <v>1.099</v>
      </c>
      <c r="G8821" s="53">
        <v>1.099</v>
      </c>
    </row>
    <row r="8822" spans="1:7" x14ac:dyDescent="0.15">
      <c r="A8822" s="52">
        <v>2026</v>
      </c>
      <c r="B8822" s="11" t="s">
        <v>4884</v>
      </c>
      <c r="C8822" s="52">
        <v>1.097</v>
      </c>
      <c r="D8822" s="52">
        <v>1.127</v>
      </c>
      <c r="E8822" s="56">
        <v>-8.9999999999999998E-4</v>
      </c>
      <c r="F8822" s="52">
        <v>1.0980000000000001</v>
      </c>
      <c r="G8822" s="52">
        <v>1.1279999999999999</v>
      </c>
    </row>
    <row r="8823" spans="1:7" ht="31" x14ac:dyDescent="0.15">
      <c r="A8823" s="53">
        <v>673040</v>
      </c>
      <c r="B8823" s="10" t="s">
        <v>4885</v>
      </c>
      <c r="C8823" s="53">
        <v>1.095</v>
      </c>
      <c r="D8823" s="53">
        <v>1.095</v>
      </c>
      <c r="E8823" s="57">
        <v>-8.9999999999999998E-4</v>
      </c>
      <c r="F8823" s="53">
        <v>1.0960000000000001</v>
      </c>
      <c r="G8823" s="53">
        <v>1.0960000000000001</v>
      </c>
    </row>
    <row r="8824" spans="1:7" x14ac:dyDescent="0.15">
      <c r="A8824" s="52">
        <v>1816</v>
      </c>
      <c r="B8824" s="11" t="s">
        <v>4886</v>
      </c>
      <c r="C8824" s="52">
        <v>1.095</v>
      </c>
      <c r="D8824" s="52">
        <v>1.095</v>
      </c>
      <c r="E8824" s="56">
        <v>-8.9999999999999998E-4</v>
      </c>
      <c r="F8824" s="52">
        <v>1.0960000000000001</v>
      </c>
      <c r="G8824" s="52">
        <v>1.0960000000000001</v>
      </c>
    </row>
    <row r="8825" spans="1:7" x14ac:dyDescent="0.15">
      <c r="A8825" s="53">
        <v>1775</v>
      </c>
      <c r="B8825" s="10" t="s">
        <v>4887</v>
      </c>
      <c r="C8825" s="53">
        <v>1.0944</v>
      </c>
      <c r="D8825" s="53">
        <v>1.0944</v>
      </c>
      <c r="E8825" s="57">
        <v>-8.9999999999999998E-4</v>
      </c>
      <c r="F8825" s="53">
        <v>1.0953999999999999</v>
      </c>
      <c r="G8825" s="53">
        <v>1.0953999999999999</v>
      </c>
    </row>
    <row r="8826" spans="1:7" ht="31" x14ac:dyDescent="0.15">
      <c r="A8826" s="52">
        <v>1399</v>
      </c>
      <c r="B8826" s="11" t="s">
        <v>4888</v>
      </c>
      <c r="C8826" s="52">
        <v>1.2030000000000001</v>
      </c>
      <c r="D8826" s="52">
        <v>1.2030000000000001</v>
      </c>
      <c r="E8826" s="56">
        <v>-8.9999999999999998E-4</v>
      </c>
      <c r="F8826" s="52">
        <v>1.2040999999999999</v>
      </c>
      <c r="G8826" s="52">
        <v>1.2040999999999999</v>
      </c>
    </row>
    <row r="8827" spans="1:7" x14ac:dyDescent="0.15">
      <c r="A8827" s="53">
        <v>1390</v>
      </c>
      <c r="B8827" s="10" t="s">
        <v>4889</v>
      </c>
      <c r="C8827" s="53">
        <v>1.093</v>
      </c>
      <c r="D8827" s="53">
        <v>1.093</v>
      </c>
      <c r="E8827" s="57">
        <v>-8.9999999999999998E-4</v>
      </c>
      <c r="F8827" s="53">
        <v>1.0940000000000001</v>
      </c>
      <c r="G8827" s="53">
        <v>1.0940000000000001</v>
      </c>
    </row>
    <row r="8828" spans="1:7" x14ac:dyDescent="0.15">
      <c r="A8828" s="52">
        <v>70020</v>
      </c>
      <c r="B8828" s="11" t="s">
        <v>1677</v>
      </c>
      <c r="C8828" s="52">
        <v>1.0920000000000001</v>
      </c>
      <c r="D8828" s="52">
        <v>1.429</v>
      </c>
      <c r="E8828" s="56">
        <v>-8.9999999999999998E-4</v>
      </c>
      <c r="F8828" s="52">
        <v>1.093</v>
      </c>
      <c r="G8828" s="52">
        <v>1.43</v>
      </c>
    </row>
    <row r="8829" spans="1:7" x14ac:dyDescent="0.15">
      <c r="A8829" s="53">
        <v>1202</v>
      </c>
      <c r="B8829" s="10" t="s">
        <v>1678</v>
      </c>
      <c r="C8829" s="53">
        <v>1.091</v>
      </c>
      <c r="D8829" s="53">
        <v>1.2110000000000001</v>
      </c>
      <c r="E8829" s="57">
        <v>-8.9999999999999998E-4</v>
      </c>
      <c r="F8829" s="53">
        <v>1.0920000000000001</v>
      </c>
      <c r="G8829" s="53">
        <v>1.212</v>
      </c>
    </row>
    <row r="8830" spans="1:7" x14ac:dyDescent="0.15">
      <c r="A8830" s="52">
        <v>2237</v>
      </c>
      <c r="B8830" s="11" t="s">
        <v>4890</v>
      </c>
      <c r="C8830" s="52">
        <v>1.0900000000000001</v>
      </c>
      <c r="D8830" s="52">
        <v>1.0900000000000001</v>
      </c>
      <c r="E8830" s="56">
        <v>-8.9999999999999998E-4</v>
      </c>
      <c r="F8830" s="52">
        <v>1.091</v>
      </c>
      <c r="G8830" s="52">
        <v>1.091</v>
      </c>
    </row>
    <row r="8831" spans="1:7" x14ac:dyDescent="0.15">
      <c r="A8831" s="53">
        <v>2290</v>
      </c>
      <c r="B8831" s="10" t="s">
        <v>4891</v>
      </c>
      <c r="C8831" s="53">
        <v>1.0900000000000001</v>
      </c>
      <c r="D8831" s="53">
        <v>1.0900000000000001</v>
      </c>
      <c r="E8831" s="57">
        <v>-8.9999999999999998E-4</v>
      </c>
      <c r="F8831" s="53">
        <v>1.091</v>
      </c>
      <c r="G8831" s="53">
        <v>1.091</v>
      </c>
    </row>
    <row r="8832" spans="1:7" x14ac:dyDescent="0.15">
      <c r="A8832" s="52">
        <v>1582</v>
      </c>
      <c r="B8832" s="11" t="s">
        <v>4892</v>
      </c>
      <c r="C8832" s="52">
        <v>1.0900000000000001</v>
      </c>
      <c r="D8832" s="52">
        <v>1.0900000000000001</v>
      </c>
      <c r="E8832" s="56">
        <v>-8.9999999999999998E-4</v>
      </c>
      <c r="F8832" s="52">
        <v>1.091</v>
      </c>
      <c r="G8832" s="52">
        <v>1.091</v>
      </c>
    </row>
    <row r="8833" spans="1:7" x14ac:dyDescent="0.15">
      <c r="A8833" s="53">
        <v>2081</v>
      </c>
      <c r="B8833" s="10" t="s">
        <v>4893</v>
      </c>
      <c r="C8833" s="53">
        <v>1.0900000000000001</v>
      </c>
      <c r="D8833" s="53">
        <v>1.0900000000000001</v>
      </c>
      <c r="E8833" s="57">
        <v>-8.9999999999999998E-4</v>
      </c>
      <c r="F8833" s="53">
        <v>1.091</v>
      </c>
      <c r="G8833" s="53">
        <v>1.091</v>
      </c>
    </row>
    <row r="8834" spans="1:7" x14ac:dyDescent="0.15">
      <c r="A8834" s="52">
        <v>2221</v>
      </c>
      <c r="B8834" s="11" t="s">
        <v>1679</v>
      </c>
      <c r="C8834" s="52">
        <v>1.089</v>
      </c>
      <c r="D8834" s="52">
        <v>1.089</v>
      </c>
      <c r="E8834" s="56">
        <v>-8.9999999999999998E-4</v>
      </c>
      <c r="F8834" s="52">
        <v>1.0900000000000001</v>
      </c>
      <c r="G8834" s="52">
        <v>1.0900000000000001</v>
      </c>
    </row>
    <row r="8835" spans="1:7" ht="31" x14ac:dyDescent="0.15">
      <c r="A8835" s="53">
        <v>519770</v>
      </c>
      <c r="B8835" s="10" t="s">
        <v>4894</v>
      </c>
      <c r="C8835" s="53">
        <v>1.089</v>
      </c>
      <c r="D8835" s="53">
        <v>1.089</v>
      </c>
      <c r="E8835" s="57">
        <v>-8.9999999999999998E-4</v>
      </c>
      <c r="F8835" s="53">
        <v>1.0900000000000001</v>
      </c>
      <c r="G8835" s="53">
        <v>1.0900000000000001</v>
      </c>
    </row>
    <row r="8836" spans="1:7" x14ac:dyDescent="0.15">
      <c r="A8836" s="52">
        <v>2420</v>
      </c>
      <c r="B8836" s="11" t="s">
        <v>1680</v>
      </c>
      <c r="C8836" s="52">
        <v>1.0880000000000001</v>
      </c>
      <c r="D8836" s="52">
        <v>1.0880000000000001</v>
      </c>
      <c r="E8836" s="56">
        <v>-8.9999999999999998E-4</v>
      </c>
      <c r="F8836" s="52">
        <v>1.089</v>
      </c>
      <c r="G8836" s="52">
        <v>1.089</v>
      </c>
    </row>
    <row r="8837" spans="1:7" x14ac:dyDescent="0.15">
      <c r="A8837" s="53">
        <v>150058</v>
      </c>
      <c r="B8837" s="10" t="s">
        <v>1681</v>
      </c>
      <c r="C8837" s="53">
        <v>1.0880000000000001</v>
      </c>
      <c r="D8837" s="53">
        <v>2.1059999999999999</v>
      </c>
      <c r="E8837" s="57">
        <v>-8.9999999999999998E-4</v>
      </c>
      <c r="F8837" s="53">
        <v>1.089</v>
      </c>
      <c r="G8837" s="53">
        <v>2.1059999999999999</v>
      </c>
    </row>
    <row r="8838" spans="1:7" x14ac:dyDescent="0.15">
      <c r="A8838" s="52">
        <v>2636</v>
      </c>
      <c r="B8838" s="11" t="s">
        <v>4895</v>
      </c>
      <c r="C8838" s="52">
        <v>1.0840000000000001</v>
      </c>
      <c r="D8838" s="52">
        <v>1.0840000000000001</v>
      </c>
      <c r="E8838" s="56">
        <v>-8.9999999999999998E-4</v>
      </c>
      <c r="F8838" s="52">
        <v>1.085</v>
      </c>
      <c r="G8838" s="52">
        <v>1.085</v>
      </c>
    </row>
    <row r="8839" spans="1:7" ht="31" x14ac:dyDescent="0.15">
      <c r="A8839" s="53">
        <v>519769</v>
      </c>
      <c r="B8839" s="10" t="s">
        <v>4896</v>
      </c>
      <c r="C8839" s="53">
        <v>1.0840000000000001</v>
      </c>
      <c r="D8839" s="53">
        <v>1.0840000000000001</v>
      </c>
      <c r="E8839" s="57">
        <v>-8.9999999999999998E-4</v>
      </c>
      <c r="F8839" s="53">
        <v>1.085</v>
      </c>
      <c r="G8839" s="53">
        <v>1.085</v>
      </c>
    </row>
    <row r="8840" spans="1:7" x14ac:dyDescent="0.15">
      <c r="A8840" s="52">
        <v>1933</v>
      </c>
      <c r="B8840" s="11" t="s">
        <v>1682</v>
      </c>
      <c r="C8840" s="52">
        <v>1.0840000000000001</v>
      </c>
      <c r="D8840" s="52">
        <v>1.0840000000000001</v>
      </c>
      <c r="E8840" s="56">
        <v>-8.9999999999999998E-4</v>
      </c>
      <c r="F8840" s="52">
        <v>1.085</v>
      </c>
      <c r="G8840" s="52">
        <v>1.085</v>
      </c>
    </row>
    <row r="8841" spans="1:7" ht="31" x14ac:dyDescent="0.15">
      <c r="A8841" s="53">
        <v>1400</v>
      </c>
      <c r="B8841" s="10" t="s">
        <v>4897</v>
      </c>
      <c r="C8841" s="53">
        <v>1.1896</v>
      </c>
      <c r="D8841" s="53">
        <v>1.1896</v>
      </c>
      <c r="E8841" s="57">
        <v>-8.9999999999999998E-4</v>
      </c>
      <c r="F8841" s="53">
        <v>1.1907000000000001</v>
      </c>
      <c r="G8841" s="53">
        <v>1.1907000000000001</v>
      </c>
    </row>
    <row r="8842" spans="1:7" x14ac:dyDescent="0.15">
      <c r="A8842" s="52">
        <v>159944</v>
      </c>
      <c r="B8842" s="11" t="s">
        <v>4898</v>
      </c>
      <c r="C8842" s="52">
        <v>0.97219999999999995</v>
      </c>
      <c r="D8842" s="52">
        <v>0.97219999999999995</v>
      </c>
      <c r="E8842" s="56">
        <v>-8.9999999999999998E-4</v>
      </c>
      <c r="F8842" s="52">
        <v>0.97309999999999997</v>
      </c>
      <c r="G8842" s="52">
        <v>0.97309999999999997</v>
      </c>
    </row>
    <row r="8843" spans="1:7" x14ac:dyDescent="0.15">
      <c r="A8843" s="53">
        <v>2494</v>
      </c>
      <c r="B8843" s="10" t="s">
        <v>1683</v>
      </c>
      <c r="C8843" s="53">
        <v>1.08</v>
      </c>
      <c r="D8843" s="53">
        <v>1.08</v>
      </c>
      <c r="E8843" s="57">
        <v>-8.9999999999999998E-4</v>
      </c>
      <c r="F8843" s="53">
        <v>1.081</v>
      </c>
      <c r="G8843" s="53">
        <v>1.081</v>
      </c>
    </row>
    <row r="8844" spans="1:7" x14ac:dyDescent="0.15">
      <c r="A8844" s="52">
        <v>672</v>
      </c>
      <c r="B8844" s="11" t="s">
        <v>4899</v>
      </c>
      <c r="C8844" s="52">
        <v>1.08</v>
      </c>
      <c r="D8844" s="52">
        <v>1.08</v>
      </c>
      <c r="E8844" s="56">
        <v>-8.9999999999999998E-4</v>
      </c>
      <c r="F8844" s="52">
        <v>1.081</v>
      </c>
      <c r="G8844" s="52">
        <v>1.081</v>
      </c>
    </row>
    <row r="8845" spans="1:7" x14ac:dyDescent="0.15">
      <c r="A8845" s="53">
        <v>2637</v>
      </c>
      <c r="B8845" s="10" t="s">
        <v>4900</v>
      </c>
      <c r="C8845" s="53">
        <v>1.079</v>
      </c>
      <c r="D8845" s="53">
        <v>1.079</v>
      </c>
      <c r="E8845" s="57">
        <v>-8.9999999999999998E-4</v>
      </c>
      <c r="F8845" s="53">
        <v>1.08</v>
      </c>
      <c r="G8845" s="53">
        <v>1.08</v>
      </c>
    </row>
    <row r="8846" spans="1:7" x14ac:dyDescent="0.15">
      <c r="A8846" s="52">
        <v>2330</v>
      </c>
      <c r="B8846" s="11" t="s">
        <v>1684</v>
      </c>
      <c r="C8846" s="52">
        <v>1.0780000000000001</v>
      </c>
      <c r="D8846" s="52">
        <v>1.0780000000000001</v>
      </c>
      <c r="E8846" s="56">
        <v>-8.9999999999999998E-4</v>
      </c>
      <c r="F8846" s="52">
        <v>1.079</v>
      </c>
      <c r="G8846" s="52">
        <v>1.079</v>
      </c>
    </row>
    <row r="8847" spans="1:7" x14ac:dyDescent="0.15">
      <c r="A8847" s="53">
        <v>2959</v>
      </c>
      <c r="B8847" s="10" t="s">
        <v>1685</v>
      </c>
      <c r="C8847" s="53">
        <v>1.0760000000000001</v>
      </c>
      <c r="D8847" s="53">
        <v>1.0760000000000001</v>
      </c>
      <c r="E8847" s="57">
        <v>-8.9999999999999998E-4</v>
      </c>
      <c r="F8847" s="53">
        <v>1.077</v>
      </c>
      <c r="G8847" s="53">
        <v>1.077</v>
      </c>
    </row>
    <row r="8848" spans="1:7" ht="30" x14ac:dyDescent="0.15">
      <c r="A8848" s="52">
        <v>1795</v>
      </c>
      <c r="B8848" s="11" t="s">
        <v>1686</v>
      </c>
      <c r="C8848" s="52">
        <v>1.0760000000000001</v>
      </c>
      <c r="D8848" s="52">
        <v>1.0760000000000001</v>
      </c>
      <c r="E8848" s="56">
        <v>-8.9999999999999998E-4</v>
      </c>
      <c r="F8848" s="52">
        <v>1.077</v>
      </c>
      <c r="G8848" s="52">
        <v>1.077</v>
      </c>
    </row>
    <row r="8849" spans="1:7" x14ac:dyDescent="0.15">
      <c r="A8849" s="53">
        <v>1358</v>
      </c>
      <c r="B8849" s="10" t="s">
        <v>1687</v>
      </c>
      <c r="C8849" s="53">
        <v>1.0760000000000001</v>
      </c>
      <c r="D8849" s="53">
        <v>1.0760000000000001</v>
      </c>
      <c r="E8849" s="57">
        <v>-8.9999999999999998E-4</v>
      </c>
      <c r="F8849" s="53">
        <v>1.077</v>
      </c>
      <c r="G8849" s="53">
        <v>1.077</v>
      </c>
    </row>
    <row r="8850" spans="1:7" ht="31" x14ac:dyDescent="0.15">
      <c r="A8850" s="52">
        <v>162010</v>
      </c>
      <c r="B8850" s="11" t="s">
        <v>4901</v>
      </c>
      <c r="C8850" s="52">
        <v>1.075</v>
      </c>
      <c r="D8850" s="52">
        <v>1.7949999999999999</v>
      </c>
      <c r="E8850" s="56">
        <v>-8.9999999999999998E-4</v>
      </c>
      <c r="F8850" s="52">
        <v>1.0760000000000001</v>
      </c>
      <c r="G8850" s="52">
        <v>1.7949999999999999</v>
      </c>
    </row>
    <row r="8851" spans="1:7" x14ac:dyDescent="0.15">
      <c r="A8851" s="53">
        <v>2407</v>
      </c>
      <c r="B8851" s="10" t="s">
        <v>1688</v>
      </c>
      <c r="C8851" s="53">
        <v>1.075</v>
      </c>
      <c r="D8851" s="53">
        <v>1.075</v>
      </c>
      <c r="E8851" s="57">
        <v>-8.9999999999999998E-4</v>
      </c>
      <c r="F8851" s="53">
        <v>1.0760000000000001</v>
      </c>
      <c r="G8851" s="53">
        <v>1.0760000000000001</v>
      </c>
    </row>
    <row r="8852" spans="1:7" ht="31" x14ac:dyDescent="0.15">
      <c r="A8852" s="52">
        <v>3106</v>
      </c>
      <c r="B8852" s="11" t="s">
        <v>4902</v>
      </c>
      <c r="C8852" s="52">
        <v>1.0740000000000001</v>
      </c>
      <c r="D8852" s="52">
        <v>1.0740000000000001</v>
      </c>
      <c r="E8852" s="56">
        <v>-8.9999999999999998E-4</v>
      </c>
      <c r="F8852" s="52">
        <v>1.075</v>
      </c>
      <c r="G8852" s="52">
        <v>1.075</v>
      </c>
    </row>
    <row r="8853" spans="1:7" x14ac:dyDescent="0.15">
      <c r="A8853" s="53">
        <v>2295</v>
      </c>
      <c r="B8853" s="10" t="s">
        <v>1689</v>
      </c>
      <c r="C8853" s="53">
        <v>1.069</v>
      </c>
      <c r="D8853" s="53">
        <v>1.069</v>
      </c>
      <c r="E8853" s="57">
        <v>-8.9999999999999998E-4</v>
      </c>
      <c r="F8853" s="53">
        <v>1.07</v>
      </c>
      <c r="G8853" s="53">
        <v>1.07</v>
      </c>
    </row>
    <row r="8854" spans="1:7" x14ac:dyDescent="0.15">
      <c r="A8854" s="52">
        <v>1517</v>
      </c>
      <c r="B8854" s="11" t="s">
        <v>4903</v>
      </c>
      <c r="C8854" s="52">
        <v>1.069</v>
      </c>
      <c r="D8854" s="52">
        <v>1.129</v>
      </c>
      <c r="E8854" s="56">
        <v>-8.9999999999999998E-4</v>
      </c>
      <c r="F8854" s="52">
        <v>1.07</v>
      </c>
      <c r="G8854" s="52">
        <v>1.1299999999999999</v>
      </c>
    </row>
    <row r="8855" spans="1:7" x14ac:dyDescent="0.15">
      <c r="A8855" s="53">
        <v>2375</v>
      </c>
      <c r="B8855" s="10" t="s">
        <v>4904</v>
      </c>
      <c r="C8855" s="53">
        <v>1.069</v>
      </c>
      <c r="D8855" s="53">
        <v>1.129</v>
      </c>
      <c r="E8855" s="57">
        <v>-8.9999999999999998E-4</v>
      </c>
      <c r="F8855" s="53">
        <v>1.07</v>
      </c>
      <c r="G8855" s="53">
        <v>1.1299999999999999</v>
      </c>
    </row>
    <row r="8856" spans="1:7" x14ac:dyDescent="0.15">
      <c r="A8856" s="52">
        <v>519656</v>
      </c>
      <c r="B8856" s="11" t="s">
        <v>4905</v>
      </c>
      <c r="C8856" s="52">
        <v>2.1360000000000001</v>
      </c>
      <c r="D8856" s="52">
        <v>2.1360000000000001</v>
      </c>
      <c r="E8856" s="56">
        <v>-8.9999999999999998E-4</v>
      </c>
      <c r="F8856" s="52">
        <v>2.1379999999999999</v>
      </c>
      <c r="G8856" s="52">
        <v>2.1379999999999999</v>
      </c>
    </row>
    <row r="8857" spans="1:7" x14ac:dyDescent="0.15">
      <c r="A8857" s="53">
        <v>573003</v>
      </c>
      <c r="B8857" s="10" t="s">
        <v>1690</v>
      </c>
      <c r="C8857" s="53">
        <v>1.0680000000000001</v>
      </c>
      <c r="D8857" s="53">
        <v>1.095</v>
      </c>
      <c r="E8857" s="57">
        <v>-8.9999999999999998E-4</v>
      </c>
      <c r="F8857" s="53">
        <v>1.069</v>
      </c>
      <c r="G8857" s="53">
        <v>1.0960000000000001</v>
      </c>
    </row>
    <row r="8858" spans="1:7" x14ac:dyDescent="0.15">
      <c r="A8858" s="52">
        <v>3493</v>
      </c>
      <c r="B8858" s="11" t="s">
        <v>4906</v>
      </c>
      <c r="C8858" s="52">
        <v>1.0669999999999999</v>
      </c>
      <c r="D8858" s="52">
        <v>1.0669999999999999</v>
      </c>
      <c r="E8858" s="56">
        <v>-8.9999999999999998E-4</v>
      </c>
      <c r="F8858" s="52">
        <v>1.0680000000000001</v>
      </c>
      <c r="G8858" s="52">
        <v>1.0680000000000001</v>
      </c>
    </row>
    <row r="8859" spans="1:7" x14ac:dyDescent="0.15">
      <c r="A8859" s="53">
        <v>2540</v>
      </c>
      <c r="B8859" s="10" t="s">
        <v>4907</v>
      </c>
      <c r="C8859" s="53">
        <v>1.0660000000000001</v>
      </c>
      <c r="D8859" s="53">
        <v>1.1459999999999999</v>
      </c>
      <c r="E8859" s="57">
        <v>-8.9999999999999998E-4</v>
      </c>
      <c r="F8859" s="53">
        <v>1.0669999999999999</v>
      </c>
      <c r="G8859" s="53">
        <v>1.147</v>
      </c>
    </row>
    <row r="8860" spans="1:7" x14ac:dyDescent="0.15">
      <c r="A8860" s="52">
        <v>1746</v>
      </c>
      <c r="B8860" s="11" t="s">
        <v>4908</v>
      </c>
      <c r="C8860" s="52">
        <v>1.0660000000000001</v>
      </c>
      <c r="D8860" s="52">
        <v>1.0660000000000001</v>
      </c>
      <c r="E8860" s="56">
        <v>-8.9999999999999998E-4</v>
      </c>
      <c r="F8860" s="52">
        <v>1.0669999999999999</v>
      </c>
      <c r="G8860" s="52">
        <v>1.0669999999999999</v>
      </c>
    </row>
    <row r="8861" spans="1:7" x14ac:dyDescent="0.15">
      <c r="A8861" s="53">
        <v>502016</v>
      </c>
      <c r="B8861" s="10" t="s">
        <v>1691</v>
      </c>
      <c r="C8861" s="53">
        <v>1.0660000000000001</v>
      </c>
      <c r="D8861" s="53">
        <v>1.1200000000000001</v>
      </c>
      <c r="E8861" s="57">
        <v>-8.9999999999999998E-4</v>
      </c>
      <c r="F8861" s="53">
        <v>1.0669999999999999</v>
      </c>
      <c r="G8861" s="53">
        <v>1.121</v>
      </c>
    </row>
    <row r="8862" spans="1:7" x14ac:dyDescent="0.15">
      <c r="A8862" s="52">
        <v>4206</v>
      </c>
      <c r="B8862" s="11" t="s">
        <v>1692</v>
      </c>
      <c r="C8862" s="52">
        <v>1.0656000000000001</v>
      </c>
      <c r="D8862" s="52">
        <v>1.0656000000000001</v>
      </c>
      <c r="E8862" s="56">
        <v>-8.9999999999999998E-4</v>
      </c>
      <c r="F8862" s="52">
        <v>1.0666</v>
      </c>
      <c r="G8862" s="52">
        <v>1.0666</v>
      </c>
    </row>
    <row r="8863" spans="1:7" x14ac:dyDescent="0.15">
      <c r="A8863" s="53">
        <v>2156</v>
      </c>
      <c r="B8863" s="10" t="s">
        <v>4909</v>
      </c>
      <c r="C8863" s="53">
        <v>1.0649999999999999</v>
      </c>
      <c r="D8863" s="53">
        <v>1.212</v>
      </c>
      <c r="E8863" s="57">
        <v>-8.9999999999999998E-4</v>
      </c>
      <c r="F8863" s="53">
        <v>1.0660000000000001</v>
      </c>
      <c r="G8863" s="53">
        <v>1.2130000000000001</v>
      </c>
    </row>
    <row r="8864" spans="1:7" x14ac:dyDescent="0.15">
      <c r="A8864" s="52">
        <v>1751</v>
      </c>
      <c r="B8864" s="11" t="s">
        <v>4910</v>
      </c>
      <c r="C8864" s="52">
        <v>1.0640000000000001</v>
      </c>
      <c r="D8864" s="52">
        <v>1.0640000000000001</v>
      </c>
      <c r="E8864" s="56">
        <v>-8.9999999999999998E-4</v>
      </c>
      <c r="F8864" s="52">
        <v>1.0649999999999999</v>
      </c>
      <c r="G8864" s="52">
        <v>1.0649999999999999</v>
      </c>
    </row>
    <row r="8865" spans="1:7" x14ac:dyDescent="0.15">
      <c r="A8865" s="53">
        <v>2094</v>
      </c>
      <c r="B8865" s="10" t="s">
        <v>4911</v>
      </c>
      <c r="C8865" s="53">
        <v>1.0640000000000001</v>
      </c>
      <c r="D8865" s="53">
        <v>1.0640000000000001</v>
      </c>
      <c r="E8865" s="57">
        <v>-8.9999999999999998E-4</v>
      </c>
      <c r="F8865" s="53">
        <v>1.0649999999999999</v>
      </c>
      <c r="G8865" s="53">
        <v>1.0649999999999999</v>
      </c>
    </row>
    <row r="8866" spans="1:7" x14ac:dyDescent="0.15">
      <c r="A8866" s="52">
        <v>4065</v>
      </c>
      <c r="B8866" s="11" t="s">
        <v>4912</v>
      </c>
      <c r="C8866" s="52">
        <v>0.85060000000000002</v>
      </c>
      <c r="D8866" s="52">
        <v>0.85060000000000002</v>
      </c>
      <c r="E8866" s="56">
        <v>-8.9999999999999998E-4</v>
      </c>
      <c r="F8866" s="52">
        <v>0.85140000000000005</v>
      </c>
      <c r="G8866" s="52">
        <v>0.85140000000000005</v>
      </c>
    </row>
    <row r="8867" spans="1:7" x14ac:dyDescent="0.15">
      <c r="A8867" s="53">
        <v>4785</v>
      </c>
      <c r="B8867" s="10" t="s">
        <v>4913</v>
      </c>
      <c r="C8867" s="53">
        <v>0.95689999999999997</v>
      </c>
      <c r="D8867" s="53">
        <v>0.95689999999999997</v>
      </c>
      <c r="E8867" s="57">
        <v>-8.9999999999999998E-4</v>
      </c>
      <c r="F8867" s="53">
        <v>0.95779999999999998</v>
      </c>
      <c r="G8867" s="53">
        <v>0.95779999999999998</v>
      </c>
    </row>
    <row r="8868" spans="1:7" x14ac:dyDescent="0.15">
      <c r="A8868" s="52">
        <v>162205</v>
      </c>
      <c r="B8868" s="11" t="s">
        <v>1693</v>
      </c>
      <c r="C8868" s="52">
        <v>1.0630999999999999</v>
      </c>
      <c r="D8868" s="52">
        <v>3.0081000000000002</v>
      </c>
      <c r="E8868" s="56">
        <v>-8.9999999999999998E-4</v>
      </c>
      <c r="F8868" s="52">
        <v>1.0641</v>
      </c>
      <c r="G8868" s="52">
        <v>3.0091000000000001</v>
      </c>
    </row>
    <row r="8869" spans="1:7" ht="31" x14ac:dyDescent="0.15">
      <c r="A8869" s="53">
        <v>1724</v>
      </c>
      <c r="B8869" s="10" t="s">
        <v>4914</v>
      </c>
      <c r="C8869" s="53">
        <v>1.0629999999999999</v>
      </c>
      <c r="D8869" s="53">
        <v>1.123</v>
      </c>
      <c r="E8869" s="57">
        <v>-8.9999999999999998E-4</v>
      </c>
      <c r="F8869" s="53">
        <v>1.0640000000000001</v>
      </c>
      <c r="G8869" s="53">
        <v>1.1240000000000001</v>
      </c>
    </row>
    <row r="8870" spans="1:7" x14ac:dyDescent="0.15">
      <c r="A8870" s="52">
        <v>2157</v>
      </c>
      <c r="B8870" s="11" t="s">
        <v>4915</v>
      </c>
      <c r="C8870" s="52">
        <v>1.0609999999999999</v>
      </c>
      <c r="D8870" s="52">
        <v>1.1519999999999999</v>
      </c>
      <c r="E8870" s="56">
        <v>-8.9999999999999998E-4</v>
      </c>
      <c r="F8870" s="52">
        <v>1.0620000000000001</v>
      </c>
      <c r="G8870" s="52">
        <v>1.153</v>
      </c>
    </row>
    <row r="8871" spans="1:7" x14ac:dyDescent="0.15">
      <c r="A8871" s="53">
        <v>1841</v>
      </c>
      <c r="B8871" s="10" t="s">
        <v>4916</v>
      </c>
      <c r="C8871" s="53">
        <v>1.0589999999999999</v>
      </c>
      <c r="D8871" s="53">
        <v>1.2390000000000001</v>
      </c>
      <c r="E8871" s="57">
        <v>-8.9999999999999998E-4</v>
      </c>
      <c r="F8871" s="53">
        <v>1.06</v>
      </c>
      <c r="G8871" s="53">
        <v>1.24</v>
      </c>
    </row>
    <row r="8872" spans="1:7" x14ac:dyDescent="0.15">
      <c r="A8872" s="52">
        <v>161726</v>
      </c>
      <c r="B8872" s="11" t="s">
        <v>1694</v>
      </c>
      <c r="C8872" s="52">
        <v>1.0580000000000001</v>
      </c>
      <c r="D8872" s="52">
        <v>0.70799999999999996</v>
      </c>
      <c r="E8872" s="56">
        <v>-8.9999999999999998E-4</v>
      </c>
      <c r="F8872" s="52">
        <v>1.0589999999999999</v>
      </c>
      <c r="G8872" s="52">
        <v>0.70799999999999996</v>
      </c>
    </row>
    <row r="8873" spans="1:7" x14ac:dyDescent="0.15">
      <c r="A8873" s="53">
        <v>1744</v>
      </c>
      <c r="B8873" s="10" t="s">
        <v>1695</v>
      </c>
      <c r="C8873" s="53">
        <v>1.0569999999999999</v>
      </c>
      <c r="D8873" s="53">
        <v>1.085</v>
      </c>
      <c r="E8873" s="57">
        <v>-8.9999999999999998E-4</v>
      </c>
      <c r="F8873" s="53">
        <v>1.0580000000000001</v>
      </c>
      <c r="G8873" s="53">
        <v>1.0860000000000001</v>
      </c>
    </row>
    <row r="8874" spans="1:7" x14ac:dyDescent="0.15">
      <c r="A8874" s="52">
        <v>2490</v>
      </c>
      <c r="B8874" s="11" t="s">
        <v>1696</v>
      </c>
      <c r="C8874" s="52">
        <v>1.056</v>
      </c>
      <c r="D8874" s="52">
        <v>1.056</v>
      </c>
      <c r="E8874" s="56">
        <v>-8.9999999999999998E-4</v>
      </c>
      <c r="F8874" s="52">
        <v>1.0569999999999999</v>
      </c>
      <c r="G8874" s="52">
        <v>1.0569999999999999</v>
      </c>
    </row>
    <row r="8875" spans="1:7" ht="31" x14ac:dyDescent="0.15">
      <c r="A8875" s="53">
        <v>161727</v>
      </c>
      <c r="B8875" s="10" t="s">
        <v>4917</v>
      </c>
      <c r="C8875" s="53">
        <v>1.0549999999999999</v>
      </c>
      <c r="D8875" s="53">
        <v>1.0549999999999999</v>
      </c>
      <c r="E8875" s="57">
        <v>-8.9999999999999998E-4</v>
      </c>
      <c r="F8875" s="53">
        <v>1.056</v>
      </c>
      <c r="G8875" s="53">
        <v>1.056</v>
      </c>
    </row>
    <row r="8876" spans="1:7" x14ac:dyDescent="0.15">
      <c r="A8876" s="52">
        <v>1692</v>
      </c>
      <c r="B8876" s="11" t="s">
        <v>1697</v>
      </c>
      <c r="C8876" s="52">
        <v>1.0529999999999999</v>
      </c>
      <c r="D8876" s="52">
        <v>1.083</v>
      </c>
      <c r="E8876" s="56">
        <v>-8.9999999999999998E-4</v>
      </c>
      <c r="F8876" s="52">
        <v>1.054</v>
      </c>
      <c r="G8876" s="52">
        <v>1.0840000000000001</v>
      </c>
    </row>
    <row r="8877" spans="1:7" x14ac:dyDescent="0.15">
      <c r="A8877" s="53">
        <v>1752</v>
      </c>
      <c r="B8877" s="10" t="s">
        <v>4918</v>
      </c>
      <c r="C8877" s="53">
        <v>1.0529999999999999</v>
      </c>
      <c r="D8877" s="53">
        <v>1.0529999999999999</v>
      </c>
      <c r="E8877" s="57">
        <v>-8.9999999999999998E-4</v>
      </c>
      <c r="F8877" s="53">
        <v>1.054</v>
      </c>
      <c r="G8877" s="53">
        <v>1.054</v>
      </c>
    </row>
    <row r="8878" spans="1:7" x14ac:dyDescent="0.15">
      <c r="A8878" s="52">
        <v>20033</v>
      </c>
      <c r="B8878" s="11" t="s">
        <v>4919</v>
      </c>
      <c r="C8878" s="52">
        <v>1.0521</v>
      </c>
      <c r="D8878" s="52">
        <v>1.4192</v>
      </c>
      <c r="E8878" s="56">
        <v>-8.9999999999999998E-4</v>
      </c>
      <c r="F8878" s="52">
        <v>1.0530999999999999</v>
      </c>
      <c r="G8878" s="52">
        <v>1.4201999999999999</v>
      </c>
    </row>
    <row r="8879" spans="1:7" x14ac:dyDescent="0.15">
      <c r="A8879" s="53">
        <v>2749</v>
      </c>
      <c r="B8879" s="10" t="s">
        <v>1698</v>
      </c>
      <c r="C8879" s="53">
        <v>1.0509999999999999</v>
      </c>
      <c r="D8879" s="53">
        <v>1.0509999999999999</v>
      </c>
      <c r="E8879" s="57">
        <v>-1E-3</v>
      </c>
      <c r="F8879" s="53">
        <v>1.052</v>
      </c>
      <c r="G8879" s="53">
        <v>1.052</v>
      </c>
    </row>
    <row r="8880" spans="1:7" x14ac:dyDescent="0.15">
      <c r="A8880" s="52">
        <v>20034</v>
      </c>
      <c r="B8880" s="11" t="s">
        <v>4920</v>
      </c>
      <c r="C8880" s="52">
        <v>1.0501</v>
      </c>
      <c r="D8880" s="52">
        <v>1.3974</v>
      </c>
      <c r="E8880" s="56">
        <v>-1E-3</v>
      </c>
      <c r="F8880" s="52">
        <v>1.0510999999999999</v>
      </c>
      <c r="G8880" s="52">
        <v>1.3984000000000001</v>
      </c>
    </row>
    <row r="8881" spans="1:7" x14ac:dyDescent="0.15">
      <c r="A8881" s="53">
        <v>510120</v>
      </c>
      <c r="B8881" s="10" t="s">
        <v>4921</v>
      </c>
      <c r="C8881" s="53">
        <v>3.1459999999999999</v>
      </c>
      <c r="D8881" s="53">
        <v>1.325</v>
      </c>
      <c r="E8881" s="57">
        <v>-1E-3</v>
      </c>
      <c r="F8881" s="53">
        <v>3.149</v>
      </c>
      <c r="G8881" s="53">
        <v>1.327</v>
      </c>
    </row>
    <row r="8882" spans="1:7" x14ac:dyDescent="0.15">
      <c r="A8882" s="52">
        <v>519657</v>
      </c>
      <c r="B8882" s="11" t="s">
        <v>4922</v>
      </c>
      <c r="C8882" s="52">
        <v>2.097</v>
      </c>
      <c r="D8882" s="52">
        <v>2.097</v>
      </c>
      <c r="E8882" s="56">
        <v>-1E-3</v>
      </c>
      <c r="F8882" s="52">
        <v>2.0990000000000002</v>
      </c>
      <c r="G8882" s="52">
        <v>2.0990000000000002</v>
      </c>
    </row>
    <row r="8883" spans="1:7" x14ac:dyDescent="0.15">
      <c r="A8883" s="53">
        <v>4268</v>
      </c>
      <c r="B8883" s="10" t="s">
        <v>4923</v>
      </c>
      <c r="C8883" s="53">
        <v>1.0481</v>
      </c>
      <c r="D8883" s="53">
        <v>1.0481</v>
      </c>
      <c r="E8883" s="57">
        <v>-1E-3</v>
      </c>
      <c r="F8883" s="53">
        <v>1.0490999999999999</v>
      </c>
      <c r="G8883" s="53">
        <v>1.0490999999999999</v>
      </c>
    </row>
    <row r="8884" spans="1:7" x14ac:dyDescent="0.15">
      <c r="A8884" s="52">
        <v>2350</v>
      </c>
      <c r="B8884" s="11" t="s">
        <v>1699</v>
      </c>
      <c r="C8884" s="52">
        <v>1.048</v>
      </c>
      <c r="D8884" s="52">
        <v>1.048</v>
      </c>
      <c r="E8884" s="56">
        <v>-1E-3</v>
      </c>
      <c r="F8884" s="52">
        <v>1.0489999999999999</v>
      </c>
      <c r="G8884" s="52">
        <v>1.0489999999999999</v>
      </c>
    </row>
    <row r="8885" spans="1:7" x14ac:dyDescent="0.15">
      <c r="A8885" s="53">
        <v>4512</v>
      </c>
      <c r="B8885" s="10" t="s">
        <v>4924</v>
      </c>
      <c r="C8885" s="53">
        <v>1.0469999999999999</v>
      </c>
      <c r="D8885" s="53">
        <v>1.0469999999999999</v>
      </c>
      <c r="E8885" s="57">
        <v>-1E-3</v>
      </c>
      <c r="F8885" s="53">
        <v>1.048</v>
      </c>
      <c r="G8885" s="53">
        <v>1.048</v>
      </c>
    </row>
    <row r="8886" spans="1:7" x14ac:dyDescent="0.15">
      <c r="A8886" s="52">
        <v>4269</v>
      </c>
      <c r="B8886" s="11" t="s">
        <v>4925</v>
      </c>
      <c r="C8886" s="52">
        <v>1.0462</v>
      </c>
      <c r="D8886" s="52">
        <v>1.0462</v>
      </c>
      <c r="E8886" s="56">
        <v>-1E-3</v>
      </c>
      <c r="F8886" s="52">
        <v>1.0471999999999999</v>
      </c>
      <c r="G8886" s="52">
        <v>1.0471999999999999</v>
      </c>
    </row>
    <row r="8887" spans="1:7" x14ac:dyDescent="0.15">
      <c r="A8887" s="53">
        <v>2278</v>
      </c>
      <c r="B8887" s="10" t="s">
        <v>1700</v>
      </c>
      <c r="C8887" s="53">
        <v>1.046</v>
      </c>
      <c r="D8887" s="53">
        <v>1.0660000000000001</v>
      </c>
      <c r="E8887" s="57">
        <v>-1E-3</v>
      </c>
      <c r="F8887" s="53">
        <v>1.0469999999999999</v>
      </c>
      <c r="G8887" s="53">
        <v>1.0669999999999999</v>
      </c>
    </row>
    <row r="8888" spans="1:7" x14ac:dyDescent="0.15">
      <c r="A8888" s="52">
        <v>519649</v>
      </c>
      <c r="B8888" s="11" t="s">
        <v>4926</v>
      </c>
      <c r="C8888" s="52">
        <v>1.046</v>
      </c>
      <c r="D8888" s="52">
        <v>1.07</v>
      </c>
      <c r="E8888" s="56">
        <v>-1E-3</v>
      </c>
      <c r="F8888" s="52">
        <v>1.0469999999999999</v>
      </c>
      <c r="G8888" s="52">
        <v>1.071</v>
      </c>
    </row>
    <row r="8889" spans="1:7" x14ac:dyDescent="0.15">
      <c r="A8889" s="53">
        <v>2812</v>
      </c>
      <c r="B8889" s="10" t="s">
        <v>4927</v>
      </c>
      <c r="C8889" s="53">
        <v>1.0449999999999999</v>
      </c>
      <c r="D8889" s="53">
        <v>1.0449999999999999</v>
      </c>
      <c r="E8889" s="57">
        <v>-1E-3</v>
      </c>
      <c r="F8889" s="53">
        <v>1.046</v>
      </c>
      <c r="G8889" s="53">
        <v>1.046</v>
      </c>
    </row>
    <row r="8890" spans="1:7" x14ac:dyDescent="0.15">
      <c r="A8890" s="52">
        <v>610103</v>
      </c>
      <c r="B8890" s="11" t="s">
        <v>4928</v>
      </c>
      <c r="C8890" s="52">
        <v>1.0449999999999999</v>
      </c>
      <c r="D8890" s="52">
        <v>1.4950000000000001</v>
      </c>
      <c r="E8890" s="56">
        <v>-1E-3</v>
      </c>
      <c r="F8890" s="52">
        <v>1.046</v>
      </c>
      <c r="G8890" s="52">
        <v>1.496</v>
      </c>
    </row>
    <row r="8891" spans="1:7" x14ac:dyDescent="0.15">
      <c r="A8891" s="53">
        <v>2306</v>
      </c>
      <c r="B8891" s="10" t="s">
        <v>1701</v>
      </c>
      <c r="C8891" s="53">
        <v>1.044</v>
      </c>
      <c r="D8891" s="53">
        <v>1.044</v>
      </c>
      <c r="E8891" s="57">
        <v>-1E-3</v>
      </c>
      <c r="F8891" s="53">
        <v>1.0449999999999999</v>
      </c>
      <c r="G8891" s="53">
        <v>1.0449999999999999</v>
      </c>
    </row>
    <row r="8892" spans="1:7" x14ac:dyDescent="0.15">
      <c r="A8892" s="52">
        <v>3293</v>
      </c>
      <c r="B8892" s="11" t="s">
        <v>1702</v>
      </c>
      <c r="C8892" s="52">
        <v>1.0436000000000001</v>
      </c>
      <c r="D8892" s="52">
        <v>4.5506000000000002</v>
      </c>
      <c r="E8892" s="56">
        <v>-1E-3</v>
      </c>
      <c r="F8892" s="52">
        <v>1.0446</v>
      </c>
      <c r="G8892" s="52">
        <v>4.5515999999999996</v>
      </c>
    </row>
    <row r="8893" spans="1:7" x14ac:dyDescent="0.15">
      <c r="A8893" s="53">
        <v>4510</v>
      </c>
      <c r="B8893" s="10" t="s">
        <v>4929</v>
      </c>
      <c r="C8893" s="53">
        <v>1.0429999999999999</v>
      </c>
      <c r="D8893" s="53">
        <v>1.224</v>
      </c>
      <c r="E8893" s="57">
        <v>-1E-3</v>
      </c>
      <c r="F8893" s="53">
        <v>1.044</v>
      </c>
      <c r="G8893" s="53">
        <v>1.2250000000000001</v>
      </c>
    </row>
    <row r="8894" spans="1:7" x14ac:dyDescent="0.15">
      <c r="A8894" s="52">
        <v>4454</v>
      </c>
      <c r="B8894" s="11" t="s">
        <v>4930</v>
      </c>
      <c r="C8894" s="52">
        <v>1.0429999999999999</v>
      </c>
      <c r="D8894" s="52">
        <v>1.097</v>
      </c>
      <c r="E8894" s="56">
        <v>-1E-3</v>
      </c>
      <c r="F8894" s="52">
        <v>1.044</v>
      </c>
      <c r="G8894" s="52">
        <v>1.0980000000000001</v>
      </c>
    </row>
    <row r="8895" spans="1:7" x14ac:dyDescent="0.15">
      <c r="A8895" s="53">
        <v>2501</v>
      </c>
      <c r="B8895" s="10" t="s">
        <v>1703</v>
      </c>
      <c r="C8895" s="53">
        <v>1.0429999999999999</v>
      </c>
      <c r="D8895" s="53">
        <v>1.0429999999999999</v>
      </c>
      <c r="E8895" s="57">
        <v>-1E-3</v>
      </c>
      <c r="F8895" s="53">
        <v>1.044</v>
      </c>
      <c r="G8895" s="53">
        <v>1.044</v>
      </c>
    </row>
    <row r="8896" spans="1:7" x14ac:dyDescent="0.15">
      <c r="A8896" s="52">
        <v>1897</v>
      </c>
      <c r="B8896" s="11" t="s">
        <v>4931</v>
      </c>
      <c r="C8896" s="52">
        <v>1.0429999999999999</v>
      </c>
      <c r="D8896" s="52">
        <v>1.224</v>
      </c>
      <c r="E8896" s="56">
        <v>-1E-3</v>
      </c>
      <c r="F8896" s="52">
        <v>1.044</v>
      </c>
      <c r="G8896" s="52">
        <v>1.2250000000000001</v>
      </c>
    </row>
    <row r="8897" spans="1:7" x14ac:dyDescent="0.15">
      <c r="A8897" s="53">
        <v>3496</v>
      </c>
      <c r="B8897" s="10" t="s">
        <v>4932</v>
      </c>
      <c r="C8897" s="53">
        <v>1.0426</v>
      </c>
      <c r="D8897" s="53">
        <v>1.0426</v>
      </c>
      <c r="E8897" s="57">
        <v>-1E-3</v>
      </c>
      <c r="F8897" s="53">
        <v>1.0436000000000001</v>
      </c>
      <c r="G8897" s="53">
        <v>1.0436000000000001</v>
      </c>
    </row>
    <row r="8898" spans="1:7" x14ac:dyDescent="0.15">
      <c r="A8898" s="52">
        <v>958</v>
      </c>
      <c r="B8898" s="11" t="s">
        <v>4933</v>
      </c>
      <c r="C8898" s="52">
        <v>1.0409999999999999</v>
      </c>
      <c r="D8898" s="52">
        <v>1.0409999999999999</v>
      </c>
      <c r="E8898" s="56">
        <v>-1E-3</v>
      </c>
      <c r="F8898" s="52">
        <v>1.042</v>
      </c>
      <c r="G8898" s="52">
        <v>1.042</v>
      </c>
    </row>
    <row r="8899" spans="1:7" x14ac:dyDescent="0.15">
      <c r="A8899" s="53">
        <v>164304</v>
      </c>
      <c r="B8899" s="10" t="s">
        <v>1704</v>
      </c>
      <c r="C8899" s="53">
        <v>1.04</v>
      </c>
      <c r="D8899" s="53">
        <v>1.1499999999999999</v>
      </c>
      <c r="E8899" s="57">
        <v>-1E-3</v>
      </c>
      <c r="F8899" s="53">
        <v>1.0409999999999999</v>
      </c>
      <c r="G8899" s="53">
        <v>1.151</v>
      </c>
    </row>
    <row r="8900" spans="1:7" ht="31" x14ac:dyDescent="0.15">
      <c r="A8900" s="52">
        <v>512</v>
      </c>
      <c r="B8900" s="11" t="s">
        <v>4934</v>
      </c>
      <c r="C8900" s="52">
        <v>2.0779999999999998</v>
      </c>
      <c r="D8900" s="52">
        <v>2.0779999999999998</v>
      </c>
      <c r="E8900" s="56">
        <v>-1E-3</v>
      </c>
      <c r="F8900" s="52">
        <v>2.08</v>
      </c>
      <c r="G8900" s="52">
        <v>2.08</v>
      </c>
    </row>
    <row r="8901" spans="1:7" x14ac:dyDescent="0.15">
      <c r="A8901" s="53">
        <v>3670</v>
      </c>
      <c r="B8901" s="10" t="s">
        <v>1705</v>
      </c>
      <c r="C8901" s="53">
        <v>1.0387999999999999</v>
      </c>
      <c r="D8901" s="53">
        <v>1.0387999999999999</v>
      </c>
      <c r="E8901" s="57">
        <v>-1E-3</v>
      </c>
      <c r="F8901" s="53">
        <v>1.0398000000000001</v>
      </c>
      <c r="G8901" s="53">
        <v>1.0398000000000001</v>
      </c>
    </row>
    <row r="8902" spans="1:7" x14ac:dyDescent="0.15">
      <c r="A8902" s="52">
        <v>2197</v>
      </c>
      <c r="B8902" s="11" t="s">
        <v>1706</v>
      </c>
      <c r="C8902" s="52">
        <v>1.036</v>
      </c>
      <c r="D8902" s="52">
        <v>1.036</v>
      </c>
      <c r="E8902" s="56">
        <v>-1E-3</v>
      </c>
      <c r="F8902" s="52">
        <v>1.0369999999999999</v>
      </c>
      <c r="G8902" s="52">
        <v>1.0369999999999999</v>
      </c>
    </row>
    <row r="8903" spans="1:7" x14ac:dyDescent="0.15">
      <c r="A8903" s="53">
        <v>2768</v>
      </c>
      <c r="B8903" s="10" t="s">
        <v>1707</v>
      </c>
      <c r="C8903" s="53">
        <v>1.036</v>
      </c>
      <c r="D8903" s="53">
        <v>1.036</v>
      </c>
      <c r="E8903" s="57">
        <v>-1E-3</v>
      </c>
      <c r="F8903" s="53">
        <v>1.0369999999999999</v>
      </c>
      <c r="G8903" s="53">
        <v>1.0369999999999999</v>
      </c>
    </row>
    <row r="8904" spans="1:7" x14ac:dyDescent="0.15">
      <c r="A8904" s="52">
        <v>1367</v>
      </c>
      <c r="B8904" s="11" t="s">
        <v>4935</v>
      </c>
      <c r="C8904" s="52">
        <v>1.0358000000000001</v>
      </c>
      <c r="D8904" s="52">
        <v>1.2048000000000001</v>
      </c>
      <c r="E8904" s="56">
        <v>-1E-3</v>
      </c>
      <c r="F8904" s="52">
        <v>1.0367999999999999</v>
      </c>
      <c r="G8904" s="52">
        <v>1.2058</v>
      </c>
    </row>
    <row r="8905" spans="1:7" x14ac:dyDescent="0.15">
      <c r="A8905" s="53">
        <v>4453</v>
      </c>
      <c r="B8905" s="10" t="s">
        <v>4936</v>
      </c>
      <c r="C8905" s="53">
        <v>1.0349999999999999</v>
      </c>
      <c r="D8905" s="53">
        <v>1.089</v>
      </c>
      <c r="E8905" s="57">
        <v>-1E-3</v>
      </c>
      <c r="F8905" s="53">
        <v>1.036</v>
      </c>
      <c r="G8905" s="53">
        <v>1.0900000000000001</v>
      </c>
    </row>
    <row r="8906" spans="1:7" x14ac:dyDescent="0.15">
      <c r="A8906" s="52">
        <v>519612</v>
      </c>
      <c r="B8906" s="11" t="s">
        <v>4937</v>
      </c>
      <c r="C8906" s="52">
        <v>1.0349999999999999</v>
      </c>
      <c r="D8906" s="52">
        <v>1.069</v>
      </c>
      <c r="E8906" s="56">
        <v>-1E-3</v>
      </c>
      <c r="F8906" s="52">
        <v>1.036</v>
      </c>
      <c r="G8906" s="52">
        <v>1.07</v>
      </c>
    </row>
    <row r="8907" spans="1:7" x14ac:dyDescent="0.15">
      <c r="A8907" s="53">
        <v>2831</v>
      </c>
      <c r="B8907" s="10" t="s">
        <v>1708</v>
      </c>
      <c r="C8907" s="53">
        <v>1.034</v>
      </c>
      <c r="D8907" s="53">
        <v>1.034</v>
      </c>
      <c r="E8907" s="57">
        <v>-1E-3</v>
      </c>
      <c r="F8907" s="53">
        <v>1.0349999999999999</v>
      </c>
      <c r="G8907" s="53">
        <v>1.0349999999999999</v>
      </c>
    </row>
    <row r="8908" spans="1:7" x14ac:dyDescent="0.15">
      <c r="A8908" s="52">
        <v>3458</v>
      </c>
      <c r="B8908" s="11" t="s">
        <v>4938</v>
      </c>
      <c r="C8908" s="52">
        <v>1.0335000000000001</v>
      </c>
      <c r="D8908" s="52">
        <v>1.0335000000000001</v>
      </c>
      <c r="E8908" s="56">
        <v>-1E-3</v>
      </c>
      <c r="F8908" s="52">
        <v>1.0345</v>
      </c>
      <c r="G8908" s="52">
        <v>1.0345</v>
      </c>
    </row>
    <row r="8909" spans="1:7" x14ac:dyDescent="0.15">
      <c r="A8909" s="53">
        <v>2489</v>
      </c>
      <c r="B8909" s="10" t="s">
        <v>1709</v>
      </c>
      <c r="C8909" s="53">
        <v>1.0329999999999999</v>
      </c>
      <c r="D8909" s="53">
        <v>1.0329999999999999</v>
      </c>
      <c r="E8909" s="57">
        <v>-1E-3</v>
      </c>
      <c r="F8909" s="53">
        <v>1.034</v>
      </c>
      <c r="G8909" s="53">
        <v>1.034</v>
      </c>
    </row>
    <row r="8910" spans="1:7" x14ac:dyDescent="0.15">
      <c r="A8910" s="52">
        <v>2819</v>
      </c>
      <c r="B8910" s="11" t="s">
        <v>4939</v>
      </c>
      <c r="C8910" s="52">
        <v>1.0329999999999999</v>
      </c>
      <c r="D8910" s="52">
        <v>1.093</v>
      </c>
      <c r="E8910" s="56">
        <v>-1E-3</v>
      </c>
      <c r="F8910" s="52">
        <v>1.034</v>
      </c>
      <c r="G8910" s="52">
        <v>1.0940000000000001</v>
      </c>
    </row>
    <row r="8911" spans="1:7" x14ac:dyDescent="0.15">
      <c r="A8911" s="53">
        <v>2820</v>
      </c>
      <c r="B8911" s="10" t="s">
        <v>4940</v>
      </c>
      <c r="C8911" s="53">
        <v>1.0309999999999999</v>
      </c>
      <c r="D8911" s="53">
        <v>1.091</v>
      </c>
      <c r="E8911" s="57">
        <v>-1E-3</v>
      </c>
      <c r="F8911" s="53">
        <v>1.032</v>
      </c>
      <c r="G8911" s="53">
        <v>1.0920000000000001</v>
      </c>
    </row>
    <row r="8912" spans="1:7" x14ac:dyDescent="0.15">
      <c r="A8912" s="52">
        <v>1304</v>
      </c>
      <c r="B8912" s="11" t="s">
        <v>1710</v>
      </c>
      <c r="C8912" s="52">
        <v>1.0309999999999999</v>
      </c>
      <c r="D8912" s="52">
        <v>1.1559999999999999</v>
      </c>
      <c r="E8912" s="56">
        <v>-1E-3</v>
      </c>
      <c r="F8912" s="52">
        <v>1.032</v>
      </c>
      <c r="G8912" s="52">
        <v>1.157</v>
      </c>
    </row>
    <row r="8913" spans="1:7" x14ac:dyDescent="0.15">
      <c r="A8913" s="53">
        <v>90012</v>
      </c>
      <c r="B8913" s="10" t="s">
        <v>4941</v>
      </c>
      <c r="C8913" s="53">
        <v>1.0309999999999999</v>
      </c>
      <c r="D8913" s="53">
        <v>1.0309999999999999</v>
      </c>
      <c r="E8913" s="57">
        <v>-1E-3</v>
      </c>
      <c r="F8913" s="53">
        <v>1.032</v>
      </c>
      <c r="G8913" s="53">
        <v>1.032</v>
      </c>
    </row>
    <row r="8914" spans="1:7" x14ac:dyDescent="0.15">
      <c r="A8914" s="52">
        <v>2430</v>
      </c>
      <c r="B8914" s="11" t="s">
        <v>4942</v>
      </c>
      <c r="C8914" s="52">
        <v>1.0309999999999999</v>
      </c>
      <c r="D8914" s="52">
        <v>1.101</v>
      </c>
      <c r="E8914" s="56">
        <v>-1E-3</v>
      </c>
      <c r="F8914" s="52">
        <v>1.032</v>
      </c>
      <c r="G8914" s="52">
        <v>1.1020000000000001</v>
      </c>
    </row>
    <row r="8915" spans="1:7" x14ac:dyDescent="0.15">
      <c r="A8915" s="53">
        <v>3459</v>
      </c>
      <c r="B8915" s="10" t="s">
        <v>4943</v>
      </c>
      <c r="C8915" s="53">
        <v>1.0308999999999999</v>
      </c>
      <c r="D8915" s="53">
        <v>1.0308999999999999</v>
      </c>
      <c r="E8915" s="57">
        <v>-1E-3</v>
      </c>
      <c r="F8915" s="53">
        <v>1.0319</v>
      </c>
      <c r="G8915" s="53">
        <v>1.0319</v>
      </c>
    </row>
    <row r="8916" spans="1:7" x14ac:dyDescent="0.15">
      <c r="A8916" s="52">
        <v>126</v>
      </c>
      <c r="B8916" s="11" t="s">
        <v>1711</v>
      </c>
      <c r="C8916" s="52">
        <v>1.03</v>
      </c>
      <c r="D8916" s="52">
        <v>1.3740000000000001</v>
      </c>
      <c r="E8916" s="56">
        <v>-1E-3</v>
      </c>
      <c r="F8916" s="52">
        <v>1.0309999999999999</v>
      </c>
      <c r="G8916" s="52">
        <v>1.375</v>
      </c>
    </row>
    <row r="8917" spans="1:7" x14ac:dyDescent="0.15">
      <c r="A8917" s="53">
        <v>2737</v>
      </c>
      <c r="B8917" s="10" t="s">
        <v>4944</v>
      </c>
      <c r="C8917" s="53">
        <v>1.03</v>
      </c>
      <c r="D8917" s="53">
        <v>1.03</v>
      </c>
      <c r="E8917" s="57">
        <v>-1E-3</v>
      </c>
      <c r="F8917" s="53">
        <v>1.0309999999999999</v>
      </c>
      <c r="G8917" s="53">
        <v>1.0309999999999999</v>
      </c>
    </row>
    <row r="8918" spans="1:7" x14ac:dyDescent="0.15">
      <c r="A8918" s="52">
        <v>2431</v>
      </c>
      <c r="B8918" s="11" t="s">
        <v>4945</v>
      </c>
      <c r="C8918" s="52">
        <v>1.0289999999999999</v>
      </c>
      <c r="D8918" s="52">
        <v>1.099</v>
      </c>
      <c r="E8918" s="56">
        <v>-1E-3</v>
      </c>
      <c r="F8918" s="52">
        <v>1.03</v>
      </c>
      <c r="G8918" s="52">
        <v>1.1000000000000001</v>
      </c>
    </row>
    <row r="8919" spans="1:7" x14ac:dyDescent="0.15">
      <c r="A8919" s="53">
        <v>1205</v>
      </c>
      <c r="B8919" s="10" t="s">
        <v>1712</v>
      </c>
      <c r="C8919" s="53">
        <v>1.0289999999999999</v>
      </c>
      <c r="D8919" s="53">
        <v>1.1539999999999999</v>
      </c>
      <c r="E8919" s="57">
        <v>-1E-3</v>
      </c>
      <c r="F8919" s="53">
        <v>1.03</v>
      </c>
      <c r="G8919" s="53">
        <v>1.155</v>
      </c>
    </row>
    <row r="8920" spans="1:7" x14ac:dyDescent="0.15">
      <c r="A8920" s="52">
        <v>30</v>
      </c>
      <c r="B8920" s="11" t="s">
        <v>1713</v>
      </c>
      <c r="C8920" s="52">
        <v>1.0269999999999999</v>
      </c>
      <c r="D8920" s="52">
        <v>1.901</v>
      </c>
      <c r="E8920" s="56">
        <v>-1E-3</v>
      </c>
      <c r="F8920" s="52">
        <v>1.028</v>
      </c>
      <c r="G8920" s="52">
        <v>1.903</v>
      </c>
    </row>
    <row r="8921" spans="1:7" x14ac:dyDescent="0.15">
      <c r="A8921" s="53">
        <v>2458</v>
      </c>
      <c r="B8921" s="10" t="s">
        <v>1714</v>
      </c>
      <c r="C8921" s="53">
        <v>1.0269999999999999</v>
      </c>
      <c r="D8921" s="53">
        <v>1.0269999999999999</v>
      </c>
      <c r="E8921" s="57">
        <v>-1E-3</v>
      </c>
      <c r="F8921" s="53">
        <v>1.028</v>
      </c>
      <c r="G8921" s="53">
        <v>1.028</v>
      </c>
    </row>
    <row r="8922" spans="1:7" x14ac:dyDescent="0.15">
      <c r="A8922" s="52">
        <v>3495</v>
      </c>
      <c r="B8922" s="11" t="s">
        <v>4946</v>
      </c>
      <c r="C8922" s="52">
        <v>1.0245</v>
      </c>
      <c r="D8922" s="52">
        <v>1.0445</v>
      </c>
      <c r="E8922" s="56">
        <v>-1E-3</v>
      </c>
      <c r="F8922" s="52">
        <v>1.0255000000000001</v>
      </c>
      <c r="G8922" s="52">
        <v>1.0455000000000001</v>
      </c>
    </row>
    <row r="8923" spans="1:7" ht="31" x14ac:dyDescent="0.15">
      <c r="A8923" s="53">
        <v>2051</v>
      </c>
      <c r="B8923" s="10" t="s">
        <v>4947</v>
      </c>
      <c r="C8923" s="53">
        <v>1.0229999999999999</v>
      </c>
      <c r="D8923" s="53">
        <v>1.08</v>
      </c>
      <c r="E8923" s="57">
        <v>-1E-3</v>
      </c>
      <c r="F8923" s="53">
        <v>1.024</v>
      </c>
      <c r="G8923" s="53">
        <v>1.081</v>
      </c>
    </row>
    <row r="8924" spans="1:7" x14ac:dyDescent="0.15">
      <c r="A8924" s="52">
        <v>519640</v>
      </c>
      <c r="B8924" s="11" t="s">
        <v>4948</v>
      </c>
      <c r="C8924" s="52">
        <v>1.0229999999999999</v>
      </c>
      <c r="D8924" s="52">
        <v>1.0760000000000001</v>
      </c>
      <c r="E8924" s="56">
        <v>-1E-3</v>
      </c>
      <c r="F8924" s="52">
        <v>1.024</v>
      </c>
      <c r="G8924" s="52">
        <v>1.077</v>
      </c>
    </row>
    <row r="8925" spans="1:7" x14ac:dyDescent="0.15">
      <c r="A8925" s="53">
        <v>2520</v>
      </c>
      <c r="B8925" s="10" t="s">
        <v>4949</v>
      </c>
      <c r="C8925" s="53">
        <v>1.022</v>
      </c>
      <c r="D8925" s="53">
        <v>1.022</v>
      </c>
      <c r="E8925" s="57">
        <v>-1E-3</v>
      </c>
      <c r="F8925" s="53">
        <v>1.0229999999999999</v>
      </c>
      <c r="G8925" s="53">
        <v>1.0229999999999999</v>
      </c>
    </row>
    <row r="8926" spans="1:7" x14ac:dyDescent="0.15">
      <c r="A8926" s="52">
        <v>519641</v>
      </c>
      <c r="B8926" s="11" t="s">
        <v>4950</v>
      </c>
      <c r="C8926" s="52">
        <v>1.022</v>
      </c>
      <c r="D8926" s="52">
        <v>1.0609999999999999</v>
      </c>
      <c r="E8926" s="56">
        <v>-1E-3</v>
      </c>
      <c r="F8926" s="52">
        <v>1.0229999999999999</v>
      </c>
      <c r="G8926" s="52">
        <v>1.0620000000000001</v>
      </c>
    </row>
    <row r="8927" spans="1:7" x14ac:dyDescent="0.15">
      <c r="A8927" s="53">
        <v>3602</v>
      </c>
      <c r="B8927" s="10" t="s">
        <v>4951</v>
      </c>
      <c r="C8927" s="53">
        <v>1.0209999999999999</v>
      </c>
      <c r="D8927" s="53">
        <v>1.081</v>
      </c>
      <c r="E8927" s="57">
        <v>-1E-3</v>
      </c>
      <c r="F8927" s="53">
        <v>1.022</v>
      </c>
      <c r="G8927" s="53">
        <v>1.0820000000000001</v>
      </c>
    </row>
    <row r="8928" spans="1:7" x14ac:dyDescent="0.15">
      <c r="A8928" s="52">
        <v>377020</v>
      </c>
      <c r="B8928" s="11" t="s">
        <v>1715</v>
      </c>
      <c r="C8928" s="52">
        <v>0.91800000000000004</v>
      </c>
      <c r="D8928" s="52">
        <v>1.6697</v>
      </c>
      <c r="E8928" s="56">
        <v>-1E-3</v>
      </c>
      <c r="F8928" s="52">
        <v>0.91890000000000005</v>
      </c>
      <c r="G8928" s="52">
        <v>1.6706000000000001</v>
      </c>
    </row>
    <row r="8929" spans="1:7" x14ac:dyDescent="0.15">
      <c r="A8929" s="53">
        <v>159906</v>
      </c>
      <c r="B8929" s="10" t="s">
        <v>4952</v>
      </c>
      <c r="C8929" s="53">
        <v>1.02</v>
      </c>
      <c r="D8929" s="53">
        <v>1.02</v>
      </c>
      <c r="E8929" s="57">
        <v>-1E-3</v>
      </c>
      <c r="F8929" s="53">
        <v>1.0209999999999999</v>
      </c>
      <c r="G8929" s="53">
        <v>1.0209999999999999</v>
      </c>
    </row>
    <row r="8930" spans="1:7" ht="31" x14ac:dyDescent="0.15">
      <c r="A8930" s="52">
        <v>5037</v>
      </c>
      <c r="B8930" s="11" t="s">
        <v>4953</v>
      </c>
      <c r="C8930" s="52">
        <v>0.91639999999999999</v>
      </c>
      <c r="D8930" s="52">
        <v>0.91639999999999999</v>
      </c>
      <c r="E8930" s="56">
        <v>-1E-3</v>
      </c>
      <c r="F8930" s="52">
        <v>0.9173</v>
      </c>
      <c r="G8930" s="52">
        <v>0.9173</v>
      </c>
    </row>
    <row r="8931" spans="1:7" x14ac:dyDescent="0.15">
      <c r="A8931" s="53">
        <v>519616</v>
      </c>
      <c r="B8931" s="10" t="s">
        <v>4954</v>
      </c>
      <c r="C8931" s="53">
        <v>1.0175000000000001</v>
      </c>
      <c r="D8931" s="53">
        <v>1.0720000000000001</v>
      </c>
      <c r="E8931" s="57">
        <v>-1E-3</v>
      </c>
      <c r="F8931" s="53">
        <v>1.0185</v>
      </c>
      <c r="G8931" s="53">
        <v>1.073</v>
      </c>
    </row>
    <row r="8932" spans="1:7" x14ac:dyDescent="0.15">
      <c r="A8932" s="52">
        <v>3477</v>
      </c>
      <c r="B8932" s="11" t="s">
        <v>1716</v>
      </c>
      <c r="C8932" s="52">
        <v>1.0169999999999999</v>
      </c>
      <c r="D8932" s="52">
        <v>1.0169999999999999</v>
      </c>
      <c r="E8932" s="56">
        <v>-1E-3</v>
      </c>
      <c r="F8932" s="52">
        <v>1.018</v>
      </c>
      <c r="G8932" s="52">
        <v>1.018</v>
      </c>
    </row>
    <row r="8933" spans="1:7" ht="31" x14ac:dyDescent="0.15">
      <c r="A8933" s="53">
        <v>5038</v>
      </c>
      <c r="B8933" s="10" t="s">
        <v>4955</v>
      </c>
      <c r="C8933" s="53">
        <v>0.91500000000000004</v>
      </c>
      <c r="D8933" s="53">
        <v>0.91500000000000004</v>
      </c>
      <c r="E8933" s="57">
        <v>-1E-3</v>
      </c>
      <c r="F8933" s="53">
        <v>0.91590000000000005</v>
      </c>
      <c r="G8933" s="53">
        <v>0.91590000000000005</v>
      </c>
    </row>
    <row r="8934" spans="1:7" x14ac:dyDescent="0.15">
      <c r="A8934" s="52">
        <v>519617</v>
      </c>
      <c r="B8934" s="11" t="s">
        <v>4956</v>
      </c>
      <c r="C8934" s="52">
        <v>1.0162</v>
      </c>
      <c r="D8934" s="52">
        <v>1.0647</v>
      </c>
      <c r="E8934" s="56">
        <v>-1E-3</v>
      </c>
      <c r="F8934" s="52">
        <v>1.0172000000000001</v>
      </c>
      <c r="G8934" s="52">
        <v>1.0657000000000001</v>
      </c>
    </row>
    <row r="8935" spans="1:7" x14ac:dyDescent="0.15">
      <c r="A8935" s="53">
        <v>3655</v>
      </c>
      <c r="B8935" s="10" t="s">
        <v>1717</v>
      </c>
      <c r="C8935" s="53">
        <v>1.016</v>
      </c>
      <c r="D8935" s="53">
        <v>1.2130000000000001</v>
      </c>
      <c r="E8935" s="57">
        <v>-1E-3</v>
      </c>
      <c r="F8935" s="53">
        <v>1.0169999999999999</v>
      </c>
      <c r="G8935" s="53">
        <v>1.214</v>
      </c>
    </row>
    <row r="8936" spans="1:7" x14ac:dyDescent="0.15">
      <c r="A8936" s="52">
        <v>2441</v>
      </c>
      <c r="B8936" s="11" t="s">
        <v>4957</v>
      </c>
      <c r="C8936" s="52">
        <v>1.1156999999999999</v>
      </c>
      <c r="D8936" s="52">
        <v>1.5956999999999999</v>
      </c>
      <c r="E8936" s="56">
        <v>-1E-3</v>
      </c>
      <c r="F8936" s="52">
        <v>1.1168</v>
      </c>
      <c r="G8936" s="52">
        <v>1.5968</v>
      </c>
    </row>
    <row r="8937" spans="1:7" x14ac:dyDescent="0.15">
      <c r="A8937" s="53">
        <v>1381</v>
      </c>
      <c r="B8937" s="10" t="s">
        <v>4958</v>
      </c>
      <c r="C8937" s="53">
        <v>1.1141000000000001</v>
      </c>
      <c r="D8937" s="53">
        <v>1.1141000000000001</v>
      </c>
      <c r="E8937" s="57">
        <v>-1E-3</v>
      </c>
      <c r="F8937" s="53">
        <v>1.1152</v>
      </c>
      <c r="G8937" s="53">
        <v>1.1152</v>
      </c>
    </row>
    <row r="8938" spans="1:7" x14ac:dyDescent="0.15">
      <c r="A8938" s="52">
        <v>673010</v>
      </c>
      <c r="B8938" s="11" t="s">
        <v>1718</v>
      </c>
      <c r="C8938" s="52">
        <v>1.0109999999999999</v>
      </c>
      <c r="D8938" s="52">
        <v>1.546</v>
      </c>
      <c r="E8938" s="56">
        <v>-1E-3</v>
      </c>
      <c r="F8938" s="52">
        <v>1.012</v>
      </c>
      <c r="G8938" s="52">
        <v>1.5469999999999999</v>
      </c>
    </row>
    <row r="8939" spans="1:7" ht="30" x14ac:dyDescent="0.15">
      <c r="A8939" s="53">
        <v>2159</v>
      </c>
      <c r="B8939" s="10" t="s">
        <v>1719</v>
      </c>
      <c r="C8939" s="53">
        <v>1.0089999999999999</v>
      </c>
      <c r="D8939" s="53">
        <v>1.0089999999999999</v>
      </c>
      <c r="E8939" s="57">
        <v>-1E-3</v>
      </c>
      <c r="F8939" s="53">
        <v>1.01</v>
      </c>
      <c r="G8939" s="53">
        <v>1.01</v>
      </c>
    </row>
    <row r="8940" spans="1:7" x14ac:dyDescent="0.15">
      <c r="A8940" s="52">
        <v>673110</v>
      </c>
      <c r="B8940" s="11" t="s">
        <v>1720</v>
      </c>
      <c r="C8940" s="52">
        <v>1.008</v>
      </c>
      <c r="D8940" s="52">
        <v>1.008</v>
      </c>
      <c r="E8940" s="56">
        <v>-1E-3</v>
      </c>
      <c r="F8940" s="52">
        <v>1.0089999999999999</v>
      </c>
      <c r="G8940" s="52">
        <v>1.0089999999999999</v>
      </c>
    </row>
    <row r="8941" spans="1:7" x14ac:dyDescent="0.15">
      <c r="A8941" s="53">
        <v>164210</v>
      </c>
      <c r="B8941" s="10" t="s">
        <v>4959</v>
      </c>
      <c r="C8941" s="53">
        <v>1.004</v>
      </c>
      <c r="D8941" s="53">
        <v>1.5129999999999999</v>
      </c>
      <c r="E8941" s="57">
        <v>-1E-3</v>
      </c>
      <c r="F8941" s="53">
        <v>1.0049999999999999</v>
      </c>
      <c r="G8941" s="53">
        <v>1.514</v>
      </c>
    </row>
    <row r="8942" spans="1:7" x14ac:dyDescent="0.15">
      <c r="A8942" s="52">
        <v>2519</v>
      </c>
      <c r="B8942" s="11" t="s">
        <v>1721</v>
      </c>
      <c r="C8942" s="52">
        <v>1.0029999999999999</v>
      </c>
      <c r="D8942" s="52">
        <v>1.026</v>
      </c>
      <c r="E8942" s="56">
        <v>-1E-3</v>
      </c>
      <c r="F8942" s="52">
        <v>1.004</v>
      </c>
      <c r="G8942" s="52">
        <v>1.0269999999999999</v>
      </c>
    </row>
    <row r="8943" spans="1:7" x14ac:dyDescent="0.15">
      <c r="A8943" s="53">
        <v>352</v>
      </c>
      <c r="B8943" s="10" t="s">
        <v>4960</v>
      </c>
      <c r="C8943" s="53">
        <v>1.0029999999999999</v>
      </c>
      <c r="D8943" s="53">
        <v>1.252</v>
      </c>
      <c r="E8943" s="57">
        <v>-1E-3</v>
      </c>
      <c r="F8943" s="53">
        <v>1.004</v>
      </c>
      <c r="G8943" s="53">
        <v>1.2529999999999999</v>
      </c>
    </row>
    <row r="8944" spans="1:7" x14ac:dyDescent="0.15">
      <c r="A8944" s="52">
        <v>1236</v>
      </c>
      <c r="B8944" s="11" t="s">
        <v>4961</v>
      </c>
      <c r="C8944" s="52">
        <v>1</v>
      </c>
      <c r="D8944" s="52">
        <v>1</v>
      </c>
      <c r="E8944" s="56">
        <v>-1E-3</v>
      </c>
      <c r="F8944" s="52">
        <v>1.0009999999999999</v>
      </c>
      <c r="G8944" s="52">
        <v>1.0009999999999999</v>
      </c>
    </row>
    <row r="8945" spans="1:7" x14ac:dyDescent="0.15">
      <c r="A8945" s="53">
        <v>4593</v>
      </c>
      <c r="B8945" s="10" t="s">
        <v>4962</v>
      </c>
      <c r="C8945" s="53">
        <v>0.99960000000000004</v>
      </c>
      <c r="D8945" s="53">
        <v>0.99960000000000004</v>
      </c>
      <c r="E8945" s="57">
        <v>-1E-3</v>
      </c>
      <c r="F8945" s="53">
        <v>1.0005999999999999</v>
      </c>
      <c r="G8945" s="53">
        <v>1.0005999999999999</v>
      </c>
    </row>
    <row r="8946" spans="1:7" x14ac:dyDescent="0.15">
      <c r="A8946" s="52">
        <v>298</v>
      </c>
      <c r="B8946" s="11" t="s">
        <v>4963</v>
      </c>
      <c r="C8946" s="52">
        <v>0.999</v>
      </c>
      <c r="D8946" s="52">
        <v>1.139</v>
      </c>
      <c r="E8946" s="56">
        <v>-1E-3</v>
      </c>
      <c r="F8946" s="52">
        <v>1</v>
      </c>
      <c r="G8946" s="52">
        <v>1.1399999999999999</v>
      </c>
    </row>
    <row r="8947" spans="1:7" x14ac:dyDescent="0.15">
      <c r="A8947" s="53">
        <v>582201</v>
      </c>
      <c r="B8947" s="10" t="s">
        <v>4964</v>
      </c>
      <c r="C8947" s="53">
        <v>1.0979000000000001</v>
      </c>
      <c r="D8947" s="53">
        <v>1.1099000000000001</v>
      </c>
      <c r="E8947" s="57">
        <v>-1E-3</v>
      </c>
      <c r="F8947" s="53">
        <v>1.099</v>
      </c>
      <c r="G8947" s="53">
        <v>1.111</v>
      </c>
    </row>
    <row r="8948" spans="1:7" x14ac:dyDescent="0.15">
      <c r="A8948" s="52">
        <v>1261</v>
      </c>
      <c r="B8948" s="11" t="s">
        <v>1722</v>
      </c>
      <c r="C8948" s="52">
        <v>0.998</v>
      </c>
      <c r="D8948" s="52">
        <v>0.998</v>
      </c>
      <c r="E8948" s="56">
        <v>-1E-3</v>
      </c>
      <c r="F8948" s="52">
        <v>0.999</v>
      </c>
      <c r="G8948" s="52">
        <v>0.999</v>
      </c>
    </row>
    <row r="8949" spans="1:7" x14ac:dyDescent="0.15">
      <c r="A8949" s="53">
        <v>270005</v>
      </c>
      <c r="B8949" s="10" t="s">
        <v>1723</v>
      </c>
      <c r="C8949" s="53">
        <v>0.99660000000000004</v>
      </c>
      <c r="D8949" s="53">
        <v>5.3379000000000003</v>
      </c>
      <c r="E8949" s="57">
        <v>-1E-3</v>
      </c>
      <c r="F8949" s="53">
        <v>0.99760000000000004</v>
      </c>
      <c r="G8949" s="53">
        <v>5.3425000000000002</v>
      </c>
    </row>
    <row r="8950" spans="1:7" x14ac:dyDescent="0.15">
      <c r="A8950" s="52">
        <v>4752</v>
      </c>
      <c r="B8950" s="11" t="s">
        <v>4965</v>
      </c>
      <c r="C8950" s="52">
        <v>0.99590000000000001</v>
      </c>
      <c r="D8950" s="52">
        <v>0.99590000000000001</v>
      </c>
      <c r="E8950" s="56">
        <v>-1E-3</v>
      </c>
      <c r="F8950" s="52">
        <v>0.99690000000000001</v>
      </c>
      <c r="G8950" s="52">
        <v>0.99690000000000001</v>
      </c>
    </row>
    <row r="8951" spans="1:7" x14ac:dyDescent="0.15">
      <c r="A8951" s="53">
        <v>4753</v>
      </c>
      <c r="B8951" s="10" t="s">
        <v>4966</v>
      </c>
      <c r="C8951" s="53">
        <v>0.99570000000000003</v>
      </c>
      <c r="D8951" s="53">
        <v>0.99570000000000003</v>
      </c>
      <c r="E8951" s="57">
        <v>-1E-3</v>
      </c>
      <c r="F8951" s="53">
        <v>0.99670000000000003</v>
      </c>
      <c r="G8951" s="53">
        <v>0.99670000000000003</v>
      </c>
    </row>
    <row r="8952" spans="1:7" x14ac:dyDescent="0.15">
      <c r="A8952" s="52">
        <v>270021</v>
      </c>
      <c r="B8952" s="11" t="s">
        <v>1724</v>
      </c>
      <c r="C8952" s="52">
        <v>1.984</v>
      </c>
      <c r="D8952" s="52">
        <v>1.984</v>
      </c>
      <c r="E8952" s="56">
        <v>-1E-3</v>
      </c>
      <c r="F8952" s="52">
        <v>1.986</v>
      </c>
      <c r="G8952" s="52">
        <v>1.986</v>
      </c>
    </row>
    <row r="8953" spans="1:7" ht="30" x14ac:dyDescent="0.15">
      <c r="A8953" s="53">
        <v>4397</v>
      </c>
      <c r="B8953" s="10" t="s">
        <v>1725</v>
      </c>
      <c r="C8953" s="53">
        <v>0.98799999999999999</v>
      </c>
      <c r="D8953" s="53">
        <v>0.98799999999999999</v>
      </c>
      <c r="E8953" s="57">
        <v>-1E-3</v>
      </c>
      <c r="F8953" s="53">
        <v>0.98899999999999999</v>
      </c>
      <c r="G8953" s="53">
        <v>0.98899999999999999</v>
      </c>
    </row>
    <row r="8954" spans="1:7" x14ac:dyDescent="0.15">
      <c r="A8954" s="52">
        <v>299</v>
      </c>
      <c r="B8954" s="11" t="s">
        <v>4967</v>
      </c>
      <c r="C8954" s="52">
        <v>0.98599999999999999</v>
      </c>
      <c r="D8954" s="52">
        <v>1.1259999999999999</v>
      </c>
      <c r="E8954" s="56">
        <v>-1E-3</v>
      </c>
      <c r="F8954" s="52">
        <v>0.98699999999999999</v>
      </c>
      <c r="G8954" s="52">
        <v>1.127</v>
      </c>
    </row>
    <row r="8955" spans="1:7" x14ac:dyDescent="0.15">
      <c r="A8955" s="53">
        <v>162714</v>
      </c>
      <c r="B8955" s="10" t="s">
        <v>4968</v>
      </c>
      <c r="C8955" s="53">
        <v>1.2785</v>
      </c>
      <c r="D8955" s="53">
        <v>1.4477</v>
      </c>
      <c r="E8955" s="57">
        <v>-1E-3</v>
      </c>
      <c r="F8955" s="53">
        <v>1.2798</v>
      </c>
      <c r="G8955" s="53">
        <v>1.4490000000000001</v>
      </c>
    </row>
    <row r="8956" spans="1:7" ht="32" x14ac:dyDescent="0.15">
      <c r="A8956" s="52">
        <v>4347</v>
      </c>
      <c r="B8956" s="11" t="s">
        <v>4969</v>
      </c>
      <c r="C8956" s="52">
        <v>0.88480000000000003</v>
      </c>
      <c r="D8956" s="52">
        <v>0.88480000000000003</v>
      </c>
      <c r="E8956" s="56">
        <v>-1E-3</v>
      </c>
      <c r="F8956" s="52">
        <v>0.88570000000000004</v>
      </c>
      <c r="G8956" s="52">
        <v>0.88570000000000004</v>
      </c>
    </row>
    <row r="8957" spans="1:7" x14ac:dyDescent="0.15">
      <c r="A8957" s="53">
        <v>673081</v>
      </c>
      <c r="B8957" s="10" t="s">
        <v>4970</v>
      </c>
      <c r="C8957" s="53">
        <v>1.0784</v>
      </c>
      <c r="D8957" s="53">
        <v>1.0784</v>
      </c>
      <c r="E8957" s="57">
        <v>-1E-3</v>
      </c>
      <c r="F8957" s="53">
        <v>1.0794999999999999</v>
      </c>
      <c r="G8957" s="53">
        <v>1.0794999999999999</v>
      </c>
    </row>
    <row r="8958" spans="1:7" x14ac:dyDescent="0.15">
      <c r="A8958" s="52">
        <v>512580</v>
      </c>
      <c r="B8958" s="11" t="s">
        <v>4971</v>
      </c>
      <c r="C8958" s="52">
        <v>0.97560000000000002</v>
      </c>
      <c r="D8958" s="52">
        <v>0.97560000000000002</v>
      </c>
      <c r="E8958" s="56">
        <v>-1E-3</v>
      </c>
      <c r="F8958" s="52">
        <v>0.97660000000000002</v>
      </c>
      <c r="G8958" s="52">
        <v>0.97660000000000002</v>
      </c>
    </row>
    <row r="8959" spans="1:7" x14ac:dyDescent="0.15">
      <c r="A8959" s="53">
        <v>512330</v>
      </c>
      <c r="B8959" s="10" t="s">
        <v>4972</v>
      </c>
      <c r="C8959" s="53">
        <v>0.77890000000000004</v>
      </c>
      <c r="D8959" s="53">
        <v>0.77890000000000004</v>
      </c>
      <c r="E8959" s="57">
        <v>-1E-3</v>
      </c>
      <c r="F8959" s="53">
        <v>0.77969999999999995</v>
      </c>
      <c r="G8959" s="53">
        <v>0.77969999999999995</v>
      </c>
    </row>
    <row r="8960" spans="1:7" x14ac:dyDescent="0.15">
      <c r="A8960" s="52">
        <v>1071</v>
      </c>
      <c r="B8960" s="11" t="s">
        <v>1726</v>
      </c>
      <c r="C8960" s="52">
        <v>0.97099999999999997</v>
      </c>
      <c r="D8960" s="52">
        <v>0.97099999999999997</v>
      </c>
      <c r="E8960" s="56">
        <v>-1E-3</v>
      </c>
      <c r="F8960" s="52">
        <v>0.97199999999999998</v>
      </c>
      <c r="G8960" s="52">
        <v>0.97199999999999998</v>
      </c>
    </row>
    <row r="8961" spans="1:7" x14ac:dyDescent="0.15">
      <c r="A8961" s="53">
        <v>2785</v>
      </c>
      <c r="B8961" s="10" t="s">
        <v>4973</v>
      </c>
      <c r="C8961" s="53">
        <v>0.96899999999999997</v>
      </c>
      <c r="D8961" s="53">
        <v>0.96899999999999997</v>
      </c>
      <c r="E8961" s="57">
        <v>-1E-3</v>
      </c>
      <c r="F8961" s="53">
        <v>0.97</v>
      </c>
      <c r="G8961" s="53">
        <v>0.97</v>
      </c>
    </row>
    <row r="8962" spans="1:7" x14ac:dyDescent="0.15">
      <c r="A8962" s="52">
        <v>2786</v>
      </c>
      <c r="B8962" s="11" t="s">
        <v>4974</v>
      </c>
      <c r="C8962" s="52">
        <v>0.96299999999999997</v>
      </c>
      <c r="D8962" s="52">
        <v>0.96299999999999997</v>
      </c>
      <c r="E8962" s="56">
        <v>-1E-3</v>
      </c>
      <c r="F8962" s="52">
        <v>0.96399999999999997</v>
      </c>
      <c r="G8962" s="52">
        <v>0.96399999999999997</v>
      </c>
    </row>
    <row r="8963" spans="1:7" x14ac:dyDescent="0.15">
      <c r="A8963" s="53">
        <v>3754</v>
      </c>
      <c r="B8963" s="10" t="s">
        <v>4975</v>
      </c>
      <c r="C8963" s="53">
        <v>1.1534</v>
      </c>
      <c r="D8963" s="53">
        <v>1.1534</v>
      </c>
      <c r="E8963" s="57">
        <v>-1E-3</v>
      </c>
      <c r="F8963" s="53">
        <v>1.1546000000000001</v>
      </c>
      <c r="G8963" s="53">
        <v>1.1546000000000001</v>
      </c>
    </row>
    <row r="8964" spans="1:7" x14ac:dyDescent="0.15">
      <c r="A8964" s="52">
        <v>4252</v>
      </c>
      <c r="B8964" s="11" t="s">
        <v>4976</v>
      </c>
      <c r="C8964" s="52">
        <v>1.1496999999999999</v>
      </c>
      <c r="D8964" s="52">
        <v>1.1496999999999999</v>
      </c>
      <c r="E8964" s="56">
        <v>-1E-3</v>
      </c>
      <c r="F8964" s="52">
        <v>1.1509</v>
      </c>
      <c r="G8964" s="52">
        <v>1.1509</v>
      </c>
    </row>
    <row r="8965" spans="1:7" x14ac:dyDescent="0.15">
      <c r="A8965" s="53">
        <v>90003</v>
      </c>
      <c r="B8965" s="10" t="s">
        <v>1727</v>
      </c>
      <c r="C8965" s="53">
        <v>0.95650000000000002</v>
      </c>
      <c r="D8965" s="53">
        <v>3.5265</v>
      </c>
      <c r="E8965" s="57">
        <v>-1E-3</v>
      </c>
      <c r="F8965" s="53">
        <v>0.95750000000000002</v>
      </c>
      <c r="G8965" s="53">
        <v>3.5274999999999999</v>
      </c>
    </row>
    <row r="8966" spans="1:7" x14ac:dyDescent="0.15">
      <c r="A8966" s="52">
        <v>1850</v>
      </c>
      <c r="B8966" s="11" t="s">
        <v>4977</v>
      </c>
      <c r="C8966" s="52">
        <v>1.1476999999999999</v>
      </c>
      <c r="D8966" s="52">
        <v>1.1476999999999999</v>
      </c>
      <c r="E8966" s="56">
        <v>-1E-3</v>
      </c>
      <c r="F8966" s="52">
        <v>1.1489</v>
      </c>
      <c r="G8966" s="52">
        <v>1.1489</v>
      </c>
    </row>
    <row r="8967" spans="1:7" ht="31" x14ac:dyDescent="0.15">
      <c r="A8967" s="53">
        <v>161036</v>
      </c>
      <c r="B8967" s="10" t="s">
        <v>4978</v>
      </c>
      <c r="C8967" s="53">
        <v>0.85580000000000001</v>
      </c>
      <c r="D8967" s="53">
        <v>0.85580000000000001</v>
      </c>
      <c r="E8967" s="57">
        <v>-1.1000000000000001E-3</v>
      </c>
      <c r="F8967" s="53">
        <v>0.85670000000000002</v>
      </c>
      <c r="G8967" s="53">
        <v>0.85670000000000002</v>
      </c>
    </row>
    <row r="8968" spans="1:7" x14ac:dyDescent="0.15">
      <c r="A8968" s="52">
        <v>519975</v>
      </c>
      <c r="B8968" s="11" t="s">
        <v>1728</v>
      </c>
      <c r="C8968" s="52">
        <v>0.95</v>
      </c>
      <c r="D8968" s="52">
        <v>1.35</v>
      </c>
      <c r="E8968" s="56">
        <v>-1.1000000000000001E-3</v>
      </c>
      <c r="F8968" s="52">
        <v>0.95099999999999996</v>
      </c>
      <c r="G8968" s="52">
        <v>1.351</v>
      </c>
    </row>
    <row r="8969" spans="1:7" x14ac:dyDescent="0.15">
      <c r="A8969" s="53">
        <v>2863</v>
      </c>
      <c r="B8969" s="10" t="s">
        <v>1729</v>
      </c>
      <c r="C8969" s="53">
        <v>0.94799999999999995</v>
      </c>
      <c r="D8969" s="53">
        <v>0.94799999999999995</v>
      </c>
      <c r="E8969" s="57">
        <v>-1.1000000000000001E-3</v>
      </c>
      <c r="F8969" s="53">
        <v>0.94899999999999995</v>
      </c>
      <c r="G8969" s="53">
        <v>0.94899999999999995</v>
      </c>
    </row>
    <row r="8970" spans="1:7" x14ac:dyDescent="0.15">
      <c r="A8970" s="52">
        <v>1643</v>
      </c>
      <c r="B8970" s="11" t="s">
        <v>4979</v>
      </c>
      <c r="C8970" s="52">
        <v>1.0425</v>
      </c>
      <c r="D8970" s="52">
        <v>1.0425</v>
      </c>
      <c r="E8970" s="56">
        <v>-1.1000000000000001E-3</v>
      </c>
      <c r="F8970" s="52">
        <v>1.0436000000000001</v>
      </c>
      <c r="G8970" s="52">
        <v>1.0436000000000001</v>
      </c>
    </row>
    <row r="8971" spans="1:7" x14ac:dyDescent="0.15">
      <c r="A8971" s="53">
        <v>3713</v>
      </c>
      <c r="B8971" s="10" t="s">
        <v>4980</v>
      </c>
      <c r="C8971" s="53">
        <v>1.0422</v>
      </c>
      <c r="D8971" s="53">
        <v>1.1222000000000001</v>
      </c>
      <c r="E8971" s="57">
        <v>-1.1000000000000001E-3</v>
      </c>
      <c r="F8971" s="53">
        <v>1.0432999999999999</v>
      </c>
      <c r="G8971" s="53">
        <v>1.1233</v>
      </c>
    </row>
    <row r="8972" spans="1:7" x14ac:dyDescent="0.15">
      <c r="A8972" s="52">
        <v>582001</v>
      </c>
      <c r="B8972" s="11" t="s">
        <v>4981</v>
      </c>
      <c r="C8972" s="52">
        <v>1.1347</v>
      </c>
      <c r="D8972" s="52">
        <v>1.1467000000000001</v>
      </c>
      <c r="E8972" s="56">
        <v>-1.1000000000000001E-3</v>
      </c>
      <c r="F8972" s="52">
        <v>1.1358999999999999</v>
      </c>
      <c r="G8972" s="52">
        <v>1.1478999999999999</v>
      </c>
    </row>
    <row r="8973" spans="1:7" x14ac:dyDescent="0.15">
      <c r="A8973" s="53">
        <v>3714</v>
      </c>
      <c r="B8973" s="10" t="s">
        <v>4982</v>
      </c>
      <c r="C8973" s="53">
        <v>1.0397000000000001</v>
      </c>
      <c r="D8973" s="53">
        <v>1.1196999999999999</v>
      </c>
      <c r="E8973" s="57">
        <v>-1.1000000000000001E-3</v>
      </c>
      <c r="F8973" s="53">
        <v>1.0407999999999999</v>
      </c>
      <c r="G8973" s="53">
        <v>1.1208</v>
      </c>
    </row>
    <row r="8974" spans="1:7" x14ac:dyDescent="0.15">
      <c r="A8974" s="52">
        <v>1172</v>
      </c>
      <c r="B8974" s="11" t="s">
        <v>4983</v>
      </c>
      <c r="C8974" s="52">
        <v>1.1332</v>
      </c>
      <c r="D8974" s="52">
        <v>1.1332</v>
      </c>
      <c r="E8974" s="56">
        <v>-1.1000000000000001E-3</v>
      </c>
      <c r="F8974" s="52">
        <v>1.1344000000000001</v>
      </c>
      <c r="G8974" s="52">
        <v>1.1344000000000001</v>
      </c>
    </row>
    <row r="8975" spans="1:7" x14ac:dyDescent="0.15">
      <c r="A8975" s="53">
        <v>1644</v>
      </c>
      <c r="B8975" s="10" t="s">
        <v>4984</v>
      </c>
      <c r="C8975" s="53">
        <v>1.0307999999999999</v>
      </c>
      <c r="D8975" s="53">
        <v>1.0307999999999999</v>
      </c>
      <c r="E8975" s="57">
        <v>-1.1000000000000001E-3</v>
      </c>
      <c r="F8975" s="53">
        <v>1.0319</v>
      </c>
      <c r="G8975" s="53">
        <v>1.0319</v>
      </c>
    </row>
    <row r="8976" spans="1:7" x14ac:dyDescent="0.15">
      <c r="A8976" s="52">
        <v>161612</v>
      </c>
      <c r="B8976" s="11" t="s">
        <v>4985</v>
      </c>
      <c r="C8976" s="52">
        <v>0.93300000000000005</v>
      </c>
      <c r="D8976" s="52">
        <v>0.94299999999999995</v>
      </c>
      <c r="E8976" s="56">
        <v>-1.1000000000000001E-3</v>
      </c>
      <c r="F8976" s="52">
        <v>0.93400000000000005</v>
      </c>
      <c r="G8976" s="52">
        <v>0.94399999999999995</v>
      </c>
    </row>
    <row r="8977" spans="1:7" x14ac:dyDescent="0.15">
      <c r="A8977" s="53">
        <v>4280</v>
      </c>
      <c r="B8977" s="10" t="s">
        <v>4986</v>
      </c>
      <c r="C8977" s="53">
        <v>1.0256000000000001</v>
      </c>
      <c r="D8977" s="53">
        <v>1.0755999999999999</v>
      </c>
      <c r="E8977" s="57">
        <v>-1.1000000000000001E-3</v>
      </c>
      <c r="F8977" s="53">
        <v>1.0266999999999999</v>
      </c>
      <c r="G8977" s="53">
        <v>1.0767</v>
      </c>
    </row>
    <row r="8978" spans="1:7" x14ac:dyDescent="0.15">
      <c r="A8978" s="52">
        <v>165531</v>
      </c>
      <c r="B8978" s="11" t="s">
        <v>4987</v>
      </c>
      <c r="C8978" s="52">
        <v>1.022</v>
      </c>
      <c r="D8978" s="52">
        <v>1.0305</v>
      </c>
      <c r="E8978" s="56">
        <v>-1.1000000000000001E-3</v>
      </c>
      <c r="F8978" s="52">
        <v>1.0230999999999999</v>
      </c>
      <c r="G8978" s="52">
        <v>1.0316000000000001</v>
      </c>
    </row>
    <row r="8979" spans="1:7" x14ac:dyDescent="0.15">
      <c r="A8979" s="53">
        <v>4193</v>
      </c>
      <c r="B8979" s="10" t="s">
        <v>4988</v>
      </c>
      <c r="C8979" s="53">
        <v>1.1126</v>
      </c>
      <c r="D8979" s="53">
        <v>1.1126</v>
      </c>
      <c r="E8979" s="57">
        <v>-1.1000000000000001E-3</v>
      </c>
      <c r="F8979" s="53">
        <v>1.1137999999999999</v>
      </c>
      <c r="G8979" s="53">
        <v>1.1137999999999999</v>
      </c>
    </row>
    <row r="8980" spans="1:7" x14ac:dyDescent="0.15">
      <c r="A8980" s="52">
        <v>960006</v>
      </c>
      <c r="B8980" s="11" t="s">
        <v>4989</v>
      </c>
      <c r="C8980" s="52">
        <v>1.853</v>
      </c>
      <c r="D8980" s="52">
        <v>2.21</v>
      </c>
      <c r="E8980" s="56">
        <v>-1.1000000000000001E-3</v>
      </c>
      <c r="F8980" s="52">
        <v>1.855</v>
      </c>
      <c r="G8980" s="52">
        <v>2.2120000000000002</v>
      </c>
    </row>
    <row r="8981" spans="1:7" x14ac:dyDescent="0.15">
      <c r="A8981" s="53">
        <v>213003</v>
      </c>
      <c r="B8981" s="10" t="s">
        <v>1730</v>
      </c>
      <c r="C8981" s="53">
        <v>1.0185999999999999</v>
      </c>
      <c r="D8981" s="53">
        <v>1.9186000000000001</v>
      </c>
      <c r="E8981" s="57">
        <v>-1.1000000000000001E-3</v>
      </c>
      <c r="F8981" s="53">
        <v>1.0197000000000001</v>
      </c>
      <c r="G8981" s="53">
        <v>1.9197</v>
      </c>
    </row>
    <row r="8982" spans="1:7" ht="31" x14ac:dyDescent="0.15">
      <c r="A8982" s="52">
        <v>2946</v>
      </c>
      <c r="B8982" s="11" t="s">
        <v>4990</v>
      </c>
      <c r="C8982" s="52">
        <v>1.0162</v>
      </c>
      <c r="D8982" s="52">
        <v>1.0162</v>
      </c>
      <c r="E8982" s="56">
        <v>-1.1000000000000001E-3</v>
      </c>
      <c r="F8982" s="52">
        <v>1.0173000000000001</v>
      </c>
      <c r="G8982" s="52">
        <v>1.0173000000000001</v>
      </c>
    </row>
    <row r="8983" spans="1:7" x14ac:dyDescent="0.15">
      <c r="A8983" s="53">
        <v>4192</v>
      </c>
      <c r="B8983" s="10" t="s">
        <v>4991</v>
      </c>
      <c r="C8983" s="53">
        <v>1.1063000000000001</v>
      </c>
      <c r="D8983" s="53">
        <v>1.1063000000000001</v>
      </c>
      <c r="E8983" s="57">
        <v>-1.1000000000000001E-3</v>
      </c>
      <c r="F8983" s="53">
        <v>1.1074999999999999</v>
      </c>
      <c r="G8983" s="53">
        <v>1.1074999999999999</v>
      </c>
    </row>
    <row r="8984" spans="1:7" ht="31" x14ac:dyDescent="0.15">
      <c r="A8984" s="52">
        <v>2947</v>
      </c>
      <c r="B8984" s="11" t="s">
        <v>4992</v>
      </c>
      <c r="C8984" s="52">
        <v>1.0114000000000001</v>
      </c>
      <c r="D8984" s="52">
        <v>1.0114000000000001</v>
      </c>
      <c r="E8984" s="56">
        <v>-1.1000000000000001E-3</v>
      </c>
      <c r="F8984" s="52">
        <v>1.0125</v>
      </c>
      <c r="G8984" s="52">
        <v>1.0125</v>
      </c>
    </row>
    <row r="8985" spans="1:7" ht="31" x14ac:dyDescent="0.15">
      <c r="A8985" s="53">
        <v>150330</v>
      </c>
      <c r="B8985" s="10" t="s">
        <v>4993</v>
      </c>
      <c r="C8985" s="53">
        <v>1.827</v>
      </c>
      <c r="D8985" s="53">
        <v>1.827</v>
      </c>
      <c r="E8985" s="57">
        <v>-1.1000000000000001E-3</v>
      </c>
      <c r="F8985" s="53">
        <v>1.829</v>
      </c>
      <c r="G8985" s="53">
        <v>1.829</v>
      </c>
    </row>
    <row r="8986" spans="1:7" x14ac:dyDescent="0.15">
      <c r="A8986" s="52">
        <v>5246</v>
      </c>
      <c r="B8986" s="11" t="s">
        <v>1731</v>
      </c>
      <c r="C8986" s="52">
        <v>1.0009999999999999</v>
      </c>
      <c r="D8986" s="52">
        <v>1.0009999999999999</v>
      </c>
      <c r="E8986" s="56">
        <v>-1.1000000000000001E-3</v>
      </c>
      <c r="F8986" s="52">
        <v>1.0021</v>
      </c>
      <c r="G8986" s="52">
        <v>1.0021</v>
      </c>
    </row>
    <row r="8987" spans="1:7" x14ac:dyDescent="0.15">
      <c r="A8987" s="53">
        <v>501022</v>
      </c>
      <c r="B8987" s="10" t="s">
        <v>1732</v>
      </c>
      <c r="C8987" s="53">
        <v>0.90100000000000002</v>
      </c>
      <c r="D8987" s="53">
        <v>0.90100000000000002</v>
      </c>
      <c r="E8987" s="57">
        <v>-1.1000000000000001E-3</v>
      </c>
      <c r="F8987" s="53">
        <v>0.90200000000000002</v>
      </c>
      <c r="G8987" s="53">
        <v>0.90200000000000002</v>
      </c>
    </row>
    <row r="8988" spans="1:7" ht="31" x14ac:dyDescent="0.15">
      <c r="A8988" s="52">
        <v>1674</v>
      </c>
      <c r="B8988" s="11" t="s">
        <v>4994</v>
      </c>
      <c r="C8988" s="52">
        <v>1.0801000000000001</v>
      </c>
      <c r="D8988" s="52">
        <v>1.0801000000000001</v>
      </c>
      <c r="E8988" s="56">
        <v>-1.1000000000000001E-3</v>
      </c>
      <c r="F8988" s="52">
        <v>1.0812999999999999</v>
      </c>
      <c r="G8988" s="52">
        <v>1.0812999999999999</v>
      </c>
    </row>
    <row r="8989" spans="1:7" x14ac:dyDescent="0.15">
      <c r="A8989" s="53">
        <v>162211</v>
      </c>
      <c r="B8989" s="10" t="s">
        <v>1733</v>
      </c>
      <c r="C8989" s="53">
        <v>0.89700000000000002</v>
      </c>
      <c r="D8989" s="53">
        <v>1.357</v>
      </c>
      <c r="E8989" s="57">
        <v>-1.1000000000000001E-3</v>
      </c>
      <c r="F8989" s="53">
        <v>0.89800000000000002</v>
      </c>
      <c r="G8989" s="53">
        <v>1.3580000000000001</v>
      </c>
    </row>
    <row r="8990" spans="1:7" x14ac:dyDescent="0.15">
      <c r="A8990" s="52">
        <v>2080</v>
      </c>
      <c r="B8990" s="11" t="s">
        <v>4995</v>
      </c>
      <c r="C8990" s="52">
        <v>0.89600000000000002</v>
      </c>
      <c r="D8990" s="52">
        <v>0.89600000000000002</v>
      </c>
      <c r="E8990" s="56">
        <v>-1.1000000000000001E-3</v>
      </c>
      <c r="F8990" s="52">
        <v>0.89700000000000002</v>
      </c>
      <c r="G8990" s="52">
        <v>0.89700000000000002</v>
      </c>
    </row>
    <row r="8991" spans="1:7" x14ac:dyDescent="0.15">
      <c r="A8991" s="53">
        <v>40035</v>
      </c>
      <c r="B8991" s="10" t="s">
        <v>1734</v>
      </c>
      <c r="C8991" s="53">
        <v>2.6829999999999998</v>
      </c>
      <c r="D8991" s="53">
        <v>3.0630000000000002</v>
      </c>
      <c r="E8991" s="57">
        <v>-1.1000000000000001E-3</v>
      </c>
      <c r="F8991" s="53">
        <v>2.6859999999999999</v>
      </c>
      <c r="G8991" s="53">
        <v>3.0659999999999998</v>
      </c>
    </row>
    <row r="8992" spans="1:7" x14ac:dyDescent="0.15">
      <c r="A8992" s="52">
        <v>673083</v>
      </c>
      <c r="B8992" s="11" t="s">
        <v>4996</v>
      </c>
      <c r="C8992" s="52">
        <v>1.0723</v>
      </c>
      <c r="D8992" s="52">
        <v>1.0723</v>
      </c>
      <c r="E8992" s="56">
        <v>-1.1000000000000001E-3</v>
      </c>
      <c r="F8992" s="52">
        <v>1.0734999999999999</v>
      </c>
      <c r="G8992" s="52">
        <v>1.0734999999999999</v>
      </c>
    </row>
    <row r="8993" spans="1:7" ht="30" x14ac:dyDescent="0.15">
      <c r="A8993" s="53">
        <v>2913</v>
      </c>
      <c r="B8993" s="10" t="s">
        <v>1735</v>
      </c>
      <c r="C8993" s="53">
        <v>1.0696000000000001</v>
      </c>
      <c r="D8993" s="53">
        <v>1.0696000000000001</v>
      </c>
      <c r="E8993" s="57">
        <v>-1.1000000000000001E-3</v>
      </c>
      <c r="F8993" s="53">
        <v>1.0708</v>
      </c>
      <c r="G8993" s="53">
        <v>1.0708</v>
      </c>
    </row>
    <row r="8994" spans="1:7" x14ac:dyDescent="0.15">
      <c r="A8994" s="52">
        <v>1244</v>
      </c>
      <c r="B8994" s="11" t="s">
        <v>1736</v>
      </c>
      <c r="C8994" s="52">
        <v>1.2426999999999999</v>
      </c>
      <c r="D8994" s="52">
        <v>1.2426999999999999</v>
      </c>
      <c r="E8994" s="56">
        <v>-1.1000000000000001E-3</v>
      </c>
      <c r="F8994" s="52">
        <v>1.2441</v>
      </c>
      <c r="G8994" s="52">
        <v>1.2441</v>
      </c>
    </row>
    <row r="8995" spans="1:7" x14ac:dyDescent="0.15">
      <c r="A8995" s="53">
        <v>3884</v>
      </c>
      <c r="B8995" s="10" t="s">
        <v>4997</v>
      </c>
      <c r="C8995" s="53">
        <v>1.0640000000000001</v>
      </c>
      <c r="D8995" s="53">
        <v>1.0640000000000001</v>
      </c>
      <c r="E8995" s="57">
        <v>-1.1000000000000001E-3</v>
      </c>
      <c r="F8995" s="53">
        <v>1.0651999999999999</v>
      </c>
      <c r="G8995" s="53">
        <v>1.0651999999999999</v>
      </c>
    </row>
    <row r="8996" spans="1:7" x14ac:dyDescent="0.15">
      <c r="A8996" s="52">
        <v>3755</v>
      </c>
      <c r="B8996" s="11" t="s">
        <v>4998</v>
      </c>
      <c r="C8996" s="52">
        <v>1.1498999999999999</v>
      </c>
      <c r="D8996" s="52">
        <v>1.1498999999999999</v>
      </c>
      <c r="E8996" s="56">
        <v>-1.1000000000000001E-3</v>
      </c>
      <c r="F8996" s="52">
        <v>1.1512</v>
      </c>
      <c r="G8996" s="52">
        <v>1.1512</v>
      </c>
    </row>
    <row r="8997" spans="1:7" x14ac:dyDescent="0.15">
      <c r="A8997" s="53">
        <v>620001</v>
      </c>
      <c r="B8997" s="10" t="s">
        <v>1737</v>
      </c>
      <c r="C8997" s="53">
        <v>1.2249000000000001</v>
      </c>
      <c r="D8997" s="53">
        <v>1.2848999999999999</v>
      </c>
      <c r="E8997" s="57">
        <v>-1.1000000000000001E-3</v>
      </c>
      <c r="F8997" s="53">
        <v>1.2262999999999999</v>
      </c>
      <c r="G8997" s="53">
        <v>1.2863</v>
      </c>
    </row>
    <row r="8998" spans="1:7" x14ac:dyDescent="0.15">
      <c r="A8998" s="52">
        <v>50004</v>
      </c>
      <c r="B8998" s="11" t="s">
        <v>1738</v>
      </c>
      <c r="C8998" s="52">
        <v>1.9194</v>
      </c>
      <c r="D8998" s="52">
        <v>3.5659000000000001</v>
      </c>
      <c r="E8998" s="56">
        <v>-1.1000000000000001E-3</v>
      </c>
      <c r="F8998" s="52">
        <v>1.9216</v>
      </c>
      <c r="G8998" s="52">
        <v>3.5680999999999998</v>
      </c>
    </row>
    <row r="8999" spans="1:7" ht="30" x14ac:dyDescent="0.15">
      <c r="A8999" s="53">
        <v>3516</v>
      </c>
      <c r="B8999" s="10" t="s">
        <v>1739</v>
      </c>
      <c r="C8999" s="53">
        <v>1.0461</v>
      </c>
      <c r="D8999" s="53">
        <v>1.0461</v>
      </c>
      <c r="E8999" s="57">
        <v>-1.1000000000000001E-3</v>
      </c>
      <c r="F8999" s="53">
        <v>1.0472999999999999</v>
      </c>
      <c r="G8999" s="53">
        <v>1.0472999999999999</v>
      </c>
    </row>
    <row r="9000" spans="1:7" x14ac:dyDescent="0.15">
      <c r="A9000" s="52">
        <v>510081</v>
      </c>
      <c r="B9000" s="11" t="s">
        <v>1740</v>
      </c>
      <c r="C9000" s="52">
        <v>1.1294</v>
      </c>
      <c r="D9000" s="52">
        <v>3.4512</v>
      </c>
      <c r="E9000" s="56">
        <v>-1.1000000000000001E-3</v>
      </c>
      <c r="F9000" s="52">
        <v>1.1307</v>
      </c>
      <c r="G9000" s="52">
        <v>3.4525000000000001</v>
      </c>
    </row>
    <row r="9001" spans="1:7" x14ac:dyDescent="0.15">
      <c r="A9001" s="53">
        <v>3717</v>
      </c>
      <c r="B9001" s="10" t="s">
        <v>1741</v>
      </c>
      <c r="C9001" s="53">
        <v>0.95520000000000005</v>
      </c>
      <c r="D9001" s="53">
        <v>0.95520000000000005</v>
      </c>
      <c r="E9001" s="57">
        <v>-1.1999999999999999E-3</v>
      </c>
      <c r="F9001" s="53">
        <v>0.95630000000000004</v>
      </c>
      <c r="G9001" s="53">
        <v>0.95630000000000004</v>
      </c>
    </row>
    <row r="9002" spans="1:7" x14ac:dyDescent="0.15">
      <c r="A9002" s="52">
        <v>40008</v>
      </c>
      <c r="B9002" s="11" t="s">
        <v>1742</v>
      </c>
      <c r="C9002" s="52">
        <v>1.7366999999999999</v>
      </c>
      <c r="D9002" s="52">
        <v>3.2730000000000001</v>
      </c>
      <c r="E9002" s="56">
        <v>-1.1999999999999999E-3</v>
      </c>
      <c r="F9002" s="52">
        <v>1.7386999999999999</v>
      </c>
      <c r="G9002" s="52">
        <v>3.2749999999999999</v>
      </c>
    </row>
    <row r="9003" spans="1:7" x14ac:dyDescent="0.15">
      <c r="A9003" s="53">
        <v>4358</v>
      </c>
      <c r="B9003" s="10" t="s">
        <v>1743</v>
      </c>
      <c r="C9003" s="53">
        <v>1.2064999999999999</v>
      </c>
      <c r="D9003" s="53">
        <v>1.2064999999999999</v>
      </c>
      <c r="E9003" s="57">
        <v>-1.1999999999999999E-3</v>
      </c>
      <c r="F9003" s="53">
        <v>1.2079</v>
      </c>
      <c r="G9003" s="53">
        <v>1.2079</v>
      </c>
    </row>
    <row r="9004" spans="1:7" x14ac:dyDescent="0.15">
      <c r="A9004" s="52">
        <v>4517</v>
      </c>
      <c r="B9004" s="11" t="s">
        <v>1744</v>
      </c>
      <c r="C9004" s="52">
        <v>1.0306</v>
      </c>
      <c r="D9004" s="52">
        <v>1.0306</v>
      </c>
      <c r="E9004" s="56">
        <v>-1.1999999999999999E-3</v>
      </c>
      <c r="F9004" s="52">
        <v>1.0318000000000001</v>
      </c>
      <c r="G9004" s="52">
        <v>1.0318000000000001</v>
      </c>
    </row>
    <row r="9005" spans="1:7" x14ac:dyDescent="0.15">
      <c r="A9005" s="53">
        <v>4279</v>
      </c>
      <c r="B9005" s="10" t="s">
        <v>4999</v>
      </c>
      <c r="C9005" s="53">
        <v>1.0265</v>
      </c>
      <c r="D9005" s="53">
        <v>1.0765</v>
      </c>
      <c r="E9005" s="57">
        <v>-1.1999999999999999E-3</v>
      </c>
      <c r="F9005" s="53">
        <v>1.0277000000000001</v>
      </c>
      <c r="G9005" s="53">
        <v>1.0777000000000001</v>
      </c>
    </row>
    <row r="9006" spans="1:7" x14ac:dyDescent="0.15">
      <c r="A9006" s="52">
        <v>1416</v>
      </c>
      <c r="B9006" s="11" t="s">
        <v>1745</v>
      </c>
      <c r="C9006" s="52">
        <v>0.85299999999999998</v>
      </c>
      <c r="D9006" s="52">
        <v>0.85299999999999998</v>
      </c>
      <c r="E9006" s="56">
        <v>-1.1999999999999999E-3</v>
      </c>
      <c r="F9006" s="52">
        <v>0.85399999999999998</v>
      </c>
      <c r="G9006" s="52">
        <v>0.85399999999999998</v>
      </c>
    </row>
    <row r="9007" spans="1:7" ht="30" x14ac:dyDescent="0.15">
      <c r="A9007" s="53">
        <v>844</v>
      </c>
      <c r="B9007" s="10" t="s">
        <v>1746</v>
      </c>
      <c r="C9007" s="53">
        <v>1.2672000000000001</v>
      </c>
      <c r="D9007" s="53">
        <v>1.2971999999999999</v>
      </c>
      <c r="E9007" s="57">
        <v>-1.1999999999999999E-3</v>
      </c>
      <c r="F9007" s="53">
        <v>1.2686999999999999</v>
      </c>
      <c r="G9007" s="53">
        <v>1.2987</v>
      </c>
    </row>
    <row r="9008" spans="1:7" x14ac:dyDescent="0.15">
      <c r="A9008" s="52">
        <v>2965</v>
      </c>
      <c r="B9008" s="11" t="s">
        <v>5000</v>
      </c>
      <c r="C9008" s="52">
        <v>1.0081</v>
      </c>
      <c r="D9008" s="52">
        <v>1.0081</v>
      </c>
      <c r="E9008" s="56">
        <v>-1.1999999999999999E-3</v>
      </c>
      <c r="F9008" s="52">
        <v>1.0093000000000001</v>
      </c>
      <c r="G9008" s="52">
        <v>1.0093000000000001</v>
      </c>
    </row>
    <row r="9009" spans="1:7" ht="30" x14ac:dyDescent="0.15">
      <c r="A9009" s="53">
        <v>1219</v>
      </c>
      <c r="B9009" s="10" t="s">
        <v>1747</v>
      </c>
      <c r="C9009" s="53">
        <v>0.83699999999999997</v>
      </c>
      <c r="D9009" s="53">
        <v>0.83699999999999997</v>
      </c>
      <c r="E9009" s="57">
        <v>-1.1999999999999999E-3</v>
      </c>
      <c r="F9009" s="53">
        <v>0.83799999999999997</v>
      </c>
      <c r="G9009" s="53">
        <v>0.83799999999999997</v>
      </c>
    </row>
    <row r="9010" spans="1:7" ht="31" x14ac:dyDescent="0.15">
      <c r="A9010" s="52">
        <v>1673</v>
      </c>
      <c r="B9010" s="11" t="s">
        <v>5001</v>
      </c>
      <c r="C9010" s="52">
        <v>1.0855999999999999</v>
      </c>
      <c r="D9010" s="52">
        <v>1.0855999999999999</v>
      </c>
      <c r="E9010" s="56">
        <v>-1.1999999999999999E-3</v>
      </c>
      <c r="F9010" s="52">
        <v>1.0869</v>
      </c>
      <c r="G9010" s="52">
        <v>1.0869</v>
      </c>
    </row>
    <row r="9011" spans="1:7" x14ac:dyDescent="0.15">
      <c r="A9011" s="53">
        <v>398041</v>
      </c>
      <c r="B9011" s="10" t="s">
        <v>1748</v>
      </c>
      <c r="C9011" s="53">
        <v>0.83399999999999996</v>
      </c>
      <c r="D9011" s="53">
        <v>1.371</v>
      </c>
      <c r="E9011" s="57">
        <v>-1.1999999999999999E-3</v>
      </c>
      <c r="F9011" s="53">
        <v>0.83499999999999996</v>
      </c>
      <c r="G9011" s="53">
        <v>1.3720000000000001</v>
      </c>
    </row>
    <row r="9012" spans="1:7" x14ac:dyDescent="0.15">
      <c r="A9012" s="52">
        <v>512980</v>
      </c>
      <c r="B9012" s="11" t="s">
        <v>5002</v>
      </c>
      <c r="C9012" s="52">
        <v>1.0004</v>
      </c>
      <c r="D9012" s="52">
        <v>1.0004</v>
      </c>
      <c r="E9012" s="56">
        <v>-1.1999999999999999E-3</v>
      </c>
      <c r="F9012" s="52">
        <v>1.0016</v>
      </c>
      <c r="G9012" s="52">
        <v>1.0016</v>
      </c>
    </row>
    <row r="9013" spans="1:7" x14ac:dyDescent="0.15">
      <c r="A9013" s="53">
        <v>4550</v>
      </c>
      <c r="B9013" s="10" t="s">
        <v>1749</v>
      </c>
      <c r="C9013" s="53">
        <v>0.99529999999999996</v>
      </c>
      <c r="D9013" s="53">
        <v>0.99529999999999996</v>
      </c>
      <c r="E9013" s="57">
        <v>-1.1999999999999999E-3</v>
      </c>
      <c r="F9013" s="53">
        <v>0.99650000000000005</v>
      </c>
      <c r="G9013" s="53">
        <v>0.99650000000000005</v>
      </c>
    </row>
    <row r="9014" spans="1:7" x14ac:dyDescent="0.15">
      <c r="A9014" s="52">
        <v>100035</v>
      </c>
      <c r="B9014" s="11" t="s">
        <v>5003</v>
      </c>
      <c r="C9014" s="52">
        <v>1.6459999999999999</v>
      </c>
      <c r="D9014" s="52">
        <v>1.7110000000000001</v>
      </c>
      <c r="E9014" s="56">
        <v>-1.1999999999999999E-3</v>
      </c>
      <c r="F9014" s="52">
        <v>1.6479999999999999</v>
      </c>
      <c r="G9014" s="52">
        <v>1.7130000000000001</v>
      </c>
    </row>
    <row r="9015" spans="1:7" x14ac:dyDescent="0.15">
      <c r="A9015" s="53">
        <v>673071</v>
      </c>
      <c r="B9015" s="10" t="s">
        <v>5004</v>
      </c>
      <c r="C9015" s="53">
        <v>1.0693999999999999</v>
      </c>
      <c r="D9015" s="53">
        <v>1.2824</v>
      </c>
      <c r="E9015" s="57">
        <v>-1.1999999999999999E-3</v>
      </c>
      <c r="F9015" s="53">
        <v>1.0707</v>
      </c>
      <c r="G9015" s="53">
        <v>1.2837000000000001</v>
      </c>
    </row>
    <row r="9016" spans="1:7" x14ac:dyDescent="0.15">
      <c r="A9016" s="52">
        <v>673073</v>
      </c>
      <c r="B9016" s="11" t="s">
        <v>5005</v>
      </c>
      <c r="C9016" s="52">
        <v>1.0631999999999999</v>
      </c>
      <c r="D9016" s="52">
        <v>1.0631999999999999</v>
      </c>
      <c r="E9016" s="56">
        <v>-1.1999999999999999E-3</v>
      </c>
      <c r="F9016" s="52">
        <v>1.0645</v>
      </c>
      <c r="G9016" s="52">
        <v>1.0645</v>
      </c>
    </row>
    <row r="9017" spans="1:7" x14ac:dyDescent="0.15">
      <c r="A9017" s="53">
        <v>1209</v>
      </c>
      <c r="B9017" s="10" t="s">
        <v>5006</v>
      </c>
      <c r="C9017" s="53">
        <v>0.81599999999999995</v>
      </c>
      <c r="D9017" s="53">
        <v>0.81599999999999995</v>
      </c>
      <c r="E9017" s="57">
        <v>-1.1999999999999999E-3</v>
      </c>
      <c r="F9017" s="53">
        <v>0.81699999999999995</v>
      </c>
      <c r="G9017" s="53">
        <v>0.81699999999999995</v>
      </c>
    </row>
    <row r="9018" spans="1:7" x14ac:dyDescent="0.15">
      <c r="A9018" s="52">
        <v>4340</v>
      </c>
      <c r="B9018" s="11" t="s">
        <v>1750</v>
      </c>
      <c r="C9018" s="52">
        <v>1.0590999999999999</v>
      </c>
      <c r="D9018" s="52">
        <v>1.0590999999999999</v>
      </c>
      <c r="E9018" s="56">
        <v>-1.1999999999999999E-3</v>
      </c>
      <c r="F9018" s="52">
        <v>1.0604</v>
      </c>
      <c r="G9018" s="52">
        <v>1.0604</v>
      </c>
    </row>
    <row r="9019" spans="1:7" ht="31" x14ac:dyDescent="0.15">
      <c r="A9019" s="53">
        <v>2112</v>
      </c>
      <c r="B9019" s="10" t="s">
        <v>5007</v>
      </c>
      <c r="C9019" s="53">
        <v>1.1371</v>
      </c>
      <c r="D9019" s="53">
        <v>1.1371</v>
      </c>
      <c r="E9019" s="57">
        <v>-1.1999999999999999E-3</v>
      </c>
      <c r="F9019" s="53">
        <v>1.1385000000000001</v>
      </c>
      <c r="G9019" s="53">
        <v>1.1385000000000001</v>
      </c>
    </row>
    <row r="9020" spans="1:7" x14ac:dyDescent="0.15">
      <c r="A9020" s="52">
        <v>370023</v>
      </c>
      <c r="B9020" s="11" t="s">
        <v>1751</v>
      </c>
      <c r="C9020" s="52">
        <v>1.6140000000000001</v>
      </c>
      <c r="D9020" s="52">
        <v>1.794</v>
      </c>
      <c r="E9020" s="56">
        <v>-1.1999999999999999E-3</v>
      </c>
      <c r="F9020" s="52">
        <v>1.6160000000000001</v>
      </c>
      <c r="G9020" s="52">
        <v>1.796</v>
      </c>
    </row>
    <row r="9021" spans="1:7" x14ac:dyDescent="0.15">
      <c r="A9021" s="53">
        <v>2986</v>
      </c>
      <c r="B9021" s="10" t="s">
        <v>1752</v>
      </c>
      <c r="C9021" s="53">
        <v>1.0479000000000001</v>
      </c>
      <c r="D9021" s="53">
        <v>1.0479000000000001</v>
      </c>
      <c r="E9021" s="57">
        <v>-1.1999999999999999E-3</v>
      </c>
      <c r="F9021" s="53">
        <v>1.0491999999999999</v>
      </c>
      <c r="G9021" s="53">
        <v>1.0491999999999999</v>
      </c>
    </row>
    <row r="9022" spans="1:7" x14ac:dyDescent="0.15">
      <c r="A9022" s="52">
        <v>110019</v>
      </c>
      <c r="B9022" s="11" t="s">
        <v>5008</v>
      </c>
      <c r="C9022" s="52">
        <v>1.2891999999999999</v>
      </c>
      <c r="D9022" s="52">
        <v>1.2891999999999999</v>
      </c>
      <c r="E9022" s="56">
        <v>-1.1999999999999999E-3</v>
      </c>
      <c r="F9022" s="52">
        <v>1.2907999999999999</v>
      </c>
      <c r="G9022" s="52">
        <v>1.2907999999999999</v>
      </c>
    </row>
    <row r="9023" spans="1:7" x14ac:dyDescent="0.15">
      <c r="A9023" s="53">
        <v>4742</v>
      </c>
      <c r="B9023" s="10" t="s">
        <v>5009</v>
      </c>
      <c r="C9023" s="53">
        <v>1.2886</v>
      </c>
      <c r="D9023" s="53">
        <v>1.2886</v>
      </c>
      <c r="E9023" s="57">
        <v>-1.1999999999999999E-3</v>
      </c>
      <c r="F9023" s="53">
        <v>1.2902</v>
      </c>
      <c r="G9023" s="53">
        <v>1.2902</v>
      </c>
    </row>
    <row r="9024" spans="1:7" x14ac:dyDescent="0.15">
      <c r="A9024" s="52">
        <v>534</v>
      </c>
      <c r="B9024" s="11" t="s">
        <v>1753</v>
      </c>
      <c r="C9024" s="52">
        <v>1.609</v>
      </c>
      <c r="D9024" s="52">
        <v>1.609</v>
      </c>
      <c r="E9024" s="56">
        <v>-1.1999999999999999E-3</v>
      </c>
      <c r="F9024" s="52">
        <v>1.611</v>
      </c>
      <c r="G9024" s="52">
        <v>1.611</v>
      </c>
    </row>
    <row r="9025" spans="1:7" ht="30" x14ac:dyDescent="0.15">
      <c r="A9025" s="53">
        <v>1837</v>
      </c>
      <c r="B9025" s="10" t="s">
        <v>1754</v>
      </c>
      <c r="C9025" s="53">
        <v>1.605</v>
      </c>
      <c r="D9025" s="53">
        <v>1.605</v>
      </c>
      <c r="E9025" s="57">
        <v>-1.1999999999999999E-3</v>
      </c>
      <c r="F9025" s="53">
        <v>1.607</v>
      </c>
      <c r="G9025" s="53">
        <v>1.607</v>
      </c>
    </row>
    <row r="9026" spans="1:7" x14ac:dyDescent="0.15">
      <c r="A9026" s="52">
        <v>1366</v>
      </c>
      <c r="B9026" s="11" t="s">
        <v>1755</v>
      </c>
      <c r="C9026" s="52">
        <v>0.79500000000000004</v>
      </c>
      <c r="D9026" s="52">
        <v>0.79500000000000004</v>
      </c>
      <c r="E9026" s="56">
        <v>-1.2999999999999999E-3</v>
      </c>
      <c r="F9026" s="52">
        <v>0.79600000000000004</v>
      </c>
      <c r="G9026" s="52">
        <v>0.79600000000000004</v>
      </c>
    </row>
    <row r="9027" spans="1:7" x14ac:dyDescent="0.15">
      <c r="A9027" s="53">
        <v>100037</v>
      </c>
      <c r="B9027" s="10" t="s">
        <v>5010</v>
      </c>
      <c r="C9027" s="53">
        <v>1.589</v>
      </c>
      <c r="D9027" s="53">
        <v>1.6539999999999999</v>
      </c>
      <c r="E9027" s="57">
        <v>-1.2999999999999999E-3</v>
      </c>
      <c r="F9027" s="53">
        <v>1.591</v>
      </c>
      <c r="G9027" s="53">
        <v>1.6559999999999999</v>
      </c>
    </row>
    <row r="9028" spans="1:7" x14ac:dyDescent="0.15">
      <c r="A9028" s="52">
        <v>160629</v>
      </c>
      <c r="B9028" s="11" t="s">
        <v>1756</v>
      </c>
      <c r="C9028" s="52">
        <v>0.79400000000000004</v>
      </c>
      <c r="D9028" s="52">
        <v>1.2549999999999999</v>
      </c>
      <c r="E9028" s="56">
        <v>-1.2999999999999999E-3</v>
      </c>
      <c r="F9028" s="52">
        <v>0.79500000000000004</v>
      </c>
      <c r="G9028" s="52">
        <v>1.2549999999999999</v>
      </c>
    </row>
    <row r="9029" spans="1:7" x14ac:dyDescent="0.15">
      <c r="A9029" s="53">
        <v>1275</v>
      </c>
      <c r="B9029" s="10" t="s">
        <v>1757</v>
      </c>
      <c r="C9029" s="53">
        <v>0.79300000000000004</v>
      </c>
      <c r="D9029" s="53">
        <v>0.79300000000000004</v>
      </c>
      <c r="E9029" s="57">
        <v>-1.2999999999999999E-3</v>
      </c>
      <c r="F9029" s="53">
        <v>0.79400000000000004</v>
      </c>
      <c r="G9029" s="53">
        <v>0.79400000000000004</v>
      </c>
    </row>
    <row r="9030" spans="1:7" x14ac:dyDescent="0.15">
      <c r="A9030" s="52">
        <v>580009</v>
      </c>
      <c r="B9030" s="11" t="s">
        <v>1758</v>
      </c>
      <c r="C9030" s="52">
        <v>1.0278</v>
      </c>
      <c r="D9030" s="52">
        <v>1.7907999999999999</v>
      </c>
      <c r="E9030" s="56">
        <v>-1.2999999999999999E-3</v>
      </c>
      <c r="F9030" s="52">
        <v>1.0290999999999999</v>
      </c>
      <c r="G9030" s="52">
        <v>1.7921</v>
      </c>
    </row>
    <row r="9031" spans="1:7" x14ac:dyDescent="0.15">
      <c r="A9031" s="53">
        <v>100051</v>
      </c>
      <c r="B9031" s="10" t="s">
        <v>1759</v>
      </c>
      <c r="C9031" s="53">
        <v>1.577</v>
      </c>
      <c r="D9031" s="53">
        <v>1.577</v>
      </c>
      <c r="E9031" s="57">
        <v>-1.2999999999999999E-3</v>
      </c>
      <c r="F9031" s="53">
        <v>1.579</v>
      </c>
      <c r="G9031" s="53">
        <v>1.579</v>
      </c>
    </row>
    <row r="9032" spans="1:7" x14ac:dyDescent="0.15">
      <c r="A9032" s="52">
        <v>460007</v>
      </c>
      <c r="B9032" s="11" t="s">
        <v>1760</v>
      </c>
      <c r="C9032" s="52">
        <v>1.5760000000000001</v>
      </c>
      <c r="D9032" s="52">
        <v>1.5760000000000001</v>
      </c>
      <c r="E9032" s="56">
        <v>-1.2999999999999999E-3</v>
      </c>
      <c r="F9032" s="52">
        <v>1.5780000000000001</v>
      </c>
      <c r="G9032" s="52">
        <v>1.5780000000000001</v>
      </c>
    </row>
    <row r="9033" spans="1:7" x14ac:dyDescent="0.15">
      <c r="A9033" s="53">
        <v>1565</v>
      </c>
      <c r="B9033" s="10" t="s">
        <v>1761</v>
      </c>
      <c r="C9033" s="53">
        <v>0.78700000000000003</v>
      </c>
      <c r="D9033" s="53">
        <v>0.78700000000000003</v>
      </c>
      <c r="E9033" s="57">
        <v>-1.2999999999999999E-3</v>
      </c>
      <c r="F9033" s="53">
        <v>0.78800000000000003</v>
      </c>
      <c r="G9033" s="53">
        <v>0.78800000000000003</v>
      </c>
    </row>
    <row r="9034" spans="1:7" x14ac:dyDescent="0.15">
      <c r="A9034" s="52">
        <v>1590</v>
      </c>
      <c r="B9034" s="11" t="s">
        <v>5011</v>
      </c>
      <c r="C9034" s="52">
        <v>0.78549999999999998</v>
      </c>
      <c r="D9034" s="52">
        <v>0.78549999999999998</v>
      </c>
      <c r="E9034" s="56">
        <v>-1.2999999999999999E-3</v>
      </c>
      <c r="F9034" s="52">
        <v>0.78649999999999998</v>
      </c>
      <c r="G9034" s="52">
        <v>0.78649999999999998</v>
      </c>
    </row>
    <row r="9035" spans="1:7" x14ac:dyDescent="0.15">
      <c r="A9035" s="53">
        <v>162718</v>
      </c>
      <c r="B9035" s="10" t="s">
        <v>1762</v>
      </c>
      <c r="C9035" s="53">
        <v>1.0178</v>
      </c>
      <c r="D9035" s="53">
        <v>1.0178</v>
      </c>
      <c r="E9035" s="57">
        <v>-1.2999999999999999E-3</v>
      </c>
      <c r="F9035" s="53">
        <v>1.0190999999999999</v>
      </c>
      <c r="G9035" s="53">
        <v>1.0190999999999999</v>
      </c>
    </row>
    <row r="9036" spans="1:7" x14ac:dyDescent="0.15">
      <c r="A9036" s="52">
        <v>1822</v>
      </c>
      <c r="B9036" s="11" t="s">
        <v>1763</v>
      </c>
      <c r="C9036" s="52">
        <v>0.78200000000000003</v>
      </c>
      <c r="D9036" s="52">
        <v>0.78200000000000003</v>
      </c>
      <c r="E9036" s="56">
        <v>-1.2999999999999999E-3</v>
      </c>
      <c r="F9036" s="52">
        <v>0.78300000000000003</v>
      </c>
      <c r="G9036" s="52">
        <v>0.78300000000000003</v>
      </c>
    </row>
    <row r="9037" spans="1:7" x14ac:dyDescent="0.15">
      <c r="A9037" s="53">
        <v>1591</v>
      </c>
      <c r="B9037" s="10" t="s">
        <v>5012</v>
      </c>
      <c r="C9037" s="53">
        <v>0.78</v>
      </c>
      <c r="D9037" s="53">
        <v>0.78</v>
      </c>
      <c r="E9037" s="57">
        <v>-1.2999999999999999E-3</v>
      </c>
      <c r="F9037" s="53">
        <v>0.78100000000000003</v>
      </c>
      <c r="G9037" s="53">
        <v>0.78100000000000003</v>
      </c>
    </row>
    <row r="9038" spans="1:7" x14ac:dyDescent="0.15">
      <c r="A9038" s="52">
        <v>460005</v>
      </c>
      <c r="B9038" s="11" t="s">
        <v>1764</v>
      </c>
      <c r="C9038" s="52">
        <v>2.5628000000000002</v>
      </c>
      <c r="D9038" s="52">
        <v>3.4157999999999999</v>
      </c>
      <c r="E9038" s="56">
        <v>-1.2999999999999999E-3</v>
      </c>
      <c r="F9038" s="52">
        <v>2.5661</v>
      </c>
      <c r="G9038" s="52">
        <v>3.4190999999999998</v>
      </c>
    </row>
    <row r="9039" spans="1:7" x14ac:dyDescent="0.15">
      <c r="A9039" s="53">
        <v>151001</v>
      </c>
      <c r="B9039" s="10" t="s">
        <v>1765</v>
      </c>
      <c r="C9039" s="53">
        <v>1.5513999999999999</v>
      </c>
      <c r="D9039" s="53">
        <v>4.6608000000000001</v>
      </c>
      <c r="E9039" s="57">
        <v>-1.2999999999999999E-3</v>
      </c>
      <c r="F9039" s="53">
        <v>1.5533999999999999</v>
      </c>
      <c r="G9039" s="53">
        <v>4.6635</v>
      </c>
    </row>
    <row r="9040" spans="1:7" x14ac:dyDescent="0.15">
      <c r="A9040" s="52">
        <v>2707</v>
      </c>
      <c r="B9040" s="11" t="s">
        <v>1766</v>
      </c>
      <c r="C9040" s="52">
        <v>1.0057</v>
      </c>
      <c r="D9040" s="52">
        <v>1.0057</v>
      </c>
      <c r="E9040" s="56">
        <v>-1.2999999999999999E-3</v>
      </c>
      <c r="F9040" s="52">
        <v>1.0069999999999999</v>
      </c>
      <c r="G9040" s="52">
        <v>1.0069999999999999</v>
      </c>
    </row>
    <row r="9041" spans="1:7" x14ac:dyDescent="0.15">
      <c r="A9041" s="53">
        <v>2966</v>
      </c>
      <c r="B9041" s="10" t="s">
        <v>5013</v>
      </c>
      <c r="C9041" s="53">
        <v>1.0051000000000001</v>
      </c>
      <c r="D9041" s="53">
        <v>1.0051000000000001</v>
      </c>
      <c r="E9041" s="57">
        <v>-1.2999999999999999E-3</v>
      </c>
      <c r="F9041" s="53">
        <v>1.0064</v>
      </c>
      <c r="G9041" s="53">
        <v>1.0064</v>
      </c>
    </row>
    <row r="9042" spans="1:7" ht="31" x14ac:dyDescent="0.15">
      <c r="A9042" s="52">
        <v>202027</v>
      </c>
      <c r="B9042" s="11" t="s">
        <v>5014</v>
      </c>
      <c r="C9042" s="52">
        <v>1.5449999999999999</v>
      </c>
      <c r="D9042" s="52">
        <v>1.92</v>
      </c>
      <c r="E9042" s="56">
        <v>-1.2999999999999999E-3</v>
      </c>
      <c r="F9042" s="52">
        <v>1.5469999999999999</v>
      </c>
      <c r="G9042" s="52">
        <v>1.9219999999999999</v>
      </c>
    </row>
    <row r="9043" spans="1:7" x14ac:dyDescent="0.15">
      <c r="A9043" s="53">
        <v>2527</v>
      </c>
      <c r="B9043" s="10" t="s">
        <v>1767</v>
      </c>
      <c r="C9043" s="53">
        <v>1.0037</v>
      </c>
      <c r="D9043" s="53">
        <v>1.0037</v>
      </c>
      <c r="E9043" s="57">
        <v>-1.2999999999999999E-3</v>
      </c>
      <c r="F9043" s="53">
        <v>1.0049999999999999</v>
      </c>
      <c r="G9043" s="53">
        <v>1.0049999999999999</v>
      </c>
    </row>
    <row r="9044" spans="1:7" ht="31" x14ac:dyDescent="0.15">
      <c r="A9044" s="52">
        <v>5207</v>
      </c>
      <c r="B9044" s="11" t="s">
        <v>5015</v>
      </c>
      <c r="C9044" s="52">
        <v>1.544</v>
      </c>
      <c r="D9044" s="52">
        <v>1.919</v>
      </c>
      <c r="E9044" s="56">
        <v>-1.2999999999999999E-3</v>
      </c>
      <c r="F9044" s="52">
        <v>1.546</v>
      </c>
      <c r="G9044" s="52">
        <v>1.921</v>
      </c>
    </row>
    <row r="9045" spans="1:7" x14ac:dyDescent="0.15">
      <c r="A9045" s="53">
        <v>5028</v>
      </c>
      <c r="B9045" s="10" t="s">
        <v>1768</v>
      </c>
      <c r="C9045" s="53">
        <v>1.0035000000000001</v>
      </c>
      <c r="D9045" s="53">
        <v>1.0035000000000001</v>
      </c>
      <c r="E9045" s="57">
        <v>-1.2999999999999999E-3</v>
      </c>
      <c r="F9045" s="53">
        <v>1.0047999999999999</v>
      </c>
      <c r="G9045" s="53">
        <v>1.0047999999999999</v>
      </c>
    </row>
    <row r="9046" spans="1:7" ht="31" x14ac:dyDescent="0.15">
      <c r="A9046" s="52">
        <v>519130</v>
      </c>
      <c r="B9046" s="11" t="s">
        <v>5016</v>
      </c>
      <c r="C9046" s="52">
        <v>1.5429999999999999</v>
      </c>
      <c r="D9046" s="52">
        <v>1.5429999999999999</v>
      </c>
      <c r="E9046" s="56">
        <v>-1.2999999999999999E-3</v>
      </c>
      <c r="F9046" s="52">
        <v>1.5449999999999999</v>
      </c>
      <c r="G9046" s="52">
        <v>1.5449999999999999</v>
      </c>
    </row>
    <row r="9047" spans="1:7" ht="31" x14ac:dyDescent="0.15">
      <c r="A9047" s="53">
        <v>1412</v>
      </c>
      <c r="B9047" s="10" t="s">
        <v>5017</v>
      </c>
      <c r="C9047" s="53">
        <v>1.1504000000000001</v>
      </c>
      <c r="D9047" s="53">
        <v>1.1504000000000001</v>
      </c>
      <c r="E9047" s="57">
        <v>-1.2999999999999999E-3</v>
      </c>
      <c r="F9047" s="53">
        <v>1.1518999999999999</v>
      </c>
      <c r="G9047" s="53">
        <v>1.1518999999999999</v>
      </c>
    </row>
    <row r="9048" spans="1:7" x14ac:dyDescent="0.15">
      <c r="A9048" s="52">
        <v>460009</v>
      </c>
      <c r="B9048" s="11" t="s">
        <v>1769</v>
      </c>
      <c r="C9048" s="52">
        <v>1.5329999999999999</v>
      </c>
      <c r="D9048" s="52">
        <v>2.0640000000000001</v>
      </c>
      <c r="E9048" s="56">
        <v>-1.2999999999999999E-3</v>
      </c>
      <c r="F9048" s="52">
        <v>1.5349999999999999</v>
      </c>
      <c r="G9048" s="52">
        <v>2.0659999999999998</v>
      </c>
    </row>
    <row r="9049" spans="1:7" x14ac:dyDescent="0.15">
      <c r="A9049" s="53">
        <v>161122</v>
      </c>
      <c r="B9049" s="10" t="s">
        <v>1770</v>
      </c>
      <c r="C9049" s="53">
        <v>1.0623</v>
      </c>
      <c r="D9049" s="53">
        <v>0</v>
      </c>
      <c r="E9049" s="57">
        <v>-1.2999999999999999E-3</v>
      </c>
      <c r="F9049" s="53">
        <v>1.0637000000000001</v>
      </c>
      <c r="G9049" s="53">
        <v>0</v>
      </c>
    </row>
    <row r="9050" spans="1:7" x14ac:dyDescent="0.15">
      <c r="A9050" s="52">
        <v>2577</v>
      </c>
      <c r="B9050" s="11" t="s">
        <v>1771</v>
      </c>
      <c r="C9050" s="52">
        <v>0.75600000000000001</v>
      </c>
      <c r="D9050" s="52">
        <v>0.75600000000000001</v>
      </c>
      <c r="E9050" s="56">
        <v>-1.2999999999999999E-3</v>
      </c>
      <c r="F9050" s="52">
        <v>0.75700000000000001</v>
      </c>
      <c r="G9050" s="52">
        <v>0.75700000000000001</v>
      </c>
    </row>
    <row r="9051" spans="1:7" x14ac:dyDescent="0.15">
      <c r="A9051" s="53">
        <v>660015</v>
      </c>
      <c r="B9051" s="10" t="s">
        <v>1772</v>
      </c>
      <c r="C9051" s="53">
        <v>3.1707999999999998</v>
      </c>
      <c r="D9051" s="53">
        <v>3.2707999999999999</v>
      </c>
      <c r="E9051" s="57">
        <v>-1.2999999999999999E-3</v>
      </c>
      <c r="F9051" s="53">
        <v>3.1749999999999998</v>
      </c>
      <c r="G9051" s="53">
        <v>3.2749999999999999</v>
      </c>
    </row>
    <row r="9052" spans="1:7" x14ac:dyDescent="0.15">
      <c r="A9052" s="52">
        <v>753</v>
      </c>
      <c r="B9052" s="11" t="s">
        <v>5018</v>
      </c>
      <c r="C9052" s="52">
        <v>1.0532999999999999</v>
      </c>
      <c r="D9052" s="52">
        <v>1.2333000000000001</v>
      </c>
      <c r="E9052" s="56">
        <v>-1.2999999999999999E-3</v>
      </c>
      <c r="F9052" s="52">
        <v>1.0547</v>
      </c>
      <c r="G9052" s="52">
        <v>1.2346999999999999</v>
      </c>
    </row>
    <row r="9053" spans="1:7" x14ac:dyDescent="0.15">
      <c r="A9053" s="53">
        <v>217016</v>
      </c>
      <c r="B9053" s="10" t="s">
        <v>5019</v>
      </c>
      <c r="C9053" s="53">
        <v>1.5029999999999999</v>
      </c>
      <c r="D9053" s="53">
        <v>1.5029999999999999</v>
      </c>
      <c r="E9053" s="57">
        <v>-1.2999999999999999E-3</v>
      </c>
      <c r="F9053" s="53">
        <v>1.5049999999999999</v>
      </c>
      <c r="G9053" s="53">
        <v>1.5049999999999999</v>
      </c>
    </row>
    <row r="9054" spans="1:7" x14ac:dyDescent="0.15">
      <c r="A9054" s="52">
        <v>754</v>
      </c>
      <c r="B9054" s="11" t="s">
        <v>5020</v>
      </c>
      <c r="C9054" s="52">
        <v>1.0505</v>
      </c>
      <c r="D9054" s="52">
        <v>1.2304999999999999</v>
      </c>
      <c r="E9054" s="56">
        <v>-1.2999999999999999E-3</v>
      </c>
      <c r="F9054" s="52">
        <v>1.0519000000000001</v>
      </c>
      <c r="G9054" s="52">
        <v>1.2319</v>
      </c>
    </row>
    <row r="9055" spans="1:7" x14ac:dyDescent="0.15">
      <c r="A9055" s="53">
        <v>1064</v>
      </c>
      <c r="B9055" s="10" t="s">
        <v>5021</v>
      </c>
      <c r="C9055" s="53">
        <v>0.749</v>
      </c>
      <c r="D9055" s="53">
        <v>0.749</v>
      </c>
      <c r="E9055" s="57">
        <v>-1.2999999999999999E-3</v>
      </c>
      <c r="F9055" s="53">
        <v>0.75</v>
      </c>
      <c r="G9055" s="53">
        <v>0.75</v>
      </c>
    </row>
    <row r="9056" spans="1:7" x14ac:dyDescent="0.15">
      <c r="A9056" s="52">
        <v>4364</v>
      </c>
      <c r="B9056" s="11" t="s">
        <v>5022</v>
      </c>
      <c r="C9056" s="52">
        <v>1.1223000000000001</v>
      </c>
      <c r="D9056" s="52">
        <v>1.1288</v>
      </c>
      <c r="E9056" s="56">
        <v>-1.2999999999999999E-3</v>
      </c>
      <c r="F9056" s="52">
        <v>1.1237999999999999</v>
      </c>
      <c r="G9056" s="52">
        <v>1.1303000000000001</v>
      </c>
    </row>
    <row r="9057" spans="1:7" x14ac:dyDescent="0.15">
      <c r="A9057" s="53">
        <v>2984</v>
      </c>
      <c r="B9057" s="10" t="s">
        <v>5023</v>
      </c>
      <c r="C9057" s="53">
        <v>0.74560000000000004</v>
      </c>
      <c r="D9057" s="53">
        <v>0.74560000000000004</v>
      </c>
      <c r="E9057" s="57">
        <v>-1.2999999999999999E-3</v>
      </c>
      <c r="F9057" s="53">
        <v>0.74660000000000004</v>
      </c>
      <c r="G9057" s="53">
        <v>0.74660000000000004</v>
      </c>
    </row>
    <row r="9058" spans="1:7" x14ac:dyDescent="0.15">
      <c r="A9058" s="52">
        <v>3218</v>
      </c>
      <c r="B9058" s="11" t="s">
        <v>5024</v>
      </c>
      <c r="C9058" s="52">
        <v>1.0426</v>
      </c>
      <c r="D9058" s="52">
        <v>1.0426</v>
      </c>
      <c r="E9058" s="56">
        <v>-1.2999999999999999E-3</v>
      </c>
      <c r="F9058" s="52">
        <v>1.044</v>
      </c>
      <c r="G9058" s="52">
        <v>1.044</v>
      </c>
    </row>
    <row r="9059" spans="1:7" ht="30" x14ac:dyDescent="0.15">
      <c r="A9059" s="53">
        <v>4616</v>
      </c>
      <c r="B9059" s="10" t="s">
        <v>1773</v>
      </c>
      <c r="C9059" s="53">
        <v>1.0378000000000001</v>
      </c>
      <c r="D9059" s="53">
        <v>1.0378000000000001</v>
      </c>
      <c r="E9059" s="57">
        <v>-1.2999999999999999E-3</v>
      </c>
      <c r="F9059" s="53">
        <v>1.0391999999999999</v>
      </c>
      <c r="G9059" s="53">
        <v>1.0391999999999999</v>
      </c>
    </row>
    <row r="9060" spans="1:7" x14ac:dyDescent="0.15">
      <c r="A9060" s="52">
        <v>1218</v>
      </c>
      <c r="B9060" s="11" t="s">
        <v>1774</v>
      </c>
      <c r="C9060" s="52">
        <v>0.74</v>
      </c>
      <c r="D9060" s="52">
        <v>0.74</v>
      </c>
      <c r="E9060" s="56">
        <v>-1.2999999999999999E-3</v>
      </c>
      <c r="F9060" s="52">
        <v>0.74099999999999999</v>
      </c>
      <c r="G9060" s="52">
        <v>0.74099999999999999</v>
      </c>
    </row>
    <row r="9061" spans="1:7" x14ac:dyDescent="0.15">
      <c r="A9061" s="53">
        <v>1825</v>
      </c>
      <c r="B9061" s="10" t="s">
        <v>5025</v>
      </c>
      <c r="C9061" s="53">
        <v>1.0316000000000001</v>
      </c>
      <c r="D9061" s="53">
        <v>1.0316000000000001</v>
      </c>
      <c r="E9061" s="57">
        <v>-1.4E-3</v>
      </c>
      <c r="F9061" s="53">
        <v>1.0329999999999999</v>
      </c>
      <c r="G9061" s="53">
        <v>1.0329999999999999</v>
      </c>
    </row>
    <row r="9062" spans="1:7" x14ac:dyDescent="0.15">
      <c r="A9062" s="52">
        <v>2914</v>
      </c>
      <c r="B9062" s="11" t="s">
        <v>1775</v>
      </c>
      <c r="C9062" s="52">
        <v>1.1027</v>
      </c>
      <c r="D9062" s="52">
        <v>1.1027</v>
      </c>
      <c r="E9062" s="56">
        <v>-1.4E-3</v>
      </c>
      <c r="F9062" s="52">
        <v>1.1042000000000001</v>
      </c>
      <c r="G9062" s="52">
        <v>1.1042000000000001</v>
      </c>
    </row>
    <row r="9063" spans="1:7" x14ac:dyDescent="0.15">
      <c r="A9063" s="53">
        <v>1910</v>
      </c>
      <c r="B9063" s="10" t="s">
        <v>1776</v>
      </c>
      <c r="C9063" s="53">
        <v>1.1742999999999999</v>
      </c>
      <c r="D9063" s="53">
        <v>1.2978000000000001</v>
      </c>
      <c r="E9063" s="57">
        <v>-1.4E-3</v>
      </c>
      <c r="F9063" s="53">
        <v>1.1758999999999999</v>
      </c>
      <c r="G9063" s="53">
        <v>1.2994000000000001</v>
      </c>
    </row>
    <row r="9064" spans="1:7" x14ac:dyDescent="0.15">
      <c r="A9064" s="52">
        <v>1569</v>
      </c>
      <c r="B9064" s="11" t="s">
        <v>1777</v>
      </c>
      <c r="C9064" s="52">
        <v>0.73299999999999998</v>
      </c>
      <c r="D9064" s="52">
        <v>0.73299999999999998</v>
      </c>
      <c r="E9064" s="56">
        <v>-1.4E-3</v>
      </c>
      <c r="F9064" s="52">
        <v>0.73399999999999999</v>
      </c>
      <c r="G9064" s="52">
        <v>0.73399999999999999</v>
      </c>
    </row>
    <row r="9065" spans="1:7" x14ac:dyDescent="0.15">
      <c r="A9065" s="53">
        <v>3335</v>
      </c>
      <c r="B9065" s="10" t="s">
        <v>5026</v>
      </c>
      <c r="C9065" s="53">
        <v>0.95230000000000004</v>
      </c>
      <c r="D9065" s="53">
        <v>0.95230000000000004</v>
      </c>
      <c r="E9065" s="57">
        <v>-1.4E-3</v>
      </c>
      <c r="F9065" s="53">
        <v>0.9536</v>
      </c>
      <c r="G9065" s="53">
        <v>0.9536</v>
      </c>
    </row>
    <row r="9066" spans="1:7" x14ac:dyDescent="0.15">
      <c r="A9066" s="52">
        <v>199</v>
      </c>
      <c r="B9066" s="11" t="s">
        <v>1778</v>
      </c>
      <c r="C9066" s="52">
        <v>1.4630000000000001</v>
      </c>
      <c r="D9066" s="52">
        <v>1.7310000000000001</v>
      </c>
      <c r="E9066" s="56">
        <v>-1.4E-3</v>
      </c>
      <c r="F9066" s="52">
        <v>1.4650000000000001</v>
      </c>
      <c r="G9066" s="52">
        <v>1.734</v>
      </c>
    </row>
    <row r="9067" spans="1:7" x14ac:dyDescent="0.15">
      <c r="A9067" s="53">
        <v>50011</v>
      </c>
      <c r="B9067" s="10" t="s">
        <v>5027</v>
      </c>
      <c r="C9067" s="53">
        <v>2.1880000000000002</v>
      </c>
      <c r="D9067" s="53">
        <v>2.3029999999999999</v>
      </c>
      <c r="E9067" s="57">
        <v>-1.4E-3</v>
      </c>
      <c r="F9067" s="53">
        <v>2.1909999999999998</v>
      </c>
      <c r="G9067" s="53">
        <v>2.306</v>
      </c>
    </row>
    <row r="9068" spans="1:7" x14ac:dyDescent="0.15">
      <c r="A9068" s="52">
        <v>202101</v>
      </c>
      <c r="B9068" s="11" t="s">
        <v>1779</v>
      </c>
      <c r="C9068" s="52">
        <v>2.0278</v>
      </c>
      <c r="D9068" s="52">
        <v>3.4278</v>
      </c>
      <c r="E9068" s="56">
        <v>-1.4E-3</v>
      </c>
      <c r="F9068" s="52">
        <v>2.0306000000000002</v>
      </c>
      <c r="G9068" s="52">
        <v>3.4306000000000001</v>
      </c>
    </row>
    <row r="9069" spans="1:7" x14ac:dyDescent="0.15">
      <c r="A9069" s="53">
        <v>1102</v>
      </c>
      <c r="B9069" s="10" t="s">
        <v>1780</v>
      </c>
      <c r="C9069" s="53">
        <v>1.448</v>
      </c>
      <c r="D9069" s="53">
        <v>1.448</v>
      </c>
      <c r="E9069" s="57">
        <v>-1.4E-3</v>
      </c>
      <c r="F9069" s="53">
        <v>1.45</v>
      </c>
      <c r="G9069" s="53">
        <v>1.45</v>
      </c>
    </row>
    <row r="9070" spans="1:7" x14ac:dyDescent="0.15">
      <c r="A9070" s="52">
        <v>893</v>
      </c>
      <c r="B9070" s="11" t="s">
        <v>1781</v>
      </c>
      <c r="C9070" s="52">
        <v>0.72299999999999998</v>
      </c>
      <c r="D9070" s="52">
        <v>0.72299999999999998</v>
      </c>
      <c r="E9070" s="56">
        <v>-1.4E-3</v>
      </c>
      <c r="F9070" s="52">
        <v>0.72399999999999998</v>
      </c>
      <c r="G9070" s="52">
        <v>0.72399999999999998</v>
      </c>
    </row>
    <row r="9071" spans="1:7" ht="31" x14ac:dyDescent="0.15">
      <c r="A9071" s="53">
        <v>501017</v>
      </c>
      <c r="B9071" s="10" t="s">
        <v>5028</v>
      </c>
      <c r="C9071" s="53">
        <v>0.93679999999999997</v>
      </c>
      <c r="D9071" s="53">
        <v>0.93679999999999997</v>
      </c>
      <c r="E9071" s="57">
        <v>-1.4E-3</v>
      </c>
      <c r="F9071" s="53">
        <v>0.93810000000000004</v>
      </c>
      <c r="G9071" s="53">
        <v>0.93810000000000004</v>
      </c>
    </row>
    <row r="9072" spans="1:7" x14ac:dyDescent="0.15">
      <c r="A9072" s="52">
        <v>5039</v>
      </c>
      <c r="B9072" s="11" t="s">
        <v>5029</v>
      </c>
      <c r="C9072" s="52">
        <v>1.0798000000000001</v>
      </c>
      <c r="D9072" s="52">
        <v>1.0798000000000001</v>
      </c>
      <c r="E9072" s="56">
        <v>-1.4E-3</v>
      </c>
      <c r="F9072" s="52">
        <v>1.0812999999999999</v>
      </c>
      <c r="G9072" s="52">
        <v>1.0812999999999999</v>
      </c>
    </row>
    <row r="9073" spans="1:7" x14ac:dyDescent="0.15">
      <c r="A9073" s="53">
        <v>50111</v>
      </c>
      <c r="B9073" s="10" t="s">
        <v>5030</v>
      </c>
      <c r="C9073" s="53">
        <v>2.149</v>
      </c>
      <c r="D9073" s="53">
        <v>2.246</v>
      </c>
      <c r="E9073" s="57">
        <v>-1.4E-3</v>
      </c>
      <c r="F9073" s="53">
        <v>2.1520000000000001</v>
      </c>
      <c r="G9073" s="53">
        <v>2.2490000000000001</v>
      </c>
    </row>
    <row r="9074" spans="1:7" x14ac:dyDescent="0.15">
      <c r="A9074" s="52">
        <v>4287</v>
      </c>
      <c r="B9074" s="11" t="s">
        <v>1782</v>
      </c>
      <c r="C9074" s="52">
        <v>1.145</v>
      </c>
      <c r="D9074" s="52">
        <v>1.145</v>
      </c>
      <c r="E9074" s="56">
        <v>-1.4E-3</v>
      </c>
      <c r="F9074" s="52">
        <v>1.1466000000000001</v>
      </c>
      <c r="G9074" s="52">
        <v>1.1466000000000001</v>
      </c>
    </row>
    <row r="9075" spans="1:7" x14ac:dyDescent="0.15">
      <c r="A9075" s="53">
        <v>161233</v>
      </c>
      <c r="B9075" s="10" t="s">
        <v>1783</v>
      </c>
      <c r="C9075" s="53">
        <v>0.99660000000000004</v>
      </c>
      <c r="D9075" s="53">
        <v>0.99660000000000004</v>
      </c>
      <c r="E9075" s="57">
        <v>-1.4E-3</v>
      </c>
      <c r="F9075" s="53">
        <v>0.998</v>
      </c>
      <c r="G9075" s="53">
        <v>0.998</v>
      </c>
    </row>
    <row r="9076" spans="1:7" x14ac:dyDescent="0.15">
      <c r="A9076" s="52">
        <v>1305</v>
      </c>
      <c r="B9076" s="11" t="s">
        <v>1784</v>
      </c>
      <c r="C9076" s="52">
        <v>0.71099999999999997</v>
      </c>
      <c r="D9076" s="52">
        <v>0.71099999999999997</v>
      </c>
      <c r="E9076" s="56">
        <v>-1.4E-3</v>
      </c>
      <c r="F9076" s="52">
        <v>0.71199999999999997</v>
      </c>
      <c r="G9076" s="52">
        <v>0.71199999999999997</v>
      </c>
    </row>
    <row r="9077" spans="1:7" x14ac:dyDescent="0.15">
      <c r="A9077" s="53">
        <v>590003</v>
      </c>
      <c r="B9077" s="10" t="s">
        <v>1785</v>
      </c>
      <c r="C9077" s="53">
        <v>1.4179999999999999</v>
      </c>
      <c r="D9077" s="53">
        <v>1.5980000000000001</v>
      </c>
      <c r="E9077" s="57">
        <v>-1.4E-3</v>
      </c>
      <c r="F9077" s="53">
        <v>1.42</v>
      </c>
      <c r="G9077" s="53">
        <v>1.6</v>
      </c>
    </row>
    <row r="9078" spans="1:7" x14ac:dyDescent="0.15">
      <c r="A9078" s="52">
        <v>163818</v>
      </c>
      <c r="B9078" s="11" t="s">
        <v>1786</v>
      </c>
      <c r="C9078" s="52">
        <v>1.413</v>
      </c>
      <c r="D9078" s="52">
        <v>1.413</v>
      </c>
      <c r="E9078" s="56">
        <v>-1.4E-3</v>
      </c>
      <c r="F9078" s="52">
        <v>1.415</v>
      </c>
      <c r="G9078" s="52">
        <v>1.415</v>
      </c>
    </row>
    <row r="9079" spans="1:7" x14ac:dyDescent="0.15">
      <c r="A9079" s="53">
        <v>164811</v>
      </c>
      <c r="B9079" s="10" t="s">
        <v>5031</v>
      </c>
      <c r="C9079" s="53">
        <v>1.4835</v>
      </c>
      <c r="D9079" s="53">
        <v>1.6232</v>
      </c>
      <c r="E9079" s="57">
        <v>-1.4E-3</v>
      </c>
      <c r="F9079" s="53">
        <v>1.4856</v>
      </c>
      <c r="G9079" s="53">
        <v>1.6253</v>
      </c>
    </row>
    <row r="9080" spans="1:7" x14ac:dyDescent="0.15">
      <c r="A9080" s="52">
        <v>4363</v>
      </c>
      <c r="B9080" s="11" t="s">
        <v>5032</v>
      </c>
      <c r="C9080" s="52">
        <v>1.1994</v>
      </c>
      <c r="D9080" s="52">
        <v>1.2218</v>
      </c>
      <c r="E9080" s="56">
        <v>-1.4E-3</v>
      </c>
      <c r="F9080" s="52">
        <v>1.2011000000000001</v>
      </c>
      <c r="G9080" s="52">
        <v>1.2235</v>
      </c>
    </row>
    <row r="9081" spans="1:7" x14ac:dyDescent="0.15">
      <c r="A9081" s="53">
        <v>940</v>
      </c>
      <c r="B9081" s="10" t="s">
        <v>1787</v>
      </c>
      <c r="C9081" s="53">
        <v>1.4059999999999999</v>
      </c>
      <c r="D9081" s="53">
        <v>1.4059999999999999</v>
      </c>
      <c r="E9081" s="57">
        <v>-1.4E-3</v>
      </c>
      <c r="F9081" s="53">
        <v>1.4079999999999999</v>
      </c>
      <c r="G9081" s="53">
        <v>1.4079999999999999</v>
      </c>
    </row>
    <row r="9082" spans="1:7" x14ac:dyDescent="0.15">
      <c r="A9082" s="52">
        <v>2648</v>
      </c>
      <c r="B9082" s="11" t="s">
        <v>1788</v>
      </c>
      <c r="C9082" s="52">
        <v>1.0521</v>
      </c>
      <c r="D9082" s="52">
        <v>1.0521</v>
      </c>
      <c r="E9082" s="56">
        <v>-1.4E-3</v>
      </c>
      <c r="F9082" s="52">
        <v>1.0536000000000001</v>
      </c>
      <c r="G9082" s="52">
        <v>1.0536000000000001</v>
      </c>
    </row>
    <row r="9083" spans="1:7" x14ac:dyDescent="0.15">
      <c r="A9083" s="53">
        <v>3219</v>
      </c>
      <c r="B9083" s="10" t="s">
        <v>5033</v>
      </c>
      <c r="C9083" s="53">
        <v>1.0509999999999999</v>
      </c>
      <c r="D9083" s="53">
        <v>1.0509999999999999</v>
      </c>
      <c r="E9083" s="57">
        <v>-1.4E-3</v>
      </c>
      <c r="F9083" s="53">
        <v>1.0525</v>
      </c>
      <c r="G9083" s="53">
        <v>1.0525</v>
      </c>
    </row>
    <row r="9084" spans="1:7" x14ac:dyDescent="0.15">
      <c r="A9084" s="52">
        <v>3550</v>
      </c>
      <c r="B9084" s="11" t="s">
        <v>5034</v>
      </c>
      <c r="C9084" s="52">
        <v>1.3281000000000001</v>
      </c>
      <c r="D9084" s="52">
        <v>1.3281000000000001</v>
      </c>
      <c r="E9084" s="56">
        <v>-1.4E-3</v>
      </c>
      <c r="F9084" s="52">
        <v>1.33</v>
      </c>
      <c r="G9084" s="52">
        <v>1.33</v>
      </c>
    </row>
    <row r="9085" spans="1:7" x14ac:dyDescent="0.15">
      <c r="A9085" s="53">
        <v>2605</v>
      </c>
      <c r="B9085" s="10" t="s">
        <v>1789</v>
      </c>
      <c r="C9085" s="53">
        <v>1.395</v>
      </c>
      <c r="D9085" s="53">
        <v>1.395</v>
      </c>
      <c r="E9085" s="57">
        <v>-1.4E-3</v>
      </c>
      <c r="F9085" s="53">
        <v>1.397</v>
      </c>
      <c r="G9085" s="53">
        <v>1.397</v>
      </c>
    </row>
    <row r="9086" spans="1:7" x14ac:dyDescent="0.15">
      <c r="A9086" s="52">
        <v>630016</v>
      </c>
      <c r="B9086" s="11" t="s">
        <v>1790</v>
      </c>
      <c r="C9086" s="52">
        <v>2.0910000000000002</v>
      </c>
      <c r="D9086" s="52">
        <v>2.4510000000000001</v>
      </c>
      <c r="E9086" s="56">
        <v>-1.4E-3</v>
      </c>
      <c r="F9086" s="52">
        <v>2.0939999999999999</v>
      </c>
      <c r="G9086" s="52">
        <v>2.4540000000000002</v>
      </c>
    </row>
    <row r="9087" spans="1:7" x14ac:dyDescent="0.15">
      <c r="A9087" s="53">
        <v>1017</v>
      </c>
      <c r="B9087" s="10" t="s">
        <v>5035</v>
      </c>
      <c r="C9087" s="53">
        <v>1.3218000000000001</v>
      </c>
      <c r="D9087" s="53">
        <v>1.5518000000000001</v>
      </c>
      <c r="E9087" s="57">
        <v>-1.4E-3</v>
      </c>
      <c r="F9087" s="53">
        <v>1.3237000000000001</v>
      </c>
      <c r="G9087" s="53">
        <v>1.5537000000000001</v>
      </c>
    </row>
    <row r="9088" spans="1:7" x14ac:dyDescent="0.15">
      <c r="A9088" s="52">
        <v>3145</v>
      </c>
      <c r="B9088" s="11" t="s">
        <v>1791</v>
      </c>
      <c r="C9088" s="52">
        <v>0.90369999999999995</v>
      </c>
      <c r="D9088" s="52">
        <v>0.90369999999999995</v>
      </c>
      <c r="E9088" s="56">
        <v>-1.4E-3</v>
      </c>
      <c r="F9088" s="52">
        <v>0.90500000000000003</v>
      </c>
      <c r="G9088" s="52">
        <v>0.90500000000000003</v>
      </c>
    </row>
    <row r="9089" spans="1:7" x14ac:dyDescent="0.15">
      <c r="A9089" s="53">
        <v>4316</v>
      </c>
      <c r="B9089" s="10" t="s">
        <v>5036</v>
      </c>
      <c r="C9089" s="53">
        <v>1.0411999999999999</v>
      </c>
      <c r="D9089" s="53">
        <v>1.0411999999999999</v>
      </c>
      <c r="E9089" s="57">
        <v>-1.4E-3</v>
      </c>
      <c r="F9089" s="53">
        <v>1.0427</v>
      </c>
      <c r="G9089" s="53">
        <v>1.0427</v>
      </c>
    </row>
    <row r="9090" spans="1:7" x14ac:dyDescent="0.15">
      <c r="A9090" s="52">
        <v>314</v>
      </c>
      <c r="B9090" s="11" t="s">
        <v>5037</v>
      </c>
      <c r="C9090" s="52">
        <v>1.383</v>
      </c>
      <c r="D9090" s="52">
        <v>1.53</v>
      </c>
      <c r="E9090" s="56">
        <v>-1.4E-3</v>
      </c>
      <c r="F9090" s="52">
        <v>1.385</v>
      </c>
      <c r="G9090" s="52">
        <v>1.532</v>
      </c>
    </row>
    <row r="9091" spans="1:7" x14ac:dyDescent="0.15">
      <c r="A9091" s="53">
        <v>90004</v>
      </c>
      <c r="B9091" s="10" t="s">
        <v>1792</v>
      </c>
      <c r="C9091" s="53">
        <v>1.1045</v>
      </c>
      <c r="D9091" s="53">
        <v>3.5255000000000001</v>
      </c>
      <c r="E9091" s="57">
        <v>-1.4E-3</v>
      </c>
      <c r="F9091" s="53">
        <v>1.1061000000000001</v>
      </c>
      <c r="G9091" s="53">
        <v>3.5270999999999999</v>
      </c>
    </row>
    <row r="9092" spans="1:7" x14ac:dyDescent="0.15">
      <c r="A9092" s="52">
        <v>160722</v>
      </c>
      <c r="B9092" s="11" t="s">
        <v>1793</v>
      </c>
      <c r="C9092" s="52">
        <v>1.0354000000000001</v>
      </c>
      <c r="D9092" s="52">
        <v>1.0598000000000001</v>
      </c>
      <c r="E9092" s="56">
        <v>-1.4E-3</v>
      </c>
      <c r="F9092" s="52">
        <v>1.0368999999999999</v>
      </c>
      <c r="G9092" s="52">
        <v>1.0612999999999999</v>
      </c>
    </row>
    <row r="9093" spans="1:7" ht="31" x14ac:dyDescent="0.15">
      <c r="A9093" s="53">
        <v>2063</v>
      </c>
      <c r="B9093" s="10" t="s">
        <v>5038</v>
      </c>
      <c r="C9093" s="53">
        <v>2.0579999999999998</v>
      </c>
      <c r="D9093" s="53">
        <v>2.0579999999999998</v>
      </c>
      <c r="E9093" s="57">
        <v>-1.5E-3</v>
      </c>
      <c r="F9093" s="53">
        <v>2.0609999999999999</v>
      </c>
      <c r="G9093" s="53">
        <v>2.0609999999999999</v>
      </c>
    </row>
    <row r="9094" spans="1:7" x14ac:dyDescent="0.15">
      <c r="A9094" s="52">
        <v>20019</v>
      </c>
      <c r="B9094" s="11" t="s">
        <v>5039</v>
      </c>
      <c r="C9094" s="52">
        <v>1.371</v>
      </c>
      <c r="D9094" s="52">
        <v>1.637</v>
      </c>
      <c r="E9094" s="56">
        <v>-1.5E-3</v>
      </c>
      <c r="F9094" s="52">
        <v>1.373</v>
      </c>
      <c r="G9094" s="52">
        <v>1.639</v>
      </c>
    </row>
    <row r="9095" spans="1:7" x14ac:dyDescent="0.15">
      <c r="A9095" s="53">
        <v>3334</v>
      </c>
      <c r="B9095" s="10" t="s">
        <v>5040</v>
      </c>
      <c r="C9095" s="53">
        <v>0.95709999999999995</v>
      </c>
      <c r="D9095" s="53">
        <v>0.95709999999999995</v>
      </c>
      <c r="E9095" s="57">
        <v>-1.5E-3</v>
      </c>
      <c r="F9095" s="53">
        <v>0.95850000000000002</v>
      </c>
      <c r="G9095" s="53">
        <v>0.95850000000000002</v>
      </c>
    </row>
    <row r="9096" spans="1:7" x14ac:dyDescent="0.15">
      <c r="A9096" s="52">
        <v>213917</v>
      </c>
      <c r="B9096" s="11" t="s">
        <v>5041</v>
      </c>
      <c r="C9096" s="52">
        <v>1.0935999999999999</v>
      </c>
      <c r="D9096" s="52">
        <v>1.6756</v>
      </c>
      <c r="E9096" s="56">
        <v>-1.5E-3</v>
      </c>
      <c r="F9096" s="52">
        <v>1.0952</v>
      </c>
      <c r="G9096" s="52">
        <v>1.6772</v>
      </c>
    </row>
    <row r="9097" spans="1:7" x14ac:dyDescent="0.15">
      <c r="A9097" s="53">
        <v>2017</v>
      </c>
      <c r="B9097" s="10" t="s">
        <v>5042</v>
      </c>
      <c r="C9097" s="53">
        <v>1.3660000000000001</v>
      </c>
      <c r="D9097" s="53">
        <v>1.51</v>
      </c>
      <c r="E9097" s="57">
        <v>-1.5E-3</v>
      </c>
      <c r="F9097" s="53">
        <v>1.3680000000000001</v>
      </c>
      <c r="G9097" s="53">
        <v>1.512</v>
      </c>
    </row>
    <row r="9098" spans="1:7" ht="31" x14ac:dyDescent="0.15">
      <c r="A9098" s="52">
        <v>4532</v>
      </c>
      <c r="B9098" s="11" t="s">
        <v>5043</v>
      </c>
      <c r="C9098" s="52">
        <v>1.0234000000000001</v>
      </c>
      <c r="D9098" s="52">
        <v>1.0234000000000001</v>
      </c>
      <c r="E9098" s="56">
        <v>-1.5E-3</v>
      </c>
      <c r="F9098" s="52">
        <v>1.0248999999999999</v>
      </c>
      <c r="G9098" s="52">
        <v>1.0248999999999999</v>
      </c>
    </row>
    <row r="9099" spans="1:7" x14ac:dyDescent="0.15">
      <c r="A9099" s="53">
        <v>159901</v>
      </c>
      <c r="B9099" s="10" t="s">
        <v>5044</v>
      </c>
      <c r="C9099" s="53">
        <v>5.2487000000000004</v>
      </c>
      <c r="D9099" s="53">
        <v>5.0975000000000001</v>
      </c>
      <c r="E9099" s="57">
        <v>-1.5E-3</v>
      </c>
      <c r="F9099" s="53">
        <v>5.2564000000000002</v>
      </c>
      <c r="G9099" s="53">
        <v>5.1048</v>
      </c>
    </row>
    <row r="9100" spans="1:7" x14ac:dyDescent="0.15">
      <c r="A9100" s="52">
        <v>960028</v>
      </c>
      <c r="B9100" s="11" t="s">
        <v>5045</v>
      </c>
      <c r="C9100" s="52">
        <v>1.9077</v>
      </c>
      <c r="D9100" s="52">
        <v>1.9077</v>
      </c>
      <c r="E9100" s="56">
        <v>-1.5E-3</v>
      </c>
      <c r="F9100" s="52">
        <v>1.9105000000000001</v>
      </c>
      <c r="G9100" s="52">
        <v>1.9105000000000001</v>
      </c>
    </row>
    <row r="9101" spans="1:7" ht="31" x14ac:dyDescent="0.15">
      <c r="A9101" s="53">
        <v>4533</v>
      </c>
      <c r="B9101" s="10" t="s">
        <v>5046</v>
      </c>
      <c r="C9101" s="53">
        <v>1.0217000000000001</v>
      </c>
      <c r="D9101" s="53">
        <v>1.0217000000000001</v>
      </c>
      <c r="E9101" s="57">
        <v>-1.5E-3</v>
      </c>
      <c r="F9101" s="53">
        <v>1.0232000000000001</v>
      </c>
      <c r="G9101" s="53">
        <v>1.0232000000000001</v>
      </c>
    </row>
    <row r="9102" spans="1:7" x14ac:dyDescent="0.15">
      <c r="A9102" s="52">
        <v>3378</v>
      </c>
      <c r="B9102" s="11" t="s">
        <v>1794</v>
      </c>
      <c r="C9102" s="52">
        <v>1.1560999999999999</v>
      </c>
      <c r="D9102" s="52">
        <v>1.1971000000000001</v>
      </c>
      <c r="E9102" s="56">
        <v>-1.5E-3</v>
      </c>
      <c r="F9102" s="52">
        <v>1.1577999999999999</v>
      </c>
      <c r="G9102" s="52">
        <v>1.1988000000000001</v>
      </c>
    </row>
    <row r="9103" spans="1:7" x14ac:dyDescent="0.15">
      <c r="A9103" s="53">
        <v>3351</v>
      </c>
      <c r="B9103" s="10" t="s">
        <v>5047</v>
      </c>
      <c r="C9103" s="53">
        <v>1.0190999999999999</v>
      </c>
      <c r="D9103" s="53">
        <v>1.0190999999999999</v>
      </c>
      <c r="E9103" s="57">
        <v>-1.5E-3</v>
      </c>
      <c r="F9103" s="53">
        <v>1.0206</v>
      </c>
      <c r="G9103" s="53">
        <v>1.0206</v>
      </c>
    </row>
    <row r="9104" spans="1:7" x14ac:dyDescent="0.15">
      <c r="A9104" s="52">
        <v>530003</v>
      </c>
      <c r="B9104" s="11" t="s">
        <v>5048</v>
      </c>
      <c r="C9104" s="52">
        <v>1.9019999999999999</v>
      </c>
      <c r="D9104" s="52">
        <v>3.3519999999999999</v>
      </c>
      <c r="E9104" s="56">
        <v>-1.5E-3</v>
      </c>
      <c r="F9104" s="52">
        <v>1.9048</v>
      </c>
      <c r="G9104" s="52">
        <v>3.3548</v>
      </c>
    </row>
    <row r="9105" spans="1:7" x14ac:dyDescent="0.15">
      <c r="A9105" s="53">
        <v>213007</v>
      </c>
      <c r="B9105" s="10" t="s">
        <v>5049</v>
      </c>
      <c r="C9105" s="53">
        <v>1.1493</v>
      </c>
      <c r="D9105" s="53">
        <v>1.7313000000000001</v>
      </c>
      <c r="E9105" s="57">
        <v>-1.5E-3</v>
      </c>
      <c r="F9105" s="53">
        <v>1.151</v>
      </c>
      <c r="G9105" s="53">
        <v>1.7330000000000001</v>
      </c>
    </row>
    <row r="9106" spans="1:7" x14ac:dyDescent="0.15">
      <c r="A9106" s="52">
        <v>3352</v>
      </c>
      <c r="B9106" s="11" t="s">
        <v>5050</v>
      </c>
      <c r="C9106" s="52">
        <v>1.0127999999999999</v>
      </c>
      <c r="D9106" s="52">
        <v>1.0127999999999999</v>
      </c>
      <c r="E9106" s="56">
        <v>-1.5E-3</v>
      </c>
      <c r="F9106" s="52">
        <v>1.0143</v>
      </c>
      <c r="G9106" s="52">
        <v>1.0143</v>
      </c>
    </row>
    <row r="9107" spans="1:7" x14ac:dyDescent="0.15">
      <c r="A9107" s="53">
        <v>5040</v>
      </c>
      <c r="B9107" s="10" t="s">
        <v>5051</v>
      </c>
      <c r="C9107" s="53">
        <v>1.0777000000000001</v>
      </c>
      <c r="D9107" s="53">
        <v>1.0777000000000001</v>
      </c>
      <c r="E9107" s="57">
        <v>-1.5E-3</v>
      </c>
      <c r="F9107" s="53">
        <v>1.0792999999999999</v>
      </c>
      <c r="G9107" s="53">
        <v>1.0792999999999999</v>
      </c>
    </row>
    <row r="9108" spans="1:7" x14ac:dyDescent="0.15">
      <c r="A9108" s="52">
        <v>4135</v>
      </c>
      <c r="B9108" s="11" t="s">
        <v>1795</v>
      </c>
      <c r="C9108" s="52">
        <v>0.94189999999999996</v>
      </c>
      <c r="D9108" s="52">
        <v>0.94189999999999996</v>
      </c>
      <c r="E9108" s="56">
        <v>-1.5E-3</v>
      </c>
      <c r="F9108" s="52">
        <v>0.94330000000000003</v>
      </c>
      <c r="G9108" s="52">
        <v>0.94330000000000003</v>
      </c>
    </row>
    <row r="9109" spans="1:7" x14ac:dyDescent="0.15">
      <c r="A9109" s="53">
        <v>584</v>
      </c>
      <c r="B9109" s="10" t="s">
        <v>1796</v>
      </c>
      <c r="C9109" s="53">
        <v>2.012</v>
      </c>
      <c r="D9109" s="53">
        <v>2.012</v>
      </c>
      <c r="E9109" s="57">
        <v>-1.5E-3</v>
      </c>
      <c r="F9109" s="53">
        <v>2.0150000000000001</v>
      </c>
      <c r="G9109" s="53">
        <v>2.0150000000000001</v>
      </c>
    </row>
    <row r="9110" spans="1:7" x14ac:dyDescent="0.15">
      <c r="A9110" s="52">
        <v>161604</v>
      </c>
      <c r="B9110" s="11" t="s">
        <v>5052</v>
      </c>
      <c r="C9110" s="52">
        <v>1.341</v>
      </c>
      <c r="D9110" s="52">
        <v>2.9390000000000001</v>
      </c>
      <c r="E9110" s="56">
        <v>-1.5E-3</v>
      </c>
      <c r="F9110" s="52">
        <v>1.343</v>
      </c>
      <c r="G9110" s="52">
        <v>2.9409999999999998</v>
      </c>
    </row>
    <row r="9111" spans="1:7" x14ac:dyDescent="0.15">
      <c r="A9111" s="53">
        <v>4876</v>
      </c>
      <c r="B9111" s="10" t="s">
        <v>5053</v>
      </c>
      <c r="C9111" s="53">
        <v>1.3380000000000001</v>
      </c>
      <c r="D9111" s="53">
        <v>1.5580000000000001</v>
      </c>
      <c r="E9111" s="57">
        <v>-1.5E-3</v>
      </c>
      <c r="F9111" s="53">
        <v>1.34</v>
      </c>
      <c r="G9111" s="53">
        <v>1.56</v>
      </c>
    </row>
    <row r="9112" spans="1:7" x14ac:dyDescent="0.15">
      <c r="A9112" s="52">
        <v>20020</v>
      </c>
      <c r="B9112" s="11" t="s">
        <v>5054</v>
      </c>
      <c r="C9112" s="52">
        <v>1.3360000000000001</v>
      </c>
      <c r="D9112" s="52">
        <v>1.5880000000000001</v>
      </c>
      <c r="E9112" s="56">
        <v>-1.5E-3</v>
      </c>
      <c r="F9112" s="52">
        <v>1.3380000000000001</v>
      </c>
      <c r="G9112" s="52">
        <v>1.59</v>
      </c>
    </row>
    <row r="9113" spans="1:7" x14ac:dyDescent="0.15">
      <c r="A9113" s="53">
        <v>260117</v>
      </c>
      <c r="B9113" s="10" t="s">
        <v>1797</v>
      </c>
      <c r="C9113" s="53">
        <v>1.333</v>
      </c>
      <c r="D9113" s="53">
        <v>1.613</v>
      </c>
      <c r="E9113" s="57">
        <v>-1.5E-3</v>
      </c>
      <c r="F9113" s="53">
        <v>1.335</v>
      </c>
      <c r="G9113" s="53">
        <v>1.615</v>
      </c>
    </row>
    <row r="9114" spans="1:7" ht="30" x14ac:dyDescent="0.15">
      <c r="A9114" s="52">
        <v>2443</v>
      </c>
      <c r="B9114" s="11" t="s">
        <v>1798</v>
      </c>
      <c r="C9114" s="52">
        <v>1.321</v>
      </c>
      <c r="D9114" s="52">
        <v>1.5029999999999999</v>
      </c>
      <c r="E9114" s="56">
        <v>-1.5E-3</v>
      </c>
      <c r="F9114" s="52">
        <v>1.323</v>
      </c>
      <c r="G9114" s="52">
        <v>1.5049999999999999</v>
      </c>
    </row>
    <row r="9115" spans="1:7" x14ac:dyDescent="0.15">
      <c r="A9115" s="53">
        <v>3132</v>
      </c>
      <c r="B9115" s="10" t="s">
        <v>1799</v>
      </c>
      <c r="C9115" s="53">
        <v>1.1227</v>
      </c>
      <c r="D9115" s="53">
        <v>1.2606999999999999</v>
      </c>
      <c r="E9115" s="57">
        <v>-1.5E-3</v>
      </c>
      <c r="F9115" s="53">
        <v>1.1244000000000001</v>
      </c>
      <c r="G9115" s="53">
        <v>1.2624</v>
      </c>
    </row>
    <row r="9116" spans="1:7" x14ac:dyDescent="0.15">
      <c r="A9116" s="52">
        <v>953</v>
      </c>
      <c r="B9116" s="11" t="s">
        <v>5055</v>
      </c>
      <c r="C9116" s="52">
        <v>1.3149999999999999</v>
      </c>
      <c r="D9116" s="52">
        <v>1.3149999999999999</v>
      </c>
      <c r="E9116" s="56">
        <v>-1.5E-3</v>
      </c>
      <c r="F9116" s="52">
        <v>1.3169999999999999</v>
      </c>
      <c r="G9116" s="52">
        <v>1.3169999999999999</v>
      </c>
    </row>
    <row r="9117" spans="1:7" x14ac:dyDescent="0.15">
      <c r="A9117" s="53">
        <v>40016</v>
      </c>
      <c r="B9117" s="10" t="s">
        <v>1800</v>
      </c>
      <c r="C9117" s="53">
        <v>1.3758999999999999</v>
      </c>
      <c r="D9117" s="53">
        <v>2.1118999999999999</v>
      </c>
      <c r="E9117" s="57">
        <v>-1.5E-3</v>
      </c>
      <c r="F9117" s="53">
        <v>1.3779999999999999</v>
      </c>
      <c r="G9117" s="53">
        <v>2.1139999999999999</v>
      </c>
    </row>
    <row r="9118" spans="1:7" x14ac:dyDescent="0.15">
      <c r="A9118" s="52">
        <v>233009</v>
      </c>
      <c r="B9118" s="11" t="s">
        <v>1801</v>
      </c>
      <c r="C9118" s="52">
        <v>1.3080000000000001</v>
      </c>
      <c r="D9118" s="52">
        <v>2.3250000000000002</v>
      </c>
      <c r="E9118" s="56">
        <v>-1.5E-3</v>
      </c>
      <c r="F9118" s="52">
        <v>1.31</v>
      </c>
      <c r="G9118" s="52">
        <v>2.327</v>
      </c>
    </row>
    <row r="9119" spans="1:7" ht="31" x14ac:dyDescent="0.15">
      <c r="A9119" s="53">
        <v>3318</v>
      </c>
      <c r="B9119" s="10" t="s">
        <v>5056</v>
      </c>
      <c r="C9119" s="53">
        <v>1.0436000000000001</v>
      </c>
      <c r="D9119" s="53">
        <v>1.0436000000000001</v>
      </c>
      <c r="E9119" s="57">
        <v>-1.5E-3</v>
      </c>
      <c r="F9119" s="53">
        <v>1.0451999999999999</v>
      </c>
      <c r="G9119" s="53">
        <v>1.0451999999999999</v>
      </c>
    </row>
    <row r="9120" spans="1:7" ht="30" x14ac:dyDescent="0.15">
      <c r="A9120" s="52">
        <v>3315</v>
      </c>
      <c r="B9120" s="11" t="s">
        <v>1802</v>
      </c>
      <c r="C9120" s="52">
        <v>1.0417000000000001</v>
      </c>
      <c r="D9120" s="52">
        <v>1.0417000000000001</v>
      </c>
      <c r="E9120" s="56">
        <v>-1.5E-3</v>
      </c>
      <c r="F9120" s="52">
        <v>1.0432999999999999</v>
      </c>
      <c r="G9120" s="52">
        <v>1.0432999999999999</v>
      </c>
    </row>
    <row r="9121" spans="1:7" x14ac:dyDescent="0.15">
      <c r="A9121" s="53">
        <v>257030</v>
      </c>
      <c r="B9121" s="10" t="s">
        <v>1803</v>
      </c>
      <c r="C9121" s="53">
        <v>1.3009999999999999</v>
      </c>
      <c r="D9121" s="53">
        <v>2.113</v>
      </c>
      <c r="E9121" s="57">
        <v>-1.5E-3</v>
      </c>
      <c r="F9121" s="53">
        <v>1.3029999999999999</v>
      </c>
      <c r="G9121" s="53">
        <v>2.1150000000000002</v>
      </c>
    </row>
    <row r="9122" spans="1:7" x14ac:dyDescent="0.15">
      <c r="A9122" s="52">
        <v>4317</v>
      </c>
      <c r="B9122" s="11" t="s">
        <v>5057</v>
      </c>
      <c r="C9122" s="52">
        <v>1.0390999999999999</v>
      </c>
      <c r="D9122" s="52">
        <v>1.0390999999999999</v>
      </c>
      <c r="E9122" s="56">
        <v>-1.5E-3</v>
      </c>
      <c r="F9122" s="52">
        <v>1.0407</v>
      </c>
      <c r="G9122" s="52">
        <v>1.0407</v>
      </c>
    </row>
    <row r="9123" spans="1:7" ht="30" x14ac:dyDescent="0.15">
      <c r="A9123" s="53">
        <v>4341</v>
      </c>
      <c r="B9123" s="10" t="s">
        <v>1804</v>
      </c>
      <c r="C9123" s="53">
        <v>1.1668000000000001</v>
      </c>
      <c r="D9123" s="53">
        <v>1.1668000000000001</v>
      </c>
      <c r="E9123" s="57">
        <v>-1.5E-3</v>
      </c>
      <c r="F9123" s="53">
        <v>1.1686000000000001</v>
      </c>
      <c r="G9123" s="53">
        <v>1.1686000000000001</v>
      </c>
    </row>
    <row r="9124" spans="1:7" x14ac:dyDescent="0.15">
      <c r="A9124" s="52">
        <v>372010</v>
      </c>
      <c r="B9124" s="11" t="s">
        <v>5058</v>
      </c>
      <c r="C9124" s="52">
        <v>1.296</v>
      </c>
      <c r="D9124" s="52">
        <v>1.3460000000000001</v>
      </c>
      <c r="E9124" s="56">
        <v>-1.5E-3</v>
      </c>
      <c r="F9124" s="52">
        <v>1.298</v>
      </c>
      <c r="G9124" s="52">
        <v>1.3480000000000001</v>
      </c>
    </row>
    <row r="9125" spans="1:7" x14ac:dyDescent="0.15">
      <c r="A9125" s="53">
        <v>985</v>
      </c>
      <c r="B9125" s="10" t="s">
        <v>1805</v>
      </c>
      <c r="C9125" s="53">
        <v>1.296</v>
      </c>
      <c r="D9125" s="53">
        <v>1.296</v>
      </c>
      <c r="E9125" s="57">
        <v>-1.5E-3</v>
      </c>
      <c r="F9125" s="53">
        <v>1.298</v>
      </c>
      <c r="G9125" s="53">
        <v>1.298</v>
      </c>
    </row>
    <row r="9126" spans="1:7" x14ac:dyDescent="0.15">
      <c r="A9126" s="52">
        <v>159942</v>
      </c>
      <c r="B9126" s="11" t="s">
        <v>5059</v>
      </c>
      <c r="C9126" s="52">
        <v>1.9419999999999999</v>
      </c>
      <c r="D9126" s="52">
        <v>0.59299999999999997</v>
      </c>
      <c r="E9126" s="56">
        <v>-1.5E-3</v>
      </c>
      <c r="F9126" s="52">
        <v>1.9450000000000001</v>
      </c>
      <c r="G9126" s="52">
        <v>0.59399999999999997</v>
      </c>
    </row>
    <row r="9127" spans="1:7" x14ac:dyDescent="0.15">
      <c r="A9127" s="53">
        <v>519223</v>
      </c>
      <c r="B9127" s="10" t="s">
        <v>5060</v>
      </c>
      <c r="C9127" s="53">
        <v>1.0979000000000001</v>
      </c>
      <c r="D9127" s="53">
        <v>1.0979000000000001</v>
      </c>
      <c r="E9127" s="57">
        <v>-1.5E-3</v>
      </c>
      <c r="F9127" s="53">
        <v>1.0995999999999999</v>
      </c>
      <c r="G9127" s="53">
        <v>1.0995999999999999</v>
      </c>
    </row>
    <row r="9128" spans="1:7" x14ac:dyDescent="0.15">
      <c r="A9128" s="52">
        <v>560002</v>
      </c>
      <c r="B9128" s="11" t="s">
        <v>1806</v>
      </c>
      <c r="C9128" s="52">
        <v>0.44829999999999998</v>
      </c>
      <c r="D9128" s="52">
        <v>1.3916999999999999</v>
      </c>
      <c r="E9128" s="56">
        <v>-1.6000000000000001E-3</v>
      </c>
      <c r="F9128" s="52">
        <v>0.44900000000000001</v>
      </c>
      <c r="G9128" s="52">
        <v>1.393</v>
      </c>
    </row>
    <row r="9129" spans="1:7" x14ac:dyDescent="0.15">
      <c r="A9129" s="53">
        <v>1135</v>
      </c>
      <c r="B9129" s="10" t="s">
        <v>1807</v>
      </c>
      <c r="C9129" s="53">
        <v>0.63900000000000001</v>
      </c>
      <c r="D9129" s="53">
        <v>0.63900000000000001</v>
      </c>
      <c r="E9129" s="57">
        <v>-1.6000000000000001E-3</v>
      </c>
      <c r="F9129" s="53">
        <v>0.64</v>
      </c>
      <c r="G9129" s="53">
        <v>0.64</v>
      </c>
    </row>
    <row r="9130" spans="1:7" x14ac:dyDescent="0.15">
      <c r="A9130" s="52">
        <v>519181</v>
      </c>
      <c r="B9130" s="11" t="s">
        <v>1808</v>
      </c>
      <c r="C9130" s="52">
        <v>0.89380000000000004</v>
      </c>
      <c r="D9130" s="52">
        <v>2.3540000000000001</v>
      </c>
      <c r="E9130" s="56">
        <v>-1.6000000000000001E-3</v>
      </c>
      <c r="F9130" s="52">
        <v>0.8952</v>
      </c>
      <c r="G9130" s="52">
        <v>2.3565</v>
      </c>
    </row>
    <row r="9131" spans="1:7" x14ac:dyDescent="0.15">
      <c r="A9131" s="53">
        <v>4559</v>
      </c>
      <c r="B9131" s="10" t="s">
        <v>5061</v>
      </c>
      <c r="C9131" s="53">
        <v>1.0185</v>
      </c>
      <c r="D9131" s="53">
        <v>1.0185</v>
      </c>
      <c r="E9131" s="57">
        <v>-1.6000000000000001E-3</v>
      </c>
      <c r="F9131" s="53">
        <v>1.0201</v>
      </c>
      <c r="G9131" s="53">
        <v>1.0201</v>
      </c>
    </row>
    <row r="9132" spans="1:7" x14ac:dyDescent="0.15">
      <c r="A9132" s="52">
        <v>463</v>
      </c>
      <c r="B9132" s="11" t="s">
        <v>5062</v>
      </c>
      <c r="C9132" s="52">
        <v>1.2729999999999999</v>
      </c>
      <c r="D9132" s="52">
        <v>1.6879999999999999</v>
      </c>
      <c r="E9132" s="56">
        <v>-1.6000000000000001E-3</v>
      </c>
      <c r="F9132" s="52">
        <v>1.2749999999999999</v>
      </c>
      <c r="G9132" s="52">
        <v>1.69</v>
      </c>
    </row>
    <row r="9133" spans="1:7" x14ac:dyDescent="0.15">
      <c r="A9133" s="53">
        <v>4558</v>
      </c>
      <c r="B9133" s="10" t="s">
        <v>5063</v>
      </c>
      <c r="C9133" s="53">
        <v>1.0184</v>
      </c>
      <c r="D9133" s="53">
        <v>1.0184</v>
      </c>
      <c r="E9133" s="57">
        <v>-1.6000000000000001E-3</v>
      </c>
      <c r="F9133" s="53">
        <v>1.02</v>
      </c>
      <c r="G9133" s="53">
        <v>1.02</v>
      </c>
    </row>
    <row r="9134" spans="1:7" x14ac:dyDescent="0.15">
      <c r="A9134" s="52">
        <v>481</v>
      </c>
      <c r="B9134" s="11" t="s">
        <v>5064</v>
      </c>
      <c r="C9134" s="52">
        <v>1.27</v>
      </c>
      <c r="D9134" s="52">
        <v>1.655</v>
      </c>
      <c r="E9134" s="56">
        <v>-1.6000000000000001E-3</v>
      </c>
      <c r="F9134" s="52">
        <v>1.272</v>
      </c>
      <c r="G9134" s="52">
        <v>1.657</v>
      </c>
    </row>
    <row r="9135" spans="1:7" x14ac:dyDescent="0.15">
      <c r="A9135" s="53">
        <v>3597</v>
      </c>
      <c r="B9135" s="10" t="s">
        <v>5065</v>
      </c>
      <c r="C9135" s="53">
        <v>1.4544999999999999</v>
      </c>
      <c r="D9135" s="53">
        <v>1.4544999999999999</v>
      </c>
      <c r="E9135" s="57">
        <v>-1.6000000000000001E-3</v>
      </c>
      <c r="F9135" s="53">
        <v>1.4568000000000001</v>
      </c>
      <c r="G9135" s="53">
        <v>1.4568000000000001</v>
      </c>
    </row>
    <row r="9136" spans="1:7" x14ac:dyDescent="0.15">
      <c r="A9136" s="52">
        <v>866</v>
      </c>
      <c r="B9136" s="11" t="s">
        <v>1809</v>
      </c>
      <c r="C9136" s="52">
        <v>1.2629999999999999</v>
      </c>
      <c r="D9136" s="52">
        <v>1.2629999999999999</v>
      </c>
      <c r="E9136" s="56">
        <v>-1.6000000000000001E-3</v>
      </c>
      <c r="F9136" s="52">
        <v>1.2649999999999999</v>
      </c>
      <c r="G9136" s="52">
        <v>1.2649999999999999</v>
      </c>
    </row>
    <row r="9137" spans="1:7" x14ac:dyDescent="0.15">
      <c r="A9137" s="53">
        <v>954</v>
      </c>
      <c r="B9137" s="10" t="s">
        <v>5066</v>
      </c>
      <c r="C9137" s="53">
        <v>1.2629999999999999</v>
      </c>
      <c r="D9137" s="53">
        <v>1.2629999999999999</v>
      </c>
      <c r="E9137" s="57">
        <v>-1.6000000000000001E-3</v>
      </c>
      <c r="F9137" s="53">
        <v>1.2649999999999999</v>
      </c>
      <c r="G9137" s="53">
        <v>1.2649999999999999</v>
      </c>
    </row>
    <row r="9138" spans="1:7" ht="30" x14ac:dyDescent="0.15">
      <c r="A9138" s="52">
        <v>1322</v>
      </c>
      <c r="B9138" s="11" t="s">
        <v>1810</v>
      </c>
      <c r="C9138" s="52">
        <v>0.63100000000000001</v>
      </c>
      <c r="D9138" s="52">
        <v>0.63100000000000001</v>
      </c>
      <c r="E9138" s="56">
        <v>-1.6000000000000001E-3</v>
      </c>
      <c r="F9138" s="52">
        <v>0.63200000000000001</v>
      </c>
      <c r="G9138" s="52">
        <v>0.63200000000000001</v>
      </c>
    </row>
    <row r="9139" spans="1:7" x14ac:dyDescent="0.15">
      <c r="A9139" s="53">
        <v>164819</v>
      </c>
      <c r="B9139" s="10" t="s">
        <v>1811</v>
      </c>
      <c r="C9139" s="53">
        <v>0.69179999999999997</v>
      </c>
      <c r="D9139" s="53">
        <v>0.76139999999999997</v>
      </c>
      <c r="E9139" s="57">
        <v>-1.6000000000000001E-3</v>
      </c>
      <c r="F9139" s="53">
        <v>0.69289999999999996</v>
      </c>
      <c r="G9139" s="53">
        <v>0.76249999999999996</v>
      </c>
    </row>
    <row r="9140" spans="1:7" x14ac:dyDescent="0.15">
      <c r="A9140" s="52">
        <v>70030</v>
      </c>
      <c r="B9140" s="11" t="s">
        <v>5067</v>
      </c>
      <c r="C9140" s="52">
        <v>1.6342000000000001</v>
      </c>
      <c r="D9140" s="52">
        <v>1.6342000000000001</v>
      </c>
      <c r="E9140" s="56">
        <v>-1.6000000000000001E-3</v>
      </c>
      <c r="F9140" s="52">
        <v>1.6368</v>
      </c>
      <c r="G9140" s="52">
        <v>1.6368</v>
      </c>
    </row>
    <row r="9141" spans="1:7" x14ac:dyDescent="0.15">
      <c r="A9141" s="53">
        <v>1349</v>
      </c>
      <c r="B9141" s="10" t="s">
        <v>1812</v>
      </c>
      <c r="C9141" s="53">
        <v>0.628</v>
      </c>
      <c r="D9141" s="53">
        <v>0.628</v>
      </c>
      <c r="E9141" s="57">
        <v>-1.6000000000000001E-3</v>
      </c>
      <c r="F9141" s="53">
        <v>0.629</v>
      </c>
      <c r="G9141" s="53">
        <v>0.629</v>
      </c>
    </row>
    <row r="9142" spans="1:7" x14ac:dyDescent="0.15">
      <c r="A9142" s="52">
        <v>1885</v>
      </c>
      <c r="B9142" s="11" t="s">
        <v>5068</v>
      </c>
      <c r="C9142" s="52">
        <v>1.4433</v>
      </c>
      <c r="D9142" s="52">
        <v>2.7911999999999999</v>
      </c>
      <c r="E9142" s="56">
        <v>-1.6000000000000001E-3</v>
      </c>
      <c r="F9142" s="52">
        <v>1.4456</v>
      </c>
      <c r="G9142" s="52">
        <v>2.7934999999999999</v>
      </c>
    </row>
    <row r="9143" spans="1:7" x14ac:dyDescent="0.15">
      <c r="A9143" s="53">
        <v>3596</v>
      </c>
      <c r="B9143" s="10" t="s">
        <v>5069</v>
      </c>
      <c r="C9143" s="53">
        <v>1.4429000000000001</v>
      </c>
      <c r="D9143" s="53">
        <v>1.4429000000000001</v>
      </c>
      <c r="E9143" s="57">
        <v>-1.6000000000000001E-3</v>
      </c>
      <c r="F9143" s="53">
        <v>1.4452</v>
      </c>
      <c r="G9143" s="53">
        <v>1.4452</v>
      </c>
    </row>
    <row r="9144" spans="1:7" x14ac:dyDescent="0.15">
      <c r="A9144" s="52">
        <v>3026</v>
      </c>
      <c r="B9144" s="11" t="s">
        <v>5070</v>
      </c>
      <c r="C9144" s="52">
        <v>1.2466999999999999</v>
      </c>
      <c r="D9144" s="52">
        <v>1.2466999999999999</v>
      </c>
      <c r="E9144" s="56">
        <v>-1.6000000000000001E-3</v>
      </c>
      <c r="F9144" s="52">
        <v>1.2486999999999999</v>
      </c>
      <c r="G9144" s="52">
        <v>1.2486999999999999</v>
      </c>
    </row>
    <row r="9145" spans="1:7" x14ac:dyDescent="0.15">
      <c r="A9145" s="53">
        <v>761</v>
      </c>
      <c r="B9145" s="10" t="s">
        <v>1813</v>
      </c>
      <c r="C9145" s="53">
        <v>1.2450000000000001</v>
      </c>
      <c r="D9145" s="53">
        <v>1.2450000000000001</v>
      </c>
      <c r="E9145" s="57">
        <v>-1.6000000000000001E-3</v>
      </c>
      <c r="F9145" s="53">
        <v>1.2470000000000001</v>
      </c>
      <c r="G9145" s="53">
        <v>1.2470000000000001</v>
      </c>
    </row>
    <row r="9146" spans="1:7" x14ac:dyDescent="0.15">
      <c r="A9146" s="52">
        <v>3027</v>
      </c>
      <c r="B9146" s="11" t="s">
        <v>5071</v>
      </c>
      <c r="C9146" s="52">
        <v>1.2428999999999999</v>
      </c>
      <c r="D9146" s="52">
        <v>1.2428999999999999</v>
      </c>
      <c r="E9146" s="56">
        <v>-1.6000000000000001E-3</v>
      </c>
      <c r="F9146" s="52">
        <v>1.2448999999999999</v>
      </c>
      <c r="G9146" s="52">
        <v>1.2448999999999999</v>
      </c>
    </row>
    <row r="9147" spans="1:7" x14ac:dyDescent="0.15">
      <c r="A9147" s="53">
        <v>150312</v>
      </c>
      <c r="B9147" s="10" t="s">
        <v>5072</v>
      </c>
      <c r="C9147" s="53">
        <v>0.62</v>
      </c>
      <c r="D9147" s="53">
        <v>0</v>
      </c>
      <c r="E9147" s="57">
        <v>-1.6000000000000001E-3</v>
      </c>
      <c r="F9147" s="53">
        <v>0.621</v>
      </c>
      <c r="G9147" s="53">
        <v>0</v>
      </c>
    </row>
    <row r="9148" spans="1:7" x14ac:dyDescent="0.15">
      <c r="A9148" s="52">
        <v>255010</v>
      </c>
      <c r="B9148" s="11" t="s">
        <v>1814</v>
      </c>
      <c r="C9148" s="52">
        <v>1.24</v>
      </c>
      <c r="D9148" s="52">
        <v>3.3359999999999999</v>
      </c>
      <c r="E9148" s="56">
        <v>-1.6000000000000001E-3</v>
      </c>
      <c r="F9148" s="52">
        <v>1.242</v>
      </c>
      <c r="G9148" s="52">
        <v>3.3380000000000001</v>
      </c>
    </row>
    <row r="9149" spans="1:7" x14ac:dyDescent="0.15">
      <c r="A9149" s="53">
        <v>3176</v>
      </c>
      <c r="B9149" s="10" t="s">
        <v>5073</v>
      </c>
      <c r="C9149" s="53">
        <v>1.0531999999999999</v>
      </c>
      <c r="D9149" s="53">
        <v>1.0531999999999999</v>
      </c>
      <c r="E9149" s="57">
        <v>-1.6000000000000001E-3</v>
      </c>
      <c r="F9149" s="53">
        <v>1.0548999999999999</v>
      </c>
      <c r="G9149" s="53">
        <v>1.0548999999999999</v>
      </c>
    </row>
    <row r="9150" spans="1:7" x14ac:dyDescent="0.15">
      <c r="A9150" s="52">
        <v>166002</v>
      </c>
      <c r="B9150" s="11" t="s">
        <v>5074</v>
      </c>
      <c r="C9150" s="52">
        <v>1.4846999999999999</v>
      </c>
      <c r="D9150" s="52">
        <v>2.7860999999999998</v>
      </c>
      <c r="E9150" s="56">
        <v>-1.6000000000000001E-3</v>
      </c>
      <c r="F9150" s="52">
        <v>1.4871000000000001</v>
      </c>
      <c r="G9150" s="52">
        <v>2.7885</v>
      </c>
    </row>
    <row r="9151" spans="1:7" x14ac:dyDescent="0.15">
      <c r="A9151" s="53">
        <v>3177</v>
      </c>
      <c r="B9151" s="10" t="s">
        <v>5075</v>
      </c>
      <c r="C9151" s="53">
        <v>1.0503</v>
      </c>
      <c r="D9151" s="53">
        <v>1.0503</v>
      </c>
      <c r="E9151" s="57">
        <v>-1.6000000000000001E-3</v>
      </c>
      <c r="F9151" s="53">
        <v>1.052</v>
      </c>
      <c r="G9151" s="53">
        <v>1.052</v>
      </c>
    </row>
    <row r="9152" spans="1:7" x14ac:dyDescent="0.15">
      <c r="A9152" s="52">
        <v>1758</v>
      </c>
      <c r="B9152" s="11" t="s">
        <v>1815</v>
      </c>
      <c r="C9152" s="52">
        <v>1.2350000000000001</v>
      </c>
      <c r="D9152" s="52">
        <v>1.2350000000000001</v>
      </c>
      <c r="E9152" s="56">
        <v>-1.6000000000000001E-3</v>
      </c>
      <c r="F9152" s="52">
        <v>1.2370000000000001</v>
      </c>
      <c r="G9152" s="52">
        <v>1.2370000000000001</v>
      </c>
    </row>
    <row r="9153" spans="1:7" x14ac:dyDescent="0.15">
      <c r="A9153" s="53">
        <v>4237</v>
      </c>
      <c r="B9153" s="10" t="s">
        <v>5076</v>
      </c>
      <c r="C9153" s="53">
        <v>1.4759</v>
      </c>
      <c r="D9153" s="53">
        <v>1.6973</v>
      </c>
      <c r="E9153" s="57">
        <v>-1.6000000000000001E-3</v>
      </c>
      <c r="F9153" s="53">
        <v>1.4782999999999999</v>
      </c>
      <c r="G9153" s="53">
        <v>1.6997</v>
      </c>
    </row>
    <row r="9154" spans="1:7" x14ac:dyDescent="0.15">
      <c r="A9154" s="52">
        <v>519623</v>
      </c>
      <c r="B9154" s="11" t="s">
        <v>5077</v>
      </c>
      <c r="C9154" s="52">
        <v>1.0450999999999999</v>
      </c>
      <c r="D9154" s="52">
        <v>1.0901000000000001</v>
      </c>
      <c r="E9154" s="56">
        <v>-1.6000000000000001E-3</v>
      </c>
      <c r="F9154" s="52">
        <v>1.0468</v>
      </c>
      <c r="G9154" s="52">
        <v>1.0918000000000001</v>
      </c>
    </row>
    <row r="9155" spans="1:7" x14ac:dyDescent="0.15">
      <c r="A9155" s="53">
        <v>519624</v>
      </c>
      <c r="B9155" s="10" t="s">
        <v>5078</v>
      </c>
      <c r="C9155" s="53">
        <v>1.0446</v>
      </c>
      <c r="D9155" s="53">
        <v>1.0895999999999999</v>
      </c>
      <c r="E9155" s="57">
        <v>-1.6000000000000001E-3</v>
      </c>
      <c r="F9155" s="53">
        <v>1.0463</v>
      </c>
      <c r="G9155" s="53">
        <v>1.0912999999999999</v>
      </c>
    </row>
    <row r="9156" spans="1:7" x14ac:dyDescent="0.15">
      <c r="A9156" s="52">
        <v>1536</v>
      </c>
      <c r="B9156" s="11" t="s">
        <v>1816</v>
      </c>
      <c r="C9156" s="52">
        <v>1.228</v>
      </c>
      <c r="D9156" s="52">
        <v>1.272</v>
      </c>
      <c r="E9156" s="56">
        <v>-1.6000000000000001E-3</v>
      </c>
      <c r="F9156" s="52">
        <v>1.23</v>
      </c>
      <c r="G9156" s="52">
        <v>1.274</v>
      </c>
    </row>
    <row r="9157" spans="1:7" x14ac:dyDescent="0.15">
      <c r="A9157" s="53">
        <v>550016</v>
      </c>
      <c r="B9157" s="10" t="s">
        <v>5079</v>
      </c>
      <c r="C9157" s="53">
        <v>1.4696</v>
      </c>
      <c r="D9157" s="53">
        <v>1.4696</v>
      </c>
      <c r="E9157" s="57">
        <v>-1.6000000000000001E-3</v>
      </c>
      <c r="F9157" s="53">
        <v>1.472</v>
      </c>
      <c r="G9157" s="53">
        <v>1.472</v>
      </c>
    </row>
    <row r="9158" spans="1:7" ht="31" x14ac:dyDescent="0.15">
      <c r="A9158" s="52">
        <v>4569</v>
      </c>
      <c r="B9158" s="11" t="s">
        <v>5080</v>
      </c>
      <c r="C9158" s="52">
        <v>1.218</v>
      </c>
      <c r="D9158" s="52">
        <v>1.218</v>
      </c>
      <c r="E9158" s="56">
        <v>-1.6000000000000001E-3</v>
      </c>
      <c r="F9158" s="52">
        <v>1.22</v>
      </c>
      <c r="G9158" s="52">
        <v>1.22</v>
      </c>
    </row>
    <row r="9159" spans="1:7" x14ac:dyDescent="0.15">
      <c r="A9159" s="53">
        <v>213002</v>
      </c>
      <c r="B9159" s="10" t="s">
        <v>1817</v>
      </c>
      <c r="C9159" s="53">
        <v>0.66779999999999995</v>
      </c>
      <c r="D9159" s="53">
        <v>2.3544999999999998</v>
      </c>
      <c r="E9159" s="57">
        <v>-1.6000000000000001E-3</v>
      </c>
      <c r="F9159" s="53">
        <v>0.66890000000000005</v>
      </c>
      <c r="G9159" s="53">
        <v>2.3563999999999998</v>
      </c>
    </row>
    <row r="9160" spans="1:7" ht="30" x14ac:dyDescent="0.15">
      <c r="A9160" s="52">
        <v>4099</v>
      </c>
      <c r="B9160" s="11" t="s">
        <v>1818</v>
      </c>
      <c r="C9160" s="52">
        <v>1.1527000000000001</v>
      </c>
      <c r="D9160" s="52">
        <v>1.1527000000000001</v>
      </c>
      <c r="E9160" s="56">
        <v>-1.6000000000000001E-3</v>
      </c>
      <c r="F9160" s="52">
        <v>1.1546000000000001</v>
      </c>
      <c r="G9160" s="52">
        <v>1.1546000000000001</v>
      </c>
    </row>
    <row r="9161" spans="1:7" x14ac:dyDescent="0.15">
      <c r="A9161" s="53">
        <v>688888</v>
      </c>
      <c r="B9161" s="10" t="s">
        <v>1819</v>
      </c>
      <c r="C9161" s="53">
        <v>1.2130000000000001</v>
      </c>
      <c r="D9161" s="53">
        <v>1.514</v>
      </c>
      <c r="E9161" s="57">
        <v>-1.6000000000000001E-3</v>
      </c>
      <c r="F9161" s="53">
        <v>1.2150000000000001</v>
      </c>
      <c r="G9161" s="53">
        <v>1.516</v>
      </c>
    </row>
    <row r="9162" spans="1:7" x14ac:dyDescent="0.15">
      <c r="A9162" s="52">
        <v>550015</v>
      </c>
      <c r="B9162" s="11" t="s">
        <v>5081</v>
      </c>
      <c r="C9162" s="52">
        <v>1.0253000000000001</v>
      </c>
      <c r="D9162" s="52">
        <v>1.0253000000000001</v>
      </c>
      <c r="E9162" s="56">
        <v>-1.6999999999999999E-3</v>
      </c>
      <c r="F9162" s="52">
        <v>1.0269999999999999</v>
      </c>
      <c r="G9162" s="52">
        <v>1.0269999999999999</v>
      </c>
    </row>
    <row r="9163" spans="1:7" x14ac:dyDescent="0.15">
      <c r="A9163" s="53">
        <v>414</v>
      </c>
      <c r="B9163" s="10" t="s">
        <v>1820</v>
      </c>
      <c r="C9163" s="53">
        <v>1.2010000000000001</v>
      </c>
      <c r="D9163" s="53">
        <v>0</v>
      </c>
      <c r="E9163" s="57">
        <v>-1.6999999999999999E-3</v>
      </c>
      <c r="F9163" s="53">
        <v>1.2030000000000001</v>
      </c>
      <c r="G9163" s="53">
        <v>1.2030000000000001</v>
      </c>
    </row>
    <row r="9164" spans="1:7" x14ac:dyDescent="0.15">
      <c r="A9164" s="52">
        <v>470068</v>
      </c>
      <c r="B9164" s="11" t="s">
        <v>5082</v>
      </c>
      <c r="C9164" s="52">
        <v>1.5</v>
      </c>
      <c r="D9164" s="52">
        <v>1.5</v>
      </c>
      <c r="E9164" s="56">
        <v>-1.6999999999999999E-3</v>
      </c>
      <c r="F9164" s="52">
        <v>1.5024999999999999</v>
      </c>
      <c r="G9164" s="52">
        <v>1.5024999999999999</v>
      </c>
    </row>
    <row r="9165" spans="1:7" x14ac:dyDescent="0.15">
      <c r="A9165" s="53">
        <v>100020</v>
      </c>
      <c r="B9165" s="10" t="s">
        <v>1821</v>
      </c>
      <c r="C9165" s="53">
        <v>1.6152</v>
      </c>
      <c r="D9165" s="53">
        <v>4.7365000000000004</v>
      </c>
      <c r="E9165" s="57">
        <v>-1.6999999999999999E-3</v>
      </c>
      <c r="F9165" s="53">
        <v>1.6178999999999999</v>
      </c>
      <c r="G9165" s="53">
        <v>4.7392000000000003</v>
      </c>
    </row>
    <row r="9166" spans="1:7" x14ac:dyDescent="0.15">
      <c r="A9166" s="52">
        <v>4888</v>
      </c>
      <c r="B9166" s="11" t="s">
        <v>5083</v>
      </c>
      <c r="C9166" s="52">
        <v>1.0152000000000001</v>
      </c>
      <c r="D9166" s="52">
        <v>1.0152000000000001</v>
      </c>
      <c r="E9166" s="56">
        <v>-1.6999999999999999E-3</v>
      </c>
      <c r="F9166" s="52">
        <v>1.0168999999999999</v>
      </c>
      <c r="G9166" s="52">
        <v>1.0168999999999999</v>
      </c>
    </row>
    <row r="9167" spans="1:7" ht="32" x14ac:dyDescent="0.15">
      <c r="A9167" s="53">
        <v>501036</v>
      </c>
      <c r="B9167" s="10" t="s">
        <v>5084</v>
      </c>
      <c r="C9167" s="53">
        <v>0.95520000000000005</v>
      </c>
      <c r="D9167" s="53">
        <v>0.95520000000000005</v>
      </c>
      <c r="E9167" s="57">
        <v>-1.6999999999999999E-3</v>
      </c>
      <c r="F9167" s="53">
        <v>0.95679999999999998</v>
      </c>
      <c r="G9167" s="53">
        <v>0.95679999999999998</v>
      </c>
    </row>
    <row r="9168" spans="1:7" x14ac:dyDescent="0.15">
      <c r="A9168" s="52">
        <v>159918</v>
      </c>
      <c r="B9168" s="11" t="s">
        <v>5085</v>
      </c>
      <c r="C9168" s="52">
        <v>1.7312000000000001</v>
      </c>
      <c r="D9168" s="52">
        <v>1.7312000000000001</v>
      </c>
      <c r="E9168" s="56">
        <v>-1.6999999999999999E-3</v>
      </c>
      <c r="F9168" s="52">
        <v>1.7341</v>
      </c>
      <c r="G9168" s="52">
        <v>1.7341</v>
      </c>
    </row>
    <row r="9169" spans="1:7" ht="32" x14ac:dyDescent="0.15">
      <c r="A9169" s="53">
        <v>501037</v>
      </c>
      <c r="B9169" s="10" t="s">
        <v>5086</v>
      </c>
      <c r="C9169" s="53">
        <v>0.95469999999999999</v>
      </c>
      <c r="D9169" s="53">
        <v>0.95469999999999999</v>
      </c>
      <c r="E9169" s="57">
        <v>-1.6999999999999999E-3</v>
      </c>
      <c r="F9169" s="53">
        <v>0.95630000000000004</v>
      </c>
      <c r="G9169" s="53">
        <v>0.95630000000000004</v>
      </c>
    </row>
    <row r="9170" spans="1:7" x14ac:dyDescent="0.15">
      <c r="A9170" s="52">
        <v>4889</v>
      </c>
      <c r="B9170" s="11" t="s">
        <v>5087</v>
      </c>
      <c r="C9170" s="52">
        <v>1.0142</v>
      </c>
      <c r="D9170" s="52">
        <v>1.0142</v>
      </c>
      <c r="E9170" s="56">
        <v>-1.6999999999999999E-3</v>
      </c>
      <c r="F9170" s="52">
        <v>1.0159</v>
      </c>
      <c r="G9170" s="52">
        <v>1.0159</v>
      </c>
    </row>
    <row r="9171" spans="1:7" x14ac:dyDescent="0.15">
      <c r="A9171" s="53">
        <v>110009</v>
      </c>
      <c r="B9171" s="10" t="s">
        <v>1822</v>
      </c>
      <c r="C9171" s="53">
        <v>1.1924999999999999</v>
      </c>
      <c r="D9171" s="53">
        <v>3.0145</v>
      </c>
      <c r="E9171" s="57">
        <v>-1.6999999999999999E-3</v>
      </c>
      <c r="F9171" s="53">
        <v>1.1944999999999999</v>
      </c>
      <c r="G9171" s="53">
        <v>3.0165000000000002</v>
      </c>
    </row>
    <row r="9172" spans="1:7" x14ac:dyDescent="0.15">
      <c r="A9172" s="52">
        <v>481008</v>
      </c>
      <c r="B9172" s="11" t="s">
        <v>1823</v>
      </c>
      <c r="C9172" s="52">
        <v>1.19</v>
      </c>
      <c r="D9172" s="52">
        <v>1.909</v>
      </c>
      <c r="E9172" s="56">
        <v>-1.6999999999999999E-3</v>
      </c>
      <c r="F9172" s="52">
        <v>1.1919999999999999</v>
      </c>
      <c r="G9172" s="52">
        <v>1.911</v>
      </c>
    </row>
    <row r="9173" spans="1:7" x14ac:dyDescent="0.15">
      <c r="A9173" s="53">
        <v>2536</v>
      </c>
      <c r="B9173" s="10" t="s">
        <v>5088</v>
      </c>
      <c r="C9173" s="53">
        <v>1.19</v>
      </c>
      <c r="D9173" s="53">
        <v>1.19</v>
      </c>
      <c r="E9173" s="57">
        <v>-1.6999999999999999E-3</v>
      </c>
      <c r="F9173" s="53">
        <v>1.1919999999999999</v>
      </c>
      <c r="G9173" s="53">
        <v>1.1919999999999999</v>
      </c>
    </row>
    <row r="9174" spans="1:7" x14ac:dyDescent="0.15">
      <c r="A9174" s="52">
        <v>418</v>
      </c>
      <c r="B9174" s="11" t="s">
        <v>1824</v>
      </c>
      <c r="C9174" s="52">
        <v>1.7829999999999999</v>
      </c>
      <c r="D9174" s="52">
        <v>1.7829999999999999</v>
      </c>
      <c r="E9174" s="56">
        <v>-1.6999999999999999E-3</v>
      </c>
      <c r="F9174" s="52">
        <v>1.786</v>
      </c>
      <c r="G9174" s="52">
        <v>1.786</v>
      </c>
    </row>
    <row r="9175" spans="1:7" ht="30" x14ac:dyDescent="0.15">
      <c r="A9175" s="53">
        <v>545</v>
      </c>
      <c r="B9175" s="10" t="s">
        <v>1825</v>
      </c>
      <c r="C9175" s="53">
        <v>1.1879999999999999</v>
      </c>
      <c r="D9175" s="53">
        <v>1.1879999999999999</v>
      </c>
      <c r="E9175" s="57">
        <v>-1.6999999999999999E-3</v>
      </c>
      <c r="F9175" s="53">
        <v>1.19</v>
      </c>
      <c r="G9175" s="53">
        <v>1.19</v>
      </c>
    </row>
    <row r="9176" spans="1:7" x14ac:dyDescent="0.15">
      <c r="A9176" s="52">
        <v>80001</v>
      </c>
      <c r="B9176" s="11" t="s">
        <v>1826</v>
      </c>
      <c r="C9176" s="52">
        <v>1.1859999999999999</v>
      </c>
      <c r="D9176" s="52">
        <v>3.8090000000000002</v>
      </c>
      <c r="E9176" s="56">
        <v>-1.6999999999999999E-3</v>
      </c>
      <c r="F9176" s="52">
        <v>1.1879999999999999</v>
      </c>
      <c r="G9176" s="52">
        <v>3.8109999999999999</v>
      </c>
    </row>
    <row r="9177" spans="1:7" ht="31" x14ac:dyDescent="0.15">
      <c r="A9177" s="53">
        <v>519755</v>
      </c>
      <c r="B9177" s="10" t="s">
        <v>5089</v>
      </c>
      <c r="C9177" s="53">
        <v>1.1850000000000001</v>
      </c>
      <c r="D9177" s="53">
        <v>1.1850000000000001</v>
      </c>
      <c r="E9177" s="57">
        <v>-1.6999999999999999E-3</v>
      </c>
      <c r="F9177" s="53">
        <v>1.1870000000000001</v>
      </c>
      <c r="G9177" s="53">
        <v>1.1870000000000001</v>
      </c>
    </row>
    <row r="9178" spans="1:7" x14ac:dyDescent="0.15">
      <c r="A9178" s="52">
        <v>4576</v>
      </c>
      <c r="B9178" s="11" t="s">
        <v>1827</v>
      </c>
      <c r="C9178" s="52">
        <v>1.0065</v>
      </c>
      <c r="D9178" s="52">
        <v>1.0065</v>
      </c>
      <c r="E9178" s="56">
        <v>-1.6999999999999999E-3</v>
      </c>
      <c r="F9178" s="52">
        <v>1.0082</v>
      </c>
      <c r="G9178" s="52">
        <v>1.0082</v>
      </c>
    </row>
    <row r="9179" spans="1:7" x14ac:dyDescent="0.15">
      <c r="A9179" s="53">
        <v>481017</v>
      </c>
      <c r="B9179" s="10" t="s">
        <v>1828</v>
      </c>
      <c r="C9179" s="53">
        <v>2.3660000000000001</v>
      </c>
      <c r="D9179" s="53">
        <v>2.3660000000000001</v>
      </c>
      <c r="E9179" s="57">
        <v>-1.6999999999999999E-3</v>
      </c>
      <c r="F9179" s="53">
        <v>2.37</v>
      </c>
      <c r="G9179" s="53">
        <v>2.37</v>
      </c>
    </row>
    <row r="9180" spans="1:7" ht="30" x14ac:dyDescent="0.15">
      <c r="A9180" s="52">
        <v>2191</v>
      </c>
      <c r="B9180" s="11" t="s">
        <v>1829</v>
      </c>
      <c r="C9180" s="52">
        <v>1.2393000000000001</v>
      </c>
      <c r="D9180" s="52">
        <v>1.2393000000000001</v>
      </c>
      <c r="E9180" s="56">
        <v>-1.6999999999999999E-3</v>
      </c>
      <c r="F9180" s="52">
        <v>1.2414000000000001</v>
      </c>
      <c r="G9180" s="52">
        <v>1.2414000000000001</v>
      </c>
    </row>
    <row r="9181" spans="1:7" x14ac:dyDescent="0.15">
      <c r="A9181" s="53">
        <v>2824</v>
      </c>
      <c r="B9181" s="10" t="s">
        <v>5090</v>
      </c>
      <c r="C9181" s="53">
        <v>1.179</v>
      </c>
      <c r="D9181" s="53">
        <v>1.179</v>
      </c>
      <c r="E9181" s="57">
        <v>-1.6999999999999999E-3</v>
      </c>
      <c r="F9181" s="53">
        <v>1.181</v>
      </c>
      <c r="G9181" s="53">
        <v>1.181</v>
      </c>
    </row>
    <row r="9182" spans="1:7" ht="31" x14ac:dyDescent="0.15">
      <c r="A9182" s="52">
        <v>519761</v>
      </c>
      <c r="B9182" s="11" t="s">
        <v>5091</v>
      </c>
      <c r="C9182" s="52">
        <v>1.179</v>
      </c>
      <c r="D9182" s="52">
        <v>1.179</v>
      </c>
      <c r="E9182" s="56">
        <v>-1.6999999999999999E-3</v>
      </c>
      <c r="F9182" s="52">
        <v>1.181</v>
      </c>
      <c r="G9182" s="52">
        <v>1.181</v>
      </c>
    </row>
    <row r="9183" spans="1:7" x14ac:dyDescent="0.15">
      <c r="A9183" s="53">
        <v>2821</v>
      </c>
      <c r="B9183" s="10" t="s">
        <v>5092</v>
      </c>
      <c r="C9183" s="53">
        <v>1.1779999999999999</v>
      </c>
      <c r="D9183" s="53">
        <v>1.1779999999999999</v>
      </c>
      <c r="E9183" s="57">
        <v>-1.6999999999999999E-3</v>
      </c>
      <c r="F9183" s="53">
        <v>1.18</v>
      </c>
      <c r="G9183" s="53">
        <v>1.18</v>
      </c>
    </row>
    <row r="9184" spans="1:7" x14ac:dyDescent="0.15">
      <c r="A9184" s="52">
        <v>519683</v>
      </c>
      <c r="B9184" s="11" t="s">
        <v>5093</v>
      </c>
      <c r="C9184" s="52">
        <v>1.1759999999999999</v>
      </c>
      <c r="D9184" s="52">
        <v>1.514</v>
      </c>
      <c r="E9184" s="56">
        <v>-1.6999999999999999E-3</v>
      </c>
      <c r="F9184" s="52">
        <v>1.1779999999999999</v>
      </c>
      <c r="G9184" s="52">
        <v>1.516</v>
      </c>
    </row>
    <row r="9185" spans="1:7" x14ac:dyDescent="0.15">
      <c r="A9185" s="53">
        <v>1189</v>
      </c>
      <c r="B9185" s="10" t="s">
        <v>1830</v>
      </c>
      <c r="C9185" s="53">
        <v>1.1739999999999999</v>
      </c>
      <c r="D9185" s="53">
        <v>1.1739999999999999</v>
      </c>
      <c r="E9185" s="57">
        <v>-1.6999999999999999E-3</v>
      </c>
      <c r="F9185" s="53">
        <v>1.1759999999999999</v>
      </c>
      <c r="G9185" s="53">
        <v>1.1759999999999999</v>
      </c>
    </row>
    <row r="9186" spans="1:7" x14ac:dyDescent="0.15">
      <c r="A9186" s="52">
        <v>1705</v>
      </c>
      <c r="B9186" s="11" t="s">
        <v>1831</v>
      </c>
      <c r="C9186" s="52">
        <v>1.1719999999999999</v>
      </c>
      <c r="D9186" s="52">
        <v>1.272</v>
      </c>
      <c r="E9186" s="56">
        <v>-1.6999999999999999E-3</v>
      </c>
      <c r="F9186" s="52">
        <v>1.1739999999999999</v>
      </c>
      <c r="G9186" s="52">
        <v>1.274</v>
      </c>
    </row>
    <row r="9187" spans="1:7" x14ac:dyDescent="0.15">
      <c r="A9187" s="53">
        <v>690007</v>
      </c>
      <c r="B9187" s="10" t="s">
        <v>1832</v>
      </c>
      <c r="C9187" s="53">
        <v>2.3410000000000002</v>
      </c>
      <c r="D9187" s="53">
        <v>2.3410000000000002</v>
      </c>
      <c r="E9187" s="57">
        <v>-1.6999999999999999E-3</v>
      </c>
      <c r="F9187" s="53">
        <v>2.3450000000000002</v>
      </c>
      <c r="G9187" s="53">
        <v>2.3450000000000002</v>
      </c>
    </row>
    <row r="9188" spans="1:7" x14ac:dyDescent="0.15">
      <c r="A9188" s="52">
        <v>100029</v>
      </c>
      <c r="B9188" s="11" t="s">
        <v>1833</v>
      </c>
      <c r="C9188" s="52">
        <v>1.1700999999999999</v>
      </c>
      <c r="D9188" s="52">
        <v>2.4611000000000001</v>
      </c>
      <c r="E9188" s="56">
        <v>-1.6999999999999999E-3</v>
      </c>
      <c r="F9188" s="52">
        <v>1.1720999999999999</v>
      </c>
      <c r="G9188" s="52">
        <v>2.4630999999999998</v>
      </c>
    </row>
    <row r="9189" spans="1:7" x14ac:dyDescent="0.15">
      <c r="A9189" s="53">
        <v>181</v>
      </c>
      <c r="B9189" s="10" t="s">
        <v>5094</v>
      </c>
      <c r="C9189" s="53">
        <v>1.167</v>
      </c>
      <c r="D9189" s="53">
        <v>1.2829999999999999</v>
      </c>
      <c r="E9189" s="57">
        <v>-1.6999999999999999E-3</v>
      </c>
      <c r="F9189" s="53">
        <v>1.169</v>
      </c>
      <c r="G9189" s="53">
        <v>1.2849999999999999</v>
      </c>
    </row>
    <row r="9190" spans="1:7" ht="31" x14ac:dyDescent="0.15">
      <c r="A9190" s="52">
        <v>161722</v>
      </c>
      <c r="B9190" s="11" t="s">
        <v>5095</v>
      </c>
      <c r="C9190" s="52">
        <v>1.1659999999999999</v>
      </c>
      <c r="D9190" s="52">
        <v>1.1659999999999999</v>
      </c>
      <c r="E9190" s="56">
        <v>-1.6999999999999999E-3</v>
      </c>
      <c r="F9190" s="52">
        <v>1.1679999999999999</v>
      </c>
      <c r="G9190" s="52">
        <v>1.1679999999999999</v>
      </c>
    </row>
    <row r="9191" spans="1:7" x14ac:dyDescent="0.15">
      <c r="A9191" s="53">
        <v>400023</v>
      </c>
      <c r="B9191" s="10" t="s">
        <v>5096</v>
      </c>
      <c r="C9191" s="53">
        <v>1.1052</v>
      </c>
      <c r="D9191" s="53">
        <v>1.2751999999999999</v>
      </c>
      <c r="E9191" s="57">
        <v>-1.6999999999999999E-3</v>
      </c>
      <c r="F9191" s="53">
        <v>1.1071</v>
      </c>
      <c r="G9191" s="53">
        <v>1.2770999999999999</v>
      </c>
    </row>
    <row r="9192" spans="1:7" x14ac:dyDescent="0.15">
      <c r="A9192" s="52">
        <v>1253</v>
      </c>
      <c r="B9192" s="11" t="s">
        <v>1834</v>
      </c>
      <c r="C9192" s="52">
        <v>1.1619999999999999</v>
      </c>
      <c r="D9192" s="52">
        <v>1.1619999999999999</v>
      </c>
      <c r="E9192" s="56">
        <v>-1.6999999999999999E-3</v>
      </c>
      <c r="F9192" s="52">
        <v>1.1639999999999999</v>
      </c>
      <c r="G9192" s="52">
        <v>1.1639999999999999</v>
      </c>
    </row>
    <row r="9193" spans="1:7" x14ac:dyDescent="0.15">
      <c r="A9193" s="53">
        <v>1446</v>
      </c>
      <c r="B9193" s="10" t="s">
        <v>5097</v>
      </c>
      <c r="C9193" s="53">
        <v>1.1619999999999999</v>
      </c>
      <c r="D9193" s="53">
        <v>1.1619999999999999</v>
      </c>
      <c r="E9193" s="57">
        <v>-1.6999999999999999E-3</v>
      </c>
      <c r="F9193" s="53">
        <v>1.1639999999999999</v>
      </c>
      <c r="G9193" s="53">
        <v>1.1639999999999999</v>
      </c>
    </row>
    <row r="9194" spans="1:7" x14ac:dyDescent="0.15">
      <c r="A9194" s="52">
        <v>519224</v>
      </c>
      <c r="B9194" s="11" t="s">
        <v>5098</v>
      </c>
      <c r="C9194" s="52">
        <v>1.1029</v>
      </c>
      <c r="D9194" s="52">
        <v>1.1029</v>
      </c>
      <c r="E9194" s="56">
        <v>-1.6999999999999999E-3</v>
      </c>
      <c r="F9194" s="52">
        <v>1.1048</v>
      </c>
      <c r="G9194" s="52">
        <v>1.1048</v>
      </c>
    </row>
    <row r="9195" spans="1:7" x14ac:dyDescent="0.15">
      <c r="A9195" s="53">
        <v>164823</v>
      </c>
      <c r="B9195" s="10" t="s">
        <v>1835</v>
      </c>
      <c r="C9195" s="53">
        <v>0.9859</v>
      </c>
      <c r="D9195" s="53">
        <v>0.9859</v>
      </c>
      <c r="E9195" s="57">
        <v>-1.6999999999999999E-3</v>
      </c>
      <c r="F9195" s="53">
        <v>0.98760000000000003</v>
      </c>
      <c r="G9195" s="53">
        <v>0.98760000000000003</v>
      </c>
    </row>
    <row r="9196" spans="1:7" x14ac:dyDescent="0.15">
      <c r="A9196" s="52">
        <v>594</v>
      </c>
      <c r="B9196" s="11" t="s">
        <v>1836</v>
      </c>
      <c r="C9196" s="52">
        <v>1.7390000000000001</v>
      </c>
      <c r="D9196" s="52">
        <v>1.7390000000000001</v>
      </c>
      <c r="E9196" s="56">
        <v>-1.6999999999999999E-3</v>
      </c>
      <c r="F9196" s="52">
        <v>1.742</v>
      </c>
      <c r="G9196" s="52">
        <v>1.742</v>
      </c>
    </row>
    <row r="9197" spans="1:7" x14ac:dyDescent="0.15">
      <c r="A9197" s="53">
        <v>3343</v>
      </c>
      <c r="B9197" s="10" t="s">
        <v>5099</v>
      </c>
      <c r="C9197" s="53">
        <v>1.0998000000000001</v>
      </c>
      <c r="D9197" s="53">
        <v>1.0998000000000001</v>
      </c>
      <c r="E9197" s="57">
        <v>-1.6999999999999999E-3</v>
      </c>
      <c r="F9197" s="53">
        <v>1.1016999999999999</v>
      </c>
      <c r="G9197" s="53">
        <v>1.1016999999999999</v>
      </c>
    </row>
    <row r="9198" spans="1:7" x14ac:dyDescent="0.15">
      <c r="A9198" s="52">
        <v>2497</v>
      </c>
      <c r="B9198" s="11" t="s">
        <v>1837</v>
      </c>
      <c r="C9198" s="52">
        <v>1.0998000000000001</v>
      </c>
      <c r="D9198" s="52">
        <v>1.0998000000000001</v>
      </c>
      <c r="E9198" s="56">
        <v>-1.6999999999999999E-3</v>
      </c>
      <c r="F9198" s="52">
        <v>1.1016999999999999</v>
      </c>
      <c r="G9198" s="52">
        <v>1.1016999999999999</v>
      </c>
    </row>
    <row r="9199" spans="1:7" x14ac:dyDescent="0.15">
      <c r="A9199" s="53">
        <v>660005</v>
      </c>
      <c r="B9199" s="10" t="s">
        <v>1838</v>
      </c>
      <c r="C9199" s="53">
        <v>2.3729</v>
      </c>
      <c r="D9199" s="53">
        <v>2.7349000000000001</v>
      </c>
      <c r="E9199" s="57">
        <v>-1.6999999999999999E-3</v>
      </c>
      <c r="F9199" s="53">
        <v>2.3769999999999998</v>
      </c>
      <c r="G9199" s="53">
        <v>2.7389999999999999</v>
      </c>
    </row>
    <row r="9200" spans="1:7" x14ac:dyDescent="0.15">
      <c r="A9200" s="52">
        <v>1858</v>
      </c>
      <c r="B9200" s="11" t="s">
        <v>1839</v>
      </c>
      <c r="C9200" s="52">
        <v>1.0387999999999999</v>
      </c>
      <c r="D9200" s="52">
        <v>1.0387999999999999</v>
      </c>
      <c r="E9200" s="56">
        <v>-1.6999999999999999E-3</v>
      </c>
      <c r="F9200" s="52">
        <v>1.0406</v>
      </c>
      <c r="G9200" s="52">
        <v>1.0406</v>
      </c>
    </row>
    <row r="9201" spans="1:7" x14ac:dyDescent="0.15">
      <c r="A9201" s="53">
        <v>3344</v>
      </c>
      <c r="B9201" s="10" t="s">
        <v>5100</v>
      </c>
      <c r="C9201" s="53">
        <v>1.0961000000000001</v>
      </c>
      <c r="D9201" s="53">
        <v>1.0961000000000001</v>
      </c>
      <c r="E9201" s="57">
        <v>-1.6999999999999999E-3</v>
      </c>
      <c r="F9201" s="53">
        <v>1.0980000000000001</v>
      </c>
      <c r="G9201" s="53">
        <v>1.0980000000000001</v>
      </c>
    </row>
    <row r="9202" spans="1:7" x14ac:dyDescent="0.15">
      <c r="A9202" s="52">
        <v>150084</v>
      </c>
      <c r="B9202" s="11" t="s">
        <v>5101</v>
      </c>
      <c r="C9202" s="52">
        <v>1.5544</v>
      </c>
      <c r="D9202" s="52">
        <v>1.5544</v>
      </c>
      <c r="E9202" s="56">
        <v>-1.6999999999999999E-3</v>
      </c>
      <c r="F9202" s="52">
        <v>1.5570999999999999</v>
      </c>
      <c r="G9202" s="52">
        <v>1.5570999999999999</v>
      </c>
    </row>
    <row r="9203" spans="1:7" x14ac:dyDescent="0.15">
      <c r="A9203" s="53">
        <v>160809</v>
      </c>
      <c r="B9203" s="10" t="s">
        <v>5102</v>
      </c>
      <c r="C9203" s="53">
        <v>1.151</v>
      </c>
      <c r="D9203" s="53">
        <v>1.8140000000000001</v>
      </c>
      <c r="E9203" s="57">
        <v>-1.6999999999999999E-3</v>
      </c>
      <c r="F9203" s="53">
        <v>1.153</v>
      </c>
      <c r="G9203" s="53">
        <v>1.8149999999999999</v>
      </c>
    </row>
    <row r="9204" spans="1:7" x14ac:dyDescent="0.15">
      <c r="A9204" s="52">
        <v>2804</v>
      </c>
      <c r="B9204" s="11" t="s">
        <v>1840</v>
      </c>
      <c r="C9204" s="52">
        <v>1.0358000000000001</v>
      </c>
      <c r="D9204" s="52">
        <v>1.0358000000000001</v>
      </c>
      <c r="E9204" s="56">
        <v>-1.6999999999999999E-3</v>
      </c>
      <c r="F9204" s="52">
        <v>1.0376000000000001</v>
      </c>
      <c r="G9204" s="52">
        <v>1.0376000000000001</v>
      </c>
    </row>
    <row r="9205" spans="1:7" x14ac:dyDescent="0.15">
      <c r="A9205" s="53">
        <v>2068</v>
      </c>
      <c r="B9205" s="10" t="s">
        <v>5103</v>
      </c>
      <c r="C9205" s="53">
        <v>1.6686000000000001</v>
      </c>
      <c r="D9205" s="53">
        <v>1.8386</v>
      </c>
      <c r="E9205" s="57">
        <v>-1.6999999999999999E-3</v>
      </c>
      <c r="F9205" s="53">
        <v>1.6715</v>
      </c>
      <c r="G9205" s="53">
        <v>1.8414999999999999</v>
      </c>
    </row>
    <row r="9206" spans="1:7" x14ac:dyDescent="0.15">
      <c r="A9206" s="52">
        <v>519021</v>
      </c>
      <c r="B9206" s="11" t="s">
        <v>1841</v>
      </c>
      <c r="C9206" s="52">
        <v>0.57499999999999996</v>
      </c>
      <c r="D9206" s="52">
        <v>2.5569999999999999</v>
      </c>
      <c r="E9206" s="56">
        <v>-1.6999999999999999E-3</v>
      </c>
      <c r="F9206" s="52">
        <v>0.57599999999999996</v>
      </c>
      <c r="G9206" s="52">
        <v>2.5590000000000002</v>
      </c>
    </row>
    <row r="9207" spans="1:7" x14ac:dyDescent="0.15">
      <c r="A9207" s="53">
        <v>395011</v>
      </c>
      <c r="B9207" s="10" t="s">
        <v>5104</v>
      </c>
      <c r="C9207" s="53">
        <v>1.1479999999999999</v>
      </c>
      <c r="D9207" s="53">
        <v>1.3280000000000001</v>
      </c>
      <c r="E9207" s="57">
        <v>-1.6999999999999999E-3</v>
      </c>
      <c r="F9207" s="53">
        <v>1.1499999999999999</v>
      </c>
      <c r="G9207" s="53">
        <v>1.33</v>
      </c>
    </row>
    <row r="9208" spans="1:7" x14ac:dyDescent="0.15">
      <c r="A9208" s="52">
        <v>257070</v>
      </c>
      <c r="B9208" s="11" t="s">
        <v>1842</v>
      </c>
      <c r="C9208" s="52">
        <v>1.4886999999999999</v>
      </c>
      <c r="D9208" s="52">
        <v>1.7897000000000001</v>
      </c>
      <c r="E9208" s="56">
        <v>-1.6999999999999999E-3</v>
      </c>
      <c r="F9208" s="52">
        <v>1.4913000000000001</v>
      </c>
      <c r="G9208" s="52">
        <v>1.7923</v>
      </c>
    </row>
    <row r="9209" spans="1:7" ht="31" x14ac:dyDescent="0.15">
      <c r="A9209" s="53">
        <v>5033</v>
      </c>
      <c r="B9209" s="10" t="s">
        <v>5105</v>
      </c>
      <c r="C9209" s="53">
        <v>0.91590000000000005</v>
      </c>
      <c r="D9209" s="53">
        <v>0.91590000000000005</v>
      </c>
      <c r="E9209" s="57">
        <v>-1.6999999999999999E-3</v>
      </c>
      <c r="F9209" s="53">
        <v>0.91749999999999998</v>
      </c>
      <c r="G9209" s="53">
        <v>0.91749999999999998</v>
      </c>
    </row>
    <row r="9210" spans="1:7" x14ac:dyDescent="0.15">
      <c r="A9210" s="52">
        <v>530018</v>
      </c>
      <c r="B9210" s="11" t="s">
        <v>5106</v>
      </c>
      <c r="C9210" s="52">
        <v>1.8815</v>
      </c>
      <c r="D9210" s="52">
        <v>1.8815</v>
      </c>
      <c r="E9210" s="56">
        <v>-1.8E-3</v>
      </c>
      <c r="F9210" s="52">
        <v>1.8848</v>
      </c>
      <c r="G9210" s="52">
        <v>1.8848</v>
      </c>
    </row>
    <row r="9211" spans="1:7" x14ac:dyDescent="0.15">
      <c r="A9211" s="53">
        <v>519091</v>
      </c>
      <c r="B9211" s="10" t="s">
        <v>1843</v>
      </c>
      <c r="C9211" s="53">
        <v>2.8450000000000002</v>
      </c>
      <c r="D9211" s="53">
        <v>2.8450000000000002</v>
      </c>
      <c r="E9211" s="57">
        <v>-1.8E-3</v>
      </c>
      <c r="F9211" s="53">
        <v>2.85</v>
      </c>
      <c r="G9211" s="53">
        <v>2.85</v>
      </c>
    </row>
    <row r="9212" spans="1:7" x14ac:dyDescent="0.15">
      <c r="A9212" s="52">
        <v>2713</v>
      </c>
      <c r="B9212" s="11" t="s">
        <v>1844</v>
      </c>
      <c r="C9212" s="52">
        <v>1.0236000000000001</v>
      </c>
      <c r="D9212" s="52">
        <v>1.0236000000000001</v>
      </c>
      <c r="E9212" s="56">
        <v>-1.8E-3</v>
      </c>
      <c r="F9212" s="52">
        <v>1.0254000000000001</v>
      </c>
      <c r="G9212" s="52">
        <v>1.0254000000000001</v>
      </c>
    </row>
    <row r="9213" spans="1:7" x14ac:dyDescent="0.15">
      <c r="A9213" s="53">
        <v>747</v>
      </c>
      <c r="B9213" s="10" t="s">
        <v>1845</v>
      </c>
      <c r="C9213" s="53">
        <v>1.7050000000000001</v>
      </c>
      <c r="D9213" s="53">
        <v>1.7050000000000001</v>
      </c>
      <c r="E9213" s="57">
        <v>-1.8E-3</v>
      </c>
      <c r="F9213" s="53">
        <v>1.708</v>
      </c>
      <c r="G9213" s="53">
        <v>1.708</v>
      </c>
    </row>
    <row r="9214" spans="1:7" x14ac:dyDescent="0.15">
      <c r="A9214" s="52">
        <v>167001</v>
      </c>
      <c r="B9214" s="11" t="s">
        <v>1846</v>
      </c>
      <c r="C9214" s="52">
        <v>0.79379999999999995</v>
      </c>
      <c r="D9214" s="52">
        <v>0.79379999999999995</v>
      </c>
      <c r="E9214" s="56">
        <v>-1.8E-3</v>
      </c>
      <c r="F9214" s="52">
        <v>0.79520000000000002</v>
      </c>
      <c r="G9214" s="52">
        <v>0.79520000000000002</v>
      </c>
    </row>
    <row r="9215" spans="1:7" x14ac:dyDescent="0.15">
      <c r="A9215" s="53">
        <v>4726</v>
      </c>
      <c r="B9215" s="10" t="s">
        <v>5107</v>
      </c>
      <c r="C9215" s="53">
        <v>1.0178</v>
      </c>
      <c r="D9215" s="53">
        <v>1.0178</v>
      </c>
      <c r="E9215" s="57">
        <v>-1.8E-3</v>
      </c>
      <c r="F9215" s="53">
        <v>1.0196000000000001</v>
      </c>
      <c r="G9215" s="53">
        <v>1.0196000000000001</v>
      </c>
    </row>
    <row r="9216" spans="1:7" x14ac:dyDescent="0.15">
      <c r="A9216" s="52">
        <v>4727</v>
      </c>
      <c r="B9216" s="11" t="s">
        <v>5108</v>
      </c>
      <c r="C9216" s="52">
        <v>1.0175000000000001</v>
      </c>
      <c r="D9216" s="52">
        <v>1.0175000000000001</v>
      </c>
      <c r="E9216" s="56">
        <v>-1.8E-3</v>
      </c>
      <c r="F9216" s="52">
        <v>1.0193000000000001</v>
      </c>
      <c r="G9216" s="52">
        <v>1.0193000000000001</v>
      </c>
    </row>
    <row r="9217" spans="1:7" x14ac:dyDescent="0.15">
      <c r="A9217" s="53">
        <v>159912</v>
      </c>
      <c r="B9217" s="10" t="s">
        <v>5109</v>
      </c>
      <c r="C9217" s="53">
        <v>1.4691000000000001</v>
      </c>
      <c r="D9217" s="53">
        <v>1.4691000000000001</v>
      </c>
      <c r="E9217" s="57">
        <v>-1.8E-3</v>
      </c>
      <c r="F9217" s="53">
        <v>1.4717</v>
      </c>
      <c r="G9217" s="53">
        <v>1.4717</v>
      </c>
    </row>
    <row r="9218" spans="1:7" x14ac:dyDescent="0.15">
      <c r="A9218" s="52">
        <v>3409</v>
      </c>
      <c r="B9218" s="11" t="s">
        <v>5110</v>
      </c>
      <c r="C9218" s="52">
        <v>1.0167999999999999</v>
      </c>
      <c r="D9218" s="52">
        <v>1.0167999999999999</v>
      </c>
      <c r="E9218" s="56">
        <v>-1.8E-3</v>
      </c>
      <c r="F9218" s="52">
        <v>1.0185999999999999</v>
      </c>
      <c r="G9218" s="52">
        <v>1.0185999999999999</v>
      </c>
    </row>
    <row r="9219" spans="1:7" x14ac:dyDescent="0.15">
      <c r="A9219" s="53">
        <v>2597</v>
      </c>
      <c r="B9219" s="10" t="s">
        <v>1847</v>
      </c>
      <c r="C9219" s="53">
        <v>1.1279999999999999</v>
      </c>
      <c r="D9219" s="53">
        <v>1.1279999999999999</v>
      </c>
      <c r="E9219" s="57">
        <v>-1.8E-3</v>
      </c>
      <c r="F9219" s="53">
        <v>1.1299999999999999</v>
      </c>
      <c r="G9219" s="53">
        <v>1.1299999999999999</v>
      </c>
    </row>
    <row r="9220" spans="1:7" x14ac:dyDescent="0.15">
      <c r="A9220" s="52">
        <v>675011</v>
      </c>
      <c r="B9220" s="11" t="s">
        <v>5111</v>
      </c>
      <c r="C9220" s="52">
        <v>1.1279999999999999</v>
      </c>
      <c r="D9220" s="52">
        <v>1.1279999999999999</v>
      </c>
      <c r="E9220" s="56">
        <v>-1.8E-3</v>
      </c>
      <c r="F9220" s="52">
        <v>1.1299999999999999</v>
      </c>
      <c r="G9220" s="52">
        <v>1.1299999999999999</v>
      </c>
    </row>
    <row r="9221" spans="1:7" x14ac:dyDescent="0.15">
      <c r="A9221" s="53">
        <v>502018</v>
      </c>
      <c r="B9221" s="10" t="s">
        <v>5112</v>
      </c>
      <c r="C9221" s="53">
        <v>1.1279999999999999</v>
      </c>
      <c r="D9221" s="53">
        <v>1.1279999999999999</v>
      </c>
      <c r="E9221" s="57">
        <v>-1.8E-3</v>
      </c>
      <c r="F9221" s="53">
        <v>1.1299999999999999</v>
      </c>
      <c r="G9221" s="53">
        <v>1.1299999999999999</v>
      </c>
    </row>
    <row r="9222" spans="1:7" x14ac:dyDescent="0.15">
      <c r="A9222" s="52">
        <v>1258</v>
      </c>
      <c r="B9222" s="11" t="s">
        <v>5113</v>
      </c>
      <c r="C9222" s="52">
        <v>1.1259999999999999</v>
      </c>
      <c r="D9222" s="52">
        <v>1.1259999999999999</v>
      </c>
      <c r="E9222" s="56">
        <v>-1.8E-3</v>
      </c>
      <c r="F9222" s="52">
        <v>1.1279999999999999</v>
      </c>
      <c r="G9222" s="52">
        <v>1.1279999999999999</v>
      </c>
    </row>
    <row r="9223" spans="1:7" x14ac:dyDescent="0.15">
      <c r="A9223" s="53">
        <v>519995</v>
      </c>
      <c r="B9223" s="10" t="s">
        <v>1848</v>
      </c>
      <c r="C9223" s="53">
        <v>0.56230000000000002</v>
      </c>
      <c r="D9223" s="53">
        <v>2.8130999999999999</v>
      </c>
      <c r="E9223" s="57">
        <v>-1.8E-3</v>
      </c>
      <c r="F9223" s="53">
        <v>0.56330000000000002</v>
      </c>
      <c r="G9223" s="53">
        <v>2.8155000000000001</v>
      </c>
    </row>
    <row r="9224" spans="1:7" x14ac:dyDescent="0.15">
      <c r="A9224" s="52">
        <v>3410</v>
      </c>
      <c r="B9224" s="11" t="s">
        <v>5114</v>
      </c>
      <c r="C9224" s="52">
        <v>1.0117</v>
      </c>
      <c r="D9224" s="52">
        <v>1.0117</v>
      </c>
      <c r="E9224" s="56">
        <v>-1.8E-3</v>
      </c>
      <c r="F9224" s="52">
        <v>1.0135000000000001</v>
      </c>
      <c r="G9224" s="52">
        <v>1.0135000000000001</v>
      </c>
    </row>
    <row r="9225" spans="1:7" x14ac:dyDescent="0.15">
      <c r="A9225" s="53">
        <v>580007</v>
      </c>
      <c r="B9225" s="10" t="s">
        <v>1849</v>
      </c>
      <c r="C9225" s="53">
        <v>1.123</v>
      </c>
      <c r="D9225" s="53">
        <v>1.7030000000000001</v>
      </c>
      <c r="E9225" s="57">
        <v>-1.8E-3</v>
      </c>
      <c r="F9225" s="53">
        <v>1.125</v>
      </c>
      <c r="G9225" s="53">
        <v>1.7050000000000001</v>
      </c>
    </row>
    <row r="9226" spans="1:7" x14ac:dyDescent="0.15">
      <c r="A9226" s="52">
        <v>168108</v>
      </c>
      <c r="B9226" s="11" t="s">
        <v>1850</v>
      </c>
      <c r="C9226" s="52">
        <v>1.0101</v>
      </c>
      <c r="D9226" s="52">
        <v>1.0175000000000001</v>
      </c>
      <c r="E9226" s="56">
        <v>-1.8E-3</v>
      </c>
      <c r="F9226" s="52">
        <v>1.0119</v>
      </c>
      <c r="G9226" s="52">
        <v>1.0193000000000001</v>
      </c>
    </row>
    <row r="9227" spans="1:7" x14ac:dyDescent="0.15">
      <c r="A9227" s="53">
        <v>3710</v>
      </c>
      <c r="B9227" s="10" t="s">
        <v>1851</v>
      </c>
      <c r="C9227" s="53">
        <v>1.1220000000000001</v>
      </c>
      <c r="D9227" s="53">
        <v>1.1220000000000001</v>
      </c>
      <c r="E9227" s="57">
        <v>-1.8E-3</v>
      </c>
      <c r="F9227" s="53">
        <v>1.1240000000000001</v>
      </c>
      <c r="G9227" s="53">
        <v>1.1240000000000001</v>
      </c>
    </row>
    <row r="9228" spans="1:7" x14ac:dyDescent="0.15">
      <c r="A9228" s="52">
        <v>1733</v>
      </c>
      <c r="B9228" s="11" t="s">
        <v>1852</v>
      </c>
      <c r="C9228" s="52">
        <v>1.1200000000000001</v>
      </c>
      <c r="D9228" s="52">
        <v>1.1200000000000001</v>
      </c>
      <c r="E9228" s="56">
        <v>-1.8E-3</v>
      </c>
      <c r="F9228" s="52">
        <v>1.1220000000000001</v>
      </c>
      <c r="G9228" s="52">
        <v>1.1220000000000001</v>
      </c>
    </row>
    <row r="9229" spans="1:7" x14ac:dyDescent="0.15">
      <c r="A9229" s="53">
        <v>3374</v>
      </c>
      <c r="B9229" s="10" t="s">
        <v>5115</v>
      </c>
      <c r="C9229" s="53">
        <v>1.1182000000000001</v>
      </c>
      <c r="D9229" s="53">
        <v>1.1182000000000001</v>
      </c>
      <c r="E9229" s="57">
        <v>-1.8E-3</v>
      </c>
      <c r="F9229" s="53">
        <v>1.1202000000000001</v>
      </c>
      <c r="G9229" s="53">
        <v>1.1202000000000001</v>
      </c>
    </row>
    <row r="9230" spans="1:7" x14ac:dyDescent="0.15">
      <c r="A9230" s="52">
        <v>161812</v>
      </c>
      <c r="B9230" s="11" t="s">
        <v>5116</v>
      </c>
      <c r="C9230" s="52">
        <v>1.1180000000000001</v>
      </c>
      <c r="D9230" s="52">
        <v>1.3320000000000001</v>
      </c>
      <c r="E9230" s="56">
        <v>-1.8E-3</v>
      </c>
      <c r="F9230" s="52">
        <v>1.1200000000000001</v>
      </c>
      <c r="G9230" s="52">
        <v>1.3340000000000001</v>
      </c>
    </row>
    <row r="9231" spans="1:7" x14ac:dyDescent="0.15">
      <c r="A9231" s="53">
        <v>3373</v>
      </c>
      <c r="B9231" s="10" t="s">
        <v>5117</v>
      </c>
      <c r="C9231" s="53">
        <v>1.1177999999999999</v>
      </c>
      <c r="D9231" s="53">
        <v>1.1177999999999999</v>
      </c>
      <c r="E9231" s="57">
        <v>-1.8E-3</v>
      </c>
      <c r="F9231" s="53">
        <v>1.1197999999999999</v>
      </c>
      <c r="G9231" s="53">
        <v>1.1197999999999999</v>
      </c>
    </row>
    <row r="9232" spans="1:7" x14ac:dyDescent="0.15">
      <c r="A9232" s="52">
        <v>1265</v>
      </c>
      <c r="B9232" s="11" t="s">
        <v>5118</v>
      </c>
      <c r="C9232" s="52">
        <v>1.115</v>
      </c>
      <c r="D9232" s="52">
        <v>1.2070000000000001</v>
      </c>
      <c r="E9232" s="56">
        <v>-1.8E-3</v>
      </c>
      <c r="F9232" s="52">
        <v>1.117</v>
      </c>
      <c r="G9232" s="52">
        <v>1.2090000000000001</v>
      </c>
    </row>
    <row r="9233" spans="1:7" x14ac:dyDescent="0.15">
      <c r="A9233" s="53">
        <v>1682</v>
      </c>
      <c r="B9233" s="10" t="s">
        <v>1853</v>
      </c>
      <c r="C9233" s="53">
        <v>1.1140000000000001</v>
      </c>
      <c r="D9233" s="53">
        <v>1.224</v>
      </c>
      <c r="E9233" s="57">
        <v>-1.8E-3</v>
      </c>
      <c r="F9233" s="53">
        <v>1.1160000000000001</v>
      </c>
      <c r="G9233" s="53">
        <v>1.226</v>
      </c>
    </row>
    <row r="9234" spans="1:7" x14ac:dyDescent="0.15">
      <c r="A9234" s="52">
        <v>150272</v>
      </c>
      <c r="B9234" s="11" t="s">
        <v>5119</v>
      </c>
      <c r="C9234" s="52">
        <v>1.1120000000000001</v>
      </c>
      <c r="D9234" s="52">
        <v>0.29299999999999998</v>
      </c>
      <c r="E9234" s="56">
        <v>-1.8E-3</v>
      </c>
      <c r="F9234" s="52">
        <v>1.1140000000000001</v>
      </c>
      <c r="G9234" s="52">
        <v>0.29399999999999998</v>
      </c>
    </row>
    <row r="9235" spans="1:7" x14ac:dyDescent="0.15">
      <c r="A9235" s="53">
        <v>2055</v>
      </c>
      <c r="B9235" s="10" t="s">
        <v>5120</v>
      </c>
      <c r="C9235" s="53">
        <v>1.1100000000000001</v>
      </c>
      <c r="D9235" s="53">
        <v>1.2010000000000001</v>
      </c>
      <c r="E9235" s="57">
        <v>-1.8E-3</v>
      </c>
      <c r="F9235" s="53">
        <v>1.1120000000000001</v>
      </c>
      <c r="G9235" s="53">
        <v>1.2030000000000001</v>
      </c>
    </row>
    <row r="9236" spans="1:7" x14ac:dyDescent="0.15">
      <c r="A9236" s="52">
        <v>540008</v>
      </c>
      <c r="B9236" s="11" t="s">
        <v>1854</v>
      </c>
      <c r="C9236" s="52">
        <v>1.4416</v>
      </c>
      <c r="D9236" s="52">
        <v>1.5416000000000001</v>
      </c>
      <c r="E9236" s="56">
        <v>-1.8E-3</v>
      </c>
      <c r="F9236" s="52">
        <v>1.4441999999999999</v>
      </c>
      <c r="G9236" s="52">
        <v>1.5442</v>
      </c>
    </row>
    <row r="9237" spans="1:7" x14ac:dyDescent="0.15">
      <c r="A9237" s="53">
        <v>2360</v>
      </c>
      <c r="B9237" s="10" t="s">
        <v>5121</v>
      </c>
      <c r="C9237" s="53">
        <v>1.107</v>
      </c>
      <c r="D9237" s="53">
        <v>1.2070000000000001</v>
      </c>
      <c r="E9237" s="57">
        <v>-1.8E-3</v>
      </c>
      <c r="F9237" s="53">
        <v>1.109</v>
      </c>
      <c r="G9237" s="53">
        <v>1.2090000000000001</v>
      </c>
    </row>
    <row r="9238" spans="1:7" x14ac:dyDescent="0.15">
      <c r="A9238" s="52">
        <v>1278</v>
      </c>
      <c r="B9238" s="11" t="s">
        <v>5122</v>
      </c>
      <c r="C9238" s="52">
        <v>1.107</v>
      </c>
      <c r="D9238" s="52">
        <v>1.2070000000000001</v>
      </c>
      <c r="E9238" s="56">
        <v>-1.8E-3</v>
      </c>
      <c r="F9238" s="52">
        <v>1.109</v>
      </c>
      <c r="G9238" s="52">
        <v>1.2090000000000001</v>
      </c>
    </row>
    <row r="9239" spans="1:7" x14ac:dyDescent="0.15">
      <c r="A9239" s="53">
        <v>628</v>
      </c>
      <c r="B9239" s="10" t="s">
        <v>1855</v>
      </c>
      <c r="C9239" s="53">
        <v>1.66</v>
      </c>
      <c r="D9239" s="53">
        <v>1.66</v>
      </c>
      <c r="E9239" s="57">
        <v>-1.8E-3</v>
      </c>
      <c r="F9239" s="53">
        <v>1.663</v>
      </c>
      <c r="G9239" s="53">
        <v>1.663</v>
      </c>
    </row>
    <row r="9240" spans="1:7" x14ac:dyDescent="0.15">
      <c r="A9240" s="52">
        <v>519909</v>
      </c>
      <c r="B9240" s="11" t="s">
        <v>1856</v>
      </c>
      <c r="C9240" s="52">
        <v>1.657</v>
      </c>
      <c r="D9240" s="52">
        <v>1.7989999999999999</v>
      </c>
      <c r="E9240" s="56">
        <v>-1.8E-3</v>
      </c>
      <c r="F9240" s="52">
        <v>1.66</v>
      </c>
      <c r="G9240" s="52">
        <v>1.802</v>
      </c>
    </row>
    <row r="9241" spans="1:7" ht="32" x14ac:dyDescent="0.15">
      <c r="A9241" s="53">
        <v>161227</v>
      </c>
      <c r="B9241" s="10" t="s">
        <v>5123</v>
      </c>
      <c r="C9241" s="53">
        <v>1.1040000000000001</v>
      </c>
      <c r="D9241" s="53">
        <v>2.0880000000000001</v>
      </c>
      <c r="E9241" s="57">
        <v>-1.8E-3</v>
      </c>
      <c r="F9241" s="53">
        <v>1.1060000000000001</v>
      </c>
      <c r="G9241" s="53">
        <v>2.0920000000000001</v>
      </c>
    </row>
    <row r="9242" spans="1:7" x14ac:dyDescent="0.15">
      <c r="A9242" s="52">
        <v>1173</v>
      </c>
      <c r="B9242" s="11" t="s">
        <v>5124</v>
      </c>
      <c r="C9242" s="52">
        <v>1.103</v>
      </c>
      <c r="D9242" s="52">
        <v>1.103</v>
      </c>
      <c r="E9242" s="56">
        <v>-1.8E-3</v>
      </c>
      <c r="F9242" s="52">
        <v>1.105</v>
      </c>
      <c r="G9242" s="52">
        <v>1.105</v>
      </c>
    </row>
    <row r="9243" spans="1:7" x14ac:dyDescent="0.15">
      <c r="A9243" s="53">
        <v>4851</v>
      </c>
      <c r="B9243" s="10" t="s">
        <v>1857</v>
      </c>
      <c r="C9243" s="53">
        <v>1.1578999999999999</v>
      </c>
      <c r="D9243" s="53">
        <v>1.1578999999999999</v>
      </c>
      <c r="E9243" s="57">
        <v>-1.8E-3</v>
      </c>
      <c r="F9243" s="53">
        <v>1.1599999999999999</v>
      </c>
      <c r="G9243" s="53">
        <v>1.1599999999999999</v>
      </c>
    </row>
    <row r="9244" spans="1:7" x14ac:dyDescent="0.15">
      <c r="A9244" s="52">
        <v>2906</v>
      </c>
      <c r="B9244" s="11" t="s">
        <v>5125</v>
      </c>
      <c r="C9244" s="52">
        <v>1.1020000000000001</v>
      </c>
      <c r="D9244" s="52">
        <v>1.1020000000000001</v>
      </c>
      <c r="E9244" s="56">
        <v>-1.8E-3</v>
      </c>
      <c r="F9244" s="52">
        <v>1.1040000000000001</v>
      </c>
      <c r="G9244" s="52">
        <v>1.1040000000000001</v>
      </c>
    </row>
    <row r="9245" spans="1:7" x14ac:dyDescent="0.15">
      <c r="A9245" s="53">
        <v>530017</v>
      </c>
      <c r="B9245" s="10" t="s">
        <v>5126</v>
      </c>
      <c r="C9245" s="53">
        <v>1.1020000000000001</v>
      </c>
      <c r="D9245" s="53">
        <v>1.6479999999999999</v>
      </c>
      <c r="E9245" s="57">
        <v>-1.8E-3</v>
      </c>
      <c r="F9245" s="53">
        <v>1.1040000000000001</v>
      </c>
      <c r="G9245" s="53">
        <v>1.65</v>
      </c>
    </row>
    <row r="9246" spans="1:7" x14ac:dyDescent="0.15">
      <c r="A9246" s="52">
        <v>960029</v>
      </c>
      <c r="B9246" s="11" t="s">
        <v>5127</v>
      </c>
      <c r="C9246" s="52">
        <v>1.1020000000000001</v>
      </c>
      <c r="D9246" s="52">
        <v>1.2030000000000001</v>
      </c>
      <c r="E9246" s="56">
        <v>-1.8E-3</v>
      </c>
      <c r="F9246" s="52">
        <v>1.1040000000000001</v>
      </c>
      <c r="G9246" s="52">
        <v>1.2050000000000001</v>
      </c>
    </row>
    <row r="9247" spans="1:7" ht="30" x14ac:dyDescent="0.15">
      <c r="A9247" s="53">
        <v>2967</v>
      </c>
      <c r="B9247" s="10" t="s">
        <v>1858</v>
      </c>
      <c r="C9247" s="53">
        <v>1.1000000000000001</v>
      </c>
      <c r="D9247" s="53">
        <v>1.1000000000000001</v>
      </c>
      <c r="E9247" s="57">
        <v>-1.8E-3</v>
      </c>
      <c r="F9247" s="53">
        <v>1.1020000000000001</v>
      </c>
      <c r="G9247" s="53">
        <v>1.1020000000000001</v>
      </c>
    </row>
    <row r="9248" spans="1:7" x14ac:dyDescent="0.15">
      <c r="A9248" s="52">
        <v>519652</v>
      </c>
      <c r="B9248" s="11" t="s">
        <v>5128</v>
      </c>
      <c r="C9248" s="52">
        <v>1.0980000000000001</v>
      </c>
      <c r="D9248" s="52">
        <v>1.1299999999999999</v>
      </c>
      <c r="E9248" s="56">
        <v>-1.8E-3</v>
      </c>
      <c r="F9248" s="52">
        <v>1.1000000000000001</v>
      </c>
      <c r="G9248" s="52">
        <v>1.1319999999999999</v>
      </c>
    </row>
    <row r="9249" spans="1:7" x14ac:dyDescent="0.15">
      <c r="A9249" s="53">
        <v>165512</v>
      </c>
      <c r="B9249" s="10" t="s">
        <v>5129</v>
      </c>
      <c r="C9249" s="53">
        <v>2.7429999999999999</v>
      </c>
      <c r="D9249" s="53">
        <v>2.7429999999999999</v>
      </c>
      <c r="E9249" s="57">
        <v>-1.8E-3</v>
      </c>
      <c r="F9249" s="53">
        <v>2.7480000000000002</v>
      </c>
      <c r="G9249" s="53">
        <v>2.7480000000000002</v>
      </c>
    </row>
    <row r="9250" spans="1:7" x14ac:dyDescent="0.15">
      <c r="A9250" s="52">
        <v>3560</v>
      </c>
      <c r="B9250" s="11" t="s">
        <v>5130</v>
      </c>
      <c r="C9250" s="52">
        <v>1.095</v>
      </c>
      <c r="D9250" s="52">
        <v>1.095</v>
      </c>
      <c r="E9250" s="56">
        <v>-1.8E-3</v>
      </c>
      <c r="F9250" s="52">
        <v>1.097</v>
      </c>
      <c r="G9250" s="52">
        <v>1.097</v>
      </c>
    </row>
    <row r="9251" spans="1:7" x14ac:dyDescent="0.15">
      <c r="A9251" s="53">
        <v>585</v>
      </c>
      <c r="B9251" s="10" t="s">
        <v>1859</v>
      </c>
      <c r="C9251" s="53">
        <v>1.093</v>
      </c>
      <c r="D9251" s="53">
        <v>0</v>
      </c>
      <c r="E9251" s="57">
        <v>-1.8E-3</v>
      </c>
      <c r="F9251" s="53">
        <v>1.095</v>
      </c>
      <c r="G9251" s="53">
        <v>1.095</v>
      </c>
    </row>
    <row r="9252" spans="1:7" x14ac:dyDescent="0.15">
      <c r="A9252" s="52">
        <v>307</v>
      </c>
      <c r="B9252" s="11" t="s">
        <v>5131</v>
      </c>
      <c r="C9252" s="52">
        <v>0.98309999999999997</v>
      </c>
      <c r="D9252" s="52">
        <v>0.98309999999999997</v>
      </c>
      <c r="E9252" s="56">
        <v>-1.8E-3</v>
      </c>
      <c r="F9252" s="52">
        <v>0.9849</v>
      </c>
      <c r="G9252" s="52">
        <v>0.9849</v>
      </c>
    </row>
    <row r="9253" spans="1:7" x14ac:dyDescent="0.15">
      <c r="A9253" s="53">
        <v>673090</v>
      </c>
      <c r="B9253" s="10" t="s">
        <v>1860</v>
      </c>
      <c r="C9253" s="53">
        <v>1.0922000000000001</v>
      </c>
      <c r="D9253" s="53">
        <v>1.2141999999999999</v>
      </c>
      <c r="E9253" s="57">
        <v>-1.8E-3</v>
      </c>
      <c r="F9253" s="53">
        <v>1.0942000000000001</v>
      </c>
      <c r="G9253" s="53">
        <v>1.2161999999999999</v>
      </c>
    </row>
    <row r="9254" spans="1:7" x14ac:dyDescent="0.15">
      <c r="A9254" s="52">
        <v>160634</v>
      </c>
      <c r="B9254" s="11" t="s">
        <v>1861</v>
      </c>
      <c r="C9254" s="52">
        <v>1.091</v>
      </c>
      <c r="D9254" s="52">
        <v>0.76400000000000001</v>
      </c>
      <c r="E9254" s="56">
        <v>-1.8E-3</v>
      </c>
      <c r="F9254" s="52">
        <v>1.093</v>
      </c>
      <c r="G9254" s="52">
        <v>0.76500000000000001</v>
      </c>
    </row>
    <row r="9255" spans="1:7" x14ac:dyDescent="0.15">
      <c r="A9255" s="53">
        <v>160621</v>
      </c>
      <c r="B9255" s="10" t="s">
        <v>5132</v>
      </c>
      <c r="C9255" s="53">
        <v>1.0900000000000001</v>
      </c>
      <c r="D9255" s="53">
        <v>1.4319999999999999</v>
      </c>
      <c r="E9255" s="57">
        <v>-1.8E-3</v>
      </c>
      <c r="F9255" s="53">
        <v>1.0920000000000001</v>
      </c>
      <c r="G9255" s="53">
        <v>1.4339999999999999</v>
      </c>
    </row>
    <row r="9256" spans="1:7" x14ac:dyDescent="0.15">
      <c r="A9256" s="52">
        <v>519646</v>
      </c>
      <c r="B9256" s="11" t="s">
        <v>5133</v>
      </c>
      <c r="C9256" s="52">
        <v>1.089</v>
      </c>
      <c r="D9256" s="52">
        <v>1.0900000000000001</v>
      </c>
      <c r="E9256" s="56">
        <v>-1.8E-3</v>
      </c>
      <c r="F9256" s="52">
        <v>1.091</v>
      </c>
      <c r="G9256" s="52">
        <v>1.0920000000000001</v>
      </c>
    </row>
    <row r="9257" spans="1:7" ht="30" x14ac:dyDescent="0.15">
      <c r="A9257" s="53">
        <v>3659</v>
      </c>
      <c r="B9257" s="10" t="s">
        <v>1862</v>
      </c>
      <c r="C9257" s="53">
        <v>1.0858000000000001</v>
      </c>
      <c r="D9257" s="53">
        <v>1.0858000000000001</v>
      </c>
      <c r="E9257" s="57">
        <v>-1.8E-3</v>
      </c>
      <c r="F9257" s="53">
        <v>1.0878000000000001</v>
      </c>
      <c r="G9257" s="53">
        <v>1.0878000000000001</v>
      </c>
    </row>
    <row r="9258" spans="1:7" x14ac:dyDescent="0.15">
      <c r="A9258" s="52">
        <v>1174</v>
      </c>
      <c r="B9258" s="11" t="s">
        <v>5134</v>
      </c>
      <c r="C9258" s="52">
        <v>1.0840000000000001</v>
      </c>
      <c r="D9258" s="52">
        <v>1.0840000000000001</v>
      </c>
      <c r="E9258" s="56">
        <v>-1.8E-3</v>
      </c>
      <c r="F9258" s="52">
        <v>1.0860000000000001</v>
      </c>
      <c r="G9258" s="52">
        <v>1.0860000000000001</v>
      </c>
    </row>
    <row r="9259" spans="1:7" x14ac:dyDescent="0.15">
      <c r="A9259" s="53">
        <v>1920</v>
      </c>
      <c r="B9259" s="10" t="s">
        <v>5135</v>
      </c>
      <c r="C9259" s="53">
        <v>1.083</v>
      </c>
      <c r="D9259" s="53">
        <v>1.083</v>
      </c>
      <c r="E9259" s="57">
        <v>-1.8E-3</v>
      </c>
      <c r="F9259" s="53">
        <v>1.085</v>
      </c>
      <c r="G9259" s="53">
        <v>1.085</v>
      </c>
    </row>
    <row r="9260" spans="1:7" x14ac:dyDescent="0.15">
      <c r="A9260" s="52">
        <v>1854</v>
      </c>
      <c r="B9260" s="11" t="s">
        <v>5136</v>
      </c>
      <c r="C9260" s="52">
        <v>1.083</v>
      </c>
      <c r="D9260" s="52">
        <v>1.083</v>
      </c>
      <c r="E9260" s="56">
        <v>-1.8E-3</v>
      </c>
      <c r="F9260" s="52">
        <v>1.085</v>
      </c>
      <c r="G9260" s="52">
        <v>1.085</v>
      </c>
    </row>
    <row r="9261" spans="1:7" x14ac:dyDescent="0.15">
      <c r="A9261" s="53">
        <v>928</v>
      </c>
      <c r="B9261" s="10" t="s">
        <v>1863</v>
      </c>
      <c r="C9261" s="53">
        <v>1.081</v>
      </c>
      <c r="D9261" s="53">
        <v>1.081</v>
      </c>
      <c r="E9261" s="57">
        <v>-1.8E-3</v>
      </c>
      <c r="F9261" s="53">
        <v>1.083</v>
      </c>
      <c r="G9261" s="53">
        <v>1.083</v>
      </c>
    </row>
    <row r="9262" spans="1:7" x14ac:dyDescent="0.15">
      <c r="A9262" s="52">
        <v>160420</v>
      </c>
      <c r="B9262" s="11" t="s">
        <v>5137</v>
      </c>
      <c r="C9262" s="52">
        <v>0.75580000000000003</v>
      </c>
      <c r="D9262" s="52">
        <v>0.30840000000000001</v>
      </c>
      <c r="E9262" s="56">
        <v>-1.8E-3</v>
      </c>
      <c r="F9262" s="52">
        <v>0.75719999999999998</v>
      </c>
      <c r="G9262" s="52">
        <v>0.309</v>
      </c>
    </row>
    <row r="9263" spans="1:7" x14ac:dyDescent="0.15">
      <c r="A9263" s="53">
        <v>530012</v>
      </c>
      <c r="B9263" s="10" t="s">
        <v>1864</v>
      </c>
      <c r="C9263" s="53">
        <v>2.1579999999999999</v>
      </c>
      <c r="D9263" s="53">
        <v>2.226</v>
      </c>
      <c r="E9263" s="57">
        <v>-1.9E-3</v>
      </c>
      <c r="F9263" s="53">
        <v>2.1619999999999999</v>
      </c>
      <c r="G9263" s="53">
        <v>2.23</v>
      </c>
    </row>
    <row r="9264" spans="1:7" x14ac:dyDescent="0.15">
      <c r="A9264" s="52">
        <v>160415</v>
      </c>
      <c r="B9264" s="11" t="s">
        <v>5138</v>
      </c>
      <c r="C9264" s="52">
        <v>1.077</v>
      </c>
      <c r="D9264" s="52">
        <v>1.337</v>
      </c>
      <c r="E9264" s="56">
        <v>-1.9E-3</v>
      </c>
      <c r="F9264" s="52">
        <v>1.079</v>
      </c>
      <c r="G9264" s="52">
        <v>1.339</v>
      </c>
    </row>
    <row r="9265" spans="1:7" ht="31" x14ac:dyDescent="0.15">
      <c r="A9265" s="53">
        <v>150191</v>
      </c>
      <c r="B9265" s="10" t="s">
        <v>5139</v>
      </c>
      <c r="C9265" s="53">
        <v>1.077</v>
      </c>
      <c r="D9265" s="53">
        <v>0.70199999999999996</v>
      </c>
      <c r="E9265" s="57">
        <v>-1.9E-3</v>
      </c>
      <c r="F9265" s="53">
        <v>1.079</v>
      </c>
      <c r="G9265" s="53">
        <v>0.70399999999999996</v>
      </c>
    </row>
    <row r="9266" spans="1:7" ht="31" x14ac:dyDescent="0.15">
      <c r="A9266" s="52">
        <v>5034</v>
      </c>
      <c r="B9266" s="11" t="s">
        <v>5140</v>
      </c>
      <c r="C9266" s="52">
        <v>0.91510000000000002</v>
      </c>
      <c r="D9266" s="52">
        <v>0.91510000000000002</v>
      </c>
      <c r="E9266" s="56">
        <v>-1.9E-3</v>
      </c>
      <c r="F9266" s="52">
        <v>0.91679999999999995</v>
      </c>
      <c r="G9266" s="52">
        <v>0.91679999999999995</v>
      </c>
    </row>
    <row r="9267" spans="1:7" x14ac:dyDescent="0.15">
      <c r="A9267" s="53">
        <v>2611</v>
      </c>
      <c r="B9267" s="10" t="s">
        <v>5141</v>
      </c>
      <c r="C9267" s="53">
        <v>0.96760000000000002</v>
      </c>
      <c r="D9267" s="53">
        <v>0.96760000000000002</v>
      </c>
      <c r="E9267" s="57">
        <v>-1.9E-3</v>
      </c>
      <c r="F9267" s="53">
        <v>0.96940000000000004</v>
      </c>
      <c r="G9267" s="53">
        <v>0.96940000000000004</v>
      </c>
    </row>
    <row r="9268" spans="1:7" ht="31" x14ac:dyDescent="0.15">
      <c r="A9268" s="52">
        <v>2065</v>
      </c>
      <c r="B9268" s="11" t="s">
        <v>5142</v>
      </c>
      <c r="C9268" s="52">
        <v>1.0740000000000001</v>
      </c>
      <c r="D9268" s="52">
        <v>1.0740000000000001</v>
      </c>
      <c r="E9268" s="56">
        <v>-1.9E-3</v>
      </c>
      <c r="F9268" s="52">
        <v>1.0760000000000001</v>
      </c>
      <c r="G9268" s="52">
        <v>1.0760000000000001</v>
      </c>
    </row>
    <row r="9269" spans="1:7" x14ac:dyDescent="0.15">
      <c r="A9269" s="53">
        <v>2989</v>
      </c>
      <c r="B9269" s="10" t="s">
        <v>1865</v>
      </c>
      <c r="C9269" s="53">
        <v>1.1813</v>
      </c>
      <c r="D9269" s="53">
        <v>4.4244000000000003</v>
      </c>
      <c r="E9269" s="57">
        <v>-1.9E-3</v>
      </c>
      <c r="F9269" s="53">
        <v>1.1835</v>
      </c>
      <c r="G9269" s="53">
        <v>4.4264999999999999</v>
      </c>
    </row>
    <row r="9270" spans="1:7" x14ac:dyDescent="0.15">
      <c r="A9270" s="52">
        <v>550003</v>
      </c>
      <c r="B9270" s="11" t="s">
        <v>1866</v>
      </c>
      <c r="C9270" s="52">
        <v>2.6829999999999998</v>
      </c>
      <c r="D9270" s="52">
        <v>3.5819999999999999</v>
      </c>
      <c r="E9270" s="56">
        <v>-1.9E-3</v>
      </c>
      <c r="F9270" s="52">
        <v>2.6880000000000002</v>
      </c>
      <c r="G9270" s="52">
        <v>3.5870000000000002</v>
      </c>
    </row>
    <row r="9271" spans="1:7" x14ac:dyDescent="0.15">
      <c r="A9271" s="53">
        <v>519668</v>
      </c>
      <c r="B9271" s="10" t="s">
        <v>1867</v>
      </c>
      <c r="C9271" s="53">
        <v>1.3398000000000001</v>
      </c>
      <c r="D9271" s="53">
        <v>3.0306000000000002</v>
      </c>
      <c r="E9271" s="57">
        <v>-1.9E-3</v>
      </c>
      <c r="F9271" s="53">
        <v>1.3423</v>
      </c>
      <c r="G9271" s="53">
        <v>3.0331000000000001</v>
      </c>
    </row>
    <row r="9272" spans="1:7" x14ac:dyDescent="0.15">
      <c r="A9272" s="52">
        <v>550009</v>
      </c>
      <c r="B9272" s="11" t="s">
        <v>1868</v>
      </c>
      <c r="C9272" s="52">
        <v>1.607</v>
      </c>
      <c r="D9272" s="52">
        <v>1.7370000000000001</v>
      </c>
      <c r="E9272" s="56">
        <v>-1.9E-3</v>
      </c>
      <c r="F9272" s="52">
        <v>1.61</v>
      </c>
      <c r="G9272" s="52">
        <v>1.74</v>
      </c>
    </row>
    <row r="9273" spans="1:7" x14ac:dyDescent="0.15">
      <c r="A9273" s="53">
        <v>778</v>
      </c>
      <c r="B9273" s="10" t="s">
        <v>1869</v>
      </c>
      <c r="C9273" s="53">
        <v>1.605</v>
      </c>
      <c r="D9273" s="53">
        <v>1.605</v>
      </c>
      <c r="E9273" s="57">
        <v>-1.9E-3</v>
      </c>
      <c r="F9273" s="53">
        <v>1.6080000000000001</v>
      </c>
      <c r="G9273" s="53">
        <v>1.6080000000000001</v>
      </c>
    </row>
    <row r="9274" spans="1:7" x14ac:dyDescent="0.15">
      <c r="A9274" s="52">
        <v>519983</v>
      </c>
      <c r="B9274" s="11" t="s">
        <v>5143</v>
      </c>
      <c r="C9274" s="52">
        <v>1.603</v>
      </c>
      <c r="D9274" s="52">
        <v>2.4529999999999998</v>
      </c>
      <c r="E9274" s="56">
        <v>-1.9E-3</v>
      </c>
      <c r="F9274" s="52">
        <v>1.6060000000000001</v>
      </c>
      <c r="G9274" s="52">
        <v>2.456</v>
      </c>
    </row>
    <row r="9275" spans="1:7" x14ac:dyDescent="0.15">
      <c r="A9275" s="53">
        <v>20015</v>
      </c>
      <c r="B9275" s="10" t="s">
        <v>1870</v>
      </c>
      <c r="C9275" s="53">
        <v>2.669</v>
      </c>
      <c r="D9275" s="53">
        <v>2.714</v>
      </c>
      <c r="E9275" s="57">
        <v>-1.9E-3</v>
      </c>
      <c r="F9275" s="53">
        <v>2.6739999999999999</v>
      </c>
      <c r="G9275" s="53">
        <v>2.7189999999999999</v>
      </c>
    </row>
    <row r="9276" spans="1:7" ht="31" x14ac:dyDescent="0.15">
      <c r="A9276" s="52">
        <v>3986</v>
      </c>
      <c r="B9276" s="11" t="s">
        <v>5144</v>
      </c>
      <c r="C9276" s="52">
        <v>1.2249000000000001</v>
      </c>
      <c r="D9276" s="52">
        <v>1.2628999999999999</v>
      </c>
      <c r="E9276" s="56">
        <v>-1.9E-3</v>
      </c>
      <c r="F9276" s="52">
        <v>1.2272000000000001</v>
      </c>
      <c r="G9276" s="52">
        <v>1.2652000000000001</v>
      </c>
    </row>
    <row r="9277" spans="1:7" x14ac:dyDescent="0.15">
      <c r="A9277" s="53">
        <v>2541</v>
      </c>
      <c r="B9277" s="10" t="s">
        <v>5145</v>
      </c>
      <c r="C9277" s="53">
        <v>1.0649999999999999</v>
      </c>
      <c r="D9277" s="53">
        <v>1.145</v>
      </c>
      <c r="E9277" s="57">
        <v>-1.9E-3</v>
      </c>
      <c r="F9277" s="53">
        <v>1.0669999999999999</v>
      </c>
      <c r="G9277" s="53">
        <v>1.147</v>
      </c>
    </row>
    <row r="9278" spans="1:7" ht="31" x14ac:dyDescent="0.15">
      <c r="A9278" s="52">
        <v>2066</v>
      </c>
      <c r="B9278" s="11" t="s">
        <v>5146</v>
      </c>
      <c r="C9278" s="52">
        <v>1.0649999999999999</v>
      </c>
      <c r="D9278" s="52">
        <v>1.0649999999999999</v>
      </c>
      <c r="E9278" s="56">
        <v>-1.9E-3</v>
      </c>
      <c r="F9278" s="52">
        <v>1.0669999999999999</v>
      </c>
      <c r="G9278" s="52">
        <v>1.0669999999999999</v>
      </c>
    </row>
    <row r="9279" spans="1:7" x14ac:dyDescent="0.15">
      <c r="A9279" s="53">
        <v>3512</v>
      </c>
      <c r="B9279" s="10" t="s">
        <v>5147</v>
      </c>
      <c r="C9279" s="53">
        <v>1.0649999999999999</v>
      </c>
      <c r="D9279" s="53">
        <v>1.0649999999999999</v>
      </c>
      <c r="E9279" s="57">
        <v>-1.9E-3</v>
      </c>
      <c r="F9279" s="53">
        <v>1.0669999999999999</v>
      </c>
      <c r="G9279" s="53">
        <v>1.0669999999999999</v>
      </c>
    </row>
    <row r="9280" spans="1:7" x14ac:dyDescent="0.15">
      <c r="A9280" s="52">
        <v>531017</v>
      </c>
      <c r="B9280" s="11" t="s">
        <v>5148</v>
      </c>
      <c r="C9280" s="52">
        <v>1.0629999999999999</v>
      </c>
      <c r="D9280" s="52">
        <v>1.3939999999999999</v>
      </c>
      <c r="E9280" s="56">
        <v>-1.9E-3</v>
      </c>
      <c r="F9280" s="52">
        <v>1.0649999999999999</v>
      </c>
      <c r="G9280" s="52">
        <v>1.3959999999999999</v>
      </c>
    </row>
    <row r="9281" spans="1:7" x14ac:dyDescent="0.15">
      <c r="A9281" s="53">
        <v>660012</v>
      </c>
      <c r="B9281" s="10" t="s">
        <v>1871</v>
      </c>
      <c r="C9281" s="53">
        <v>2.6570999999999998</v>
      </c>
      <c r="D9281" s="53">
        <v>2.7370999999999999</v>
      </c>
      <c r="E9281" s="57">
        <v>-1.9E-3</v>
      </c>
      <c r="F9281" s="53">
        <v>2.6621000000000001</v>
      </c>
      <c r="G9281" s="53">
        <v>2.7421000000000002</v>
      </c>
    </row>
    <row r="9282" spans="1:7" x14ac:dyDescent="0.15">
      <c r="A9282" s="52">
        <v>1456</v>
      </c>
      <c r="B9282" s="11" t="s">
        <v>5149</v>
      </c>
      <c r="C9282" s="52">
        <v>1.0620000000000001</v>
      </c>
      <c r="D9282" s="52">
        <v>1.0620000000000001</v>
      </c>
      <c r="E9282" s="56">
        <v>-1.9E-3</v>
      </c>
      <c r="F9282" s="52">
        <v>1.0640000000000001</v>
      </c>
      <c r="G9282" s="52">
        <v>1.0640000000000001</v>
      </c>
    </row>
    <row r="9283" spans="1:7" x14ac:dyDescent="0.15">
      <c r="A9283" s="53">
        <v>162214</v>
      </c>
      <c r="B9283" s="10" t="s">
        <v>1872</v>
      </c>
      <c r="C9283" s="53">
        <v>1.06</v>
      </c>
      <c r="D9283" s="53">
        <v>1.06</v>
      </c>
      <c r="E9283" s="57">
        <v>-1.9E-3</v>
      </c>
      <c r="F9283" s="53">
        <v>1.0620000000000001</v>
      </c>
      <c r="G9283" s="53">
        <v>1.0620000000000001</v>
      </c>
    </row>
    <row r="9284" spans="1:7" x14ac:dyDescent="0.15">
      <c r="A9284" s="52">
        <v>519756</v>
      </c>
      <c r="B9284" s="11" t="s">
        <v>1873</v>
      </c>
      <c r="C9284" s="52">
        <v>1.06</v>
      </c>
      <c r="D9284" s="52">
        <v>1.06</v>
      </c>
      <c r="E9284" s="56">
        <v>-1.9E-3</v>
      </c>
      <c r="F9284" s="52">
        <v>1.0620000000000001</v>
      </c>
      <c r="G9284" s="52">
        <v>1.0620000000000001</v>
      </c>
    </row>
    <row r="9285" spans="1:7" x14ac:dyDescent="0.15">
      <c r="A9285" s="53">
        <v>519175</v>
      </c>
      <c r="B9285" s="10" t="s">
        <v>1874</v>
      </c>
      <c r="C9285" s="53">
        <v>1.06</v>
      </c>
      <c r="D9285" s="53">
        <v>1.06</v>
      </c>
      <c r="E9285" s="57">
        <v>-1.9E-3</v>
      </c>
      <c r="F9285" s="53">
        <v>1.0620000000000001</v>
      </c>
      <c r="G9285" s="53">
        <v>1.0620000000000001</v>
      </c>
    </row>
    <row r="9286" spans="1:7" x14ac:dyDescent="0.15">
      <c r="A9286" s="52">
        <v>165707</v>
      </c>
      <c r="B9286" s="11" t="s">
        <v>5150</v>
      </c>
      <c r="C9286" s="52">
        <v>1.0580000000000001</v>
      </c>
      <c r="D9286" s="52">
        <v>1.877</v>
      </c>
      <c r="E9286" s="56">
        <v>-1.9E-3</v>
      </c>
      <c r="F9286" s="52">
        <v>1.06</v>
      </c>
      <c r="G9286" s="52">
        <v>1.879</v>
      </c>
    </row>
    <row r="9287" spans="1:7" x14ac:dyDescent="0.15">
      <c r="A9287" s="53">
        <v>688</v>
      </c>
      <c r="B9287" s="10" t="s">
        <v>1875</v>
      </c>
      <c r="C9287" s="53">
        <v>1.587</v>
      </c>
      <c r="D9287" s="53">
        <v>1.607</v>
      </c>
      <c r="E9287" s="57">
        <v>-1.9E-3</v>
      </c>
      <c r="F9287" s="53">
        <v>1.59</v>
      </c>
      <c r="G9287" s="53">
        <v>1.61</v>
      </c>
    </row>
    <row r="9288" spans="1:7" x14ac:dyDescent="0.15">
      <c r="A9288" s="52">
        <v>2249</v>
      </c>
      <c r="B9288" s="11" t="s">
        <v>1876</v>
      </c>
      <c r="C9288" s="52">
        <v>1.0552999999999999</v>
      </c>
      <c r="D9288" s="52">
        <v>1.0552999999999999</v>
      </c>
      <c r="E9288" s="56">
        <v>-1.9E-3</v>
      </c>
      <c r="F9288" s="52">
        <v>1.0572999999999999</v>
      </c>
      <c r="G9288" s="52">
        <v>1.0572999999999999</v>
      </c>
    </row>
    <row r="9289" spans="1:7" x14ac:dyDescent="0.15">
      <c r="A9289" s="53">
        <v>1839</v>
      </c>
      <c r="B9289" s="10" t="s">
        <v>1877</v>
      </c>
      <c r="C9289" s="53">
        <v>1.054</v>
      </c>
      <c r="D9289" s="53">
        <v>1.1040000000000001</v>
      </c>
      <c r="E9289" s="57">
        <v>-1.9E-3</v>
      </c>
      <c r="F9289" s="53">
        <v>1.056</v>
      </c>
      <c r="G9289" s="53">
        <v>1.1060000000000001</v>
      </c>
    </row>
    <row r="9290" spans="1:7" x14ac:dyDescent="0.15">
      <c r="A9290" s="52">
        <v>4513</v>
      </c>
      <c r="B9290" s="11" t="s">
        <v>5151</v>
      </c>
      <c r="C9290" s="52">
        <v>1.054</v>
      </c>
      <c r="D9290" s="52">
        <v>1.054</v>
      </c>
      <c r="E9290" s="56">
        <v>-1.9E-3</v>
      </c>
      <c r="F9290" s="52">
        <v>1.056</v>
      </c>
      <c r="G9290" s="52">
        <v>1.056</v>
      </c>
    </row>
    <row r="9291" spans="1:7" x14ac:dyDescent="0.15">
      <c r="A9291" s="53">
        <v>560003</v>
      </c>
      <c r="B9291" s="10" t="s">
        <v>1878</v>
      </c>
      <c r="C9291" s="53">
        <v>0.89370000000000005</v>
      </c>
      <c r="D9291" s="53">
        <v>0.91369999999999996</v>
      </c>
      <c r="E9291" s="57">
        <v>-1.9E-3</v>
      </c>
      <c r="F9291" s="53">
        <v>0.89539999999999997</v>
      </c>
      <c r="G9291" s="53">
        <v>0.91539999999999999</v>
      </c>
    </row>
    <row r="9292" spans="1:7" x14ac:dyDescent="0.15">
      <c r="A9292" s="52">
        <v>673120</v>
      </c>
      <c r="B9292" s="11" t="s">
        <v>1879</v>
      </c>
      <c r="C9292" s="52">
        <v>1.0509999999999999</v>
      </c>
      <c r="D9292" s="52">
        <v>1.0509999999999999</v>
      </c>
      <c r="E9292" s="56">
        <v>-1.9E-3</v>
      </c>
      <c r="F9292" s="52">
        <v>1.0529999999999999</v>
      </c>
      <c r="G9292" s="52">
        <v>1.0529999999999999</v>
      </c>
    </row>
    <row r="9293" spans="1:7" x14ac:dyDescent="0.15">
      <c r="A9293" s="53">
        <v>1921</v>
      </c>
      <c r="B9293" s="10" t="s">
        <v>5152</v>
      </c>
      <c r="C9293" s="53">
        <v>1.0489999999999999</v>
      </c>
      <c r="D9293" s="53">
        <v>1.0489999999999999</v>
      </c>
      <c r="E9293" s="57">
        <v>-1.9E-3</v>
      </c>
      <c r="F9293" s="53">
        <v>1.0509999999999999</v>
      </c>
      <c r="G9293" s="53">
        <v>1.0509999999999999</v>
      </c>
    </row>
    <row r="9294" spans="1:7" x14ac:dyDescent="0.15">
      <c r="A9294" s="52">
        <v>339</v>
      </c>
      <c r="B9294" s="11" t="s">
        <v>1880</v>
      </c>
      <c r="C9294" s="52">
        <v>1.573</v>
      </c>
      <c r="D9294" s="52">
        <v>1.573</v>
      </c>
      <c r="E9294" s="56">
        <v>-1.9E-3</v>
      </c>
      <c r="F9294" s="52">
        <v>1.5760000000000001</v>
      </c>
      <c r="G9294" s="52">
        <v>1.5760000000000001</v>
      </c>
    </row>
    <row r="9295" spans="1:7" x14ac:dyDescent="0.15">
      <c r="A9295" s="53">
        <v>2236</v>
      </c>
      <c r="B9295" s="10" t="s">
        <v>5153</v>
      </c>
      <c r="C9295" s="53">
        <v>1.048</v>
      </c>
      <c r="D9295" s="53">
        <v>1.048</v>
      </c>
      <c r="E9295" s="57">
        <v>-1.9E-3</v>
      </c>
      <c r="F9295" s="53">
        <v>1.05</v>
      </c>
      <c r="G9295" s="53">
        <v>1.05</v>
      </c>
    </row>
    <row r="9296" spans="1:7" x14ac:dyDescent="0.15">
      <c r="A9296" s="52">
        <v>519650</v>
      </c>
      <c r="B9296" s="11" t="s">
        <v>5154</v>
      </c>
      <c r="C9296" s="52">
        <v>1.046</v>
      </c>
      <c r="D9296" s="52">
        <v>1.07</v>
      </c>
      <c r="E9296" s="56">
        <v>-1.9E-3</v>
      </c>
      <c r="F9296" s="52">
        <v>1.048</v>
      </c>
      <c r="G9296" s="52">
        <v>1.0720000000000001</v>
      </c>
    </row>
    <row r="9297" spans="1:7" x14ac:dyDescent="0.15">
      <c r="A9297" s="53">
        <v>519610</v>
      </c>
      <c r="B9297" s="10" t="s">
        <v>5155</v>
      </c>
      <c r="C9297" s="53">
        <v>1.046</v>
      </c>
      <c r="D9297" s="53">
        <v>1.0840000000000001</v>
      </c>
      <c r="E9297" s="57">
        <v>-1.9E-3</v>
      </c>
      <c r="F9297" s="53">
        <v>1.048</v>
      </c>
      <c r="G9297" s="53">
        <v>1.0860000000000001</v>
      </c>
    </row>
    <row r="9298" spans="1:7" x14ac:dyDescent="0.15">
      <c r="A9298" s="52">
        <v>432</v>
      </c>
      <c r="B9298" s="11" t="s">
        <v>1881</v>
      </c>
      <c r="C9298" s="52">
        <v>1.5680000000000001</v>
      </c>
      <c r="D9298" s="52">
        <v>1.5680000000000001</v>
      </c>
      <c r="E9298" s="56">
        <v>-1.9E-3</v>
      </c>
      <c r="F9298" s="52">
        <v>1.571</v>
      </c>
      <c r="G9298" s="52">
        <v>1.571</v>
      </c>
    </row>
    <row r="9299" spans="1:7" x14ac:dyDescent="0.15">
      <c r="A9299" s="53">
        <v>519611</v>
      </c>
      <c r="B9299" s="10" t="s">
        <v>5156</v>
      </c>
      <c r="C9299" s="53">
        <v>1.0449999999999999</v>
      </c>
      <c r="D9299" s="53">
        <v>1.079</v>
      </c>
      <c r="E9299" s="57">
        <v>-1.9E-3</v>
      </c>
      <c r="F9299" s="53">
        <v>1.0469999999999999</v>
      </c>
      <c r="G9299" s="53">
        <v>1.081</v>
      </c>
    </row>
    <row r="9300" spans="1:7" x14ac:dyDescent="0.15">
      <c r="A9300" s="52">
        <v>162203</v>
      </c>
      <c r="B9300" s="11" t="s">
        <v>1882</v>
      </c>
      <c r="C9300" s="52">
        <v>1.2536</v>
      </c>
      <c r="D9300" s="52">
        <v>3.1936</v>
      </c>
      <c r="E9300" s="56">
        <v>-1.9E-3</v>
      </c>
      <c r="F9300" s="52">
        <v>1.256</v>
      </c>
      <c r="G9300" s="52">
        <v>3.1960000000000002</v>
      </c>
    </row>
    <row r="9301" spans="1:7" x14ac:dyDescent="0.15">
      <c r="A9301" s="53">
        <v>1140</v>
      </c>
      <c r="B9301" s="10" t="s">
        <v>1883</v>
      </c>
      <c r="C9301" s="53">
        <v>1.04</v>
      </c>
      <c r="D9301" s="53">
        <v>1.04</v>
      </c>
      <c r="E9301" s="57">
        <v>-1.9E-3</v>
      </c>
      <c r="F9301" s="53">
        <v>1.042</v>
      </c>
      <c r="G9301" s="53">
        <v>1.042</v>
      </c>
    </row>
    <row r="9302" spans="1:7" x14ac:dyDescent="0.15">
      <c r="A9302" s="52">
        <v>159943</v>
      </c>
      <c r="B9302" s="11" t="s">
        <v>5157</v>
      </c>
      <c r="C9302" s="52">
        <v>11.936999999999999</v>
      </c>
      <c r="D9302" s="52">
        <v>0.78400000000000003</v>
      </c>
      <c r="E9302" s="56">
        <v>-1.9E-3</v>
      </c>
      <c r="F9302" s="52">
        <v>11.96</v>
      </c>
      <c r="G9302" s="52">
        <v>0.78500000000000003</v>
      </c>
    </row>
    <row r="9303" spans="1:7" ht="30" x14ac:dyDescent="0.15">
      <c r="A9303" s="53">
        <v>1750</v>
      </c>
      <c r="B9303" s="10" t="s">
        <v>1884</v>
      </c>
      <c r="C9303" s="53">
        <v>1.0369999999999999</v>
      </c>
      <c r="D9303" s="53">
        <v>1.0840000000000001</v>
      </c>
      <c r="E9303" s="57">
        <v>-1.9E-3</v>
      </c>
      <c r="F9303" s="53">
        <v>1.0389999999999999</v>
      </c>
      <c r="G9303" s="53">
        <v>1.0840000000000001</v>
      </c>
    </row>
    <row r="9304" spans="1:7" x14ac:dyDescent="0.15">
      <c r="A9304" s="52">
        <v>2252</v>
      </c>
      <c r="B9304" s="11" t="s">
        <v>5158</v>
      </c>
      <c r="C9304" s="52">
        <v>1.034</v>
      </c>
      <c r="D9304" s="52">
        <v>1.034</v>
      </c>
      <c r="E9304" s="56">
        <v>-1.9E-3</v>
      </c>
      <c r="F9304" s="52">
        <v>1.036</v>
      </c>
      <c r="G9304" s="52">
        <v>1.036</v>
      </c>
    </row>
    <row r="9305" spans="1:7" x14ac:dyDescent="0.15">
      <c r="A9305" s="53">
        <v>501026</v>
      </c>
      <c r="B9305" s="10" t="s">
        <v>1885</v>
      </c>
      <c r="C9305" s="53">
        <v>0.93059999999999998</v>
      </c>
      <c r="D9305" s="53">
        <v>0.93059999999999998</v>
      </c>
      <c r="E9305" s="57">
        <v>-1.9E-3</v>
      </c>
      <c r="F9305" s="53">
        <v>0.93240000000000001</v>
      </c>
      <c r="G9305" s="53">
        <v>0.93240000000000001</v>
      </c>
    </row>
    <row r="9306" spans="1:7" ht="30" x14ac:dyDescent="0.15">
      <c r="A9306" s="52">
        <v>1896</v>
      </c>
      <c r="B9306" s="11" t="s">
        <v>1886</v>
      </c>
      <c r="C9306" s="52">
        <v>1.0309999999999999</v>
      </c>
      <c r="D9306" s="52">
        <v>1.0309999999999999</v>
      </c>
      <c r="E9306" s="56">
        <v>-1.9E-3</v>
      </c>
      <c r="F9306" s="52">
        <v>1.0329999999999999</v>
      </c>
      <c r="G9306" s="52">
        <v>1.0329999999999999</v>
      </c>
    </row>
    <row r="9307" spans="1:7" x14ac:dyDescent="0.15">
      <c r="A9307" s="53">
        <v>2963</v>
      </c>
      <c r="B9307" s="10" t="s">
        <v>5159</v>
      </c>
      <c r="C9307" s="53">
        <v>0.97829999999999995</v>
      </c>
      <c r="D9307" s="53">
        <v>0.97829999999999995</v>
      </c>
      <c r="E9307" s="57">
        <v>-1.9E-3</v>
      </c>
      <c r="F9307" s="53">
        <v>0.98019999999999996</v>
      </c>
      <c r="G9307" s="53">
        <v>0.98019999999999996</v>
      </c>
    </row>
    <row r="9308" spans="1:7" ht="30" x14ac:dyDescent="0.15">
      <c r="A9308" s="52">
        <v>1059</v>
      </c>
      <c r="B9308" s="11" t="s">
        <v>1887</v>
      </c>
      <c r="C9308" s="52">
        <v>1.0289999999999999</v>
      </c>
      <c r="D9308" s="52">
        <v>1.0289999999999999</v>
      </c>
      <c r="E9308" s="56">
        <v>-1.9E-3</v>
      </c>
      <c r="F9308" s="52">
        <v>1.0309999999999999</v>
      </c>
      <c r="G9308" s="52">
        <v>1.0309999999999999</v>
      </c>
    </row>
    <row r="9309" spans="1:7" x14ac:dyDescent="0.15">
      <c r="A9309" s="53">
        <v>519949</v>
      </c>
      <c r="B9309" s="10" t="s">
        <v>1888</v>
      </c>
      <c r="C9309" s="53">
        <v>1.0289999999999999</v>
      </c>
      <c r="D9309" s="53">
        <v>1.089</v>
      </c>
      <c r="E9309" s="57">
        <v>-1.9E-3</v>
      </c>
      <c r="F9309" s="53">
        <v>1.0309999999999999</v>
      </c>
      <c r="G9309" s="53">
        <v>1.091</v>
      </c>
    </row>
    <row r="9310" spans="1:7" ht="30" x14ac:dyDescent="0.15">
      <c r="A9310" s="52">
        <v>5112</v>
      </c>
      <c r="B9310" s="11" t="s">
        <v>1889</v>
      </c>
      <c r="C9310" s="52">
        <v>1.0282</v>
      </c>
      <c r="D9310" s="52">
        <v>1.0282</v>
      </c>
      <c r="E9310" s="56">
        <v>-1.9E-3</v>
      </c>
      <c r="F9310" s="52">
        <v>1.0302</v>
      </c>
      <c r="G9310" s="52">
        <v>1.0302</v>
      </c>
    </row>
    <row r="9311" spans="1:7" x14ac:dyDescent="0.15">
      <c r="A9311" s="53">
        <v>630015</v>
      </c>
      <c r="B9311" s="10" t="s">
        <v>1890</v>
      </c>
      <c r="C9311" s="53">
        <v>1.5389999999999999</v>
      </c>
      <c r="D9311" s="53">
        <v>2.2189999999999999</v>
      </c>
      <c r="E9311" s="57">
        <v>-1.9E-3</v>
      </c>
      <c r="F9311" s="53">
        <v>1.542</v>
      </c>
      <c r="G9311" s="53">
        <v>2.222</v>
      </c>
    </row>
    <row r="9312" spans="1:7" x14ac:dyDescent="0.15">
      <c r="A9312" s="52">
        <v>2610</v>
      </c>
      <c r="B9312" s="11" t="s">
        <v>5160</v>
      </c>
      <c r="C9312" s="52">
        <v>0.97419999999999995</v>
      </c>
      <c r="D9312" s="52">
        <v>0.97419999999999995</v>
      </c>
      <c r="E9312" s="56">
        <v>-1.9E-3</v>
      </c>
      <c r="F9312" s="52">
        <v>0.97609999999999997</v>
      </c>
      <c r="G9312" s="52">
        <v>0.97609999999999997</v>
      </c>
    </row>
    <row r="9313" spans="1:7" x14ac:dyDescent="0.15">
      <c r="A9313" s="53">
        <v>2413</v>
      </c>
      <c r="B9313" s="10" t="s">
        <v>5161</v>
      </c>
      <c r="C9313" s="53">
        <v>1.0249999999999999</v>
      </c>
      <c r="D9313" s="53">
        <v>1.123</v>
      </c>
      <c r="E9313" s="57">
        <v>-1.9E-3</v>
      </c>
      <c r="F9313" s="53">
        <v>1.0269999999999999</v>
      </c>
      <c r="G9313" s="53">
        <v>1.125</v>
      </c>
    </row>
    <row r="9314" spans="1:7" x14ac:dyDescent="0.15">
      <c r="A9314" s="52">
        <v>2459</v>
      </c>
      <c r="B9314" s="11" t="s">
        <v>5162</v>
      </c>
      <c r="C9314" s="52">
        <v>1.024</v>
      </c>
      <c r="D9314" s="52">
        <v>1.0840000000000001</v>
      </c>
      <c r="E9314" s="56">
        <v>-1.9E-3</v>
      </c>
      <c r="F9314" s="52">
        <v>1.026</v>
      </c>
      <c r="G9314" s="52">
        <v>1.0860000000000001</v>
      </c>
    </row>
    <row r="9315" spans="1:7" x14ac:dyDescent="0.15">
      <c r="A9315" s="53">
        <v>2503</v>
      </c>
      <c r="B9315" s="10" t="s">
        <v>5163</v>
      </c>
      <c r="C9315" s="53">
        <v>1.0229999999999999</v>
      </c>
      <c r="D9315" s="53">
        <v>1.0920000000000001</v>
      </c>
      <c r="E9315" s="57">
        <v>-2E-3</v>
      </c>
      <c r="F9315" s="53">
        <v>1.0249999999999999</v>
      </c>
      <c r="G9315" s="53">
        <v>1.0940000000000001</v>
      </c>
    </row>
    <row r="9316" spans="1:7" x14ac:dyDescent="0.15">
      <c r="A9316" s="52">
        <v>2460</v>
      </c>
      <c r="B9316" s="11" t="s">
        <v>5164</v>
      </c>
      <c r="C9316" s="52">
        <v>1.0229999999999999</v>
      </c>
      <c r="D9316" s="52">
        <v>1.083</v>
      </c>
      <c r="E9316" s="56">
        <v>-2E-3</v>
      </c>
      <c r="F9316" s="52">
        <v>1.0249999999999999</v>
      </c>
      <c r="G9316" s="52">
        <v>1.085</v>
      </c>
    </row>
    <row r="9317" spans="1:7" x14ac:dyDescent="0.15">
      <c r="A9317" s="53">
        <v>2502</v>
      </c>
      <c r="B9317" s="10" t="s">
        <v>5165</v>
      </c>
      <c r="C9317" s="53">
        <v>1.0229999999999999</v>
      </c>
      <c r="D9317" s="53">
        <v>1.093</v>
      </c>
      <c r="E9317" s="57">
        <v>-2E-3</v>
      </c>
      <c r="F9317" s="53">
        <v>1.0249999999999999</v>
      </c>
      <c r="G9317" s="53">
        <v>1.095</v>
      </c>
    </row>
    <row r="9318" spans="1:7" x14ac:dyDescent="0.15">
      <c r="A9318" s="52">
        <v>4895</v>
      </c>
      <c r="B9318" s="11" t="s">
        <v>1891</v>
      </c>
      <c r="C9318" s="52">
        <v>1.0229999999999999</v>
      </c>
      <c r="D9318" s="52">
        <v>1.0229999999999999</v>
      </c>
      <c r="E9318" s="56">
        <v>-2E-3</v>
      </c>
      <c r="F9318" s="52">
        <v>1.0249999999999999</v>
      </c>
      <c r="G9318" s="52">
        <v>1.0249999999999999</v>
      </c>
    </row>
    <row r="9319" spans="1:7" x14ac:dyDescent="0.15">
      <c r="A9319" s="53">
        <v>202025</v>
      </c>
      <c r="B9319" s="10" t="s">
        <v>5166</v>
      </c>
      <c r="C9319" s="53">
        <v>1.5344</v>
      </c>
      <c r="D9319" s="53">
        <v>1.5344</v>
      </c>
      <c r="E9319" s="57">
        <v>-2E-3</v>
      </c>
      <c r="F9319" s="53">
        <v>1.5374000000000001</v>
      </c>
      <c r="G9319" s="53">
        <v>1.5374000000000001</v>
      </c>
    </row>
    <row r="9320" spans="1:7" x14ac:dyDescent="0.15">
      <c r="A9320" s="52">
        <v>2270</v>
      </c>
      <c r="B9320" s="11" t="s">
        <v>1892</v>
      </c>
      <c r="C9320" s="52">
        <v>1.02</v>
      </c>
      <c r="D9320" s="52">
        <v>1.02</v>
      </c>
      <c r="E9320" s="56">
        <v>-2E-3</v>
      </c>
      <c r="F9320" s="52">
        <v>1.022</v>
      </c>
      <c r="G9320" s="52">
        <v>1.022</v>
      </c>
    </row>
    <row r="9321" spans="1:7" x14ac:dyDescent="0.15">
      <c r="A9321" s="53">
        <v>519647</v>
      </c>
      <c r="B9321" s="10" t="s">
        <v>5167</v>
      </c>
      <c r="C9321" s="53">
        <v>1.02</v>
      </c>
      <c r="D9321" s="53">
        <v>1.0649999999999999</v>
      </c>
      <c r="E9321" s="57">
        <v>-2E-3</v>
      </c>
      <c r="F9321" s="53">
        <v>1.022</v>
      </c>
      <c r="G9321" s="53">
        <v>1.0669999999999999</v>
      </c>
    </row>
    <row r="9322" spans="1:7" x14ac:dyDescent="0.15">
      <c r="A9322" s="52">
        <v>3366</v>
      </c>
      <c r="B9322" s="11" t="s">
        <v>1893</v>
      </c>
      <c r="C9322" s="52">
        <v>1.018</v>
      </c>
      <c r="D9322" s="52">
        <v>1.018</v>
      </c>
      <c r="E9322" s="56">
        <v>-2E-3</v>
      </c>
      <c r="F9322" s="52">
        <v>1.02</v>
      </c>
      <c r="G9322" s="52">
        <v>1.02</v>
      </c>
    </row>
    <row r="9323" spans="1:7" ht="30" x14ac:dyDescent="0.15">
      <c r="A9323" s="53">
        <v>4958</v>
      </c>
      <c r="B9323" s="10" t="s">
        <v>1894</v>
      </c>
      <c r="C9323" s="53">
        <v>1.0683</v>
      </c>
      <c r="D9323" s="53">
        <v>1.0683</v>
      </c>
      <c r="E9323" s="57">
        <v>-2E-3</v>
      </c>
      <c r="F9323" s="53">
        <v>1.0704</v>
      </c>
      <c r="G9323" s="53">
        <v>1.0704</v>
      </c>
    </row>
    <row r="9324" spans="1:7" x14ac:dyDescent="0.15">
      <c r="A9324" s="52">
        <v>159934</v>
      </c>
      <c r="B9324" s="11" t="s">
        <v>5168</v>
      </c>
      <c r="C9324" s="52">
        <v>2.7372000000000001</v>
      </c>
      <c r="D9324" s="52">
        <v>1.1151</v>
      </c>
      <c r="E9324" s="56">
        <v>-2E-3</v>
      </c>
      <c r="F9324" s="52">
        <v>2.7425999999999999</v>
      </c>
      <c r="G9324" s="52">
        <v>1.1173</v>
      </c>
    </row>
    <row r="9325" spans="1:7" x14ac:dyDescent="0.15">
      <c r="A9325" s="53">
        <v>163109</v>
      </c>
      <c r="B9325" s="10" t="s">
        <v>1895</v>
      </c>
      <c r="C9325" s="53">
        <v>0.60709999999999997</v>
      </c>
      <c r="D9325" s="53">
        <v>0.80740000000000001</v>
      </c>
      <c r="E9325" s="57">
        <v>-2E-3</v>
      </c>
      <c r="F9325" s="53">
        <v>0.60829999999999995</v>
      </c>
      <c r="G9325" s="53">
        <v>0.80859999999999999</v>
      </c>
    </row>
    <row r="9326" spans="1:7" x14ac:dyDescent="0.15">
      <c r="A9326" s="52">
        <v>540002</v>
      </c>
      <c r="B9326" s="11" t="s">
        <v>1896</v>
      </c>
      <c r="C9326" s="52">
        <v>1.7196</v>
      </c>
      <c r="D9326" s="52">
        <v>3.5556000000000001</v>
      </c>
      <c r="E9326" s="56">
        <v>-2E-3</v>
      </c>
      <c r="F9326" s="52">
        <v>1.7230000000000001</v>
      </c>
      <c r="G9326" s="52">
        <v>3.5590000000000002</v>
      </c>
    </row>
    <row r="9327" spans="1:7" x14ac:dyDescent="0.15">
      <c r="A9327" s="53">
        <v>2538</v>
      </c>
      <c r="B9327" s="10" t="s">
        <v>5169</v>
      </c>
      <c r="C9327" s="53">
        <v>1.0109999999999999</v>
      </c>
      <c r="D9327" s="53">
        <v>1.0620000000000001</v>
      </c>
      <c r="E9327" s="57">
        <v>-2E-3</v>
      </c>
      <c r="F9327" s="53">
        <v>1.0129999999999999</v>
      </c>
      <c r="G9327" s="53">
        <v>1.0640000000000001</v>
      </c>
    </row>
    <row r="9328" spans="1:7" x14ac:dyDescent="0.15">
      <c r="A9328" s="52">
        <v>1713</v>
      </c>
      <c r="B9328" s="11" t="s">
        <v>5170</v>
      </c>
      <c r="C9328" s="52">
        <v>1.01</v>
      </c>
      <c r="D9328" s="52">
        <v>1.01</v>
      </c>
      <c r="E9328" s="56">
        <v>-2E-3</v>
      </c>
      <c r="F9328" s="52">
        <v>1.012</v>
      </c>
      <c r="G9328" s="52">
        <v>1.012</v>
      </c>
    </row>
    <row r="9329" spans="1:7" x14ac:dyDescent="0.15">
      <c r="A9329" s="53">
        <v>420003</v>
      </c>
      <c r="B9329" s="10" t="s">
        <v>1897</v>
      </c>
      <c r="C9329" s="53">
        <v>1.9644999999999999</v>
      </c>
      <c r="D9329" s="53">
        <v>2.2995000000000001</v>
      </c>
      <c r="E9329" s="57">
        <v>-2E-3</v>
      </c>
      <c r="F9329" s="53">
        <v>1.9683999999999999</v>
      </c>
      <c r="G9329" s="53">
        <v>2.3033999999999999</v>
      </c>
    </row>
    <row r="9330" spans="1:7" x14ac:dyDescent="0.15">
      <c r="A9330" s="52">
        <v>2179</v>
      </c>
      <c r="B9330" s="11" t="s">
        <v>1898</v>
      </c>
      <c r="C9330" s="52">
        <v>1.0049999999999999</v>
      </c>
      <c r="D9330" s="52">
        <v>1.0049999999999999</v>
      </c>
      <c r="E9330" s="56">
        <v>-2E-3</v>
      </c>
      <c r="F9330" s="52">
        <v>1.0069999999999999</v>
      </c>
      <c r="G9330" s="52">
        <v>1.0069999999999999</v>
      </c>
    </row>
    <row r="9331" spans="1:7" x14ac:dyDescent="0.15">
      <c r="A9331" s="53">
        <v>4100</v>
      </c>
      <c r="B9331" s="10" t="s">
        <v>1899</v>
      </c>
      <c r="C9331" s="53">
        <v>1.0542</v>
      </c>
      <c r="D9331" s="53">
        <v>1.0542</v>
      </c>
      <c r="E9331" s="57">
        <v>-2E-3</v>
      </c>
      <c r="F9331" s="53">
        <v>1.0563</v>
      </c>
      <c r="G9331" s="53">
        <v>1.0563</v>
      </c>
    </row>
    <row r="9332" spans="1:7" x14ac:dyDescent="0.15">
      <c r="A9332" s="52">
        <v>377</v>
      </c>
      <c r="B9332" s="11" t="s">
        <v>5171</v>
      </c>
      <c r="C9332" s="52">
        <v>1.0029999999999999</v>
      </c>
      <c r="D9332" s="52">
        <v>1.397</v>
      </c>
      <c r="E9332" s="56">
        <v>-2E-3</v>
      </c>
      <c r="F9332" s="52">
        <v>1.0049999999999999</v>
      </c>
      <c r="G9332" s="52">
        <v>1.399</v>
      </c>
    </row>
    <row r="9333" spans="1:7" ht="31" x14ac:dyDescent="0.15">
      <c r="A9333" s="53">
        <v>502000</v>
      </c>
      <c r="B9333" s="10" t="s">
        <v>5172</v>
      </c>
      <c r="C9333" s="53">
        <v>0.99970000000000003</v>
      </c>
      <c r="D9333" s="53">
        <v>0.62780000000000002</v>
      </c>
      <c r="E9333" s="57">
        <v>-2E-3</v>
      </c>
      <c r="F9333" s="53">
        <v>1.0017</v>
      </c>
      <c r="G9333" s="53">
        <v>0.629</v>
      </c>
    </row>
    <row r="9334" spans="1:7" x14ac:dyDescent="0.15">
      <c r="A9334" s="52">
        <v>3861</v>
      </c>
      <c r="B9334" s="11" t="s">
        <v>5173</v>
      </c>
      <c r="C9334" s="52">
        <v>1.1483000000000001</v>
      </c>
      <c r="D9334" s="52">
        <v>1.1483000000000001</v>
      </c>
      <c r="E9334" s="56">
        <v>-2E-3</v>
      </c>
      <c r="F9334" s="52">
        <v>1.1506000000000001</v>
      </c>
      <c r="G9334" s="52">
        <v>1.1506000000000001</v>
      </c>
    </row>
    <row r="9335" spans="1:7" x14ac:dyDescent="0.15">
      <c r="A9335" s="53">
        <v>3862</v>
      </c>
      <c r="B9335" s="10" t="s">
        <v>5174</v>
      </c>
      <c r="C9335" s="53">
        <v>1.1477999999999999</v>
      </c>
      <c r="D9335" s="53">
        <v>1.1477999999999999</v>
      </c>
      <c r="E9335" s="57">
        <v>-2E-3</v>
      </c>
      <c r="F9335" s="53">
        <v>1.1500999999999999</v>
      </c>
      <c r="G9335" s="53">
        <v>1.1500999999999999</v>
      </c>
    </row>
    <row r="9336" spans="1:7" x14ac:dyDescent="0.15">
      <c r="A9336" s="52">
        <v>2692</v>
      </c>
      <c r="B9336" s="11" t="s">
        <v>1900</v>
      </c>
      <c r="C9336" s="52">
        <v>0.998</v>
      </c>
      <c r="D9336" s="52">
        <v>0.998</v>
      </c>
      <c r="E9336" s="56">
        <v>-2E-3</v>
      </c>
      <c r="F9336" s="52">
        <v>1</v>
      </c>
      <c r="G9336" s="52">
        <v>1</v>
      </c>
    </row>
    <row r="9337" spans="1:7" x14ac:dyDescent="0.15">
      <c r="A9337" s="53">
        <v>4221</v>
      </c>
      <c r="B9337" s="10" t="s">
        <v>5175</v>
      </c>
      <c r="C9337" s="53">
        <v>1.496</v>
      </c>
      <c r="D9337" s="53">
        <v>1.796</v>
      </c>
      <c r="E9337" s="57">
        <v>-2E-3</v>
      </c>
      <c r="F9337" s="53">
        <v>1.4990000000000001</v>
      </c>
      <c r="G9337" s="53">
        <v>1.7989999999999999</v>
      </c>
    </row>
    <row r="9338" spans="1:7" x14ac:dyDescent="0.15">
      <c r="A9338" s="52">
        <v>378</v>
      </c>
      <c r="B9338" s="11" t="s">
        <v>5176</v>
      </c>
      <c r="C9338" s="52">
        <v>0.997</v>
      </c>
      <c r="D9338" s="52">
        <v>1.383</v>
      </c>
      <c r="E9338" s="56">
        <v>-2E-3</v>
      </c>
      <c r="F9338" s="52">
        <v>0.999</v>
      </c>
      <c r="G9338" s="52">
        <v>1.385</v>
      </c>
    </row>
    <row r="9339" spans="1:7" x14ac:dyDescent="0.15">
      <c r="A9339" s="53">
        <v>1780</v>
      </c>
      <c r="B9339" s="10" t="s">
        <v>1901</v>
      </c>
      <c r="C9339" s="53">
        <v>0.997</v>
      </c>
      <c r="D9339" s="53">
        <v>0.997</v>
      </c>
      <c r="E9339" s="57">
        <v>-2E-3</v>
      </c>
      <c r="F9339" s="53">
        <v>0.999</v>
      </c>
      <c r="G9339" s="53">
        <v>0.999</v>
      </c>
    </row>
    <row r="9340" spans="1:7" x14ac:dyDescent="0.15">
      <c r="A9340" s="52">
        <v>320005</v>
      </c>
      <c r="B9340" s="11" t="s">
        <v>1902</v>
      </c>
      <c r="C9340" s="52">
        <v>1.1462000000000001</v>
      </c>
      <c r="D9340" s="52">
        <v>2.0912000000000002</v>
      </c>
      <c r="E9340" s="56">
        <v>-2E-3</v>
      </c>
      <c r="F9340" s="52">
        <v>1.1485000000000001</v>
      </c>
      <c r="G9340" s="52">
        <v>2.0935000000000001</v>
      </c>
    </row>
    <row r="9341" spans="1:7" x14ac:dyDescent="0.15">
      <c r="A9341" s="53">
        <v>4745</v>
      </c>
      <c r="B9341" s="10" t="s">
        <v>1903</v>
      </c>
      <c r="C9341" s="53">
        <v>1.0438000000000001</v>
      </c>
      <c r="D9341" s="53">
        <v>1.0438000000000001</v>
      </c>
      <c r="E9341" s="57">
        <v>-2E-3</v>
      </c>
      <c r="F9341" s="53">
        <v>1.0459000000000001</v>
      </c>
      <c r="G9341" s="53">
        <v>1.0459000000000001</v>
      </c>
    </row>
    <row r="9342" spans="1:7" ht="31" x14ac:dyDescent="0.15">
      <c r="A9342" s="52">
        <v>161033</v>
      </c>
      <c r="B9342" s="11" t="s">
        <v>5177</v>
      </c>
      <c r="C9342" s="52">
        <v>0.99399999999999999</v>
      </c>
      <c r="D9342" s="52">
        <v>0.99399999999999999</v>
      </c>
      <c r="E9342" s="56">
        <v>-2E-3</v>
      </c>
      <c r="F9342" s="52">
        <v>0.996</v>
      </c>
      <c r="G9342" s="52">
        <v>0.996</v>
      </c>
    </row>
    <row r="9343" spans="1:7" x14ac:dyDescent="0.15">
      <c r="A9343" s="53">
        <v>518800</v>
      </c>
      <c r="B9343" s="10" t="s">
        <v>5178</v>
      </c>
      <c r="C9343" s="53">
        <v>2.7313999999999998</v>
      </c>
      <c r="D9343" s="53">
        <v>1.0331999999999999</v>
      </c>
      <c r="E9343" s="57">
        <v>-2E-3</v>
      </c>
      <c r="F9343" s="53">
        <v>2.7368999999999999</v>
      </c>
      <c r="G9343" s="53">
        <v>1.0353000000000001</v>
      </c>
    </row>
    <row r="9344" spans="1:7" x14ac:dyDescent="0.15">
      <c r="A9344" s="52">
        <v>610001</v>
      </c>
      <c r="B9344" s="11" t="s">
        <v>1904</v>
      </c>
      <c r="C9344" s="52">
        <v>1.4400999999999999</v>
      </c>
      <c r="D9344" s="52">
        <v>1.7701</v>
      </c>
      <c r="E9344" s="56">
        <v>-2E-3</v>
      </c>
      <c r="F9344" s="52">
        <v>1.4430000000000001</v>
      </c>
      <c r="G9344" s="52">
        <v>1.7729999999999999</v>
      </c>
    </row>
    <row r="9345" spans="1:7" ht="30" x14ac:dyDescent="0.15">
      <c r="A9345" s="53">
        <v>1656</v>
      </c>
      <c r="B9345" s="10" t="s">
        <v>1905</v>
      </c>
      <c r="C9345" s="53">
        <v>1.1387</v>
      </c>
      <c r="D9345" s="53">
        <v>1.1387</v>
      </c>
      <c r="E9345" s="57">
        <v>-2E-3</v>
      </c>
      <c r="F9345" s="53">
        <v>1.141</v>
      </c>
      <c r="G9345" s="53">
        <v>1.141</v>
      </c>
    </row>
    <row r="9346" spans="1:7" x14ac:dyDescent="0.15">
      <c r="A9346" s="52">
        <v>1734</v>
      </c>
      <c r="B9346" s="11" t="s">
        <v>5179</v>
      </c>
      <c r="C9346" s="52">
        <v>0.99</v>
      </c>
      <c r="D9346" s="52">
        <v>0.99</v>
      </c>
      <c r="E9346" s="56">
        <v>-2E-3</v>
      </c>
      <c r="F9346" s="52">
        <v>0.99199999999999999</v>
      </c>
      <c r="G9346" s="52">
        <v>0.99199999999999999</v>
      </c>
    </row>
    <row r="9347" spans="1:7" x14ac:dyDescent="0.15">
      <c r="A9347" s="53">
        <v>385</v>
      </c>
      <c r="B9347" s="10" t="s">
        <v>5180</v>
      </c>
      <c r="C9347" s="53">
        <v>1.4790000000000001</v>
      </c>
      <c r="D9347" s="53">
        <v>1.4790000000000001</v>
      </c>
      <c r="E9347" s="57">
        <v>-2E-3</v>
      </c>
      <c r="F9347" s="53">
        <v>1.482</v>
      </c>
      <c r="G9347" s="53">
        <v>1.482</v>
      </c>
    </row>
    <row r="9348" spans="1:7" x14ac:dyDescent="0.15">
      <c r="A9348" s="52">
        <v>279</v>
      </c>
      <c r="B9348" s="11" t="s">
        <v>1906</v>
      </c>
      <c r="C9348" s="52">
        <v>0.98599999999999999</v>
      </c>
      <c r="D9348" s="52">
        <v>1.849</v>
      </c>
      <c r="E9348" s="56">
        <v>-2E-3</v>
      </c>
      <c r="F9348" s="52">
        <v>0.98799999999999999</v>
      </c>
      <c r="G9348" s="52">
        <v>1.851</v>
      </c>
    </row>
    <row r="9349" spans="1:7" x14ac:dyDescent="0.15">
      <c r="A9349" s="53">
        <v>2369</v>
      </c>
      <c r="B9349" s="10" t="s">
        <v>5181</v>
      </c>
      <c r="C9349" s="53">
        <v>1.0834999999999999</v>
      </c>
      <c r="D9349" s="53">
        <v>1.1034999999999999</v>
      </c>
      <c r="E9349" s="57">
        <v>-2E-3</v>
      </c>
      <c r="F9349" s="53">
        <v>1.0857000000000001</v>
      </c>
      <c r="G9349" s="53">
        <v>1.1056999999999999</v>
      </c>
    </row>
    <row r="9350" spans="1:7" x14ac:dyDescent="0.15">
      <c r="A9350" s="52">
        <v>159937</v>
      </c>
      <c r="B9350" s="11" t="s">
        <v>5182</v>
      </c>
      <c r="C9350" s="52">
        <v>2.7534000000000001</v>
      </c>
      <c r="D9350" s="52">
        <v>1.0810999999999999</v>
      </c>
      <c r="E9350" s="56">
        <v>-2E-3</v>
      </c>
      <c r="F9350" s="52">
        <v>2.7589999999999999</v>
      </c>
      <c r="G9350" s="52">
        <v>1.0832999999999999</v>
      </c>
    </row>
    <row r="9351" spans="1:7" x14ac:dyDescent="0.15">
      <c r="A9351" s="53">
        <v>510290</v>
      </c>
      <c r="B9351" s="10" t="s">
        <v>5183</v>
      </c>
      <c r="C9351" s="53">
        <v>1.6217999999999999</v>
      </c>
      <c r="D9351" s="53">
        <v>1.6217999999999999</v>
      </c>
      <c r="E9351" s="57">
        <v>-2E-3</v>
      </c>
      <c r="F9351" s="53">
        <v>1.6251</v>
      </c>
      <c r="G9351" s="53">
        <v>1.6251</v>
      </c>
    </row>
    <row r="9352" spans="1:7" x14ac:dyDescent="0.15">
      <c r="A9352" s="52">
        <v>518880</v>
      </c>
      <c r="B9352" s="11" t="s">
        <v>5184</v>
      </c>
      <c r="C9352" s="52">
        <v>2.7513999999999998</v>
      </c>
      <c r="D9352" s="52">
        <v>1.0389999999999999</v>
      </c>
      <c r="E9352" s="56">
        <v>-2E-3</v>
      </c>
      <c r="F9352" s="52">
        <v>2.7570000000000001</v>
      </c>
      <c r="G9352" s="52">
        <v>1.0410999999999999</v>
      </c>
    </row>
    <row r="9353" spans="1:7" x14ac:dyDescent="0.15">
      <c r="A9353" s="53">
        <v>930</v>
      </c>
      <c r="B9353" s="10" t="s">
        <v>5185</v>
      </c>
      <c r="C9353" s="53">
        <v>2.7467000000000001</v>
      </c>
      <c r="D9353" s="53">
        <v>1.1464000000000001</v>
      </c>
      <c r="E9353" s="57">
        <v>-2E-3</v>
      </c>
      <c r="F9353" s="53">
        <v>2.7523</v>
      </c>
      <c r="G9353" s="53">
        <v>1.1487000000000001</v>
      </c>
    </row>
    <row r="9354" spans="1:7" x14ac:dyDescent="0.15">
      <c r="A9354" s="52">
        <v>929</v>
      </c>
      <c r="B9354" s="11" t="s">
        <v>5186</v>
      </c>
      <c r="C9354" s="52">
        <v>2.7932999999999999</v>
      </c>
      <c r="D9354" s="52">
        <v>1.2434000000000001</v>
      </c>
      <c r="E9354" s="56">
        <v>-2E-3</v>
      </c>
      <c r="F9354" s="52">
        <v>2.7989999999999999</v>
      </c>
      <c r="G9354" s="52">
        <v>1.2458</v>
      </c>
    </row>
    <row r="9355" spans="1:7" x14ac:dyDescent="0.15">
      <c r="A9355" s="53">
        <v>960027</v>
      </c>
      <c r="B9355" s="10" t="s">
        <v>5187</v>
      </c>
      <c r="C9355" s="53">
        <v>0.97699999999999998</v>
      </c>
      <c r="D9355" s="53">
        <v>0.97699999999999998</v>
      </c>
      <c r="E9355" s="57">
        <v>-2E-3</v>
      </c>
      <c r="F9355" s="53">
        <v>0.97899999999999998</v>
      </c>
      <c r="G9355" s="53">
        <v>0.97899999999999998</v>
      </c>
    </row>
    <row r="9356" spans="1:7" x14ac:dyDescent="0.15">
      <c r="A9356" s="52">
        <v>162201</v>
      </c>
      <c r="B9356" s="11" t="s">
        <v>1907</v>
      </c>
      <c r="C9356" s="52">
        <v>1.2206999999999999</v>
      </c>
      <c r="D9356" s="52">
        <v>3.4157000000000002</v>
      </c>
      <c r="E9356" s="56">
        <v>-2E-3</v>
      </c>
      <c r="F9356" s="52">
        <v>1.2232000000000001</v>
      </c>
      <c r="G9356" s="52">
        <v>3.4182000000000001</v>
      </c>
    </row>
    <row r="9357" spans="1:7" x14ac:dyDescent="0.15">
      <c r="A9357" s="53">
        <v>290006</v>
      </c>
      <c r="B9357" s="10" t="s">
        <v>1908</v>
      </c>
      <c r="C9357" s="53">
        <v>1.0733999999999999</v>
      </c>
      <c r="D9357" s="53">
        <v>1.5510999999999999</v>
      </c>
      <c r="E9357" s="57">
        <v>-2E-3</v>
      </c>
      <c r="F9357" s="53">
        <v>1.0755999999999999</v>
      </c>
      <c r="G9357" s="53">
        <v>1.5532999999999999</v>
      </c>
    </row>
    <row r="9358" spans="1:7" x14ac:dyDescent="0.15">
      <c r="A9358" s="52">
        <v>202017</v>
      </c>
      <c r="B9358" s="11" t="s">
        <v>5188</v>
      </c>
      <c r="C9358" s="52">
        <v>0.9264</v>
      </c>
      <c r="D9358" s="52">
        <v>0.9264</v>
      </c>
      <c r="E9358" s="56">
        <v>-2E-3</v>
      </c>
      <c r="F9358" s="52">
        <v>0.92830000000000001</v>
      </c>
      <c r="G9358" s="52">
        <v>0.92830000000000001</v>
      </c>
    </row>
    <row r="9359" spans="1:7" x14ac:dyDescent="0.15">
      <c r="A9359" s="53">
        <v>161611</v>
      </c>
      <c r="B9359" s="10" t="s">
        <v>1909</v>
      </c>
      <c r="C9359" s="53">
        <v>0.97399999999999998</v>
      </c>
      <c r="D9359" s="53">
        <v>1.0940000000000001</v>
      </c>
      <c r="E9359" s="57">
        <v>-2E-3</v>
      </c>
      <c r="F9359" s="53">
        <v>0.97599999999999998</v>
      </c>
      <c r="G9359" s="53">
        <v>1.0960000000000001</v>
      </c>
    </row>
    <row r="9360" spans="1:7" x14ac:dyDescent="0.15">
      <c r="A9360" s="52">
        <v>3413</v>
      </c>
      <c r="B9360" s="11" t="s">
        <v>1910</v>
      </c>
      <c r="C9360" s="52">
        <v>1.2661</v>
      </c>
      <c r="D9360" s="52">
        <v>1.2661</v>
      </c>
      <c r="E9360" s="56">
        <v>-2E-3</v>
      </c>
      <c r="F9360" s="52">
        <v>1.2686999999999999</v>
      </c>
      <c r="G9360" s="52">
        <v>1.2686999999999999</v>
      </c>
    </row>
    <row r="9361" spans="1:7" x14ac:dyDescent="0.15">
      <c r="A9361" s="53">
        <v>4345</v>
      </c>
      <c r="B9361" s="10" t="s">
        <v>5189</v>
      </c>
      <c r="C9361" s="53">
        <v>0.92430000000000001</v>
      </c>
      <c r="D9361" s="53">
        <v>0.92430000000000001</v>
      </c>
      <c r="E9361" s="57">
        <v>-2.0999999999999999E-3</v>
      </c>
      <c r="F9361" s="53">
        <v>0.92620000000000002</v>
      </c>
      <c r="G9361" s="53">
        <v>0.92620000000000002</v>
      </c>
    </row>
    <row r="9362" spans="1:7" x14ac:dyDescent="0.15">
      <c r="A9362" s="52">
        <v>386</v>
      </c>
      <c r="B9362" s="11" t="s">
        <v>5190</v>
      </c>
      <c r="C9362" s="52">
        <v>1.4550000000000001</v>
      </c>
      <c r="D9362" s="52">
        <v>1.4550000000000001</v>
      </c>
      <c r="E9362" s="56">
        <v>-2.0999999999999999E-3</v>
      </c>
      <c r="F9362" s="52">
        <v>1.458</v>
      </c>
      <c r="G9362" s="52">
        <v>1.458</v>
      </c>
    </row>
    <row r="9363" spans="1:7" x14ac:dyDescent="0.15">
      <c r="A9363" s="53">
        <v>1453</v>
      </c>
      <c r="B9363" s="10" t="s">
        <v>5191</v>
      </c>
      <c r="C9363" s="53">
        <v>1.1149</v>
      </c>
      <c r="D9363" s="53">
        <v>1.1149</v>
      </c>
      <c r="E9363" s="57">
        <v>-2.0999999999999999E-3</v>
      </c>
      <c r="F9363" s="53">
        <v>1.1172</v>
      </c>
      <c r="G9363" s="53">
        <v>1.1172</v>
      </c>
    </row>
    <row r="9364" spans="1:7" x14ac:dyDescent="0.15">
      <c r="A9364" s="52">
        <v>257020</v>
      </c>
      <c r="B9364" s="11" t="s">
        <v>1911</v>
      </c>
      <c r="C9364" s="52">
        <v>0.96799999999999997</v>
      </c>
      <c r="D9364" s="52">
        <v>4.1029999999999998</v>
      </c>
      <c r="E9364" s="56">
        <v>-2.0999999999999999E-3</v>
      </c>
      <c r="F9364" s="52">
        <v>0.97</v>
      </c>
      <c r="G9364" s="52">
        <v>4.1059999999999999</v>
      </c>
    </row>
    <row r="9365" spans="1:7" x14ac:dyDescent="0.15">
      <c r="A9365" s="53">
        <v>2340</v>
      </c>
      <c r="B9365" s="10" t="s">
        <v>1912</v>
      </c>
      <c r="C9365" s="53">
        <v>1.4490000000000001</v>
      </c>
      <c r="D9365" s="53">
        <v>1.4490000000000001</v>
      </c>
      <c r="E9365" s="57">
        <v>-2.0999999999999999E-3</v>
      </c>
      <c r="F9365" s="53">
        <v>1.452</v>
      </c>
      <c r="G9365" s="53">
        <v>1.452</v>
      </c>
    </row>
    <row r="9366" spans="1:7" x14ac:dyDescent="0.15">
      <c r="A9366" s="52">
        <v>519918</v>
      </c>
      <c r="B9366" s="11" t="s">
        <v>1913</v>
      </c>
      <c r="C9366" s="52">
        <v>1.4470000000000001</v>
      </c>
      <c r="D9366" s="52">
        <v>3.7719999999999998</v>
      </c>
      <c r="E9366" s="56">
        <v>-2.0999999999999999E-3</v>
      </c>
      <c r="F9366" s="52">
        <v>1.45</v>
      </c>
      <c r="G9366" s="52">
        <v>3.7749999999999999</v>
      </c>
    </row>
    <row r="9367" spans="1:7" ht="30" x14ac:dyDescent="0.15">
      <c r="A9367" s="53">
        <v>168501</v>
      </c>
      <c r="B9367" s="10" t="s">
        <v>1914</v>
      </c>
      <c r="C9367" s="53">
        <v>1.0108999999999999</v>
      </c>
      <c r="D9367" s="53">
        <v>1.0108999999999999</v>
      </c>
      <c r="E9367" s="57">
        <v>-2.0999999999999999E-3</v>
      </c>
      <c r="F9367" s="53">
        <v>1.0129999999999999</v>
      </c>
      <c r="G9367" s="53">
        <v>1.0129999999999999</v>
      </c>
    </row>
    <row r="9368" spans="1:7" x14ac:dyDescent="0.15">
      <c r="A9368" s="52">
        <v>310308</v>
      </c>
      <c r="B9368" s="11" t="s">
        <v>1915</v>
      </c>
      <c r="C9368" s="52">
        <v>1.0088999999999999</v>
      </c>
      <c r="D9368" s="52">
        <v>3.0828000000000002</v>
      </c>
      <c r="E9368" s="56">
        <v>-2.0999999999999999E-3</v>
      </c>
      <c r="F9368" s="52">
        <v>1.0109999999999999</v>
      </c>
      <c r="G9368" s="52">
        <v>3.0849000000000002</v>
      </c>
    </row>
    <row r="9369" spans="1:7" x14ac:dyDescent="0.15">
      <c r="A9369" s="53">
        <v>1454</v>
      </c>
      <c r="B9369" s="10" t="s">
        <v>5192</v>
      </c>
      <c r="C9369" s="53">
        <v>1.1032999999999999</v>
      </c>
      <c r="D9369" s="53">
        <v>1.1032999999999999</v>
      </c>
      <c r="E9369" s="57">
        <v>-2.0999999999999999E-3</v>
      </c>
      <c r="F9369" s="53">
        <v>1.1055999999999999</v>
      </c>
      <c r="G9369" s="53">
        <v>1.1055999999999999</v>
      </c>
    </row>
    <row r="9370" spans="1:7" x14ac:dyDescent="0.15">
      <c r="A9370" s="52">
        <v>159950</v>
      </c>
      <c r="B9370" s="11" t="s">
        <v>5193</v>
      </c>
      <c r="C9370" s="52">
        <v>1.1497999999999999</v>
      </c>
      <c r="D9370" s="52">
        <v>1.1497999999999999</v>
      </c>
      <c r="E9370" s="56">
        <v>-2.0999999999999999E-3</v>
      </c>
      <c r="F9370" s="52">
        <v>1.1521999999999999</v>
      </c>
      <c r="G9370" s="52">
        <v>1.1521999999999999</v>
      </c>
    </row>
    <row r="9371" spans="1:7" x14ac:dyDescent="0.15">
      <c r="A9371" s="53">
        <v>2368</v>
      </c>
      <c r="B9371" s="10" t="s">
        <v>5194</v>
      </c>
      <c r="C9371" s="53">
        <v>1.1011</v>
      </c>
      <c r="D9371" s="53">
        <v>1.1261000000000001</v>
      </c>
      <c r="E9371" s="57">
        <v>-2.0999999999999999E-3</v>
      </c>
      <c r="F9371" s="53">
        <v>1.1033999999999999</v>
      </c>
      <c r="G9371" s="53">
        <v>1.1284000000000001</v>
      </c>
    </row>
    <row r="9372" spans="1:7" x14ac:dyDescent="0.15">
      <c r="A9372" s="52">
        <v>663</v>
      </c>
      <c r="B9372" s="11" t="s">
        <v>1916</v>
      </c>
      <c r="C9372" s="52">
        <v>1.431</v>
      </c>
      <c r="D9372" s="52">
        <v>1.8169999999999999</v>
      </c>
      <c r="E9372" s="56">
        <v>-2.0999999999999999E-3</v>
      </c>
      <c r="F9372" s="52">
        <v>1.4339999999999999</v>
      </c>
      <c r="G9372" s="52">
        <v>1.82</v>
      </c>
    </row>
    <row r="9373" spans="1:7" x14ac:dyDescent="0.15">
      <c r="A9373" s="53">
        <v>1144</v>
      </c>
      <c r="B9373" s="10" t="s">
        <v>1917</v>
      </c>
      <c r="C9373" s="53">
        <v>0.94899999999999995</v>
      </c>
      <c r="D9373" s="53">
        <v>0.94899999999999995</v>
      </c>
      <c r="E9373" s="57">
        <v>-2.0999999999999999E-3</v>
      </c>
      <c r="F9373" s="53">
        <v>0.95099999999999996</v>
      </c>
      <c r="G9373" s="53">
        <v>0.95099999999999996</v>
      </c>
    </row>
    <row r="9374" spans="1:7" x14ac:dyDescent="0.15">
      <c r="A9374" s="52">
        <v>3598</v>
      </c>
      <c r="B9374" s="11" t="s">
        <v>1918</v>
      </c>
      <c r="C9374" s="52">
        <v>0.94899999999999995</v>
      </c>
      <c r="D9374" s="52">
        <v>0.94899999999999995</v>
      </c>
      <c r="E9374" s="56">
        <v>-2.0999999999999999E-3</v>
      </c>
      <c r="F9374" s="52">
        <v>0.95099999999999996</v>
      </c>
      <c r="G9374" s="52">
        <v>0.95099999999999996</v>
      </c>
    </row>
    <row r="9375" spans="1:7" x14ac:dyDescent="0.15">
      <c r="A9375" s="53">
        <v>2383</v>
      </c>
      <c r="B9375" s="10" t="s">
        <v>1919</v>
      </c>
      <c r="C9375" s="53">
        <v>0.94799999999999995</v>
      </c>
      <c r="D9375" s="53">
        <v>0.94799999999999995</v>
      </c>
      <c r="E9375" s="57">
        <v>-2.0999999999999999E-3</v>
      </c>
      <c r="F9375" s="53">
        <v>0.95</v>
      </c>
      <c r="G9375" s="53">
        <v>0.95</v>
      </c>
    </row>
    <row r="9376" spans="1:7" x14ac:dyDescent="0.15">
      <c r="A9376" s="52">
        <v>3492</v>
      </c>
      <c r="B9376" s="11" t="s">
        <v>1920</v>
      </c>
      <c r="C9376" s="52">
        <v>1.2768999999999999</v>
      </c>
      <c r="D9376" s="52">
        <v>1.2768999999999999</v>
      </c>
      <c r="E9376" s="56">
        <v>-2.0999999999999999E-3</v>
      </c>
      <c r="F9376" s="52">
        <v>1.2796000000000001</v>
      </c>
      <c r="G9376" s="52">
        <v>1.2796000000000001</v>
      </c>
    </row>
    <row r="9377" spans="1:7" x14ac:dyDescent="0.15">
      <c r="A9377" s="53">
        <v>1786</v>
      </c>
      <c r="B9377" s="10" t="s">
        <v>1921</v>
      </c>
      <c r="C9377" s="53">
        <v>1.2714000000000001</v>
      </c>
      <c r="D9377" s="53">
        <v>1.2714000000000001</v>
      </c>
      <c r="E9377" s="57">
        <v>-2.0999999999999999E-3</v>
      </c>
      <c r="F9377" s="53">
        <v>1.2741</v>
      </c>
      <c r="G9377" s="53">
        <v>1.2741</v>
      </c>
    </row>
    <row r="9378" spans="1:7" x14ac:dyDescent="0.15">
      <c r="A9378" s="52">
        <v>164809</v>
      </c>
      <c r="B9378" s="11" t="s">
        <v>5195</v>
      </c>
      <c r="C9378" s="52">
        <v>1.2683</v>
      </c>
      <c r="D9378" s="52">
        <v>1.4109</v>
      </c>
      <c r="E9378" s="56">
        <v>-2.0999999999999999E-3</v>
      </c>
      <c r="F9378" s="52">
        <v>1.2709999999999999</v>
      </c>
      <c r="G9378" s="52">
        <v>1.4136</v>
      </c>
    </row>
    <row r="9379" spans="1:7" x14ac:dyDescent="0.15">
      <c r="A9379" s="53">
        <v>159903</v>
      </c>
      <c r="B9379" s="10" t="s">
        <v>5196</v>
      </c>
      <c r="C9379" s="53">
        <v>1.2201</v>
      </c>
      <c r="D9379" s="53">
        <v>0.90029999999999999</v>
      </c>
      <c r="E9379" s="57">
        <v>-2.0999999999999999E-3</v>
      </c>
      <c r="F9379" s="53">
        <v>1.2226999999999999</v>
      </c>
      <c r="G9379" s="53">
        <v>0.9022</v>
      </c>
    </row>
    <row r="9380" spans="1:7" x14ac:dyDescent="0.15">
      <c r="A9380" s="52">
        <v>4875</v>
      </c>
      <c r="B9380" s="11" t="s">
        <v>5197</v>
      </c>
      <c r="C9380" s="52">
        <v>0.93200000000000005</v>
      </c>
      <c r="D9380" s="52">
        <v>0.93200000000000005</v>
      </c>
      <c r="E9380" s="56">
        <v>-2.0999999999999999E-3</v>
      </c>
      <c r="F9380" s="52">
        <v>0.93400000000000005</v>
      </c>
      <c r="G9380" s="52">
        <v>0.93400000000000005</v>
      </c>
    </row>
    <row r="9381" spans="1:7" x14ac:dyDescent="0.15">
      <c r="A9381" s="53">
        <v>2331</v>
      </c>
      <c r="B9381" s="10" t="s">
        <v>1922</v>
      </c>
      <c r="C9381" s="53">
        <v>1.0241</v>
      </c>
      <c r="D9381" s="53">
        <v>1.0241</v>
      </c>
      <c r="E9381" s="57">
        <v>-2.0999999999999999E-3</v>
      </c>
      <c r="F9381" s="53">
        <v>1.0263</v>
      </c>
      <c r="G9381" s="53">
        <v>1.0263</v>
      </c>
    </row>
    <row r="9382" spans="1:7" x14ac:dyDescent="0.15">
      <c r="A9382" s="52">
        <v>1792</v>
      </c>
      <c r="B9382" s="11" t="s">
        <v>5198</v>
      </c>
      <c r="C9382" s="52">
        <v>0.93100000000000005</v>
      </c>
      <c r="D9382" s="52">
        <v>0.93100000000000005</v>
      </c>
      <c r="E9382" s="56">
        <v>-2.0999999999999999E-3</v>
      </c>
      <c r="F9382" s="52">
        <v>0.93300000000000005</v>
      </c>
      <c r="G9382" s="52">
        <v>0.93300000000000005</v>
      </c>
    </row>
    <row r="9383" spans="1:7" x14ac:dyDescent="0.15">
      <c r="A9383" s="53">
        <v>510440</v>
      </c>
      <c r="B9383" s="10" t="s">
        <v>5199</v>
      </c>
      <c r="C9383" s="53">
        <v>1.861</v>
      </c>
      <c r="D9383" s="53">
        <v>1.861</v>
      </c>
      <c r="E9383" s="57">
        <v>-2.0999999999999999E-3</v>
      </c>
      <c r="F9383" s="53">
        <v>1.865</v>
      </c>
      <c r="G9383" s="53">
        <v>1.865</v>
      </c>
    </row>
    <row r="9384" spans="1:7" x14ac:dyDescent="0.15">
      <c r="A9384" s="52">
        <v>261002</v>
      </c>
      <c r="B9384" s="11" t="s">
        <v>5200</v>
      </c>
      <c r="C9384" s="52">
        <v>1.3939999999999999</v>
      </c>
      <c r="D9384" s="52">
        <v>1.4039999999999999</v>
      </c>
      <c r="E9384" s="56">
        <v>-2.0999999999999999E-3</v>
      </c>
      <c r="F9384" s="52">
        <v>1.397</v>
      </c>
      <c r="G9384" s="52">
        <v>1.407</v>
      </c>
    </row>
    <row r="9385" spans="1:7" x14ac:dyDescent="0.15">
      <c r="A9385" s="53">
        <v>360001</v>
      </c>
      <c r="B9385" s="10" t="s">
        <v>1923</v>
      </c>
      <c r="C9385" s="53">
        <v>1.3472</v>
      </c>
      <c r="D9385" s="53">
        <v>3.3908999999999998</v>
      </c>
      <c r="E9385" s="57">
        <v>-2.0999999999999999E-3</v>
      </c>
      <c r="F9385" s="53">
        <v>1.3501000000000001</v>
      </c>
      <c r="G9385" s="53">
        <v>3.3938000000000001</v>
      </c>
    </row>
    <row r="9386" spans="1:7" x14ac:dyDescent="0.15">
      <c r="A9386" s="52">
        <v>216</v>
      </c>
      <c r="B9386" s="11" t="s">
        <v>5201</v>
      </c>
      <c r="C9386" s="52">
        <v>1.0202</v>
      </c>
      <c r="D9386" s="52">
        <v>1.0202</v>
      </c>
      <c r="E9386" s="56">
        <v>-2.2000000000000001E-3</v>
      </c>
      <c r="F9386" s="52">
        <v>1.0224</v>
      </c>
      <c r="G9386" s="52">
        <v>1.0224</v>
      </c>
    </row>
    <row r="9387" spans="1:7" x14ac:dyDescent="0.15">
      <c r="A9387" s="53">
        <v>240008</v>
      </c>
      <c r="B9387" s="10" t="s">
        <v>1924</v>
      </c>
      <c r="C9387" s="53">
        <v>5.6547000000000001</v>
      </c>
      <c r="D9387" s="53">
        <v>5.6547000000000001</v>
      </c>
      <c r="E9387" s="57">
        <v>-2.2000000000000001E-3</v>
      </c>
      <c r="F9387" s="53">
        <v>5.6669</v>
      </c>
      <c r="G9387" s="53">
        <v>5.6669</v>
      </c>
    </row>
    <row r="9388" spans="1:7" x14ac:dyDescent="0.15">
      <c r="A9388" s="52">
        <v>159949</v>
      </c>
      <c r="B9388" s="11" t="s">
        <v>5202</v>
      </c>
      <c r="C9388" s="52">
        <v>0.64880000000000004</v>
      </c>
      <c r="D9388" s="52">
        <v>0.64880000000000004</v>
      </c>
      <c r="E9388" s="56">
        <v>-2.2000000000000001E-3</v>
      </c>
      <c r="F9388" s="52">
        <v>0.6502</v>
      </c>
      <c r="G9388" s="52">
        <v>0.6502</v>
      </c>
    </row>
    <row r="9389" spans="1:7" x14ac:dyDescent="0.15">
      <c r="A9389" s="53">
        <v>3154</v>
      </c>
      <c r="B9389" s="10" t="s">
        <v>1925</v>
      </c>
      <c r="C9389" s="53">
        <v>1.3879999999999999</v>
      </c>
      <c r="D9389" s="53">
        <v>1.3879999999999999</v>
      </c>
      <c r="E9389" s="57">
        <v>-2.2000000000000001E-3</v>
      </c>
      <c r="F9389" s="53">
        <v>1.391</v>
      </c>
      <c r="G9389" s="53">
        <v>1.391</v>
      </c>
    </row>
    <row r="9390" spans="1:7" x14ac:dyDescent="0.15">
      <c r="A9390" s="52">
        <v>200007</v>
      </c>
      <c r="B9390" s="11" t="s">
        <v>1926</v>
      </c>
      <c r="C9390" s="52">
        <v>1.1553</v>
      </c>
      <c r="D9390" s="52">
        <v>2.9108000000000001</v>
      </c>
      <c r="E9390" s="56">
        <v>-2.2000000000000001E-3</v>
      </c>
      <c r="F9390" s="52">
        <v>1.1577999999999999</v>
      </c>
      <c r="G9390" s="52">
        <v>2.9165000000000001</v>
      </c>
    </row>
    <row r="9391" spans="1:7" x14ac:dyDescent="0.15">
      <c r="A9391" s="53">
        <v>217</v>
      </c>
      <c r="B9391" s="10" t="s">
        <v>5203</v>
      </c>
      <c r="C9391" s="53">
        <v>1.0139</v>
      </c>
      <c r="D9391" s="53">
        <v>1.0139</v>
      </c>
      <c r="E9391" s="57">
        <v>-2.2000000000000001E-3</v>
      </c>
      <c r="F9391" s="53">
        <v>1.0161</v>
      </c>
      <c r="G9391" s="53">
        <v>1.0161</v>
      </c>
    </row>
    <row r="9392" spans="1:7" x14ac:dyDescent="0.15">
      <c r="A9392" s="52">
        <v>501039</v>
      </c>
      <c r="B9392" s="11" t="s">
        <v>5204</v>
      </c>
      <c r="C9392" s="52">
        <v>1.0593999999999999</v>
      </c>
      <c r="D9392" s="52">
        <v>1.0593999999999999</v>
      </c>
      <c r="E9392" s="56">
        <v>-2.2000000000000001E-3</v>
      </c>
      <c r="F9392" s="52">
        <v>1.0617000000000001</v>
      </c>
      <c r="G9392" s="52">
        <v>1.0617000000000001</v>
      </c>
    </row>
    <row r="9393" spans="1:7" ht="31" x14ac:dyDescent="0.15">
      <c r="A9393" s="53">
        <v>4763</v>
      </c>
      <c r="B9393" s="10" t="s">
        <v>5205</v>
      </c>
      <c r="C9393" s="53">
        <v>1.0125999999999999</v>
      </c>
      <c r="D9393" s="53">
        <v>1.0125999999999999</v>
      </c>
      <c r="E9393" s="57">
        <v>-2.2000000000000001E-3</v>
      </c>
      <c r="F9393" s="53">
        <v>1.0147999999999999</v>
      </c>
      <c r="G9393" s="53">
        <v>1.0147999999999999</v>
      </c>
    </row>
    <row r="9394" spans="1:7" x14ac:dyDescent="0.15">
      <c r="A9394" s="52">
        <v>20001</v>
      </c>
      <c r="B9394" s="11" t="s">
        <v>1927</v>
      </c>
      <c r="C9394" s="52">
        <v>1.0581</v>
      </c>
      <c r="D9394" s="52">
        <v>4.9368999999999996</v>
      </c>
      <c r="E9394" s="56">
        <v>-2.2000000000000001E-3</v>
      </c>
      <c r="F9394" s="52">
        <v>1.0604</v>
      </c>
      <c r="G9394" s="52">
        <v>4.9391999999999996</v>
      </c>
    </row>
    <row r="9395" spans="1:7" x14ac:dyDescent="0.15">
      <c r="A9395" s="53">
        <v>501040</v>
      </c>
      <c r="B9395" s="10" t="s">
        <v>5206</v>
      </c>
      <c r="C9395" s="53">
        <v>1.0581</v>
      </c>
      <c r="D9395" s="53">
        <v>1.0581</v>
      </c>
      <c r="E9395" s="57">
        <v>-2.2000000000000001E-3</v>
      </c>
      <c r="F9395" s="53">
        <v>1.0604</v>
      </c>
      <c r="G9395" s="53">
        <v>1.0604</v>
      </c>
    </row>
    <row r="9396" spans="1:7" ht="31" x14ac:dyDescent="0.15">
      <c r="A9396" s="52">
        <v>4764</v>
      </c>
      <c r="B9396" s="11" t="s">
        <v>5207</v>
      </c>
      <c r="C9396" s="52">
        <v>1.012</v>
      </c>
      <c r="D9396" s="52">
        <v>1.012</v>
      </c>
      <c r="E9396" s="56">
        <v>-2.2000000000000001E-3</v>
      </c>
      <c r="F9396" s="52">
        <v>1.0142</v>
      </c>
      <c r="G9396" s="52">
        <v>1.0142</v>
      </c>
    </row>
    <row r="9397" spans="1:7" x14ac:dyDescent="0.15">
      <c r="A9397" s="53">
        <v>2850</v>
      </c>
      <c r="B9397" s="10" t="s">
        <v>1928</v>
      </c>
      <c r="C9397" s="53">
        <v>0.91900000000000004</v>
      </c>
      <c r="D9397" s="53">
        <v>0.91900000000000004</v>
      </c>
      <c r="E9397" s="57">
        <v>-2.2000000000000001E-3</v>
      </c>
      <c r="F9397" s="53">
        <v>0.92100000000000004</v>
      </c>
      <c r="G9397" s="53">
        <v>0.92100000000000004</v>
      </c>
    </row>
    <row r="9398" spans="1:7" x14ac:dyDescent="0.15">
      <c r="A9398" s="52">
        <v>4253</v>
      </c>
      <c r="B9398" s="11" t="s">
        <v>5208</v>
      </c>
      <c r="C9398" s="52">
        <v>1.0552999999999999</v>
      </c>
      <c r="D9398" s="52">
        <v>1.0552999999999999</v>
      </c>
      <c r="E9398" s="56">
        <v>-2.2000000000000001E-3</v>
      </c>
      <c r="F9398" s="52">
        <v>1.0576000000000001</v>
      </c>
      <c r="G9398" s="52">
        <v>1.0576000000000001</v>
      </c>
    </row>
    <row r="9399" spans="1:7" x14ac:dyDescent="0.15">
      <c r="A9399" s="53">
        <v>160805</v>
      </c>
      <c r="B9399" s="10" t="s">
        <v>5209</v>
      </c>
      <c r="C9399" s="53">
        <v>0.87170000000000003</v>
      </c>
      <c r="D9399" s="53">
        <v>2.4519000000000002</v>
      </c>
      <c r="E9399" s="57">
        <v>-2.2000000000000001E-3</v>
      </c>
      <c r="F9399" s="53">
        <v>0.87360000000000004</v>
      </c>
      <c r="G9399" s="53">
        <v>2.4538000000000002</v>
      </c>
    </row>
    <row r="9400" spans="1:7" x14ac:dyDescent="0.15">
      <c r="A9400" s="52">
        <v>218</v>
      </c>
      <c r="B9400" s="11" t="s">
        <v>5210</v>
      </c>
      <c r="C9400" s="52">
        <v>1.0502</v>
      </c>
      <c r="D9400" s="52">
        <v>1.0502</v>
      </c>
      <c r="E9400" s="56">
        <v>-2.2000000000000001E-3</v>
      </c>
      <c r="F9400" s="52">
        <v>1.0525</v>
      </c>
      <c r="G9400" s="52">
        <v>1.0525</v>
      </c>
    </row>
    <row r="9401" spans="1:7" ht="30" x14ac:dyDescent="0.15">
      <c r="A9401" s="53">
        <v>1861</v>
      </c>
      <c r="B9401" s="10" t="s">
        <v>1929</v>
      </c>
      <c r="C9401" s="53">
        <v>1.1400999999999999</v>
      </c>
      <c r="D9401" s="53">
        <v>1.1400999999999999</v>
      </c>
      <c r="E9401" s="57">
        <v>-2.2000000000000001E-3</v>
      </c>
      <c r="F9401" s="53">
        <v>1.1426000000000001</v>
      </c>
      <c r="G9401" s="53">
        <v>1.1426000000000001</v>
      </c>
    </row>
    <row r="9402" spans="1:7" x14ac:dyDescent="0.15">
      <c r="A9402" s="52">
        <v>3312</v>
      </c>
      <c r="B9402" s="11" t="s">
        <v>1930</v>
      </c>
      <c r="C9402" s="52">
        <v>1.0023</v>
      </c>
      <c r="D9402" s="52">
        <v>1.0023</v>
      </c>
      <c r="E9402" s="56">
        <v>-2.2000000000000001E-3</v>
      </c>
      <c r="F9402" s="52">
        <v>1.0044999999999999</v>
      </c>
      <c r="G9402" s="52">
        <v>1.0044999999999999</v>
      </c>
    </row>
    <row r="9403" spans="1:7" x14ac:dyDescent="0.15">
      <c r="A9403" s="53">
        <v>4139</v>
      </c>
      <c r="B9403" s="10" t="s">
        <v>1931</v>
      </c>
      <c r="C9403" s="53">
        <v>0.95630000000000004</v>
      </c>
      <c r="D9403" s="53">
        <v>0.95630000000000004</v>
      </c>
      <c r="E9403" s="57">
        <v>-2.2000000000000001E-3</v>
      </c>
      <c r="F9403" s="53">
        <v>0.95840000000000003</v>
      </c>
      <c r="G9403" s="53">
        <v>0.95840000000000003</v>
      </c>
    </row>
    <row r="9404" spans="1:7" x14ac:dyDescent="0.15">
      <c r="A9404" s="52">
        <v>2885</v>
      </c>
      <c r="B9404" s="11" t="s">
        <v>1932</v>
      </c>
      <c r="C9404" s="52">
        <v>1.0012000000000001</v>
      </c>
      <c r="D9404" s="52">
        <v>1.0012000000000001</v>
      </c>
      <c r="E9404" s="56">
        <v>-2.2000000000000001E-3</v>
      </c>
      <c r="F9404" s="52">
        <v>1.0034000000000001</v>
      </c>
      <c r="G9404" s="52">
        <v>1.0034000000000001</v>
      </c>
    </row>
    <row r="9405" spans="1:7" x14ac:dyDescent="0.15">
      <c r="A9405" s="53">
        <v>2162</v>
      </c>
      <c r="B9405" s="10" t="s">
        <v>5211</v>
      </c>
      <c r="C9405" s="53">
        <v>1.1368</v>
      </c>
      <c r="D9405" s="53">
        <v>1.1368</v>
      </c>
      <c r="E9405" s="57">
        <v>-2.2000000000000001E-3</v>
      </c>
      <c r="F9405" s="53">
        <v>1.1393</v>
      </c>
      <c r="G9405" s="53">
        <v>1.1393</v>
      </c>
    </row>
    <row r="9406" spans="1:7" x14ac:dyDescent="0.15">
      <c r="A9406" s="52">
        <v>261102</v>
      </c>
      <c r="B9406" s="11" t="s">
        <v>5212</v>
      </c>
      <c r="C9406" s="52">
        <v>1.3640000000000001</v>
      </c>
      <c r="D9406" s="52">
        <v>1.3740000000000001</v>
      </c>
      <c r="E9406" s="56">
        <v>-2.2000000000000001E-3</v>
      </c>
      <c r="F9406" s="52">
        <v>1.367</v>
      </c>
      <c r="G9406" s="52">
        <v>1.377</v>
      </c>
    </row>
    <row r="9407" spans="1:7" x14ac:dyDescent="0.15">
      <c r="A9407" s="53">
        <v>1188</v>
      </c>
      <c r="B9407" s="10" t="s">
        <v>1933</v>
      </c>
      <c r="C9407" s="53">
        <v>0.90700000000000003</v>
      </c>
      <c r="D9407" s="53">
        <v>0.90700000000000003</v>
      </c>
      <c r="E9407" s="57">
        <v>-2.2000000000000001E-3</v>
      </c>
      <c r="F9407" s="53">
        <v>0.90900000000000003</v>
      </c>
      <c r="G9407" s="53">
        <v>0.90900000000000003</v>
      </c>
    </row>
    <row r="9408" spans="1:7" ht="30" x14ac:dyDescent="0.15">
      <c r="A9408" s="52">
        <v>3131</v>
      </c>
      <c r="B9408" s="11" t="s">
        <v>1934</v>
      </c>
      <c r="C9408" s="52">
        <v>1.1334</v>
      </c>
      <c r="D9408" s="52">
        <v>1.1334</v>
      </c>
      <c r="E9408" s="56">
        <v>-2.2000000000000001E-3</v>
      </c>
      <c r="F9408" s="52">
        <v>1.1358999999999999</v>
      </c>
      <c r="G9408" s="52">
        <v>1.1358999999999999</v>
      </c>
    </row>
    <row r="9409" spans="1:7" x14ac:dyDescent="0.15">
      <c r="A9409" s="53">
        <v>519150</v>
      </c>
      <c r="B9409" s="10" t="s">
        <v>1935</v>
      </c>
      <c r="C9409" s="53">
        <v>1.3580000000000001</v>
      </c>
      <c r="D9409" s="53">
        <v>2.294</v>
      </c>
      <c r="E9409" s="57">
        <v>-2.2000000000000001E-3</v>
      </c>
      <c r="F9409" s="53">
        <v>1.361</v>
      </c>
      <c r="G9409" s="53">
        <v>2.2970000000000002</v>
      </c>
    </row>
    <row r="9410" spans="1:7" x14ac:dyDescent="0.15">
      <c r="A9410" s="52">
        <v>512100</v>
      </c>
      <c r="B9410" s="11" t="s">
        <v>5213</v>
      </c>
      <c r="C9410" s="52">
        <v>0.81469999999999998</v>
      </c>
      <c r="D9410" s="52">
        <v>0.81469999999999998</v>
      </c>
      <c r="E9410" s="56">
        <v>-2.2000000000000001E-3</v>
      </c>
      <c r="F9410" s="52">
        <v>0.8165</v>
      </c>
      <c r="G9410" s="52">
        <v>0.8165</v>
      </c>
    </row>
    <row r="9411" spans="1:7" x14ac:dyDescent="0.15">
      <c r="A9411" s="53">
        <v>1495</v>
      </c>
      <c r="B9411" s="10" t="s">
        <v>5214</v>
      </c>
      <c r="C9411" s="53">
        <v>1.2606999999999999</v>
      </c>
      <c r="D9411" s="53">
        <v>1.2606999999999999</v>
      </c>
      <c r="E9411" s="57">
        <v>-2.2000000000000001E-3</v>
      </c>
      <c r="F9411" s="53">
        <v>1.2635000000000001</v>
      </c>
      <c r="G9411" s="53">
        <v>1.2635000000000001</v>
      </c>
    </row>
    <row r="9412" spans="1:7" x14ac:dyDescent="0.15">
      <c r="A9412" s="52">
        <v>377150</v>
      </c>
      <c r="B9412" s="11" t="s">
        <v>1936</v>
      </c>
      <c r="C9412" s="52">
        <v>2.2490000000000001</v>
      </c>
      <c r="D9412" s="52">
        <v>2.2490000000000001</v>
      </c>
      <c r="E9412" s="56">
        <v>-2.2000000000000001E-3</v>
      </c>
      <c r="F9412" s="52">
        <v>2.254</v>
      </c>
      <c r="G9412" s="52">
        <v>2.254</v>
      </c>
    </row>
    <row r="9413" spans="1:7" x14ac:dyDescent="0.15">
      <c r="A9413" s="53">
        <v>2146</v>
      </c>
      <c r="B9413" s="10" t="s">
        <v>5215</v>
      </c>
      <c r="C9413" s="53">
        <v>0.98899999999999999</v>
      </c>
      <c r="D9413" s="53">
        <v>0.98899999999999999</v>
      </c>
      <c r="E9413" s="57">
        <v>-2.2000000000000001E-3</v>
      </c>
      <c r="F9413" s="53">
        <v>0.99119999999999997</v>
      </c>
      <c r="G9413" s="53">
        <v>0.99119999999999997</v>
      </c>
    </row>
    <row r="9414" spans="1:7" x14ac:dyDescent="0.15">
      <c r="A9414" s="52">
        <v>160616</v>
      </c>
      <c r="B9414" s="11" t="s">
        <v>5216</v>
      </c>
      <c r="C9414" s="52">
        <v>1.3440000000000001</v>
      </c>
      <c r="D9414" s="52">
        <v>1.3440000000000001</v>
      </c>
      <c r="E9414" s="56">
        <v>-2.2000000000000001E-3</v>
      </c>
      <c r="F9414" s="52">
        <v>1.347</v>
      </c>
      <c r="G9414" s="52">
        <v>1.347</v>
      </c>
    </row>
    <row r="9415" spans="1:7" x14ac:dyDescent="0.15">
      <c r="A9415" s="53">
        <v>1039</v>
      </c>
      <c r="B9415" s="10" t="s">
        <v>1937</v>
      </c>
      <c r="C9415" s="53">
        <v>0.89600000000000002</v>
      </c>
      <c r="D9415" s="53">
        <v>0.89600000000000002</v>
      </c>
      <c r="E9415" s="57">
        <v>-2.2000000000000001E-3</v>
      </c>
      <c r="F9415" s="53">
        <v>0.89800000000000002</v>
      </c>
      <c r="G9415" s="53">
        <v>0.89800000000000002</v>
      </c>
    </row>
    <row r="9416" spans="1:7" x14ac:dyDescent="0.15">
      <c r="A9416" s="52">
        <v>150248</v>
      </c>
      <c r="B9416" s="11" t="s">
        <v>5217</v>
      </c>
      <c r="C9416" s="52">
        <v>0.58179999999999998</v>
      </c>
      <c r="D9416" s="52">
        <v>2.8500000000000001E-2</v>
      </c>
      <c r="E9416" s="56">
        <v>-2.2000000000000001E-3</v>
      </c>
      <c r="F9416" s="52">
        <v>0.58309999999999995</v>
      </c>
      <c r="G9416" s="52">
        <v>2.86E-2</v>
      </c>
    </row>
    <row r="9417" spans="1:7" x14ac:dyDescent="0.15">
      <c r="A9417" s="53">
        <v>1319</v>
      </c>
      <c r="B9417" s="10" t="s">
        <v>1938</v>
      </c>
      <c r="C9417" s="53">
        <v>0.80389999999999995</v>
      </c>
      <c r="D9417" s="53">
        <v>0.80389999999999995</v>
      </c>
      <c r="E9417" s="57">
        <v>-2.2000000000000001E-3</v>
      </c>
      <c r="F9417" s="53">
        <v>0.80569999999999997</v>
      </c>
      <c r="G9417" s="53">
        <v>0.80569999999999997</v>
      </c>
    </row>
    <row r="9418" spans="1:7" x14ac:dyDescent="0.15">
      <c r="A9418" s="52">
        <v>161818</v>
      </c>
      <c r="B9418" s="11" t="s">
        <v>1939</v>
      </c>
      <c r="C9418" s="52">
        <v>1.335</v>
      </c>
      <c r="D9418" s="52">
        <v>1.4179999999999999</v>
      </c>
      <c r="E9418" s="56">
        <v>-2.2000000000000001E-3</v>
      </c>
      <c r="F9418" s="52">
        <v>1.3380000000000001</v>
      </c>
      <c r="G9418" s="52">
        <v>1.421</v>
      </c>
    </row>
    <row r="9419" spans="1:7" x14ac:dyDescent="0.15">
      <c r="A9419" s="53">
        <v>2147</v>
      </c>
      <c r="B9419" s="10" t="s">
        <v>5218</v>
      </c>
      <c r="C9419" s="53">
        <v>0.97860000000000003</v>
      </c>
      <c r="D9419" s="53">
        <v>0.97860000000000003</v>
      </c>
      <c r="E9419" s="57">
        <v>-2.2000000000000001E-3</v>
      </c>
      <c r="F9419" s="53">
        <v>0.98080000000000001</v>
      </c>
      <c r="G9419" s="53">
        <v>0.98080000000000001</v>
      </c>
    </row>
    <row r="9420" spans="1:7" ht="30" x14ac:dyDescent="0.15">
      <c r="A9420" s="52">
        <v>1197</v>
      </c>
      <c r="B9420" s="11" t="s">
        <v>1940</v>
      </c>
      <c r="C9420" s="52">
        <v>0.88900000000000001</v>
      </c>
      <c r="D9420" s="52">
        <v>0.88900000000000001</v>
      </c>
      <c r="E9420" s="56">
        <v>-2.2000000000000001E-3</v>
      </c>
      <c r="F9420" s="52">
        <v>0.89100000000000001</v>
      </c>
      <c r="G9420" s="52">
        <v>0.89100000000000001</v>
      </c>
    </row>
    <row r="9421" spans="1:7" x14ac:dyDescent="0.15">
      <c r="A9421" s="53">
        <v>4208</v>
      </c>
      <c r="B9421" s="10" t="s">
        <v>5219</v>
      </c>
      <c r="C9421" s="53">
        <v>1.0656000000000001</v>
      </c>
      <c r="D9421" s="53">
        <v>1.0826</v>
      </c>
      <c r="E9421" s="57">
        <v>-2.2000000000000001E-3</v>
      </c>
      <c r="F9421" s="53">
        <v>1.0680000000000001</v>
      </c>
      <c r="G9421" s="53">
        <v>1.085</v>
      </c>
    </row>
    <row r="9422" spans="1:7" x14ac:dyDescent="0.15">
      <c r="A9422" s="52">
        <v>4207</v>
      </c>
      <c r="B9422" s="11" t="s">
        <v>5220</v>
      </c>
      <c r="C9422" s="52">
        <v>1.0650999999999999</v>
      </c>
      <c r="D9422" s="52">
        <v>1.0821000000000001</v>
      </c>
      <c r="E9422" s="56">
        <v>-2.2000000000000001E-3</v>
      </c>
      <c r="F9422" s="52">
        <v>1.0674999999999999</v>
      </c>
      <c r="G9422" s="52">
        <v>1.0845</v>
      </c>
    </row>
    <row r="9423" spans="1:7" x14ac:dyDescent="0.15">
      <c r="A9423" s="53">
        <v>340008</v>
      </c>
      <c r="B9423" s="10" t="s">
        <v>1941</v>
      </c>
      <c r="C9423" s="53">
        <v>2.5651000000000002</v>
      </c>
      <c r="D9423" s="53">
        <v>3.3851</v>
      </c>
      <c r="E9423" s="57">
        <v>-2.3E-3</v>
      </c>
      <c r="F9423" s="53">
        <v>2.5709</v>
      </c>
      <c r="G9423" s="53">
        <v>3.3908999999999998</v>
      </c>
    </row>
    <row r="9424" spans="1:7" x14ac:dyDescent="0.15">
      <c r="A9424" s="52">
        <v>80005</v>
      </c>
      <c r="B9424" s="11" t="s">
        <v>1942</v>
      </c>
      <c r="C9424" s="52">
        <v>1.325</v>
      </c>
      <c r="D9424" s="52">
        <v>2.2309999999999999</v>
      </c>
      <c r="E9424" s="56">
        <v>-2.3E-3</v>
      </c>
      <c r="F9424" s="52">
        <v>1.3280000000000001</v>
      </c>
      <c r="G9424" s="52">
        <v>2.234</v>
      </c>
    </row>
    <row r="9425" spans="1:7" x14ac:dyDescent="0.15">
      <c r="A9425" s="53">
        <v>150113</v>
      </c>
      <c r="B9425" s="10" t="s">
        <v>5221</v>
      </c>
      <c r="C9425" s="53">
        <v>1.9395</v>
      </c>
      <c r="D9425" s="53">
        <v>1.9395</v>
      </c>
      <c r="E9425" s="57">
        <v>-2.3E-3</v>
      </c>
      <c r="F9425" s="53">
        <v>1.9439</v>
      </c>
      <c r="G9425" s="53">
        <v>1.9439</v>
      </c>
    </row>
    <row r="9426" spans="1:7" x14ac:dyDescent="0.15">
      <c r="A9426" s="52">
        <v>233011</v>
      </c>
      <c r="B9426" s="11" t="s">
        <v>1943</v>
      </c>
      <c r="C9426" s="52">
        <v>2.1850000000000001</v>
      </c>
      <c r="D9426" s="52">
        <v>2.665</v>
      </c>
      <c r="E9426" s="56">
        <v>-2.3E-3</v>
      </c>
      <c r="F9426" s="52">
        <v>2.19</v>
      </c>
      <c r="G9426" s="52">
        <v>2.67</v>
      </c>
    </row>
    <row r="9427" spans="1:7" x14ac:dyDescent="0.15">
      <c r="A9427" s="53">
        <v>470006</v>
      </c>
      <c r="B9427" s="10" t="s">
        <v>1944</v>
      </c>
      <c r="C9427" s="53">
        <v>1.3089999999999999</v>
      </c>
      <c r="D9427" s="53">
        <v>1.61</v>
      </c>
      <c r="E9427" s="57">
        <v>-2.3E-3</v>
      </c>
      <c r="F9427" s="53">
        <v>1.3120000000000001</v>
      </c>
      <c r="G9427" s="53">
        <v>1.613</v>
      </c>
    </row>
    <row r="9428" spans="1:7" ht="30" x14ac:dyDescent="0.15">
      <c r="A9428" s="52">
        <v>1940</v>
      </c>
      <c r="B9428" s="11" t="s">
        <v>1945</v>
      </c>
      <c r="C9428" s="52">
        <v>1.2637</v>
      </c>
      <c r="D9428" s="52">
        <v>1.2637</v>
      </c>
      <c r="E9428" s="56">
        <v>-2.3E-3</v>
      </c>
      <c r="F9428" s="52">
        <v>1.2665999999999999</v>
      </c>
      <c r="G9428" s="52">
        <v>1.2665999999999999</v>
      </c>
    </row>
    <row r="9429" spans="1:7" x14ac:dyDescent="0.15">
      <c r="A9429" s="53">
        <v>161605</v>
      </c>
      <c r="B9429" s="10" t="s">
        <v>1946</v>
      </c>
      <c r="C9429" s="53">
        <v>1.3069999999999999</v>
      </c>
      <c r="D9429" s="53">
        <v>2.97</v>
      </c>
      <c r="E9429" s="57">
        <v>-2.3E-3</v>
      </c>
      <c r="F9429" s="53">
        <v>1.31</v>
      </c>
      <c r="G9429" s="53">
        <v>2.9729999999999999</v>
      </c>
    </row>
    <row r="9430" spans="1:7" x14ac:dyDescent="0.15">
      <c r="A9430" s="52">
        <v>1577</v>
      </c>
      <c r="B9430" s="11" t="s">
        <v>1947</v>
      </c>
      <c r="C9430" s="52">
        <v>1.306</v>
      </c>
      <c r="D9430" s="52">
        <v>1.306</v>
      </c>
      <c r="E9430" s="56">
        <v>-2.3E-3</v>
      </c>
      <c r="F9430" s="52">
        <v>1.3089999999999999</v>
      </c>
      <c r="G9430" s="52">
        <v>1.3089999999999999</v>
      </c>
    </row>
    <row r="9431" spans="1:7" x14ac:dyDescent="0.15">
      <c r="A9431" s="53">
        <v>519690</v>
      </c>
      <c r="B9431" s="10" t="s">
        <v>5222</v>
      </c>
      <c r="C9431" s="53">
        <v>1.5235000000000001</v>
      </c>
      <c r="D9431" s="53">
        <v>3.9135</v>
      </c>
      <c r="E9431" s="57">
        <v>-2.3E-3</v>
      </c>
      <c r="F9431" s="53">
        <v>1.5269999999999999</v>
      </c>
      <c r="G9431" s="53">
        <v>3.9169999999999998</v>
      </c>
    </row>
    <row r="9432" spans="1:7" x14ac:dyDescent="0.15">
      <c r="A9432" s="52">
        <v>3524</v>
      </c>
      <c r="B9432" s="11" t="s">
        <v>5223</v>
      </c>
      <c r="C9432" s="52">
        <v>1.1315</v>
      </c>
      <c r="D9432" s="52">
        <v>1.1315</v>
      </c>
      <c r="E9432" s="56">
        <v>-2.3E-3</v>
      </c>
      <c r="F9432" s="52">
        <v>1.1341000000000001</v>
      </c>
      <c r="G9432" s="52">
        <v>1.1341000000000001</v>
      </c>
    </row>
    <row r="9433" spans="1:7" x14ac:dyDescent="0.15">
      <c r="A9433" s="53">
        <v>1214</v>
      </c>
      <c r="B9433" s="10" t="s">
        <v>5224</v>
      </c>
      <c r="C9433" s="53">
        <v>0.64590000000000003</v>
      </c>
      <c r="D9433" s="53">
        <v>0.64590000000000003</v>
      </c>
      <c r="E9433" s="57">
        <v>-2.3E-3</v>
      </c>
      <c r="F9433" s="53">
        <v>0.64739999999999998</v>
      </c>
      <c r="G9433" s="53">
        <v>0.64739999999999998</v>
      </c>
    </row>
    <row r="9434" spans="1:7" x14ac:dyDescent="0.15">
      <c r="A9434" s="52">
        <v>2259</v>
      </c>
      <c r="B9434" s="11" t="s">
        <v>1948</v>
      </c>
      <c r="C9434" s="52">
        <v>1.2909999999999999</v>
      </c>
      <c r="D9434" s="52">
        <v>1.2909999999999999</v>
      </c>
      <c r="E9434" s="56">
        <v>-2.3E-3</v>
      </c>
      <c r="F9434" s="52">
        <v>1.294</v>
      </c>
      <c r="G9434" s="52">
        <v>1.294</v>
      </c>
    </row>
    <row r="9435" spans="1:7" x14ac:dyDescent="0.15">
      <c r="A9435" s="53">
        <v>519069</v>
      </c>
      <c r="B9435" s="10" t="s">
        <v>1949</v>
      </c>
      <c r="C9435" s="53">
        <v>2.573</v>
      </c>
      <c r="D9435" s="53">
        <v>4.0010000000000003</v>
      </c>
      <c r="E9435" s="57">
        <v>-2.3E-3</v>
      </c>
      <c r="F9435" s="53">
        <v>2.5790000000000002</v>
      </c>
      <c r="G9435" s="53">
        <v>4.0069999999999997</v>
      </c>
    </row>
    <row r="9436" spans="1:7" x14ac:dyDescent="0.15">
      <c r="A9436" s="52">
        <v>165511</v>
      </c>
      <c r="B9436" s="11" t="s">
        <v>5225</v>
      </c>
      <c r="C9436" s="52">
        <v>1.286</v>
      </c>
      <c r="D9436" s="52">
        <v>1.8120000000000001</v>
      </c>
      <c r="E9436" s="56">
        <v>-2.3E-3</v>
      </c>
      <c r="F9436" s="52">
        <v>1.2889999999999999</v>
      </c>
      <c r="G9436" s="52">
        <v>1.8140000000000001</v>
      </c>
    </row>
    <row r="9437" spans="1:7" x14ac:dyDescent="0.15">
      <c r="A9437" s="53">
        <v>4354</v>
      </c>
      <c r="B9437" s="10" t="s">
        <v>1950</v>
      </c>
      <c r="C9437" s="53">
        <v>1.0693999999999999</v>
      </c>
      <c r="D9437" s="53">
        <v>1.0693999999999999</v>
      </c>
      <c r="E9437" s="57">
        <v>-2.3E-3</v>
      </c>
      <c r="F9437" s="53">
        <v>1.0719000000000001</v>
      </c>
      <c r="G9437" s="53">
        <v>1.0719000000000001</v>
      </c>
    </row>
    <row r="9438" spans="1:7" x14ac:dyDescent="0.15">
      <c r="A9438" s="52">
        <v>160613</v>
      </c>
      <c r="B9438" s="11" t="s">
        <v>5226</v>
      </c>
      <c r="C9438" s="52">
        <v>1.282</v>
      </c>
      <c r="D9438" s="52">
        <v>2.4529999999999998</v>
      </c>
      <c r="E9438" s="56">
        <v>-2.3E-3</v>
      </c>
      <c r="F9438" s="52">
        <v>1.2849999999999999</v>
      </c>
      <c r="G9438" s="52">
        <v>2.456</v>
      </c>
    </row>
    <row r="9439" spans="1:7" x14ac:dyDescent="0.15">
      <c r="A9439" s="53">
        <v>512340</v>
      </c>
      <c r="B9439" s="10" t="s">
        <v>5227</v>
      </c>
      <c r="C9439" s="53">
        <v>0.98250000000000004</v>
      </c>
      <c r="D9439" s="53">
        <v>0.98250000000000004</v>
      </c>
      <c r="E9439" s="57">
        <v>-2.3E-3</v>
      </c>
      <c r="F9439" s="53">
        <v>0.98480000000000001</v>
      </c>
      <c r="G9439" s="53">
        <v>0.98480000000000001</v>
      </c>
    </row>
    <row r="9440" spans="1:7" x14ac:dyDescent="0.15">
      <c r="A9440" s="52">
        <v>1628</v>
      </c>
      <c r="B9440" s="11" t="s">
        <v>1951</v>
      </c>
      <c r="C9440" s="52">
        <v>0.85399999999999998</v>
      </c>
      <c r="D9440" s="52">
        <v>0.85399999999999998</v>
      </c>
      <c r="E9440" s="56">
        <v>-2.3E-3</v>
      </c>
      <c r="F9440" s="52">
        <v>0.85599999999999998</v>
      </c>
      <c r="G9440" s="52">
        <v>0.85599999999999998</v>
      </c>
    </row>
    <row r="9441" spans="1:7" ht="30" x14ac:dyDescent="0.15">
      <c r="A9441" s="53">
        <v>1220</v>
      </c>
      <c r="B9441" s="10" t="s">
        <v>1952</v>
      </c>
      <c r="C9441" s="53">
        <v>0.85399999999999998</v>
      </c>
      <c r="D9441" s="53">
        <v>0.85399999999999998</v>
      </c>
      <c r="E9441" s="57">
        <v>-2.3E-3</v>
      </c>
      <c r="F9441" s="53">
        <v>0.85599999999999998</v>
      </c>
      <c r="G9441" s="53">
        <v>0.85599999999999998</v>
      </c>
    </row>
    <row r="9442" spans="1:7" x14ac:dyDescent="0.15">
      <c r="A9442" s="52">
        <v>519965</v>
      </c>
      <c r="B9442" s="11" t="s">
        <v>5228</v>
      </c>
      <c r="C9442" s="52">
        <v>1.2809999999999999</v>
      </c>
      <c r="D9442" s="52">
        <v>1.2809999999999999</v>
      </c>
      <c r="E9442" s="56">
        <v>-2.3E-3</v>
      </c>
      <c r="F9442" s="52">
        <v>1.284</v>
      </c>
      <c r="G9442" s="52">
        <v>1.284</v>
      </c>
    </row>
    <row r="9443" spans="1:7" x14ac:dyDescent="0.15">
      <c r="A9443" s="53">
        <v>481001</v>
      </c>
      <c r="B9443" s="10" t="s">
        <v>5229</v>
      </c>
      <c r="C9443" s="53">
        <v>0.34129999999999999</v>
      </c>
      <c r="D9443" s="53">
        <v>4.6883999999999997</v>
      </c>
      <c r="E9443" s="57">
        <v>-2.3E-3</v>
      </c>
      <c r="F9443" s="53">
        <v>0.34210000000000002</v>
      </c>
      <c r="G9443" s="53">
        <v>4.6913</v>
      </c>
    </row>
    <row r="9444" spans="1:7" x14ac:dyDescent="0.15">
      <c r="A9444" s="52">
        <v>4858</v>
      </c>
      <c r="B9444" s="11" t="s">
        <v>5230</v>
      </c>
      <c r="C9444" s="52">
        <v>1.2769999999999999</v>
      </c>
      <c r="D9444" s="52">
        <v>1.2769999999999999</v>
      </c>
      <c r="E9444" s="56">
        <v>-2.3E-3</v>
      </c>
      <c r="F9444" s="52">
        <v>1.28</v>
      </c>
      <c r="G9444" s="52">
        <v>1.28</v>
      </c>
    </row>
    <row r="9445" spans="1:7" x14ac:dyDescent="0.15">
      <c r="A9445" s="53">
        <v>3885</v>
      </c>
      <c r="B9445" s="10" t="s">
        <v>5231</v>
      </c>
      <c r="C9445" s="53">
        <v>1.0617000000000001</v>
      </c>
      <c r="D9445" s="53">
        <v>1.0617000000000001</v>
      </c>
      <c r="E9445" s="57">
        <v>-2.3E-3</v>
      </c>
      <c r="F9445" s="53">
        <v>1.0642</v>
      </c>
      <c r="G9445" s="53">
        <v>1.0642</v>
      </c>
    </row>
    <row r="9446" spans="1:7" x14ac:dyDescent="0.15">
      <c r="A9446" s="52">
        <v>3095</v>
      </c>
      <c r="B9446" s="11" t="s">
        <v>5232</v>
      </c>
      <c r="C9446" s="52">
        <v>1.266</v>
      </c>
      <c r="D9446" s="52">
        <v>1.266</v>
      </c>
      <c r="E9446" s="56">
        <v>-2.3999999999999998E-3</v>
      </c>
      <c r="F9446" s="52">
        <v>1.2689999999999999</v>
      </c>
      <c r="G9446" s="52">
        <v>1.2689999999999999</v>
      </c>
    </row>
    <row r="9447" spans="1:7" x14ac:dyDescent="0.15">
      <c r="A9447" s="53">
        <v>372110</v>
      </c>
      <c r="B9447" s="10" t="s">
        <v>5233</v>
      </c>
      <c r="C9447" s="53">
        <v>1.2649999999999999</v>
      </c>
      <c r="D9447" s="53">
        <v>1.3120000000000001</v>
      </c>
      <c r="E9447" s="57">
        <v>-2.3999999999999998E-3</v>
      </c>
      <c r="F9447" s="53">
        <v>1.268</v>
      </c>
      <c r="G9447" s="53">
        <v>1.3149999999999999</v>
      </c>
    </row>
    <row r="9448" spans="1:7" x14ac:dyDescent="0.15">
      <c r="A9448" s="52">
        <v>1398</v>
      </c>
      <c r="B9448" s="11" t="s">
        <v>1953</v>
      </c>
      <c r="C9448" s="52">
        <v>0.84199999999999997</v>
      </c>
      <c r="D9448" s="52">
        <v>0.84199999999999997</v>
      </c>
      <c r="E9448" s="56">
        <v>-2.3999999999999998E-3</v>
      </c>
      <c r="F9448" s="52">
        <v>0.84399999999999997</v>
      </c>
      <c r="G9448" s="52">
        <v>0.84399999999999997</v>
      </c>
    </row>
    <row r="9449" spans="1:7" x14ac:dyDescent="0.15">
      <c r="A9449" s="53">
        <v>3096</v>
      </c>
      <c r="B9449" s="10" t="s">
        <v>5234</v>
      </c>
      <c r="C9449" s="53">
        <v>1.2609999999999999</v>
      </c>
      <c r="D9449" s="53">
        <v>1.2609999999999999</v>
      </c>
      <c r="E9449" s="57">
        <v>-2.3999999999999998E-3</v>
      </c>
      <c r="F9449" s="53">
        <v>1.264</v>
      </c>
      <c r="G9449" s="53">
        <v>1.264</v>
      </c>
    </row>
    <row r="9450" spans="1:7" x14ac:dyDescent="0.15">
      <c r="A9450" s="52">
        <v>8</v>
      </c>
      <c r="B9450" s="11" t="s">
        <v>5235</v>
      </c>
      <c r="C9450" s="52">
        <v>1.7229000000000001</v>
      </c>
      <c r="D9450" s="52">
        <v>1.7229000000000001</v>
      </c>
      <c r="E9450" s="56">
        <v>-2.3999999999999998E-3</v>
      </c>
      <c r="F9450" s="52">
        <v>1.7270000000000001</v>
      </c>
      <c r="G9450" s="52">
        <v>1.7270000000000001</v>
      </c>
    </row>
    <row r="9451" spans="1:7" x14ac:dyDescent="0.15">
      <c r="A9451" s="53">
        <v>519778</v>
      </c>
      <c r="B9451" s="10" t="s">
        <v>1954</v>
      </c>
      <c r="C9451" s="53">
        <v>1.1734</v>
      </c>
      <c r="D9451" s="53">
        <v>1.1734</v>
      </c>
      <c r="E9451" s="57">
        <v>-2.3999999999999998E-3</v>
      </c>
      <c r="F9451" s="53">
        <v>1.1761999999999999</v>
      </c>
      <c r="G9451" s="53">
        <v>1.1761999999999999</v>
      </c>
    </row>
    <row r="9452" spans="1:7" x14ac:dyDescent="0.15">
      <c r="A9452" s="52">
        <v>2944</v>
      </c>
      <c r="B9452" s="11" t="s">
        <v>1955</v>
      </c>
      <c r="C9452" s="52">
        <v>1.2569999999999999</v>
      </c>
      <c r="D9452" s="52">
        <v>1.2569999999999999</v>
      </c>
      <c r="E9452" s="56">
        <v>-2.3999999999999998E-3</v>
      </c>
      <c r="F9452" s="52">
        <v>1.26</v>
      </c>
      <c r="G9452" s="52">
        <v>1.26</v>
      </c>
    </row>
    <row r="9453" spans="1:7" x14ac:dyDescent="0.15">
      <c r="A9453" s="53">
        <v>3751</v>
      </c>
      <c r="B9453" s="10" t="s">
        <v>1956</v>
      </c>
      <c r="C9453" s="53">
        <v>1.0882000000000001</v>
      </c>
      <c r="D9453" s="53">
        <v>1.0882000000000001</v>
      </c>
      <c r="E9453" s="57">
        <v>-2.3999999999999998E-3</v>
      </c>
      <c r="F9453" s="53">
        <v>1.0908</v>
      </c>
      <c r="G9453" s="53">
        <v>1.0908</v>
      </c>
    </row>
    <row r="9454" spans="1:7" x14ac:dyDescent="0.15">
      <c r="A9454" s="52">
        <v>1830</v>
      </c>
      <c r="B9454" s="11" t="s">
        <v>1957</v>
      </c>
      <c r="C9454" s="52">
        <v>1.2509999999999999</v>
      </c>
      <c r="D9454" s="52">
        <v>1.2509999999999999</v>
      </c>
      <c r="E9454" s="56">
        <v>-2.3999999999999998E-3</v>
      </c>
      <c r="F9454" s="52">
        <v>1.254</v>
      </c>
      <c r="G9454" s="52">
        <v>1.254</v>
      </c>
    </row>
    <row r="9455" spans="1:7" x14ac:dyDescent="0.15">
      <c r="A9455" s="53">
        <v>1365</v>
      </c>
      <c r="B9455" s="10" t="s">
        <v>1958</v>
      </c>
      <c r="C9455" s="53">
        <v>0.83399999999999996</v>
      </c>
      <c r="D9455" s="53">
        <v>0.83399999999999996</v>
      </c>
      <c r="E9455" s="57">
        <v>-2.3999999999999998E-3</v>
      </c>
      <c r="F9455" s="53">
        <v>0.83599999999999997</v>
      </c>
      <c r="G9455" s="53">
        <v>0.83599999999999997</v>
      </c>
    </row>
    <row r="9456" spans="1:7" x14ac:dyDescent="0.15">
      <c r="A9456" s="52">
        <v>1597</v>
      </c>
      <c r="B9456" s="11" t="s">
        <v>5236</v>
      </c>
      <c r="C9456" s="52">
        <v>1.2490000000000001</v>
      </c>
      <c r="D9456" s="52">
        <v>1.2490000000000001</v>
      </c>
      <c r="E9456" s="56">
        <v>-2.3999999999999998E-3</v>
      </c>
      <c r="F9456" s="52">
        <v>1.252</v>
      </c>
      <c r="G9456" s="52">
        <v>1.252</v>
      </c>
    </row>
    <row r="9457" spans="1:7" ht="30" x14ac:dyDescent="0.15">
      <c r="A9457" s="53">
        <v>5007</v>
      </c>
      <c r="B9457" s="10" t="s">
        <v>1959</v>
      </c>
      <c r="C9457" s="53">
        <v>0.99790000000000001</v>
      </c>
      <c r="D9457" s="53">
        <v>0.99790000000000001</v>
      </c>
      <c r="E9457" s="57">
        <v>-2.3999999999999998E-3</v>
      </c>
      <c r="F9457" s="53">
        <v>1.0003</v>
      </c>
      <c r="G9457" s="53">
        <v>1.0003</v>
      </c>
    </row>
    <row r="9458" spans="1:7" x14ac:dyDescent="0.15">
      <c r="A9458" s="52">
        <v>161601</v>
      </c>
      <c r="B9458" s="11" t="s">
        <v>1960</v>
      </c>
      <c r="C9458" s="52">
        <v>0.99329999999999996</v>
      </c>
      <c r="D9458" s="52">
        <v>3.2982999999999998</v>
      </c>
      <c r="E9458" s="56">
        <v>-2.3999999999999998E-3</v>
      </c>
      <c r="F9458" s="52">
        <v>0.99570000000000003</v>
      </c>
      <c r="G9458" s="52">
        <v>3.3007</v>
      </c>
    </row>
    <row r="9459" spans="1:7" x14ac:dyDescent="0.15">
      <c r="A9459" s="53">
        <v>1455</v>
      </c>
      <c r="B9459" s="10" t="s">
        <v>5237</v>
      </c>
      <c r="C9459" s="53">
        <v>0.82499999999999996</v>
      </c>
      <c r="D9459" s="53">
        <v>0.82499999999999996</v>
      </c>
      <c r="E9459" s="57">
        <v>-2.3999999999999998E-3</v>
      </c>
      <c r="F9459" s="53">
        <v>0.82699999999999996</v>
      </c>
      <c r="G9459" s="53">
        <v>0.82699999999999996</v>
      </c>
    </row>
    <row r="9460" spans="1:7" ht="31" x14ac:dyDescent="0.15">
      <c r="A9460" s="52">
        <v>161222</v>
      </c>
      <c r="B9460" s="11" t="s">
        <v>5238</v>
      </c>
      <c r="C9460" s="52">
        <v>1.236</v>
      </c>
      <c r="D9460" s="52">
        <v>1.258</v>
      </c>
      <c r="E9460" s="56">
        <v>-2.3999999999999998E-3</v>
      </c>
      <c r="F9460" s="52">
        <v>1.2390000000000001</v>
      </c>
      <c r="G9460" s="52">
        <v>1.2609999999999999</v>
      </c>
    </row>
    <row r="9461" spans="1:7" x14ac:dyDescent="0.15">
      <c r="A9461" s="53">
        <v>162413</v>
      </c>
      <c r="B9461" s="10" t="s">
        <v>5239</v>
      </c>
      <c r="C9461" s="53">
        <v>0.65780000000000005</v>
      </c>
      <c r="D9461" s="53">
        <v>0.42220000000000002</v>
      </c>
      <c r="E9461" s="57">
        <v>-2.3999999999999998E-3</v>
      </c>
      <c r="F9461" s="53">
        <v>0.65939999999999999</v>
      </c>
      <c r="G9461" s="53">
        <v>0.42320000000000002</v>
      </c>
    </row>
    <row r="9462" spans="1:7" x14ac:dyDescent="0.15">
      <c r="A9462" s="52">
        <v>233007</v>
      </c>
      <c r="B9462" s="11" t="s">
        <v>1961</v>
      </c>
      <c r="C9462" s="52">
        <v>2.2604000000000002</v>
      </c>
      <c r="D9462" s="52">
        <v>2.6324000000000001</v>
      </c>
      <c r="E9462" s="56">
        <v>-2.3999999999999998E-3</v>
      </c>
      <c r="F9462" s="52">
        <v>2.2658999999999998</v>
      </c>
      <c r="G9462" s="52">
        <v>2.6379000000000001</v>
      </c>
    </row>
    <row r="9463" spans="1:7" ht="30" x14ac:dyDescent="0.15">
      <c r="A9463" s="53">
        <v>501028</v>
      </c>
      <c r="B9463" s="10" t="s">
        <v>1962</v>
      </c>
      <c r="C9463" s="53">
        <v>0.98560000000000003</v>
      </c>
      <c r="D9463" s="53">
        <v>0.98560000000000003</v>
      </c>
      <c r="E9463" s="57">
        <v>-2.3999999999999998E-3</v>
      </c>
      <c r="F9463" s="53">
        <v>0.98799999999999999</v>
      </c>
      <c r="G9463" s="53">
        <v>0.98799999999999999</v>
      </c>
    </row>
    <row r="9464" spans="1:7" x14ac:dyDescent="0.15">
      <c r="A9464" s="52">
        <v>2133</v>
      </c>
      <c r="B9464" s="11" t="s">
        <v>1963</v>
      </c>
      <c r="C9464" s="52">
        <v>1.23</v>
      </c>
      <c r="D9464" s="52">
        <v>1.23</v>
      </c>
      <c r="E9464" s="56">
        <v>-2.3999999999999998E-3</v>
      </c>
      <c r="F9464" s="52">
        <v>1.2330000000000001</v>
      </c>
      <c r="G9464" s="52">
        <v>1.2330000000000001</v>
      </c>
    </row>
    <row r="9465" spans="1:7" x14ac:dyDescent="0.15">
      <c r="A9465" s="53">
        <v>501003</v>
      </c>
      <c r="B9465" s="10" t="s">
        <v>5240</v>
      </c>
      <c r="C9465" s="53">
        <v>1.0235000000000001</v>
      </c>
      <c r="D9465" s="53">
        <v>1.0235000000000001</v>
      </c>
      <c r="E9465" s="57">
        <v>-2.3999999999999998E-3</v>
      </c>
      <c r="F9465" s="53">
        <v>1.026</v>
      </c>
      <c r="G9465" s="53">
        <v>1.026</v>
      </c>
    </row>
    <row r="9466" spans="1:7" x14ac:dyDescent="0.15">
      <c r="A9466" s="52">
        <v>1073</v>
      </c>
      <c r="B9466" s="11" t="s">
        <v>1964</v>
      </c>
      <c r="C9466" s="52">
        <v>1.0640000000000001</v>
      </c>
      <c r="D9466" s="52">
        <v>1.0640000000000001</v>
      </c>
      <c r="E9466" s="56">
        <v>-2.3999999999999998E-3</v>
      </c>
      <c r="F9466" s="52">
        <v>1.0666</v>
      </c>
      <c r="G9466" s="52">
        <v>1.0666</v>
      </c>
    </row>
    <row r="9467" spans="1:7" x14ac:dyDescent="0.15">
      <c r="A9467" s="53">
        <v>70006</v>
      </c>
      <c r="B9467" s="10" t="s">
        <v>1965</v>
      </c>
      <c r="C9467" s="53">
        <v>6.1349999999999998</v>
      </c>
      <c r="D9467" s="53">
        <v>6.6550000000000002</v>
      </c>
      <c r="E9467" s="57">
        <v>-2.3999999999999998E-3</v>
      </c>
      <c r="F9467" s="53">
        <v>6.15</v>
      </c>
      <c r="G9467" s="53">
        <v>6.67</v>
      </c>
    </row>
    <row r="9468" spans="1:7" x14ac:dyDescent="0.15">
      <c r="A9468" s="52">
        <v>2939</v>
      </c>
      <c r="B9468" s="11" t="s">
        <v>1966</v>
      </c>
      <c r="C9468" s="52">
        <v>1.3468</v>
      </c>
      <c r="D9468" s="52">
        <v>1.3468</v>
      </c>
      <c r="E9468" s="56">
        <v>-2.3999999999999998E-3</v>
      </c>
      <c r="F9468" s="52">
        <v>1.3501000000000001</v>
      </c>
      <c r="G9468" s="52">
        <v>1.3501000000000001</v>
      </c>
    </row>
    <row r="9469" spans="1:7" x14ac:dyDescent="0.15">
      <c r="A9469" s="53">
        <v>159935</v>
      </c>
      <c r="B9469" s="10" t="s">
        <v>5241</v>
      </c>
      <c r="C9469" s="53">
        <v>1.6725000000000001</v>
      </c>
      <c r="D9469" s="53">
        <v>1.6725000000000001</v>
      </c>
      <c r="E9469" s="57">
        <v>-2.3999999999999998E-3</v>
      </c>
      <c r="F9469" s="53">
        <v>1.6766000000000001</v>
      </c>
      <c r="G9469" s="53">
        <v>1.6766000000000001</v>
      </c>
    </row>
    <row r="9470" spans="1:7" x14ac:dyDescent="0.15">
      <c r="A9470" s="52">
        <v>1598</v>
      </c>
      <c r="B9470" s="11" t="s">
        <v>5242</v>
      </c>
      <c r="C9470" s="52">
        <v>1.2230000000000001</v>
      </c>
      <c r="D9470" s="52">
        <v>1.2230000000000001</v>
      </c>
      <c r="E9470" s="56">
        <v>-2.3999999999999998E-3</v>
      </c>
      <c r="F9470" s="52">
        <v>1.226</v>
      </c>
      <c r="G9470" s="52">
        <v>1.226</v>
      </c>
    </row>
    <row r="9471" spans="1:7" ht="32" x14ac:dyDescent="0.15">
      <c r="A9471" s="53">
        <v>4348</v>
      </c>
      <c r="B9471" s="10" t="s">
        <v>5243</v>
      </c>
      <c r="C9471" s="53">
        <v>1.5462</v>
      </c>
      <c r="D9471" s="53">
        <v>1.6462000000000001</v>
      </c>
      <c r="E9471" s="57">
        <v>-2.5000000000000001E-3</v>
      </c>
      <c r="F9471" s="53">
        <v>1.55</v>
      </c>
      <c r="G9471" s="53">
        <v>1.65</v>
      </c>
    </row>
    <row r="9472" spans="1:7" x14ac:dyDescent="0.15">
      <c r="A9472" s="52">
        <v>679</v>
      </c>
      <c r="B9472" s="11" t="s">
        <v>5244</v>
      </c>
      <c r="C9472" s="52">
        <v>1.22</v>
      </c>
      <c r="D9472" s="52">
        <v>1.22</v>
      </c>
      <c r="E9472" s="56">
        <v>-2.5000000000000001E-3</v>
      </c>
      <c r="F9472" s="52">
        <v>1.2230000000000001</v>
      </c>
      <c r="G9472" s="52">
        <v>1.2230000000000001</v>
      </c>
    </row>
    <row r="9473" spans="1:7" x14ac:dyDescent="0.15">
      <c r="A9473" s="53">
        <v>512510</v>
      </c>
      <c r="B9473" s="10" t="s">
        <v>5245</v>
      </c>
      <c r="C9473" s="53">
        <v>1.3009999999999999</v>
      </c>
      <c r="D9473" s="53">
        <v>0.65869999999999995</v>
      </c>
      <c r="E9473" s="57">
        <v>-2.5000000000000001E-3</v>
      </c>
      <c r="F9473" s="53">
        <v>1.3042</v>
      </c>
      <c r="G9473" s="53">
        <v>0.6603</v>
      </c>
    </row>
    <row r="9474" spans="1:7" x14ac:dyDescent="0.15">
      <c r="A9474" s="52">
        <v>160607</v>
      </c>
      <c r="B9474" s="11" t="s">
        <v>5246</v>
      </c>
      <c r="C9474" s="52">
        <v>0.81299999999999994</v>
      </c>
      <c r="D9474" s="52">
        <v>4.2759999999999998</v>
      </c>
      <c r="E9474" s="56">
        <v>-2.5000000000000001E-3</v>
      </c>
      <c r="F9474" s="52">
        <v>0.81499999999999995</v>
      </c>
      <c r="G9474" s="52">
        <v>4.282</v>
      </c>
    </row>
    <row r="9475" spans="1:7" ht="32" x14ac:dyDescent="0.15">
      <c r="A9475" s="53">
        <v>160119</v>
      </c>
      <c r="B9475" s="10" t="s">
        <v>5247</v>
      </c>
      <c r="C9475" s="53">
        <v>1.5442</v>
      </c>
      <c r="D9475" s="53">
        <v>1.6442000000000001</v>
      </c>
      <c r="E9475" s="57">
        <v>-2.5000000000000001E-3</v>
      </c>
      <c r="F9475" s="53">
        <v>1.548</v>
      </c>
      <c r="G9475" s="53">
        <v>1.6479999999999999</v>
      </c>
    </row>
    <row r="9476" spans="1:7" x14ac:dyDescent="0.15">
      <c r="A9476" s="52">
        <v>2416</v>
      </c>
      <c r="B9476" s="11" t="s">
        <v>5248</v>
      </c>
      <c r="C9476" s="52">
        <v>1.214</v>
      </c>
      <c r="D9476" s="52">
        <v>1.214</v>
      </c>
      <c r="E9476" s="56">
        <v>-2.5000000000000001E-3</v>
      </c>
      <c r="F9476" s="52">
        <v>1.2170000000000001</v>
      </c>
      <c r="G9476" s="52">
        <v>1.2170000000000001</v>
      </c>
    </row>
    <row r="9477" spans="1:7" x14ac:dyDescent="0.15">
      <c r="A9477" s="53">
        <v>2982</v>
      </c>
      <c r="B9477" s="10" t="s">
        <v>5249</v>
      </c>
      <c r="C9477" s="53">
        <v>1.0909</v>
      </c>
      <c r="D9477" s="53">
        <v>1.0909</v>
      </c>
      <c r="E9477" s="57">
        <v>-2.5000000000000001E-3</v>
      </c>
      <c r="F9477" s="53">
        <v>1.0935999999999999</v>
      </c>
      <c r="G9477" s="53">
        <v>1.0935999999999999</v>
      </c>
    </row>
    <row r="9478" spans="1:7" x14ac:dyDescent="0.15">
      <c r="A9478" s="52">
        <v>160611</v>
      </c>
      <c r="B9478" s="11" t="s">
        <v>5250</v>
      </c>
      <c r="C9478" s="52">
        <v>0.80700000000000005</v>
      </c>
      <c r="D9478" s="52">
        <v>0.93600000000000005</v>
      </c>
      <c r="E9478" s="56">
        <v>-2.5000000000000001E-3</v>
      </c>
      <c r="F9478" s="52">
        <v>0.80900000000000005</v>
      </c>
      <c r="G9478" s="52">
        <v>0.93799999999999994</v>
      </c>
    </row>
    <row r="9479" spans="1:7" x14ac:dyDescent="0.15">
      <c r="A9479" s="53">
        <v>519158</v>
      </c>
      <c r="B9479" s="10" t="s">
        <v>1967</v>
      </c>
      <c r="C9479" s="53">
        <v>2.016</v>
      </c>
      <c r="D9479" s="53">
        <v>2.4820000000000002</v>
      </c>
      <c r="E9479" s="57">
        <v>-2.5000000000000001E-3</v>
      </c>
      <c r="F9479" s="53">
        <v>2.0209999999999999</v>
      </c>
      <c r="G9479" s="53">
        <v>2.4870000000000001</v>
      </c>
    </row>
    <row r="9480" spans="1:7" x14ac:dyDescent="0.15">
      <c r="A9480" s="52">
        <v>762001</v>
      </c>
      <c r="B9480" s="11" t="s">
        <v>1968</v>
      </c>
      <c r="C9480" s="52">
        <v>2.0546000000000002</v>
      </c>
      <c r="D9480" s="52">
        <v>2.6846000000000001</v>
      </c>
      <c r="E9480" s="56">
        <v>-2.5000000000000001E-3</v>
      </c>
      <c r="F9480" s="52">
        <v>2.0596999999999999</v>
      </c>
      <c r="G9480" s="52">
        <v>2.6897000000000002</v>
      </c>
    </row>
    <row r="9481" spans="1:7" x14ac:dyDescent="0.15">
      <c r="A9481" s="53">
        <v>519621</v>
      </c>
      <c r="B9481" s="10" t="s">
        <v>5251</v>
      </c>
      <c r="C9481" s="53">
        <v>1.046</v>
      </c>
      <c r="D9481" s="53">
        <v>1.046</v>
      </c>
      <c r="E9481" s="57">
        <v>-2.5000000000000001E-3</v>
      </c>
      <c r="F9481" s="53">
        <v>1.0486</v>
      </c>
      <c r="G9481" s="53">
        <v>1.0486</v>
      </c>
    </row>
    <row r="9482" spans="1:7" x14ac:dyDescent="0.15">
      <c r="A9482" s="52">
        <v>519619</v>
      </c>
      <c r="B9482" s="11" t="s">
        <v>5252</v>
      </c>
      <c r="C9482" s="52">
        <v>1.1261000000000001</v>
      </c>
      <c r="D9482" s="52">
        <v>1.1261000000000001</v>
      </c>
      <c r="E9482" s="56">
        <v>-2.5000000000000001E-3</v>
      </c>
      <c r="F9482" s="52">
        <v>1.1289</v>
      </c>
      <c r="G9482" s="52">
        <v>1.1289</v>
      </c>
    </row>
    <row r="9483" spans="1:7" x14ac:dyDescent="0.15">
      <c r="A9483" s="53">
        <v>2076</v>
      </c>
      <c r="B9483" s="10" t="s">
        <v>1969</v>
      </c>
      <c r="C9483" s="53">
        <v>1.0844</v>
      </c>
      <c r="D9483" s="53">
        <v>1.0844</v>
      </c>
      <c r="E9483" s="57">
        <v>-2.5000000000000001E-3</v>
      </c>
      <c r="F9483" s="53">
        <v>1.0871</v>
      </c>
      <c r="G9483" s="53">
        <v>1.0871</v>
      </c>
    </row>
    <row r="9484" spans="1:7" ht="30" x14ac:dyDescent="0.15">
      <c r="A9484" s="52">
        <v>1540</v>
      </c>
      <c r="B9484" s="11" t="s">
        <v>1970</v>
      </c>
      <c r="C9484" s="52">
        <v>0.80200000000000005</v>
      </c>
      <c r="D9484" s="52">
        <v>0.80200000000000005</v>
      </c>
      <c r="E9484" s="56">
        <v>-2.5000000000000001E-3</v>
      </c>
      <c r="F9484" s="52">
        <v>0.80400000000000005</v>
      </c>
      <c r="G9484" s="52">
        <v>0.80400000000000005</v>
      </c>
    </row>
    <row r="9485" spans="1:7" x14ac:dyDescent="0.15">
      <c r="A9485" s="53">
        <v>1008</v>
      </c>
      <c r="B9485" s="10" t="s">
        <v>1971</v>
      </c>
      <c r="C9485" s="53">
        <v>1.202</v>
      </c>
      <c r="D9485" s="53">
        <v>1.202</v>
      </c>
      <c r="E9485" s="57">
        <v>-2.5000000000000001E-3</v>
      </c>
      <c r="F9485" s="53">
        <v>1.2050000000000001</v>
      </c>
      <c r="G9485" s="53">
        <v>1.2050000000000001</v>
      </c>
    </row>
    <row r="9486" spans="1:7" x14ac:dyDescent="0.15">
      <c r="A9486" s="52">
        <v>519620</v>
      </c>
      <c r="B9486" s="11" t="s">
        <v>5253</v>
      </c>
      <c r="C9486" s="52">
        <v>1.1193</v>
      </c>
      <c r="D9486" s="52">
        <v>1.1193</v>
      </c>
      <c r="E9486" s="56">
        <v>-2.5000000000000001E-3</v>
      </c>
      <c r="F9486" s="52">
        <v>1.1221000000000001</v>
      </c>
      <c r="G9486" s="52">
        <v>1.1221000000000001</v>
      </c>
    </row>
    <row r="9487" spans="1:7" x14ac:dyDescent="0.15">
      <c r="A9487" s="53">
        <v>70032</v>
      </c>
      <c r="B9487" s="10" t="s">
        <v>1972</v>
      </c>
      <c r="C9487" s="53">
        <v>1.599</v>
      </c>
      <c r="D9487" s="53">
        <v>2.452</v>
      </c>
      <c r="E9487" s="57">
        <v>-2.5000000000000001E-3</v>
      </c>
      <c r="F9487" s="53">
        <v>1.603</v>
      </c>
      <c r="G9487" s="53">
        <v>2.456</v>
      </c>
    </row>
    <row r="9488" spans="1:7" x14ac:dyDescent="0.15">
      <c r="A9488" s="52">
        <v>1171</v>
      </c>
      <c r="B9488" s="11" t="s">
        <v>1973</v>
      </c>
      <c r="C9488" s="52">
        <v>0.79900000000000004</v>
      </c>
      <c r="D9488" s="52">
        <v>0.79900000000000004</v>
      </c>
      <c r="E9488" s="56">
        <v>-2.5000000000000001E-3</v>
      </c>
      <c r="F9488" s="52">
        <v>0.80100000000000005</v>
      </c>
      <c r="G9488" s="52">
        <v>0.80100000000000005</v>
      </c>
    </row>
    <row r="9489" spans="1:7" x14ac:dyDescent="0.15">
      <c r="A9489" s="53">
        <v>2842</v>
      </c>
      <c r="B9489" s="10" t="s">
        <v>5254</v>
      </c>
      <c r="C9489" s="53">
        <v>1.0370999999999999</v>
      </c>
      <c r="D9489" s="53">
        <v>1.0370999999999999</v>
      </c>
      <c r="E9489" s="57">
        <v>-2.5000000000000001E-3</v>
      </c>
      <c r="F9489" s="53">
        <v>1.0397000000000001</v>
      </c>
      <c r="G9489" s="53">
        <v>1.0397000000000001</v>
      </c>
    </row>
    <row r="9490" spans="1:7" x14ac:dyDescent="0.15">
      <c r="A9490" s="52">
        <v>450007</v>
      </c>
      <c r="B9490" s="11" t="s">
        <v>1974</v>
      </c>
      <c r="C9490" s="52">
        <v>1.5139</v>
      </c>
      <c r="D9490" s="52">
        <v>1.6939</v>
      </c>
      <c r="E9490" s="56">
        <v>-2.5000000000000001E-3</v>
      </c>
      <c r="F9490" s="52">
        <v>1.5177</v>
      </c>
      <c r="G9490" s="52">
        <v>1.6977</v>
      </c>
    </row>
    <row r="9491" spans="1:7" x14ac:dyDescent="0.15">
      <c r="A9491" s="53">
        <v>512500</v>
      </c>
      <c r="B9491" s="10" t="s">
        <v>5255</v>
      </c>
      <c r="C9491" s="53">
        <v>3.0651000000000002</v>
      </c>
      <c r="D9491" s="53">
        <v>0.67090000000000005</v>
      </c>
      <c r="E9491" s="57">
        <v>-2.5000000000000001E-3</v>
      </c>
      <c r="F9491" s="53">
        <v>3.0728</v>
      </c>
      <c r="G9491" s="53">
        <v>0.67259999999999998</v>
      </c>
    </row>
    <row r="9492" spans="1:7" x14ac:dyDescent="0.15">
      <c r="A9492" s="52">
        <v>160812</v>
      </c>
      <c r="B9492" s="11" t="s">
        <v>5256</v>
      </c>
      <c r="C9492" s="52">
        <v>1.589</v>
      </c>
      <c r="D9492" s="52">
        <v>4.9039999999999999</v>
      </c>
      <c r="E9492" s="56">
        <v>-2.5000000000000001E-3</v>
      </c>
      <c r="F9492" s="52">
        <v>1.593</v>
      </c>
      <c r="G9492" s="52">
        <v>4.9080000000000004</v>
      </c>
    </row>
    <row r="9493" spans="1:7" x14ac:dyDescent="0.15">
      <c r="A9493" s="53">
        <v>2553</v>
      </c>
      <c r="B9493" s="10" t="s">
        <v>5257</v>
      </c>
      <c r="C9493" s="53">
        <v>1.9850000000000001</v>
      </c>
      <c r="D9493" s="53">
        <v>1.9850000000000001</v>
      </c>
      <c r="E9493" s="57">
        <v>-2.5000000000000001E-3</v>
      </c>
      <c r="F9493" s="53">
        <v>1.99</v>
      </c>
      <c r="G9493" s="53">
        <v>1.99</v>
      </c>
    </row>
    <row r="9494" spans="1:7" x14ac:dyDescent="0.15">
      <c r="A9494" s="52">
        <v>290005</v>
      </c>
      <c r="B9494" s="11" t="s">
        <v>1975</v>
      </c>
      <c r="C9494" s="52">
        <v>1.1910000000000001</v>
      </c>
      <c r="D9494" s="52">
        <v>1.8009999999999999</v>
      </c>
      <c r="E9494" s="56">
        <v>-2.5000000000000001E-3</v>
      </c>
      <c r="F9494" s="52">
        <v>1.194</v>
      </c>
      <c r="G9494" s="52">
        <v>1.804</v>
      </c>
    </row>
    <row r="9495" spans="1:7" x14ac:dyDescent="0.15">
      <c r="A9495" s="53">
        <v>2843</v>
      </c>
      <c r="B9495" s="10" t="s">
        <v>5258</v>
      </c>
      <c r="C9495" s="53">
        <v>1.0316000000000001</v>
      </c>
      <c r="D9495" s="53">
        <v>1.0316000000000001</v>
      </c>
      <c r="E9495" s="57">
        <v>-2.5000000000000001E-3</v>
      </c>
      <c r="F9495" s="53">
        <v>1.0342</v>
      </c>
      <c r="G9495" s="53">
        <v>1.0342</v>
      </c>
    </row>
    <row r="9496" spans="1:7" x14ac:dyDescent="0.15">
      <c r="A9496" s="52">
        <v>5343</v>
      </c>
      <c r="B9496" s="11" t="s">
        <v>5259</v>
      </c>
      <c r="C9496" s="52">
        <v>1.0287999999999999</v>
      </c>
      <c r="D9496" s="52">
        <v>1.0287999999999999</v>
      </c>
      <c r="E9496" s="56">
        <v>-2.5000000000000001E-3</v>
      </c>
      <c r="F9496" s="52">
        <v>1.0314000000000001</v>
      </c>
      <c r="G9496" s="52">
        <v>1.0314000000000001</v>
      </c>
    </row>
    <row r="9497" spans="1:7" x14ac:dyDescent="0.15">
      <c r="A9497" s="53">
        <v>1241</v>
      </c>
      <c r="B9497" s="10" t="s">
        <v>5260</v>
      </c>
      <c r="C9497" s="53">
        <v>0.59330000000000005</v>
      </c>
      <c r="D9497" s="53">
        <v>0.59330000000000005</v>
      </c>
      <c r="E9497" s="57">
        <v>-2.5000000000000001E-3</v>
      </c>
      <c r="F9497" s="53">
        <v>0.5948</v>
      </c>
      <c r="G9497" s="53">
        <v>0.5948</v>
      </c>
    </row>
    <row r="9498" spans="1:7" x14ac:dyDescent="0.15">
      <c r="A9498" s="52">
        <v>1166</v>
      </c>
      <c r="B9498" s="11" t="s">
        <v>1976</v>
      </c>
      <c r="C9498" s="52">
        <v>0.79100000000000004</v>
      </c>
      <c r="D9498" s="52">
        <v>0.79100000000000004</v>
      </c>
      <c r="E9498" s="56">
        <v>-2.5000000000000001E-3</v>
      </c>
      <c r="F9498" s="52">
        <v>0.79300000000000004</v>
      </c>
      <c r="G9498" s="52">
        <v>0.79300000000000004</v>
      </c>
    </row>
    <row r="9499" spans="1:7" x14ac:dyDescent="0.15">
      <c r="A9499" s="53">
        <v>580003</v>
      </c>
      <c r="B9499" s="10" t="s">
        <v>1977</v>
      </c>
      <c r="C9499" s="53">
        <v>0.79069999999999996</v>
      </c>
      <c r="D9499" s="53">
        <v>0.87070000000000003</v>
      </c>
      <c r="E9499" s="57">
        <v>-2.5000000000000001E-3</v>
      </c>
      <c r="F9499" s="53">
        <v>0.79269999999999996</v>
      </c>
      <c r="G9499" s="53">
        <v>0.87270000000000003</v>
      </c>
    </row>
    <row r="9500" spans="1:7" x14ac:dyDescent="0.15">
      <c r="A9500" s="52">
        <v>660011</v>
      </c>
      <c r="B9500" s="11" t="s">
        <v>5261</v>
      </c>
      <c r="C9500" s="52">
        <v>1.5794999999999999</v>
      </c>
      <c r="D9500" s="52">
        <v>1.5794999999999999</v>
      </c>
      <c r="E9500" s="56">
        <v>-2.5000000000000001E-3</v>
      </c>
      <c r="F9500" s="52">
        <v>1.5834999999999999</v>
      </c>
      <c r="G9500" s="52">
        <v>1.5834999999999999</v>
      </c>
    </row>
    <row r="9501" spans="1:7" ht="30" x14ac:dyDescent="0.15">
      <c r="A9501" s="53">
        <v>168001</v>
      </c>
      <c r="B9501" s="10" t="s">
        <v>1978</v>
      </c>
      <c r="C9501" s="53">
        <v>0.78800000000000003</v>
      </c>
      <c r="D9501" s="53">
        <v>0.84599999999999997</v>
      </c>
      <c r="E9501" s="57">
        <v>-2.5000000000000001E-3</v>
      </c>
      <c r="F9501" s="53">
        <v>0.79</v>
      </c>
      <c r="G9501" s="53">
        <v>0.84799999999999998</v>
      </c>
    </row>
    <row r="9502" spans="1:7" x14ac:dyDescent="0.15">
      <c r="A9502" s="52">
        <v>962</v>
      </c>
      <c r="B9502" s="11" t="s">
        <v>5262</v>
      </c>
      <c r="C9502" s="52">
        <v>1.0241</v>
      </c>
      <c r="D9502" s="52">
        <v>1.0241</v>
      </c>
      <c r="E9502" s="56">
        <v>-2.5000000000000001E-3</v>
      </c>
      <c r="F9502" s="52">
        <v>1.0266999999999999</v>
      </c>
      <c r="G9502" s="52">
        <v>1.0266999999999999</v>
      </c>
    </row>
    <row r="9503" spans="1:7" x14ac:dyDescent="0.15">
      <c r="A9503" s="53">
        <v>273</v>
      </c>
      <c r="B9503" s="10" t="s">
        <v>1979</v>
      </c>
      <c r="C9503" s="53">
        <v>1.575</v>
      </c>
      <c r="D9503" s="53">
        <v>2.2970000000000002</v>
      </c>
      <c r="E9503" s="57">
        <v>-2.5000000000000001E-3</v>
      </c>
      <c r="F9503" s="53">
        <v>1.579</v>
      </c>
      <c r="G9503" s="53">
        <v>2.3010000000000002</v>
      </c>
    </row>
    <row r="9504" spans="1:7" x14ac:dyDescent="0.15">
      <c r="A9504" s="52">
        <v>410001</v>
      </c>
      <c r="B9504" s="11" t="s">
        <v>1980</v>
      </c>
      <c r="C9504" s="52">
        <v>1.0629999999999999</v>
      </c>
      <c r="D9504" s="52">
        <v>2.6880000000000002</v>
      </c>
      <c r="E9504" s="56">
        <v>-2.5000000000000001E-3</v>
      </c>
      <c r="F9504" s="52">
        <v>1.0657000000000001</v>
      </c>
      <c r="G9504" s="52">
        <v>2.6930000000000001</v>
      </c>
    </row>
    <row r="9505" spans="1:7" ht="31" x14ac:dyDescent="0.15">
      <c r="A9505" s="53">
        <v>501012</v>
      </c>
      <c r="B9505" s="10" t="s">
        <v>5263</v>
      </c>
      <c r="C9505" s="53">
        <v>1.0229999999999999</v>
      </c>
      <c r="D9505" s="53">
        <v>1.0229999999999999</v>
      </c>
      <c r="E9505" s="57">
        <v>-2.5000000000000001E-3</v>
      </c>
      <c r="F9505" s="53">
        <v>1.0256000000000001</v>
      </c>
      <c r="G9505" s="53">
        <v>1.0256000000000001</v>
      </c>
    </row>
    <row r="9506" spans="1:7" x14ac:dyDescent="0.15">
      <c r="A9506" s="52">
        <v>1704</v>
      </c>
      <c r="B9506" s="11" t="s">
        <v>1981</v>
      </c>
      <c r="C9506" s="52">
        <v>1.1012</v>
      </c>
      <c r="D9506" s="52">
        <v>1.1262000000000001</v>
      </c>
      <c r="E9506" s="56">
        <v>-2.5000000000000001E-3</v>
      </c>
      <c r="F9506" s="52">
        <v>1.1040000000000001</v>
      </c>
      <c r="G9506" s="52">
        <v>1.129</v>
      </c>
    </row>
    <row r="9507" spans="1:7" x14ac:dyDescent="0.15">
      <c r="A9507" s="53">
        <v>4497</v>
      </c>
      <c r="B9507" s="10" t="s">
        <v>5264</v>
      </c>
      <c r="C9507" s="53">
        <v>1.0615000000000001</v>
      </c>
      <c r="D9507" s="53">
        <v>1.0615000000000001</v>
      </c>
      <c r="E9507" s="57">
        <v>-2.5000000000000001E-3</v>
      </c>
      <c r="F9507" s="53">
        <v>1.0642</v>
      </c>
      <c r="G9507" s="53">
        <v>1.0642</v>
      </c>
    </row>
    <row r="9508" spans="1:7" x14ac:dyDescent="0.15">
      <c r="A9508" s="52">
        <v>159922</v>
      </c>
      <c r="B9508" s="11" t="s">
        <v>5265</v>
      </c>
      <c r="C9508" s="52">
        <v>6.4386000000000001</v>
      </c>
      <c r="D9508" s="52">
        <v>1.8052999999999999</v>
      </c>
      <c r="E9508" s="56">
        <v>-2.5000000000000001E-3</v>
      </c>
      <c r="F9508" s="52">
        <v>6.4550000000000001</v>
      </c>
      <c r="G9508" s="52">
        <v>1.8099000000000001</v>
      </c>
    </row>
    <row r="9509" spans="1:7" ht="31" x14ac:dyDescent="0.15">
      <c r="A9509" s="53">
        <v>160215</v>
      </c>
      <c r="B9509" s="10" t="s">
        <v>5266</v>
      </c>
      <c r="C9509" s="53">
        <v>1.569</v>
      </c>
      <c r="D9509" s="53">
        <v>2.097</v>
      </c>
      <c r="E9509" s="57">
        <v>-2.5000000000000001E-3</v>
      </c>
      <c r="F9509" s="53">
        <v>1.573</v>
      </c>
      <c r="G9509" s="53">
        <v>2.101</v>
      </c>
    </row>
    <row r="9510" spans="1:7" x14ac:dyDescent="0.15">
      <c r="A9510" s="52">
        <v>452</v>
      </c>
      <c r="B9510" s="11" t="s">
        <v>1982</v>
      </c>
      <c r="C9510" s="52">
        <v>1.5680000000000001</v>
      </c>
      <c r="D9510" s="52">
        <v>1.7829999999999999</v>
      </c>
      <c r="E9510" s="56">
        <v>-2.5000000000000001E-3</v>
      </c>
      <c r="F9510" s="52">
        <v>1.5720000000000001</v>
      </c>
      <c r="G9510" s="52">
        <v>1.7869999999999999</v>
      </c>
    </row>
    <row r="9511" spans="1:7" x14ac:dyDescent="0.15">
      <c r="A9511" s="53">
        <v>740101</v>
      </c>
      <c r="B9511" s="10" t="s">
        <v>5267</v>
      </c>
      <c r="C9511" s="53">
        <v>1.1759999999999999</v>
      </c>
      <c r="D9511" s="53">
        <v>1.68</v>
      </c>
      <c r="E9511" s="57">
        <v>-2.5000000000000001E-3</v>
      </c>
      <c r="F9511" s="53">
        <v>1.179</v>
      </c>
      <c r="G9511" s="53">
        <v>1.6830000000000001</v>
      </c>
    </row>
    <row r="9512" spans="1:7" x14ac:dyDescent="0.15">
      <c r="A9512" s="52">
        <v>50014</v>
      </c>
      <c r="B9512" s="11" t="s">
        <v>5268</v>
      </c>
      <c r="C9512" s="52">
        <v>1.958</v>
      </c>
      <c r="D9512" s="52">
        <v>2.0299999999999998</v>
      </c>
      <c r="E9512" s="56">
        <v>-2.5000000000000001E-3</v>
      </c>
      <c r="F9512" s="52">
        <v>1.9630000000000001</v>
      </c>
      <c r="G9512" s="52">
        <v>2.0350000000000001</v>
      </c>
    </row>
    <row r="9513" spans="1:7" x14ac:dyDescent="0.15">
      <c r="A9513" s="53">
        <v>968</v>
      </c>
      <c r="B9513" s="10" t="s">
        <v>5269</v>
      </c>
      <c r="C9513" s="53">
        <v>1.0964</v>
      </c>
      <c r="D9513" s="53">
        <v>1.0964</v>
      </c>
      <c r="E9513" s="57">
        <v>-2.5000000000000001E-3</v>
      </c>
      <c r="F9513" s="53">
        <v>1.0992</v>
      </c>
      <c r="G9513" s="53">
        <v>1.0992</v>
      </c>
    </row>
    <row r="9514" spans="1:7" x14ac:dyDescent="0.15">
      <c r="A9514" s="52">
        <v>1348</v>
      </c>
      <c r="B9514" s="11" t="s">
        <v>1983</v>
      </c>
      <c r="C9514" s="52">
        <v>1.173</v>
      </c>
      <c r="D9514" s="52">
        <v>1.173</v>
      </c>
      <c r="E9514" s="56">
        <v>-2.5999999999999999E-3</v>
      </c>
      <c r="F9514" s="52">
        <v>1.1759999999999999</v>
      </c>
      <c r="G9514" s="52">
        <v>1.1759999999999999</v>
      </c>
    </row>
    <row r="9515" spans="1:7" x14ac:dyDescent="0.15">
      <c r="A9515" s="53">
        <v>4250</v>
      </c>
      <c r="B9515" s="10" t="s">
        <v>1984</v>
      </c>
      <c r="C9515" s="53">
        <v>1.0551999999999999</v>
      </c>
      <c r="D9515" s="53">
        <v>1.0551999999999999</v>
      </c>
      <c r="E9515" s="57">
        <v>-2.5999999999999999E-3</v>
      </c>
      <c r="F9515" s="53">
        <v>1.0579000000000001</v>
      </c>
      <c r="G9515" s="53">
        <v>1.0579000000000001</v>
      </c>
    </row>
    <row r="9516" spans="1:7" x14ac:dyDescent="0.15">
      <c r="A9516" s="52">
        <v>1208</v>
      </c>
      <c r="B9516" s="11" t="s">
        <v>1985</v>
      </c>
      <c r="C9516" s="52">
        <v>1.171</v>
      </c>
      <c r="D9516" s="52">
        <v>1.171</v>
      </c>
      <c r="E9516" s="56">
        <v>-2.5999999999999999E-3</v>
      </c>
      <c r="F9516" s="52">
        <v>1.1739999999999999</v>
      </c>
      <c r="G9516" s="52">
        <v>1.1739999999999999</v>
      </c>
    </row>
    <row r="9517" spans="1:7" x14ac:dyDescent="0.15">
      <c r="A9517" s="53">
        <v>510560</v>
      </c>
      <c r="B9517" s="10" t="s">
        <v>5270</v>
      </c>
      <c r="C9517" s="53">
        <v>1.3268</v>
      </c>
      <c r="D9517" s="53">
        <v>0.61439999999999995</v>
      </c>
      <c r="E9517" s="57">
        <v>-2.5999999999999999E-3</v>
      </c>
      <c r="F9517" s="53">
        <v>1.3302</v>
      </c>
      <c r="G9517" s="53">
        <v>0.6159</v>
      </c>
    </row>
    <row r="9518" spans="1:7" x14ac:dyDescent="0.15">
      <c r="A9518" s="52">
        <v>1471</v>
      </c>
      <c r="B9518" s="11" t="s">
        <v>1986</v>
      </c>
      <c r="C9518" s="52">
        <v>1.17</v>
      </c>
      <c r="D9518" s="52">
        <v>1.17</v>
      </c>
      <c r="E9518" s="56">
        <v>-2.5999999999999999E-3</v>
      </c>
      <c r="F9518" s="52">
        <v>1.173</v>
      </c>
      <c r="G9518" s="52">
        <v>1.173</v>
      </c>
    </row>
    <row r="9519" spans="1:7" x14ac:dyDescent="0.15">
      <c r="A9519" s="53">
        <v>519007</v>
      </c>
      <c r="B9519" s="10" t="s">
        <v>1987</v>
      </c>
      <c r="C9519" s="53">
        <v>0.77600000000000002</v>
      </c>
      <c r="D9519" s="53">
        <v>2.2719999999999998</v>
      </c>
      <c r="E9519" s="57">
        <v>-2.5999999999999999E-3</v>
      </c>
      <c r="F9519" s="53">
        <v>0.77800000000000002</v>
      </c>
      <c r="G9519" s="53">
        <v>2.274</v>
      </c>
    </row>
    <row r="9520" spans="1:7" x14ac:dyDescent="0.15">
      <c r="A9520" s="52">
        <v>1351</v>
      </c>
      <c r="B9520" s="11" t="s">
        <v>5271</v>
      </c>
      <c r="C9520" s="52">
        <v>0.8518</v>
      </c>
      <c r="D9520" s="52">
        <v>0.8518</v>
      </c>
      <c r="E9520" s="56">
        <v>-2.5999999999999999E-3</v>
      </c>
      <c r="F9520" s="52">
        <v>0.85399999999999998</v>
      </c>
      <c r="G9520" s="52">
        <v>0.85399999999999998</v>
      </c>
    </row>
    <row r="9521" spans="1:7" x14ac:dyDescent="0.15">
      <c r="A9521" s="53">
        <v>510500</v>
      </c>
      <c r="B9521" s="10" t="s">
        <v>5272</v>
      </c>
      <c r="C9521" s="53">
        <v>6.6025999999999998</v>
      </c>
      <c r="D9521" s="53">
        <v>1.8509</v>
      </c>
      <c r="E9521" s="57">
        <v>-2.5999999999999999E-3</v>
      </c>
      <c r="F9521" s="53">
        <v>6.6196999999999999</v>
      </c>
      <c r="G9521" s="53">
        <v>1.8556999999999999</v>
      </c>
    </row>
    <row r="9522" spans="1:7" x14ac:dyDescent="0.15">
      <c r="A9522" s="52">
        <v>1252</v>
      </c>
      <c r="B9522" s="11" t="s">
        <v>1988</v>
      </c>
      <c r="C9522" s="52">
        <v>1.157</v>
      </c>
      <c r="D9522" s="52">
        <v>1.157</v>
      </c>
      <c r="E9522" s="56">
        <v>-2.5999999999999999E-3</v>
      </c>
      <c r="F9522" s="52">
        <v>1.1599999999999999</v>
      </c>
      <c r="G9522" s="52">
        <v>1.1599999999999999</v>
      </c>
    </row>
    <row r="9523" spans="1:7" ht="31" x14ac:dyDescent="0.15">
      <c r="A9523" s="53">
        <v>1904</v>
      </c>
      <c r="B9523" s="10" t="s">
        <v>5273</v>
      </c>
      <c r="C9523" s="53">
        <v>1.1559999999999999</v>
      </c>
      <c r="D9523" s="53">
        <v>1.169</v>
      </c>
      <c r="E9523" s="57">
        <v>-2.5999999999999999E-3</v>
      </c>
      <c r="F9523" s="53">
        <v>1.159</v>
      </c>
      <c r="G9523" s="53">
        <v>1.1719999999999999</v>
      </c>
    </row>
    <row r="9524" spans="1:7" x14ac:dyDescent="0.15">
      <c r="A9524" s="52">
        <v>547</v>
      </c>
      <c r="B9524" s="11" t="s">
        <v>1989</v>
      </c>
      <c r="C9524" s="52">
        <v>2.3119999999999998</v>
      </c>
      <c r="D9524" s="52">
        <v>2.3119999999999998</v>
      </c>
      <c r="E9524" s="56">
        <v>-2.5999999999999999E-3</v>
      </c>
      <c r="F9524" s="52">
        <v>2.3180000000000001</v>
      </c>
      <c r="G9524" s="52">
        <v>2.3180000000000001</v>
      </c>
    </row>
    <row r="9525" spans="1:7" x14ac:dyDescent="0.15">
      <c r="A9525" s="53">
        <v>2177</v>
      </c>
      <c r="B9525" s="10" t="s">
        <v>5274</v>
      </c>
      <c r="C9525" s="53">
        <v>1.153</v>
      </c>
      <c r="D9525" s="53">
        <v>1.153</v>
      </c>
      <c r="E9525" s="57">
        <v>-2.5999999999999999E-3</v>
      </c>
      <c r="F9525" s="53">
        <v>1.1559999999999999</v>
      </c>
      <c r="G9525" s="53">
        <v>1.1559999999999999</v>
      </c>
    </row>
    <row r="9526" spans="1:7" x14ac:dyDescent="0.15">
      <c r="A9526" s="52">
        <v>4496</v>
      </c>
      <c r="B9526" s="11" t="s">
        <v>5275</v>
      </c>
      <c r="C9526" s="52">
        <v>1.0759000000000001</v>
      </c>
      <c r="D9526" s="52">
        <v>1.0759000000000001</v>
      </c>
      <c r="E9526" s="56">
        <v>-2.5999999999999999E-3</v>
      </c>
      <c r="F9526" s="52">
        <v>1.0787</v>
      </c>
      <c r="G9526" s="52">
        <v>1.0787</v>
      </c>
    </row>
    <row r="9527" spans="1:7" x14ac:dyDescent="0.15">
      <c r="A9527" s="53">
        <v>182</v>
      </c>
      <c r="B9527" s="10" t="s">
        <v>5276</v>
      </c>
      <c r="C9527" s="53">
        <v>1.1519999999999999</v>
      </c>
      <c r="D9527" s="53">
        <v>1.264</v>
      </c>
      <c r="E9527" s="57">
        <v>-2.5999999999999999E-3</v>
      </c>
      <c r="F9527" s="53">
        <v>1.155</v>
      </c>
      <c r="G9527" s="53">
        <v>1.2669999999999999</v>
      </c>
    </row>
    <row r="9528" spans="1:7" x14ac:dyDescent="0.15">
      <c r="A9528" s="52">
        <v>520</v>
      </c>
      <c r="B9528" s="11" t="s">
        <v>1990</v>
      </c>
      <c r="C9528" s="52">
        <v>1.1479999999999999</v>
      </c>
      <c r="D9528" s="52">
        <v>1.853</v>
      </c>
      <c r="E9528" s="56">
        <v>-2.5999999999999999E-3</v>
      </c>
      <c r="F9528" s="52">
        <v>1.151</v>
      </c>
      <c r="G9528" s="52">
        <v>1.8560000000000001</v>
      </c>
    </row>
    <row r="9529" spans="1:7" x14ac:dyDescent="0.15">
      <c r="A9529" s="53">
        <v>400030</v>
      </c>
      <c r="B9529" s="10" t="s">
        <v>1991</v>
      </c>
      <c r="C9529" s="53">
        <v>0.99129999999999996</v>
      </c>
      <c r="D9529" s="53">
        <v>1.1243000000000001</v>
      </c>
      <c r="E9529" s="57">
        <v>-2.5999999999999999E-3</v>
      </c>
      <c r="F9529" s="53">
        <v>0.99390000000000001</v>
      </c>
      <c r="G9529" s="53">
        <v>1.1269</v>
      </c>
    </row>
    <row r="9530" spans="1:7" x14ac:dyDescent="0.15">
      <c r="A9530" s="52">
        <v>5344</v>
      </c>
      <c r="B9530" s="11" t="s">
        <v>5277</v>
      </c>
      <c r="C9530" s="52">
        <v>1.0286</v>
      </c>
      <c r="D9530" s="52">
        <v>1.0286</v>
      </c>
      <c r="E9530" s="56">
        <v>-2.5999999999999999E-3</v>
      </c>
      <c r="F9530" s="52">
        <v>1.0313000000000001</v>
      </c>
      <c r="G9530" s="52">
        <v>1.0313000000000001</v>
      </c>
    </row>
    <row r="9531" spans="1:7" x14ac:dyDescent="0.15">
      <c r="A9531" s="53">
        <v>2903</v>
      </c>
      <c r="B9531" s="10" t="s">
        <v>5278</v>
      </c>
      <c r="C9531" s="53">
        <v>1.0661</v>
      </c>
      <c r="D9531" s="53">
        <v>1.0661</v>
      </c>
      <c r="E9531" s="57">
        <v>-2.5999999999999999E-3</v>
      </c>
      <c r="F9531" s="53">
        <v>1.0689</v>
      </c>
      <c r="G9531" s="53">
        <v>1.0689</v>
      </c>
    </row>
    <row r="9532" spans="1:7" x14ac:dyDescent="0.15">
      <c r="A9532" s="52">
        <v>519685</v>
      </c>
      <c r="B9532" s="11" t="s">
        <v>5279</v>
      </c>
      <c r="C9532" s="52">
        <v>1.1419999999999999</v>
      </c>
      <c r="D9532" s="52">
        <v>1.4770000000000001</v>
      </c>
      <c r="E9532" s="56">
        <v>-2.5999999999999999E-3</v>
      </c>
      <c r="F9532" s="52">
        <v>1.145</v>
      </c>
      <c r="G9532" s="52">
        <v>1.48</v>
      </c>
    </row>
    <row r="9533" spans="1:7" ht="31" x14ac:dyDescent="0.15">
      <c r="A9533" s="53">
        <v>501011</v>
      </c>
      <c r="B9533" s="10" t="s">
        <v>5280</v>
      </c>
      <c r="C9533" s="53">
        <v>1.0254000000000001</v>
      </c>
      <c r="D9533" s="53">
        <v>1.0254000000000001</v>
      </c>
      <c r="E9533" s="57">
        <v>-2.5999999999999999E-3</v>
      </c>
      <c r="F9533" s="53">
        <v>1.0281</v>
      </c>
      <c r="G9533" s="53">
        <v>1.0281</v>
      </c>
    </row>
    <row r="9534" spans="1:7" x14ac:dyDescent="0.15">
      <c r="A9534" s="52">
        <v>560006</v>
      </c>
      <c r="B9534" s="11" t="s">
        <v>1992</v>
      </c>
      <c r="C9534" s="52">
        <v>1.5189999999999999</v>
      </c>
      <c r="D9534" s="52">
        <v>1.5189999999999999</v>
      </c>
      <c r="E9534" s="56">
        <v>-2.5999999999999999E-3</v>
      </c>
      <c r="F9534" s="52">
        <v>1.5229999999999999</v>
      </c>
      <c r="G9534" s="52">
        <v>1.5229999999999999</v>
      </c>
    </row>
    <row r="9535" spans="1:7" x14ac:dyDescent="0.15">
      <c r="A9535" s="53">
        <v>1028</v>
      </c>
      <c r="B9535" s="10" t="s">
        <v>1993</v>
      </c>
      <c r="C9535" s="53">
        <v>0.75700000000000001</v>
      </c>
      <c r="D9535" s="53">
        <v>0.75700000000000001</v>
      </c>
      <c r="E9535" s="57">
        <v>-2.5999999999999999E-3</v>
      </c>
      <c r="F9535" s="53">
        <v>0.75900000000000001</v>
      </c>
      <c r="G9535" s="53">
        <v>0.75900000000000001</v>
      </c>
    </row>
    <row r="9536" spans="1:7" x14ac:dyDescent="0.15">
      <c r="A9536" s="52">
        <v>150258</v>
      </c>
      <c r="B9536" s="11" t="s">
        <v>5281</v>
      </c>
      <c r="C9536" s="52">
        <v>1.0961000000000001</v>
      </c>
      <c r="D9536" s="52">
        <v>0</v>
      </c>
      <c r="E9536" s="56">
        <v>-2.5999999999999999E-3</v>
      </c>
      <c r="F9536" s="52">
        <v>1.099</v>
      </c>
      <c r="G9536" s="52">
        <v>0</v>
      </c>
    </row>
    <row r="9537" spans="1:7" x14ac:dyDescent="0.15">
      <c r="A9537" s="53">
        <v>519700</v>
      </c>
      <c r="B9537" s="10" t="s">
        <v>1994</v>
      </c>
      <c r="C9537" s="53">
        <v>1.1319999999999999</v>
      </c>
      <c r="D9537" s="53">
        <v>2.0590000000000002</v>
      </c>
      <c r="E9537" s="57">
        <v>-2.5999999999999999E-3</v>
      </c>
      <c r="F9537" s="53">
        <v>1.135</v>
      </c>
      <c r="G9537" s="53">
        <v>2.0619999999999998</v>
      </c>
    </row>
    <row r="9538" spans="1:7" x14ac:dyDescent="0.15">
      <c r="A9538" s="52">
        <v>1256</v>
      </c>
      <c r="B9538" s="11" t="s">
        <v>1995</v>
      </c>
      <c r="C9538" s="52">
        <v>1.131</v>
      </c>
      <c r="D9538" s="52">
        <v>1.2310000000000001</v>
      </c>
      <c r="E9538" s="56">
        <v>-2.5999999999999999E-3</v>
      </c>
      <c r="F9538" s="52">
        <v>1.1339999999999999</v>
      </c>
      <c r="G9538" s="52">
        <v>1.234</v>
      </c>
    </row>
    <row r="9539" spans="1:7" ht="30" x14ac:dyDescent="0.15">
      <c r="A9539" s="53">
        <v>972</v>
      </c>
      <c r="B9539" s="10" t="s">
        <v>1996</v>
      </c>
      <c r="C9539" s="53">
        <v>1.129</v>
      </c>
      <c r="D9539" s="53">
        <v>1.129</v>
      </c>
      <c r="E9539" s="57">
        <v>-2.7000000000000001E-3</v>
      </c>
      <c r="F9539" s="53">
        <v>1.1319999999999999</v>
      </c>
      <c r="G9539" s="53">
        <v>1.1319999999999999</v>
      </c>
    </row>
    <row r="9540" spans="1:7" x14ac:dyDescent="0.15">
      <c r="A9540" s="52">
        <v>1088</v>
      </c>
      <c r="B9540" s="11" t="s">
        <v>1997</v>
      </c>
      <c r="C9540" s="52">
        <v>0.752</v>
      </c>
      <c r="D9540" s="52">
        <v>0.752</v>
      </c>
      <c r="E9540" s="56">
        <v>-2.7000000000000001E-3</v>
      </c>
      <c r="F9540" s="52">
        <v>0.754</v>
      </c>
      <c r="G9540" s="52">
        <v>0.754</v>
      </c>
    </row>
    <row r="9541" spans="1:7" x14ac:dyDescent="0.15">
      <c r="A9541" s="53">
        <v>163412</v>
      </c>
      <c r="B9541" s="10" t="s">
        <v>5282</v>
      </c>
      <c r="C9541" s="53">
        <v>3.3839999999999999</v>
      </c>
      <c r="D9541" s="53">
        <v>4.4480000000000004</v>
      </c>
      <c r="E9541" s="57">
        <v>-2.7000000000000001E-3</v>
      </c>
      <c r="F9541" s="53">
        <v>3.3929999999999998</v>
      </c>
      <c r="G9541" s="53">
        <v>4.4569999999999999</v>
      </c>
    </row>
    <row r="9542" spans="1:7" ht="31" x14ac:dyDescent="0.15">
      <c r="A9542" s="52">
        <v>165525</v>
      </c>
      <c r="B9542" s="11" t="s">
        <v>5283</v>
      </c>
      <c r="C9542" s="52">
        <v>1.127</v>
      </c>
      <c r="D9542" s="52">
        <v>0</v>
      </c>
      <c r="E9542" s="56">
        <v>-2.7000000000000001E-3</v>
      </c>
      <c r="F9542" s="52">
        <v>1.1299999999999999</v>
      </c>
      <c r="G9542" s="52">
        <v>0</v>
      </c>
    </row>
    <row r="9543" spans="1:7" x14ac:dyDescent="0.15">
      <c r="A9543" s="53">
        <v>1723</v>
      </c>
      <c r="B9543" s="10" t="s">
        <v>1998</v>
      </c>
      <c r="C9543" s="53">
        <v>0.749</v>
      </c>
      <c r="D9543" s="53">
        <v>0.749</v>
      </c>
      <c r="E9543" s="57">
        <v>-2.7000000000000001E-3</v>
      </c>
      <c r="F9543" s="53">
        <v>0.751</v>
      </c>
      <c r="G9543" s="53">
        <v>0.751</v>
      </c>
    </row>
    <row r="9544" spans="1:7" ht="31" x14ac:dyDescent="0.15">
      <c r="A9544" s="52">
        <v>1507</v>
      </c>
      <c r="B9544" s="11" t="s">
        <v>5284</v>
      </c>
      <c r="C9544" s="52">
        <v>1.1200000000000001</v>
      </c>
      <c r="D9544" s="52">
        <v>1.1200000000000001</v>
      </c>
      <c r="E9544" s="56">
        <v>-2.7000000000000001E-3</v>
      </c>
      <c r="F9544" s="52">
        <v>1.123</v>
      </c>
      <c r="G9544" s="52">
        <v>1.123</v>
      </c>
    </row>
    <row r="9545" spans="1:7" ht="30" x14ac:dyDescent="0.15">
      <c r="A9545" s="53">
        <v>1637</v>
      </c>
      <c r="B9545" s="10" t="s">
        <v>1999</v>
      </c>
      <c r="C9545" s="53">
        <v>1.1180000000000001</v>
      </c>
      <c r="D9545" s="53">
        <v>1.1180000000000001</v>
      </c>
      <c r="E9545" s="57">
        <v>-2.7000000000000001E-3</v>
      </c>
      <c r="F9545" s="53">
        <v>1.121</v>
      </c>
      <c r="G9545" s="53">
        <v>1.121</v>
      </c>
    </row>
    <row r="9546" spans="1:7" x14ac:dyDescent="0.15">
      <c r="A9546" s="52">
        <v>233001</v>
      </c>
      <c r="B9546" s="11" t="s">
        <v>2000</v>
      </c>
      <c r="C9546" s="52">
        <v>1.0418000000000001</v>
      </c>
      <c r="D9546" s="52">
        <v>2.5868000000000002</v>
      </c>
      <c r="E9546" s="56">
        <v>-2.7000000000000001E-3</v>
      </c>
      <c r="F9546" s="52">
        <v>1.0446</v>
      </c>
      <c r="G9546" s="52">
        <v>2.5895999999999999</v>
      </c>
    </row>
    <row r="9547" spans="1:7" x14ac:dyDescent="0.15">
      <c r="A9547" s="53">
        <v>233006</v>
      </c>
      <c r="B9547" s="10" t="s">
        <v>2001</v>
      </c>
      <c r="C9547" s="53">
        <v>2.3412999999999999</v>
      </c>
      <c r="D9547" s="53">
        <v>2.3412999999999999</v>
      </c>
      <c r="E9547" s="57">
        <v>-2.7000000000000001E-3</v>
      </c>
      <c r="F9547" s="53">
        <v>2.3475999999999999</v>
      </c>
      <c r="G9547" s="53">
        <v>2.3475999999999999</v>
      </c>
    </row>
    <row r="9548" spans="1:7" x14ac:dyDescent="0.15">
      <c r="A9548" s="52">
        <v>3945</v>
      </c>
      <c r="B9548" s="11" t="s">
        <v>5285</v>
      </c>
      <c r="C9548" s="52">
        <v>1.0357000000000001</v>
      </c>
      <c r="D9548" s="52">
        <v>1.0727</v>
      </c>
      <c r="E9548" s="56">
        <v>-2.7000000000000001E-3</v>
      </c>
      <c r="F9548" s="52">
        <v>1.0385</v>
      </c>
      <c r="G9548" s="52">
        <v>1.0754999999999999</v>
      </c>
    </row>
    <row r="9549" spans="1:7" x14ac:dyDescent="0.15">
      <c r="A9549" s="53">
        <v>3756</v>
      </c>
      <c r="B9549" s="10" t="s">
        <v>5286</v>
      </c>
      <c r="C9549" s="53">
        <v>1.0353000000000001</v>
      </c>
      <c r="D9549" s="53">
        <v>1.0728</v>
      </c>
      <c r="E9549" s="57">
        <v>-2.7000000000000001E-3</v>
      </c>
      <c r="F9549" s="53">
        <v>1.0381</v>
      </c>
      <c r="G9549" s="53">
        <v>1.0755999999999999</v>
      </c>
    </row>
    <row r="9550" spans="1:7" x14ac:dyDescent="0.15">
      <c r="A9550" s="52">
        <v>3946</v>
      </c>
      <c r="B9550" s="11" t="s">
        <v>5287</v>
      </c>
      <c r="C9550" s="52">
        <v>1.0350999999999999</v>
      </c>
      <c r="D9550" s="52">
        <v>1.0718000000000001</v>
      </c>
      <c r="E9550" s="56">
        <v>-2.7000000000000001E-3</v>
      </c>
      <c r="F9550" s="52">
        <v>1.0379</v>
      </c>
      <c r="G9550" s="52">
        <v>1.0746</v>
      </c>
    </row>
    <row r="9551" spans="1:7" x14ac:dyDescent="0.15">
      <c r="A9551" s="53">
        <v>3757</v>
      </c>
      <c r="B9551" s="10" t="s">
        <v>5288</v>
      </c>
      <c r="C9551" s="53">
        <v>1.0347999999999999</v>
      </c>
      <c r="D9551" s="53">
        <v>1.0719000000000001</v>
      </c>
      <c r="E9551" s="57">
        <v>-2.7000000000000001E-3</v>
      </c>
      <c r="F9551" s="53">
        <v>1.0376000000000001</v>
      </c>
      <c r="G9551" s="53">
        <v>1.0747</v>
      </c>
    </row>
    <row r="9552" spans="1:7" x14ac:dyDescent="0.15">
      <c r="A9552" s="52">
        <v>519157</v>
      </c>
      <c r="B9552" s="11" t="s">
        <v>5289</v>
      </c>
      <c r="C9552" s="52">
        <v>1.478</v>
      </c>
      <c r="D9552" s="52">
        <v>1.478</v>
      </c>
      <c r="E9552" s="56">
        <v>-2.7000000000000001E-3</v>
      </c>
      <c r="F9552" s="52">
        <v>1.482</v>
      </c>
      <c r="G9552" s="52">
        <v>1.482</v>
      </c>
    </row>
    <row r="9553" spans="1:7" x14ac:dyDescent="0.15">
      <c r="A9553" s="53">
        <v>1532</v>
      </c>
      <c r="B9553" s="10" t="s">
        <v>2002</v>
      </c>
      <c r="C9553" s="53">
        <v>1.1080000000000001</v>
      </c>
      <c r="D9553" s="53">
        <v>1.1080000000000001</v>
      </c>
      <c r="E9553" s="57">
        <v>-2.7000000000000001E-3</v>
      </c>
      <c r="F9553" s="53">
        <v>1.111</v>
      </c>
      <c r="G9553" s="53">
        <v>1.111</v>
      </c>
    </row>
    <row r="9554" spans="1:7" x14ac:dyDescent="0.15">
      <c r="A9554" s="52">
        <v>162711</v>
      </c>
      <c r="B9554" s="11" t="s">
        <v>5290</v>
      </c>
      <c r="C9554" s="52">
        <v>1.3290999999999999</v>
      </c>
      <c r="D9554" s="52">
        <v>1.3290999999999999</v>
      </c>
      <c r="E9554" s="56">
        <v>-2.7000000000000001E-3</v>
      </c>
      <c r="F9554" s="52">
        <v>1.3327</v>
      </c>
      <c r="G9554" s="52">
        <v>1.3327</v>
      </c>
    </row>
    <row r="9555" spans="1:7" x14ac:dyDescent="0.15">
      <c r="A9555" s="53">
        <v>160635</v>
      </c>
      <c r="B9555" s="10" t="s">
        <v>5291</v>
      </c>
      <c r="C9555" s="53">
        <v>1.105</v>
      </c>
      <c r="D9555" s="53">
        <v>1.002</v>
      </c>
      <c r="E9555" s="57">
        <v>-2.7000000000000001E-3</v>
      </c>
      <c r="F9555" s="53">
        <v>1.1080000000000001</v>
      </c>
      <c r="G9555" s="53">
        <v>1.004</v>
      </c>
    </row>
    <row r="9556" spans="1:7" x14ac:dyDescent="0.15">
      <c r="A9556" s="52">
        <v>481006</v>
      </c>
      <c r="B9556" s="11" t="s">
        <v>2003</v>
      </c>
      <c r="C9556" s="52">
        <v>0.95330000000000004</v>
      </c>
      <c r="D9556" s="52">
        <v>0.99429999999999996</v>
      </c>
      <c r="E9556" s="56">
        <v>-2.7000000000000001E-3</v>
      </c>
      <c r="F9556" s="52">
        <v>0.95589999999999997</v>
      </c>
      <c r="G9556" s="52">
        <v>0.99690000000000001</v>
      </c>
    </row>
    <row r="9557" spans="1:7" ht="30" x14ac:dyDescent="0.15">
      <c r="A9557" s="53">
        <v>163114</v>
      </c>
      <c r="B9557" s="10" t="s">
        <v>2004</v>
      </c>
      <c r="C9557" s="53">
        <v>0.91569999999999996</v>
      </c>
      <c r="D9557" s="53">
        <v>1.5944</v>
      </c>
      <c r="E9557" s="57">
        <v>-2.7000000000000001E-3</v>
      </c>
      <c r="F9557" s="53">
        <v>0.91820000000000002</v>
      </c>
      <c r="G9557" s="53">
        <v>1.5969</v>
      </c>
    </row>
    <row r="9558" spans="1:7" ht="31" x14ac:dyDescent="0.15">
      <c r="A9558" s="52">
        <v>1408</v>
      </c>
      <c r="B9558" s="11" t="s">
        <v>5292</v>
      </c>
      <c r="C9558" s="52">
        <v>1.1296999999999999</v>
      </c>
      <c r="D9558" s="52">
        <v>1.1296999999999999</v>
      </c>
      <c r="E9558" s="56">
        <v>-2.7000000000000001E-3</v>
      </c>
      <c r="F9558" s="52">
        <v>1.1328</v>
      </c>
      <c r="G9558" s="52">
        <v>1.1328</v>
      </c>
    </row>
    <row r="9559" spans="1:7" ht="30" x14ac:dyDescent="0.15">
      <c r="A9559" s="53">
        <v>4670</v>
      </c>
      <c r="B9559" s="10" t="s">
        <v>2005</v>
      </c>
      <c r="C9559" s="53">
        <v>1.093</v>
      </c>
      <c r="D9559" s="53">
        <v>1.093</v>
      </c>
      <c r="E9559" s="57">
        <v>-2.7000000000000001E-3</v>
      </c>
      <c r="F9559" s="53">
        <v>1.0960000000000001</v>
      </c>
      <c r="G9559" s="53">
        <v>1.0960000000000001</v>
      </c>
    </row>
    <row r="9560" spans="1:7" x14ac:dyDescent="0.15">
      <c r="A9560" s="52">
        <v>120</v>
      </c>
      <c r="B9560" s="11" t="s">
        <v>2006</v>
      </c>
      <c r="C9560" s="52">
        <v>1.4550000000000001</v>
      </c>
      <c r="D9560" s="52">
        <v>1.49</v>
      </c>
      <c r="E9560" s="56">
        <v>-2.7000000000000001E-3</v>
      </c>
      <c r="F9560" s="52">
        <v>1.4590000000000001</v>
      </c>
      <c r="G9560" s="52">
        <v>1.494</v>
      </c>
    </row>
    <row r="9561" spans="1:7" x14ac:dyDescent="0.15">
      <c r="A9561" s="53">
        <v>3974</v>
      </c>
      <c r="B9561" s="10" t="s">
        <v>5293</v>
      </c>
      <c r="C9561" s="53">
        <v>0.87290000000000001</v>
      </c>
      <c r="D9561" s="53">
        <v>0.87290000000000001</v>
      </c>
      <c r="E9561" s="57">
        <v>-2.7000000000000001E-3</v>
      </c>
      <c r="F9561" s="53">
        <v>0.87529999999999997</v>
      </c>
      <c r="G9561" s="53">
        <v>0.87529999999999997</v>
      </c>
    </row>
    <row r="9562" spans="1:7" x14ac:dyDescent="0.15">
      <c r="A9562" s="52">
        <v>3975</v>
      </c>
      <c r="B9562" s="11" t="s">
        <v>5294</v>
      </c>
      <c r="C9562" s="52">
        <v>0.87209999999999999</v>
      </c>
      <c r="D9562" s="52">
        <v>0.87209999999999999</v>
      </c>
      <c r="E9562" s="56">
        <v>-2.7000000000000001E-3</v>
      </c>
      <c r="F9562" s="52">
        <v>0.87450000000000006</v>
      </c>
      <c r="G9562" s="52">
        <v>0.87450000000000006</v>
      </c>
    </row>
    <row r="9563" spans="1:7" x14ac:dyDescent="0.15">
      <c r="A9563" s="53">
        <v>822</v>
      </c>
      <c r="B9563" s="10" t="s">
        <v>2007</v>
      </c>
      <c r="C9563" s="53">
        <v>1.0880000000000001</v>
      </c>
      <c r="D9563" s="53">
        <v>1.0880000000000001</v>
      </c>
      <c r="E9563" s="57">
        <v>-2.7000000000000001E-3</v>
      </c>
      <c r="F9563" s="53">
        <v>1.091</v>
      </c>
      <c r="G9563" s="53">
        <v>1.091</v>
      </c>
    </row>
    <row r="9564" spans="1:7" ht="31" x14ac:dyDescent="0.15">
      <c r="A9564" s="52">
        <v>2141</v>
      </c>
      <c r="B9564" s="11" t="s">
        <v>5295</v>
      </c>
      <c r="C9564" s="52">
        <v>1.1240000000000001</v>
      </c>
      <c r="D9564" s="52">
        <v>1.1240000000000001</v>
      </c>
      <c r="E9564" s="56">
        <v>-2.8E-3</v>
      </c>
      <c r="F9564" s="52">
        <v>1.1271</v>
      </c>
      <c r="G9564" s="52">
        <v>1.1271</v>
      </c>
    </row>
    <row r="9565" spans="1:7" x14ac:dyDescent="0.15">
      <c r="A9565" s="53">
        <v>1719</v>
      </c>
      <c r="B9565" s="10" t="s">
        <v>2008</v>
      </c>
      <c r="C9565" s="53">
        <v>1.087</v>
      </c>
      <c r="D9565" s="53">
        <v>1.087</v>
      </c>
      <c r="E9565" s="57">
        <v>-2.8E-3</v>
      </c>
      <c r="F9565" s="53">
        <v>1.0900000000000001</v>
      </c>
      <c r="G9565" s="53">
        <v>1.0900000000000001</v>
      </c>
    </row>
    <row r="9566" spans="1:7" x14ac:dyDescent="0.15">
      <c r="A9566" s="52">
        <v>2808</v>
      </c>
      <c r="B9566" s="11" t="s">
        <v>2009</v>
      </c>
      <c r="C9566" s="52">
        <v>1.0840000000000001</v>
      </c>
      <c r="D9566" s="52">
        <v>1.0840000000000001</v>
      </c>
      <c r="E9566" s="56">
        <v>-2.8E-3</v>
      </c>
      <c r="F9566" s="52">
        <v>1.087</v>
      </c>
      <c r="G9566" s="52">
        <v>1.087</v>
      </c>
    </row>
    <row r="9567" spans="1:7" x14ac:dyDescent="0.15">
      <c r="A9567" s="53">
        <v>3189</v>
      </c>
      <c r="B9567" s="10" t="s">
        <v>2010</v>
      </c>
      <c r="C9567" s="53">
        <v>1.083</v>
      </c>
      <c r="D9567" s="53">
        <v>1.083</v>
      </c>
      <c r="E9567" s="57">
        <v>-2.8E-3</v>
      </c>
      <c r="F9567" s="53">
        <v>1.0860000000000001</v>
      </c>
      <c r="G9567" s="53">
        <v>1.0860000000000001</v>
      </c>
    </row>
    <row r="9568" spans="1:7" x14ac:dyDescent="0.15">
      <c r="A9568" s="52">
        <v>320006</v>
      </c>
      <c r="B9568" s="11" t="s">
        <v>2011</v>
      </c>
      <c r="C9568" s="52">
        <v>2.5249999999999999</v>
      </c>
      <c r="D9568" s="52">
        <v>3.105</v>
      </c>
      <c r="E9568" s="56">
        <v>-2.8E-3</v>
      </c>
      <c r="F9568" s="52">
        <v>2.532</v>
      </c>
      <c r="G9568" s="52">
        <v>3.1120000000000001</v>
      </c>
    </row>
    <row r="9569" spans="1:7" x14ac:dyDescent="0.15">
      <c r="A9569" s="53">
        <v>1484</v>
      </c>
      <c r="B9569" s="10" t="s">
        <v>2012</v>
      </c>
      <c r="C9569" s="53">
        <v>1.1171</v>
      </c>
      <c r="D9569" s="53">
        <v>1.1171</v>
      </c>
      <c r="E9569" s="57">
        <v>-2.8E-3</v>
      </c>
      <c r="F9569" s="53">
        <v>1.1202000000000001</v>
      </c>
      <c r="G9569" s="53">
        <v>1.1202000000000001</v>
      </c>
    </row>
    <row r="9570" spans="1:7" x14ac:dyDescent="0.15">
      <c r="A9570" s="52">
        <v>1168</v>
      </c>
      <c r="B9570" s="11" t="s">
        <v>2013</v>
      </c>
      <c r="C9570" s="52">
        <v>1.081</v>
      </c>
      <c r="D9570" s="52">
        <v>1.1020000000000001</v>
      </c>
      <c r="E9570" s="56">
        <v>-2.8E-3</v>
      </c>
      <c r="F9570" s="52">
        <v>1.0840000000000001</v>
      </c>
      <c r="G9570" s="52">
        <v>1.105</v>
      </c>
    </row>
    <row r="9571" spans="1:7" x14ac:dyDescent="0.15">
      <c r="A9571" s="53">
        <v>165313</v>
      </c>
      <c r="B9571" s="10" t="s">
        <v>5296</v>
      </c>
      <c r="C9571" s="53">
        <v>1.4410000000000001</v>
      </c>
      <c r="D9571" s="53">
        <v>1.4410000000000001</v>
      </c>
      <c r="E9571" s="57">
        <v>-2.8E-3</v>
      </c>
      <c r="F9571" s="53">
        <v>1.4450000000000001</v>
      </c>
      <c r="G9571" s="53">
        <v>1.4450000000000001</v>
      </c>
    </row>
    <row r="9572" spans="1:7" x14ac:dyDescent="0.15">
      <c r="A9572" s="52">
        <v>610007</v>
      </c>
      <c r="B9572" s="11" t="s">
        <v>2014</v>
      </c>
      <c r="C9572" s="52">
        <v>1.4410000000000001</v>
      </c>
      <c r="D9572" s="52">
        <v>1.931</v>
      </c>
      <c r="E9572" s="56">
        <v>-2.8E-3</v>
      </c>
      <c r="F9572" s="52">
        <v>1.4450000000000001</v>
      </c>
      <c r="G9572" s="52">
        <v>1.9350000000000001</v>
      </c>
    </row>
    <row r="9573" spans="1:7" ht="31" x14ac:dyDescent="0.15">
      <c r="A9573" s="53">
        <v>501009</v>
      </c>
      <c r="B9573" s="10" t="s">
        <v>5297</v>
      </c>
      <c r="C9573" s="53">
        <v>1.1523000000000001</v>
      </c>
      <c r="D9573" s="53">
        <v>1.1523000000000001</v>
      </c>
      <c r="E9573" s="57">
        <v>-2.8E-3</v>
      </c>
      <c r="F9573" s="53">
        <v>1.1555</v>
      </c>
      <c r="G9573" s="53">
        <v>1.1555</v>
      </c>
    </row>
    <row r="9574" spans="1:7" ht="31" x14ac:dyDescent="0.15">
      <c r="A9574" s="52">
        <v>501010</v>
      </c>
      <c r="B9574" s="11" t="s">
        <v>5298</v>
      </c>
      <c r="C9574" s="52">
        <v>1.1515</v>
      </c>
      <c r="D9574" s="52">
        <v>1.1515</v>
      </c>
      <c r="E9574" s="56">
        <v>-2.8E-3</v>
      </c>
      <c r="F9574" s="52">
        <v>1.1547000000000001</v>
      </c>
      <c r="G9574" s="52">
        <v>1.1547000000000001</v>
      </c>
    </row>
    <row r="9575" spans="1:7" x14ac:dyDescent="0.15">
      <c r="A9575" s="53">
        <v>1855</v>
      </c>
      <c r="B9575" s="10" t="s">
        <v>5299</v>
      </c>
      <c r="C9575" s="53">
        <v>1.079</v>
      </c>
      <c r="D9575" s="53">
        <v>1.079</v>
      </c>
      <c r="E9575" s="57">
        <v>-2.8E-3</v>
      </c>
      <c r="F9575" s="53">
        <v>1.0820000000000001</v>
      </c>
      <c r="G9575" s="53">
        <v>1.0820000000000001</v>
      </c>
    </row>
    <row r="9576" spans="1:7" x14ac:dyDescent="0.15">
      <c r="A9576" s="52">
        <v>4423</v>
      </c>
      <c r="B9576" s="11" t="s">
        <v>2015</v>
      </c>
      <c r="C9576" s="52">
        <v>1.079</v>
      </c>
      <c r="D9576" s="52">
        <v>1.079</v>
      </c>
      <c r="E9576" s="56">
        <v>-2.8E-3</v>
      </c>
      <c r="F9576" s="52">
        <v>1.0820000000000001</v>
      </c>
      <c r="G9576" s="52">
        <v>1.0820000000000001</v>
      </c>
    </row>
    <row r="9577" spans="1:7" x14ac:dyDescent="0.15">
      <c r="A9577" s="53">
        <v>257050</v>
      </c>
      <c r="B9577" s="10" t="s">
        <v>2016</v>
      </c>
      <c r="C9577" s="53">
        <v>1.5089999999999999</v>
      </c>
      <c r="D9577" s="53">
        <v>1.5089999999999999</v>
      </c>
      <c r="E9577" s="57">
        <v>-2.8E-3</v>
      </c>
      <c r="F9577" s="53">
        <v>1.5132000000000001</v>
      </c>
      <c r="G9577" s="53">
        <v>1.5132000000000001</v>
      </c>
    </row>
    <row r="9578" spans="1:7" x14ac:dyDescent="0.15">
      <c r="A9578" s="52">
        <v>510520</v>
      </c>
      <c r="B9578" s="11" t="s">
        <v>5300</v>
      </c>
      <c r="C9578" s="52">
        <v>1.6163000000000001</v>
      </c>
      <c r="D9578" s="52">
        <v>1.6163000000000001</v>
      </c>
      <c r="E9578" s="56">
        <v>-2.8E-3</v>
      </c>
      <c r="F9578" s="52">
        <v>1.6208</v>
      </c>
      <c r="G9578" s="52">
        <v>1.6208</v>
      </c>
    </row>
    <row r="9579" spans="1:7" x14ac:dyDescent="0.15">
      <c r="A9579" s="53">
        <v>3152</v>
      </c>
      <c r="B9579" s="10" t="s">
        <v>5301</v>
      </c>
      <c r="C9579" s="53">
        <v>1.0031000000000001</v>
      </c>
      <c r="D9579" s="53">
        <v>1.0031000000000001</v>
      </c>
      <c r="E9579" s="57">
        <v>-2.8E-3</v>
      </c>
      <c r="F9579" s="53">
        <v>1.0059</v>
      </c>
      <c r="G9579" s="53">
        <v>1.0059</v>
      </c>
    </row>
    <row r="9580" spans="1:7" x14ac:dyDescent="0.15">
      <c r="A9580" s="52">
        <v>696</v>
      </c>
      <c r="B9580" s="11" t="s">
        <v>2017</v>
      </c>
      <c r="C9580" s="52">
        <v>1.43</v>
      </c>
      <c r="D9580" s="52">
        <v>1.43</v>
      </c>
      <c r="E9580" s="56">
        <v>-2.8E-3</v>
      </c>
      <c r="F9580" s="52">
        <v>1.4339999999999999</v>
      </c>
      <c r="G9580" s="52">
        <v>1.4339999999999999</v>
      </c>
    </row>
    <row r="9581" spans="1:7" x14ac:dyDescent="0.15">
      <c r="A9581" s="53">
        <v>2746</v>
      </c>
      <c r="B9581" s="10" t="s">
        <v>2018</v>
      </c>
      <c r="C9581" s="53">
        <v>1.43</v>
      </c>
      <c r="D9581" s="53">
        <v>1.43</v>
      </c>
      <c r="E9581" s="57">
        <v>-2.8E-3</v>
      </c>
      <c r="F9581" s="53">
        <v>1.4339999999999999</v>
      </c>
      <c r="G9581" s="53">
        <v>1.4339999999999999</v>
      </c>
    </row>
    <row r="9582" spans="1:7" x14ac:dyDescent="0.15">
      <c r="A9582" s="52">
        <v>580002</v>
      </c>
      <c r="B9582" s="11" t="s">
        <v>2019</v>
      </c>
      <c r="C9582" s="52">
        <v>0.78449999999999998</v>
      </c>
      <c r="D9582" s="52">
        <v>1.8472999999999999</v>
      </c>
      <c r="E9582" s="56">
        <v>-2.8E-3</v>
      </c>
      <c r="F9582" s="52">
        <v>0.78669999999999995</v>
      </c>
      <c r="G9582" s="52">
        <v>1.8494999999999999</v>
      </c>
    </row>
    <row r="9583" spans="1:7" x14ac:dyDescent="0.15">
      <c r="A9583" s="53">
        <v>4514</v>
      </c>
      <c r="B9583" s="10" t="s">
        <v>2020</v>
      </c>
      <c r="C9583" s="53">
        <v>1.0335000000000001</v>
      </c>
      <c r="D9583" s="53">
        <v>1.0335000000000001</v>
      </c>
      <c r="E9583" s="57">
        <v>-2.8E-3</v>
      </c>
      <c r="F9583" s="53">
        <v>1.0364</v>
      </c>
      <c r="G9583" s="53">
        <v>1.0364</v>
      </c>
    </row>
    <row r="9584" spans="1:7" x14ac:dyDescent="0.15">
      <c r="A9584" s="52">
        <v>510510</v>
      </c>
      <c r="B9584" s="11" t="s">
        <v>5302</v>
      </c>
      <c r="C9584" s="52">
        <v>1.7421</v>
      </c>
      <c r="D9584" s="52">
        <v>1.7421</v>
      </c>
      <c r="E9584" s="56">
        <v>-2.8E-3</v>
      </c>
      <c r="F9584" s="52">
        <v>1.7470000000000001</v>
      </c>
      <c r="G9584" s="52">
        <v>1.7470000000000001</v>
      </c>
    </row>
    <row r="9585" spans="1:7" x14ac:dyDescent="0.15">
      <c r="A9585" s="53">
        <v>4946</v>
      </c>
      <c r="B9585" s="10" t="s">
        <v>5303</v>
      </c>
      <c r="C9585" s="53">
        <v>1.1006</v>
      </c>
      <c r="D9585" s="53">
        <v>1.1006</v>
      </c>
      <c r="E9585" s="57">
        <v>-2.8E-3</v>
      </c>
      <c r="F9585" s="53">
        <v>1.1036999999999999</v>
      </c>
      <c r="G9585" s="53">
        <v>1.1036999999999999</v>
      </c>
    </row>
    <row r="9586" spans="1:7" x14ac:dyDescent="0.15">
      <c r="A9586" s="52">
        <v>90020</v>
      </c>
      <c r="B9586" s="11" t="s">
        <v>2021</v>
      </c>
      <c r="C9586" s="52">
        <v>1.0649999999999999</v>
      </c>
      <c r="D9586" s="52">
        <v>1.0649999999999999</v>
      </c>
      <c r="E9586" s="56">
        <v>-2.8E-3</v>
      </c>
      <c r="F9586" s="52">
        <v>1.0680000000000001</v>
      </c>
      <c r="G9586" s="52">
        <v>1.0680000000000001</v>
      </c>
    </row>
    <row r="9587" spans="1:7" x14ac:dyDescent="0.15">
      <c r="A9587" s="53">
        <v>373</v>
      </c>
      <c r="B9587" s="10" t="s">
        <v>5304</v>
      </c>
      <c r="C9587" s="53">
        <v>1.419</v>
      </c>
      <c r="D9587" s="53">
        <v>1.419</v>
      </c>
      <c r="E9587" s="57">
        <v>-2.8E-3</v>
      </c>
      <c r="F9587" s="53">
        <v>1.423</v>
      </c>
      <c r="G9587" s="53">
        <v>1.423</v>
      </c>
    </row>
    <row r="9588" spans="1:7" x14ac:dyDescent="0.15">
      <c r="A9588" s="52">
        <v>150048</v>
      </c>
      <c r="B9588" s="11" t="s">
        <v>5305</v>
      </c>
      <c r="C9588" s="52">
        <v>1.4179999999999999</v>
      </c>
      <c r="D9588" s="52">
        <v>1.4179999999999999</v>
      </c>
      <c r="E9588" s="56">
        <v>-2.8E-3</v>
      </c>
      <c r="F9588" s="52">
        <v>1.4219999999999999</v>
      </c>
      <c r="G9588" s="52">
        <v>1.4219999999999999</v>
      </c>
    </row>
    <row r="9589" spans="1:7" ht="30" x14ac:dyDescent="0.15">
      <c r="A9589" s="53">
        <v>1972</v>
      </c>
      <c r="B9589" s="10" t="s">
        <v>2022</v>
      </c>
      <c r="C9589" s="53">
        <v>1.415</v>
      </c>
      <c r="D9589" s="53">
        <v>1.415</v>
      </c>
      <c r="E9589" s="57">
        <v>-2.8E-3</v>
      </c>
      <c r="F9589" s="53">
        <v>1.419</v>
      </c>
      <c r="G9589" s="53">
        <v>1.419</v>
      </c>
    </row>
    <row r="9590" spans="1:7" x14ac:dyDescent="0.15">
      <c r="A9590" s="52">
        <v>4947</v>
      </c>
      <c r="B9590" s="11" t="s">
        <v>5306</v>
      </c>
      <c r="C9590" s="52">
        <v>1.0949</v>
      </c>
      <c r="D9590" s="52">
        <v>1.0949</v>
      </c>
      <c r="E9590" s="56">
        <v>-2.8E-3</v>
      </c>
      <c r="F9590" s="52">
        <v>1.0980000000000001</v>
      </c>
      <c r="G9590" s="52">
        <v>1.0980000000000001</v>
      </c>
    </row>
    <row r="9591" spans="1:7" x14ac:dyDescent="0.15">
      <c r="A9591" s="53">
        <v>160910</v>
      </c>
      <c r="B9591" s="10" t="s">
        <v>5307</v>
      </c>
      <c r="C9591" s="53">
        <v>1.0580000000000001</v>
      </c>
      <c r="D9591" s="53">
        <v>2.4430000000000001</v>
      </c>
      <c r="E9591" s="57">
        <v>-2.8E-3</v>
      </c>
      <c r="F9591" s="53">
        <v>1.0609999999999999</v>
      </c>
      <c r="G9591" s="53">
        <v>2.4460000000000002</v>
      </c>
    </row>
    <row r="9592" spans="1:7" x14ac:dyDescent="0.15">
      <c r="A9592" s="52">
        <v>159932</v>
      </c>
      <c r="B9592" s="11" t="s">
        <v>5308</v>
      </c>
      <c r="C9592" s="52">
        <v>1.758</v>
      </c>
      <c r="D9592" s="52">
        <v>1.4890000000000001</v>
      </c>
      <c r="E9592" s="56">
        <v>-2.8E-3</v>
      </c>
      <c r="F9592" s="52">
        <v>1.7629999999999999</v>
      </c>
      <c r="G9592" s="52">
        <v>1.4930000000000001</v>
      </c>
    </row>
    <row r="9593" spans="1:7" x14ac:dyDescent="0.15">
      <c r="A9593" s="53">
        <v>2639</v>
      </c>
      <c r="B9593" s="10" t="s">
        <v>2023</v>
      </c>
      <c r="C9593" s="53">
        <v>1.0505</v>
      </c>
      <c r="D9593" s="53">
        <v>1.0505</v>
      </c>
      <c r="E9593" s="57">
        <v>-2.8E-3</v>
      </c>
      <c r="F9593" s="53">
        <v>1.0535000000000001</v>
      </c>
      <c r="G9593" s="53">
        <v>1.0535000000000001</v>
      </c>
    </row>
    <row r="9594" spans="1:7" x14ac:dyDescent="0.15">
      <c r="A9594" s="52">
        <v>652</v>
      </c>
      <c r="B9594" s="11" t="s">
        <v>2024</v>
      </c>
      <c r="C9594" s="52">
        <v>2.1</v>
      </c>
      <c r="D9594" s="52">
        <v>1.821</v>
      </c>
      <c r="E9594" s="56">
        <v>-2.8E-3</v>
      </c>
      <c r="F9594" s="52">
        <v>2.1059999999999999</v>
      </c>
      <c r="G9594" s="52">
        <v>1.8260000000000001</v>
      </c>
    </row>
    <row r="9595" spans="1:7" x14ac:dyDescent="0.15">
      <c r="A9595" s="53">
        <v>162510</v>
      </c>
      <c r="B9595" s="10" t="s">
        <v>5309</v>
      </c>
      <c r="C9595" s="53">
        <v>1.05</v>
      </c>
      <c r="D9595" s="53">
        <v>1.8380000000000001</v>
      </c>
      <c r="E9595" s="57">
        <v>-2.8E-3</v>
      </c>
      <c r="F9595" s="53">
        <v>1.0529999999999999</v>
      </c>
      <c r="G9595" s="53">
        <v>1.841</v>
      </c>
    </row>
    <row r="9596" spans="1:7" x14ac:dyDescent="0.15">
      <c r="A9596" s="52">
        <v>376</v>
      </c>
      <c r="B9596" s="11" t="s">
        <v>5310</v>
      </c>
      <c r="C9596" s="52">
        <v>1.399</v>
      </c>
      <c r="D9596" s="52">
        <v>1.399</v>
      </c>
      <c r="E9596" s="56">
        <v>-2.8999999999999998E-3</v>
      </c>
      <c r="F9596" s="52">
        <v>1.403</v>
      </c>
      <c r="G9596" s="52">
        <v>1.403</v>
      </c>
    </row>
    <row r="9597" spans="1:7" x14ac:dyDescent="0.15">
      <c r="A9597" s="53">
        <v>519727</v>
      </c>
      <c r="B9597" s="10" t="s">
        <v>5311</v>
      </c>
      <c r="C9597" s="53">
        <v>1.0469999999999999</v>
      </c>
      <c r="D9597" s="53">
        <v>1.5069999999999999</v>
      </c>
      <c r="E9597" s="57">
        <v>-2.8999999999999998E-3</v>
      </c>
      <c r="F9597" s="53">
        <v>1.05</v>
      </c>
      <c r="G9597" s="53">
        <v>1.51</v>
      </c>
    </row>
    <row r="9598" spans="1:7" x14ac:dyDescent="0.15">
      <c r="A9598" s="52">
        <v>1648</v>
      </c>
      <c r="B9598" s="11" t="s">
        <v>2025</v>
      </c>
      <c r="C9598" s="52">
        <v>1.046</v>
      </c>
      <c r="D9598" s="52">
        <v>1.046</v>
      </c>
      <c r="E9598" s="56">
        <v>-2.8999999999999998E-3</v>
      </c>
      <c r="F9598" s="52">
        <v>1.0489999999999999</v>
      </c>
      <c r="G9598" s="52">
        <v>1.0489999999999999</v>
      </c>
    </row>
    <row r="9599" spans="1:7" x14ac:dyDescent="0.15">
      <c r="A9599" s="53">
        <v>320018</v>
      </c>
      <c r="B9599" s="10" t="s">
        <v>2026</v>
      </c>
      <c r="C9599" s="53">
        <v>1.7430000000000001</v>
      </c>
      <c r="D9599" s="53">
        <v>1.863</v>
      </c>
      <c r="E9599" s="57">
        <v>-2.8999999999999998E-3</v>
      </c>
      <c r="F9599" s="53">
        <v>1.748</v>
      </c>
      <c r="G9599" s="53">
        <v>1.8680000000000001</v>
      </c>
    </row>
    <row r="9600" spans="1:7" x14ac:dyDescent="0.15">
      <c r="A9600" s="52">
        <v>4945</v>
      </c>
      <c r="B9600" s="11" t="s">
        <v>5312</v>
      </c>
      <c r="C9600" s="52">
        <v>1.0083</v>
      </c>
      <c r="D9600" s="52">
        <v>1.0083</v>
      </c>
      <c r="E9600" s="56">
        <v>-2.8999999999999998E-3</v>
      </c>
      <c r="F9600" s="52">
        <v>1.0112000000000001</v>
      </c>
      <c r="G9600" s="52">
        <v>1.0112000000000001</v>
      </c>
    </row>
    <row r="9601" spans="1:7" x14ac:dyDescent="0.15">
      <c r="A9601" s="53">
        <v>793</v>
      </c>
      <c r="B9601" s="10" t="s">
        <v>2027</v>
      </c>
      <c r="C9601" s="53">
        <v>1.0429999999999999</v>
      </c>
      <c r="D9601" s="53">
        <v>1.0429999999999999</v>
      </c>
      <c r="E9601" s="57">
        <v>-2.8999999999999998E-3</v>
      </c>
      <c r="F9601" s="53">
        <v>1.046</v>
      </c>
      <c r="G9601" s="53">
        <v>1.046</v>
      </c>
    </row>
    <row r="9602" spans="1:7" x14ac:dyDescent="0.15">
      <c r="A9602" s="52">
        <v>3359</v>
      </c>
      <c r="B9602" s="11" t="s">
        <v>5313</v>
      </c>
      <c r="C9602" s="52">
        <v>1.042</v>
      </c>
      <c r="D9602" s="52">
        <v>1.042</v>
      </c>
      <c r="E9602" s="56">
        <v>-2.8999999999999998E-3</v>
      </c>
      <c r="F9602" s="52">
        <v>1.0449999999999999</v>
      </c>
      <c r="G9602" s="52">
        <v>1.0449999999999999</v>
      </c>
    </row>
    <row r="9603" spans="1:7" ht="30" x14ac:dyDescent="0.15">
      <c r="A9603" s="53">
        <v>1604</v>
      </c>
      <c r="B9603" s="10" t="s">
        <v>2028</v>
      </c>
      <c r="C9603" s="53">
        <v>1.0389999999999999</v>
      </c>
      <c r="D9603" s="53">
        <v>1.0389999999999999</v>
      </c>
      <c r="E9603" s="57">
        <v>-2.8999999999999998E-3</v>
      </c>
      <c r="F9603" s="53">
        <v>1.042</v>
      </c>
      <c r="G9603" s="53">
        <v>1.042</v>
      </c>
    </row>
    <row r="9604" spans="1:7" x14ac:dyDescent="0.15">
      <c r="A9604" s="52">
        <v>200001</v>
      </c>
      <c r="B9604" s="11" t="s">
        <v>2029</v>
      </c>
      <c r="C9604" s="52">
        <v>1.3839999999999999</v>
      </c>
      <c r="D9604" s="52">
        <v>2.8260000000000001</v>
      </c>
      <c r="E9604" s="56">
        <v>-2.8999999999999998E-3</v>
      </c>
      <c r="F9604" s="52">
        <v>1.3879999999999999</v>
      </c>
      <c r="G9604" s="52">
        <v>2.83</v>
      </c>
    </row>
    <row r="9605" spans="1:7" x14ac:dyDescent="0.15">
      <c r="A9605" s="53">
        <v>110010</v>
      </c>
      <c r="B9605" s="10" t="s">
        <v>2030</v>
      </c>
      <c r="C9605" s="53">
        <v>1.9673</v>
      </c>
      <c r="D9605" s="53">
        <v>2.2763</v>
      </c>
      <c r="E9605" s="57">
        <v>-2.8999999999999998E-3</v>
      </c>
      <c r="F9605" s="53">
        <v>1.9730000000000001</v>
      </c>
      <c r="G9605" s="53">
        <v>2.282</v>
      </c>
    </row>
    <row r="9606" spans="1:7" x14ac:dyDescent="0.15">
      <c r="A9606" s="52">
        <v>1917</v>
      </c>
      <c r="B9606" s="11" t="s">
        <v>2031</v>
      </c>
      <c r="C9606" s="52">
        <v>1.0309999999999999</v>
      </c>
      <c r="D9606" s="52">
        <v>1.101</v>
      </c>
      <c r="E9606" s="56">
        <v>-2.8999999999999998E-3</v>
      </c>
      <c r="F9606" s="52">
        <v>1.034</v>
      </c>
      <c r="G9606" s="52">
        <v>1.1040000000000001</v>
      </c>
    </row>
    <row r="9607" spans="1:7" ht="30" x14ac:dyDescent="0.15">
      <c r="A9607" s="53">
        <v>3291</v>
      </c>
      <c r="B9607" s="10" t="s">
        <v>2032</v>
      </c>
      <c r="C9607" s="53">
        <v>1.0289999999999999</v>
      </c>
      <c r="D9607" s="53">
        <v>1.0289999999999999</v>
      </c>
      <c r="E9607" s="57">
        <v>-2.8999999999999998E-3</v>
      </c>
      <c r="F9607" s="53">
        <v>1.032</v>
      </c>
      <c r="G9607" s="53">
        <v>1.032</v>
      </c>
    </row>
    <row r="9608" spans="1:7" x14ac:dyDescent="0.15">
      <c r="A9608" s="52">
        <v>3153</v>
      </c>
      <c r="B9608" s="11" t="s">
        <v>5314</v>
      </c>
      <c r="C9608" s="52">
        <v>0.99390000000000001</v>
      </c>
      <c r="D9608" s="52">
        <v>0.99390000000000001</v>
      </c>
      <c r="E9608" s="56">
        <v>-2.8999999999999998E-3</v>
      </c>
      <c r="F9608" s="52">
        <v>0.99680000000000002</v>
      </c>
      <c r="G9608" s="52">
        <v>0.99680000000000002</v>
      </c>
    </row>
    <row r="9609" spans="1:7" x14ac:dyDescent="0.15">
      <c r="A9609" s="53">
        <v>2780</v>
      </c>
      <c r="B9609" s="10" t="s">
        <v>2033</v>
      </c>
      <c r="C9609" s="53">
        <v>1.0249999999999999</v>
      </c>
      <c r="D9609" s="53">
        <v>1.0249999999999999</v>
      </c>
      <c r="E9609" s="57">
        <v>-2.8999999999999998E-3</v>
      </c>
      <c r="F9609" s="53">
        <v>1.028</v>
      </c>
      <c r="G9609" s="53">
        <v>1.028</v>
      </c>
    </row>
    <row r="9610" spans="1:7" x14ac:dyDescent="0.15">
      <c r="A9610" s="52">
        <v>2414</v>
      </c>
      <c r="B9610" s="11" t="s">
        <v>5315</v>
      </c>
      <c r="C9610" s="52">
        <v>1.024</v>
      </c>
      <c r="D9610" s="52">
        <v>1.099</v>
      </c>
      <c r="E9610" s="56">
        <v>-2.8999999999999998E-3</v>
      </c>
      <c r="F9610" s="52">
        <v>1.0269999999999999</v>
      </c>
      <c r="G9610" s="52">
        <v>1.1020000000000001</v>
      </c>
    </row>
    <row r="9611" spans="1:7" x14ac:dyDescent="0.15">
      <c r="A9611" s="53">
        <v>1891</v>
      </c>
      <c r="B9611" s="10" t="s">
        <v>5316</v>
      </c>
      <c r="C9611" s="53">
        <v>1.1581999999999999</v>
      </c>
      <c r="D9611" s="53">
        <v>1.5382</v>
      </c>
      <c r="E9611" s="57">
        <v>-2.8999999999999998E-3</v>
      </c>
      <c r="F9611" s="53">
        <v>1.1616</v>
      </c>
      <c r="G9611" s="53">
        <v>1.5416000000000001</v>
      </c>
    </row>
    <row r="9612" spans="1:7" x14ac:dyDescent="0.15">
      <c r="A9612" s="52">
        <v>478</v>
      </c>
      <c r="B9612" s="11" t="s">
        <v>5317</v>
      </c>
      <c r="C9612" s="52">
        <v>2.3803000000000001</v>
      </c>
      <c r="D9612" s="52">
        <v>2.3803000000000001</v>
      </c>
      <c r="E9612" s="56">
        <v>-2.8999999999999998E-3</v>
      </c>
      <c r="F9612" s="52">
        <v>2.3873000000000002</v>
      </c>
      <c r="G9612" s="52">
        <v>2.3873000000000002</v>
      </c>
    </row>
    <row r="9613" spans="1:7" x14ac:dyDescent="0.15">
      <c r="A9613" s="53">
        <v>1623</v>
      </c>
      <c r="B9613" s="10" t="s">
        <v>2034</v>
      </c>
      <c r="C9613" s="53">
        <v>1.36</v>
      </c>
      <c r="D9613" s="53">
        <v>1.36</v>
      </c>
      <c r="E9613" s="57">
        <v>-2.8999999999999998E-3</v>
      </c>
      <c r="F9613" s="53">
        <v>1.3640000000000001</v>
      </c>
      <c r="G9613" s="53">
        <v>1.3640000000000001</v>
      </c>
    </row>
    <row r="9614" spans="1:7" x14ac:dyDescent="0.15">
      <c r="A9614" s="52">
        <v>1106</v>
      </c>
      <c r="B9614" s="11" t="s">
        <v>2035</v>
      </c>
      <c r="C9614" s="52">
        <v>1.016</v>
      </c>
      <c r="D9614" s="52">
        <v>1.0660000000000001</v>
      </c>
      <c r="E9614" s="56">
        <v>-2.8999999999999998E-3</v>
      </c>
      <c r="F9614" s="52">
        <v>1.0189999999999999</v>
      </c>
      <c r="G9614" s="52">
        <v>1.069</v>
      </c>
    </row>
    <row r="9615" spans="1:7" x14ac:dyDescent="0.15">
      <c r="A9615" s="53">
        <v>4270</v>
      </c>
      <c r="B9615" s="10" t="s">
        <v>5318</v>
      </c>
      <c r="C9615" s="53">
        <v>1.083</v>
      </c>
      <c r="D9615" s="53">
        <v>1.083</v>
      </c>
      <c r="E9615" s="57">
        <v>-2.8999999999999998E-3</v>
      </c>
      <c r="F9615" s="53">
        <v>1.0862000000000001</v>
      </c>
      <c r="G9615" s="53">
        <v>1.0862000000000001</v>
      </c>
    </row>
    <row r="9616" spans="1:7" x14ac:dyDescent="0.15">
      <c r="A9616" s="52">
        <v>1978</v>
      </c>
      <c r="B9616" s="11" t="s">
        <v>5319</v>
      </c>
      <c r="C9616" s="52">
        <v>1.0149999999999999</v>
      </c>
      <c r="D9616" s="52">
        <v>1.0149999999999999</v>
      </c>
      <c r="E9616" s="56">
        <v>-2.8999999999999998E-3</v>
      </c>
      <c r="F9616" s="52">
        <v>1.018</v>
      </c>
      <c r="G9616" s="52">
        <v>1.018</v>
      </c>
    </row>
    <row r="9617" spans="1:7" x14ac:dyDescent="0.15">
      <c r="A9617" s="53">
        <v>887</v>
      </c>
      <c r="B9617" s="10" t="s">
        <v>2036</v>
      </c>
      <c r="C9617" s="53">
        <v>1.0129999999999999</v>
      </c>
      <c r="D9617" s="53">
        <v>1.2150000000000001</v>
      </c>
      <c r="E9617" s="57">
        <v>-3.0000000000000001E-3</v>
      </c>
      <c r="F9617" s="53">
        <v>1.016</v>
      </c>
      <c r="G9617" s="53">
        <v>1.218</v>
      </c>
    </row>
    <row r="9618" spans="1:7" x14ac:dyDescent="0.15">
      <c r="A9618" s="52">
        <v>2004</v>
      </c>
      <c r="B9618" s="11" t="s">
        <v>5320</v>
      </c>
      <c r="C9618" s="52">
        <v>1.0129999999999999</v>
      </c>
      <c r="D9618" s="52">
        <v>1.0129999999999999</v>
      </c>
      <c r="E9618" s="56">
        <v>-3.0000000000000001E-3</v>
      </c>
      <c r="F9618" s="52">
        <v>1.016</v>
      </c>
      <c r="G9618" s="52">
        <v>1.016</v>
      </c>
    </row>
    <row r="9619" spans="1:7" x14ac:dyDescent="0.15">
      <c r="A9619" s="53">
        <v>2952</v>
      </c>
      <c r="B9619" s="10" t="s">
        <v>2037</v>
      </c>
      <c r="C9619" s="53">
        <v>1.1128</v>
      </c>
      <c r="D9619" s="53">
        <v>1.1128</v>
      </c>
      <c r="E9619" s="57">
        <v>-3.0000000000000001E-3</v>
      </c>
      <c r="F9619" s="53">
        <v>1.1161000000000001</v>
      </c>
      <c r="G9619" s="53">
        <v>1.1161000000000001</v>
      </c>
    </row>
    <row r="9620" spans="1:7" x14ac:dyDescent="0.15">
      <c r="A9620" s="52">
        <v>4272</v>
      </c>
      <c r="B9620" s="11" t="s">
        <v>5321</v>
      </c>
      <c r="C9620" s="52">
        <v>1.0778000000000001</v>
      </c>
      <c r="D9620" s="52">
        <v>1.0778000000000001</v>
      </c>
      <c r="E9620" s="56">
        <v>-3.0000000000000001E-3</v>
      </c>
      <c r="F9620" s="52">
        <v>1.081</v>
      </c>
      <c r="G9620" s="52">
        <v>1.081</v>
      </c>
    </row>
    <row r="9621" spans="1:7" x14ac:dyDescent="0.15">
      <c r="A9621" s="53">
        <v>916</v>
      </c>
      <c r="B9621" s="10" t="s">
        <v>5322</v>
      </c>
      <c r="C9621" s="53">
        <v>1.347</v>
      </c>
      <c r="D9621" s="53">
        <v>1.5469999999999999</v>
      </c>
      <c r="E9621" s="57">
        <v>-3.0000000000000001E-3</v>
      </c>
      <c r="F9621" s="53">
        <v>1.351</v>
      </c>
      <c r="G9621" s="53">
        <v>1.5509999999999999</v>
      </c>
    </row>
    <row r="9622" spans="1:7" x14ac:dyDescent="0.15">
      <c r="A9622" s="52">
        <v>519655</v>
      </c>
      <c r="B9622" s="11" t="s">
        <v>2038</v>
      </c>
      <c r="C9622" s="52">
        <v>1.01</v>
      </c>
      <c r="D9622" s="52">
        <v>1.01</v>
      </c>
      <c r="E9622" s="56">
        <v>-3.0000000000000001E-3</v>
      </c>
      <c r="F9622" s="52">
        <v>1.0129999999999999</v>
      </c>
      <c r="G9622" s="52">
        <v>1.0129999999999999</v>
      </c>
    </row>
    <row r="9623" spans="1:7" x14ac:dyDescent="0.15">
      <c r="A9623" s="53">
        <v>320022</v>
      </c>
      <c r="B9623" s="10" t="s">
        <v>2039</v>
      </c>
      <c r="C9623" s="53">
        <v>1.0089999999999999</v>
      </c>
      <c r="D9623" s="53">
        <v>1.7529999999999999</v>
      </c>
      <c r="E9623" s="57">
        <v>-3.0000000000000001E-3</v>
      </c>
      <c r="F9623" s="53">
        <v>1.012</v>
      </c>
      <c r="G9623" s="53">
        <v>1.758</v>
      </c>
    </row>
    <row r="9624" spans="1:7" x14ac:dyDescent="0.15">
      <c r="A9624" s="52">
        <v>2561</v>
      </c>
      <c r="B9624" s="11" t="s">
        <v>2040</v>
      </c>
      <c r="C9624" s="52">
        <v>1.008</v>
      </c>
      <c r="D9624" s="52">
        <v>1.127</v>
      </c>
      <c r="E9624" s="56">
        <v>-3.0000000000000001E-3</v>
      </c>
      <c r="F9624" s="52">
        <v>1.0109999999999999</v>
      </c>
      <c r="G9624" s="52">
        <v>1.1299999999999999</v>
      </c>
    </row>
    <row r="9625" spans="1:7" x14ac:dyDescent="0.15">
      <c r="A9625" s="53">
        <v>2539</v>
      </c>
      <c r="B9625" s="10" t="s">
        <v>5323</v>
      </c>
      <c r="C9625" s="53">
        <v>1.008</v>
      </c>
      <c r="D9625" s="53">
        <v>1.0580000000000001</v>
      </c>
      <c r="E9625" s="57">
        <v>-3.0000000000000001E-3</v>
      </c>
      <c r="F9625" s="53">
        <v>1.0109999999999999</v>
      </c>
      <c r="G9625" s="53">
        <v>1.0609999999999999</v>
      </c>
    </row>
    <row r="9626" spans="1:7" x14ac:dyDescent="0.15">
      <c r="A9626" s="52">
        <v>4273</v>
      </c>
      <c r="B9626" s="11" t="s">
        <v>5324</v>
      </c>
      <c r="C9626" s="52">
        <v>1.0717000000000001</v>
      </c>
      <c r="D9626" s="52">
        <v>1.0717000000000001</v>
      </c>
      <c r="E9626" s="56">
        <v>-3.0000000000000001E-3</v>
      </c>
      <c r="F9626" s="52">
        <v>1.0749</v>
      </c>
      <c r="G9626" s="52">
        <v>1.0749</v>
      </c>
    </row>
    <row r="9627" spans="1:7" x14ac:dyDescent="0.15">
      <c r="A9627" s="53">
        <v>165312</v>
      </c>
      <c r="B9627" s="10" t="s">
        <v>5325</v>
      </c>
      <c r="C9627" s="53">
        <v>1.0045999999999999</v>
      </c>
      <c r="D9627" s="53">
        <v>2.1511</v>
      </c>
      <c r="E9627" s="57">
        <v>-3.0000000000000001E-3</v>
      </c>
      <c r="F9627" s="53">
        <v>1.0076000000000001</v>
      </c>
      <c r="G9627" s="53">
        <v>2.1541000000000001</v>
      </c>
    </row>
    <row r="9628" spans="1:7" x14ac:dyDescent="0.15">
      <c r="A9628" s="52">
        <v>2125</v>
      </c>
      <c r="B9628" s="11" t="s">
        <v>2041</v>
      </c>
      <c r="C9628" s="52">
        <v>1.004</v>
      </c>
      <c r="D9628" s="52">
        <v>1.004</v>
      </c>
      <c r="E9628" s="56">
        <v>-3.0000000000000001E-3</v>
      </c>
      <c r="F9628" s="52">
        <v>1.0069999999999999</v>
      </c>
      <c r="G9628" s="52">
        <v>1.0069999999999999</v>
      </c>
    </row>
    <row r="9629" spans="1:7" x14ac:dyDescent="0.15">
      <c r="A9629" s="53">
        <v>1052</v>
      </c>
      <c r="B9629" s="10" t="s">
        <v>5326</v>
      </c>
      <c r="C9629" s="53">
        <v>0.66900000000000004</v>
      </c>
      <c r="D9629" s="53">
        <v>0.66900000000000004</v>
      </c>
      <c r="E9629" s="57">
        <v>-3.0000000000000001E-3</v>
      </c>
      <c r="F9629" s="53">
        <v>0.67100000000000004</v>
      </c>
      <c r="G9629" s="53">
        <v>0.67100000000000004</v>
      </c>
    </row>
    <row r="9630" spans="1:7" x14ac:dyDescent="0.15">
      <c r="A9630" s="52">
        <v>161825</v>
      </c>
      <c r="B9630" s="11" t="s">
        <v>5327</v>
      </c>
      <c r="C9630" s="52">
        <v>1.0029999999999999</v>
      </c>
      <c r="D9630" s="52">
        <v>1.7290000000000001</v>
      </c>
      <c r="E9630" s="56">
        <v>-3.0000000000000001E-3</v>
      </c>
      <c r="F9630" s="52">
        <v>1.006</v>
      </c>
      <c r="G9630" s="52">
        <v>1.7310000000000001</v>
      </c>
    </row>
    <row r="9631" spans="1:7" x14ac:dyDescent="0.15">
      <c r="A9631" s="53">
        <v>519156</v>
      </c>
      <c r="B9631" s="10" t="s">
        <v>5328</v>
      </c>
      <c r="C9631" s="53">
        <v>1.67</v>
      </c>
      <c r="D9631" s="53">
        <v>2.6139999999999999</v>
      </c>
      <c r="E9631" s="57">
        <v>-3.0000000000000001E-3</v>
      </c>
      <c r="F9631" s="53">
        <v>1.675</v>
      </c>
      <c r="G9631" s="53">
        <v>2.6190000000000002</v>
      </c>
    </row>
    <row r="9632" spans="1:7" ht="30" x14ac:dyDescent="0.15">
      <c r="A9632" s="52">
        <v>1047</v>
      </c>
      <c r="B9632" s="11" t="s">
        <v>2042</v>
      </c>
      <c r="C9632" s="52">
        <v>1.335</v>
      </c>
      <c r="D9632" s="52">
        <v>1.335</v>
      </c>
      <c r="E9632" s="56">
        <v>-3.0000000000000001E-3</v>
      </c>
      <c r="F9632" s="52">
        <v>1.339</v>
      </c>
      <c r="G9632" s="52">
        <v>1.339</v>
      </c>
    </row>
    <row r="9633" spans="1:7" x14ac:dyDescent="0.15">
      <c r="A9633" s="53">
        <v>70003</v>
      </c>
      <c r="B9633" s="10" t="s">
        <v>2043</v>
      </c>
      <c r="C9633" s="53">
        <v>1.3320000000000001</v>
      </c>
      <c r="D9633" s="53">
        <v>3.56</v>
      </c>
      <c r="E9633" s="57">
        <v>-3.0000000000000001E-3</v>
      </c>
      <c r="F9633" s="53">
        <v>1.3360000000000001</v>
      </c>
      <c r="G9633" s="53">
        <v>3.5680000000000001</v>
      </c>
    </row>
    <row r="9634" spans="1:7" x14ac:dyDescent="0.15">
      <c r="A9634" s="52">
        <v>4890</v>
      </c>
      <c r="B9634" s="11" t="s">
        <v>2044</v>
      </c>
      <c r="C9634" s="52">
        <v>0.999</v>
      </c>
      <c r="D9634" s="52">
        <v>0.999</v>
      </c>
      <c r="E9634" s="56">
        <v>-3.0000000000000001E-3</v>
      </c>
      <c r="F9634" s="52">
        <v>1.002</v>
      </c>
      <c r="G9634" s="52">
        <v>1.002</v>
      </c>
    </row>
    <row r="9635" spans="1:7" x14ac:dyDescent="0.15">
      <c r="A9635" s="53">
        <v>4683</v>
      </c>
      <c r="B9635" s="10" t="s">
        <v>2045</v>
      </c>
      <c r="C9635" s="53">
        <v>0.99729999999999996</v>
      </c>
      <c r="D9635" s="53">
        <v>0.99729999999999996</v>
      </c>
      <c r="E9635" s="57">
        <v>-3.0000000000000001E-3</v>
      </c>
      <c r="F9635" s="53">
        <v>1.0003</v>
      </c>
      <c r="G9635" s="53">
        <v>1.0003</v>
      </c>
    </row>
    <row r="9636" spans="1:7" x14ac:dyDescent="0.15">
      <c r="A9636" s="52">
        <v>4138</v>
      </c>
      <c r="B9636" s="11" t="s">
        <v>2046</v>
      </c>
      <c r="C9636" s="52">
        <v>1.1597</v>
      </c>
      <c r="D9636" s="52">
        <v>1.1597</v>
      </c>
      <c r="E9636" s="56">
        <v>-3.0000000000000001E-3</v>
      </c>
      <c r="F9636" s="52">
        <v>1.1632</v>
      </c>
      <c r="G9636" s="52">
        <v>1.1632</v>
      </c>
    </row>
    <row r="9637" spans="1:7" x14ac:dyDescent="0.15">
      <c r="A9637" s="53">
        <v>591</v>
      </c>
      <c r="B9637" s="10" t="s">
        <v>2047</v>
      </c>
      <c r="C9637" s="53">
        <v>1.6539999999999999</v>
      </c>
      <c r="D9637" s="53">
        <v>1.6539999999999999</v>
      </c>
      <c r="E9637" s="57">
        <v>-3.0000000000000001E-3</v>
      </c>
      <c r="F9637" s="53">
        <v>1.659</v>
      </c>
      <c r="G9637" s="53">
        <v>1.659</v>
      </c>
    </row>
    <row r="9638" spans="1:7" x14ac:dyDescent="0.15">
      <c r="A9638" s="52">
        <v>1735</v>
      </c>
      <c r="B9638" s="11" t="s">
        <v>5329</v>
      </c>
      <c r="C9638" s="52">
        <v>0.99099999999999999</v>
      </c>
      <c r="D9638" s="52">
        <v>0.99099999999999999</v>
      </c>
      <c r="E9638" s="56">
        <v>-3.0000000000000001E-3</v>
      </c>
      <c r="F9638" s="52">
        <v>0.99399999999999999</v>
      </c>
      <c r="G9638" s="52">
        <v>0.99399999999999999</v>
      </c>
    </row>
    <row r="9639" spans="1:7" x14ac:dyDescent="0.15">
      <c r="A9639" s="53">
        <v>166020</v>
      </c>
      <c r="B9639" s="10" t="s">
        <v>5330</v>
      </c>
      <c r="C9639" s="53">
        <v>1.1169</v>
      </c>
      <c r="D9639" s="53">
        <v>1.4509000000000001</v>
      </c>
      <c r="E9639" s="57">
        <v>-3.0000000000000001E-3</v>
      </c>
      <c r="F9639" s="53">
        <v>1.1203000000000001</v>
      </c>
      <c r="G9639" s="53">
        <v>1.4542999999999999</v>
      </c>
    </row>
    <row r="9640" spans="1:7" ht="31" x14ac:dyDescent="0.15">
      <c r="A9640" s="52">
        <v>1903</v>
      </c>
      <c r="B9640" s="11" t="s">
        <v>5331</v>
      </c>
      <c r="C9640" s="52">
        <v>1.641</v>
      </c>
      <c r="D9640" s="52">
        <v>1.7050000000000001</v>
      </c>
      <c r="E9640" s="56">
        <v>-3.0000000000000001E-3</v>
      </c>
      <c r="F9640" s="52">
        <v>1.6459999999999999</v>
      </c>
      <c r="G9640" s="52">
        <v>1.71</v>
      </c>
    </row>
    <row r="9641" spans="1:7" x14ac:dyDescent="0.15">
      <c r="A9641" s="53">
        <v>4315</v>
      </c>
      <c r="B9641" s="10" t="s">
        <v>5332</v>
      </c>
      <c r="C9641" s="53">
        <v>1.0484</v>
      </c>
      <c r="D9641" s="53">
        <v>1.0484</v>
      </c>
      <c r="E9641" s="57">
        <v>-3.0000000000000001E-3</v>
      </c>
      <c r="F9641" s="53">
        <v>1.0516000000000001</v>
      </c>
      <c r="G9641" s="53">
        <v>1.0516000000000001</v>
      </c>
    </row>
    <row r="9642" spans="1:7" x14ac:dyDescent="0.15">
      <c r="A9642" s="52">
        <v>39</v>
      </c>
      <c r="B9642" s="11" t="s">
        <v>2048</v>
      </c>
      <c r="C9642" s="52">
        <v>2.0251999999999999</v>
      </c>
      <c r="D9642" s="52">
        <v>2.0251999999999999</v>
      </c>
      <c r="E9642" s="56">
        <v>-3.0999999999999999E-3</v>
      </c>
      <c r="F9642" s="52">
        <v>2.0314000000000001</v>
      </c>
      <c r="G9642" s="52">
        <v>2.0314000000000001</v>
      </c>
    </row>
    <row r="9643" spans="1:7" x14ac:dyDescent="0.15">
      <c r="A9643" s="53">
        <v>260101</v>
      </c>
      <c r="B9643" s="10" t="s">
        <v>2049</v>
      </c>
      <c r="C9643" s="53">
        <v>2.7027999999999999</v>
      </c>
      <c r="D9643" s="53">
        <v>4.7435</v>
      </c>
      <c r="E9643" s="57">
        <v>-3.0999999999999999E-3</v>
      </c>
      <c r="F9643" s="53">
        <v>2.7111000000000001</v>
      </c>
      <c r="G9643" s="53">
        <v>4.7417999999999996</v>
      </c>
    </row>
    <row r="9644" spans="1:7" x14ac:dyDescent="0.15">
      <c r="A9644" s="52">
        <v>206009</v>
      </c>
      <c r="B9644" s="11" t="s">
        <v>2050</v>
      </c>
      <c r="C9644" s="52">
        <v>2.2759999999999998</v>
      </c>
      <c r="D9644" s="52">
        <v>2.4860000000000002</v>
      </c>
      <c r="E9644" s="56">
        <v>-3.0999999999999999E-3</v>
      </c>
      <c r="F9644" s="52">
        <v>2.2829999999999999</v>
      </c>
      <c r="G9644" s="52">
        <v>2.4929999999999999</v>
      </c>
    </row>
    <row r="9645" spans="1:7" x14ac:dyDescent="0.15">
      <c r="A9645" s="53">
        <v>512120</v>
      </c>
      <c r="B9645" s="10" t="s">
        <v>5333</v>
      </c>
      <c r="C9645" s="53">
        <v>1.621</v>
      </c>
      <c r="D9645" s="53">
        <v>1.621</v>
      </c>
      <c r="E9645" s="57">
        <v>-3.0999999999999999E-3</v>
      </c>
      <c r="F9645" s="53">
        <v>1.6259999999999999</v>
      </c>
      <c r="G9645" s="53">
        <v>1.6259999999999999</v>
      </c>
    </row>
    <row r="9646" spans="1:7" x14ac:dyDescent="0.15">
      <c r="A9646" s="52">
        <v>4314</v>
      </c>
      <c r="B9646" s="11" t="s">
        <v>5334</v>
      </c>
      <c r="C9646" s="52">
        <v>0.87260000000000004</v>
      </c>
      <c r="D9646" s="52">
        <v>0.87260000000000004</v>
      </c>
      <c r="E9646" s="56">
        <v>-3.0999999999999999E-3</v>
      </c>
      <c r="F9646" s="52">
        <v>0.87529999999999997</v>
      </c>
      <c r="G9646" s="52">
        <v>0.87529999999999997</v>
      </c>
    </row>
    <row r="9647" spans="1:7" x14ac:dyDescent="0.15">
      <c r="A9647" s="53">
        <v>360006</v>
      </c>
      <c r="B9647" s="10" t="s">
        <v>2051</v>
      </c>
      <c r="C9647" s="53">
        <v>1.2589999999999999</v>
      </c>
      <c r="D9647" s="53">
        <v>3.1204999999999998</v>
      </c>
      <c r="E9647" s="57">
        <v>-3.0999999999999999E-3</v>
      </c>
      <c r="F9647" s="53">
        <v>1.2628999999999999</v>
      </c>
      <c r="G9647" s="53">
        <v>3.1244000000000001</v>
      </c>
    </row>
    <row r="9648" spans="1:7" x14ac:dyDescent="0.15">
      <c r="A9648" s="52">
        <v>601</v>
      </c>
      <c r="B9648" s="11" t="s">
        <v>2052</v>
      </c>
      <c r="C9648" s="52">
        <v>0.96799999999999997</v>
      </c>
      <c r="D9648" s="52">
        <v>1.3080000000000001</v>
      </c>
      <c r="E9648" s="56">
        <v>-3.0999999999999999E-3</v>
      </c>
      <c r="F9648" s="52">
        <v>0.97099999999999997</v>
      </c>
      <c r="G9648" s="52">
        <v>1.3109999999999999</v>
      </c>
    </row>
    <row r="9649" spans="1:7" x14ac:dyDescent="0.15">
      <c r="A9649" s="53">
        <v>240009</v>
      </c>
      <c r="B9649" s="10" t="s">
        <v>2053</v>
      </c>
      <c r="C9649" s="53">
        <v>2.8643999999999998</v>
      </c>
      <c r="D9649" s="53">
        <v>3.1324000000000001</v>
      </c>
      <c r="E9649" s="57">
        <v>-3.0999999999999999E-3</v>
      </c>
      <c r="F9649" s="53">
        <v>2.8733</v>
      </c>
      <c r="G9649" s="53">
        <v>3.1413000000000002</v>
      </c>
    </row>
    <row r="9650" spans="1:7" x14ac:dyDescent="0.15">
      <c r="A9650" s="52">
        <v>2173</v>
      </c>
      <c r="B9650" s="11" t="s">
        <v>2054</v>
      </c>
      <c r="C9650" s="52">
        <v>1.0603</v>
      </c>
      <c r="D9650" s="52">
        <v>1.0603</v>
      </c>
      <c r="E9650" s="56">
        <v>-3.0999999999999999E-3</v>
      </c>
      <c r="F9650" s="52">
        <v>1.0636000000000001</v>
      </c>
      <c r="G9650" s="52">
        <v>1.0636000000000001</v>
      </c>
    </row>
    <row r="9651" spans="1:7" x14ac:dyDescent="0.15">
      <c r="A9651" s="53">
        <v>150056</v>
      </c>
      <c r="B9651" s="10" t="s">
        <v>5335</v>
      </c>
      <c r="C9651" s="53">
        <v>1.4455</v>
      </c>
      <c r="D9651" s="53">
        <v>1.4455</v>
      </c>
      <c r="E9651" s="57">
        <v>-3.0999999999999999E-3</v>
      </c>
      <c r="F9651" s="53">
        <v>1.45</v>
      </c>
      <c r="G9651" s="53">
        <v>1.45</v>
      </c>
    </row>
    <row r="9652" spans="1:7" x14ac:dyDescent="0.15">
      <c r="A9652" s="52">
        <v>1417</v>
      </c>
      <c r="B9652" s="11" t="s">
        <v>2055</v>
      </c>
      <c r="C9652" s="52">
        <v>0.96099999999999997</v>
      </c>
      <c r="D9652" s="52">
        <v>0.96099999999999997</v>
      </c>
      <c r="E9652" s="56">
        <v>-3.0999999999999999E-3</v>
      </c>
      <c r="F9652" s="52">
        <v>0.96399999999999997</v>
      </c>
      <c r="G9652" s="52">
        <v>0.96399999999999997</v>
      </c>
    </row>
    <row r="9653" spans="1:7" x14ac:dyDescent="0.15">
      <c r="A9653" s="53">
        <v>4944</v>
      </c>
      <c r="B9653" s="10" t="s">
        <v>5336</v>
      </c>
      <c r="C9653" s="53">
        <v>1.0883</v>
      </c>
      <c r="D9653" s="53">
        <v>1.0883</v>
      </c>
      <c r="E9653" s="57">
        <v>-3.0999999999999999E-3</v>
      </c>
      <c r="F9653" s="53">
        <v>1.0916999999999999</v>
      </c>
      <c r="G9653" s="53">
        <v>1.0916999999999999</v>
      </c>
    </row>
    <row r="9654" spans="1:7" x14ac:dyDescent="0.15">
      <c r="A9654" s="52">
        <v>162204</v>
      </c>
      <c r="B9654" s="11" t="s">
        <v>2056</v>
      </c>
      <c r="C9654" s="52">
        <v>3.5748000000000002</v>
      </c>
      <c r="D9654" s="52">
        <v>5.3798000000000004</v>
      </c>
      <c r="E9654" s="56">
        <v>-3.0999999999999999E-3</v>
      </c>
      <c r="F9654" s="52">
        <v>3.5859999999999999</v>
      </c>
      <c r="G9654" s="52">
        <v>5.391</v>
      </c>
    </row>
    <row r="9655" spans="1:7" x14ac:dyDescent="0.15">
      <c r="A9655" s="53">
        <v>100016</v>
      </c>
      <c r="B9655" s="10" t="s">
        <v>2057</v>
      </c>
      <c r="C9655" s="53">
        <v>1.9139999999999999</v>
      </c>
      <c r="D9655" s="53">
        <v>3.6269999999999998</v>
      </c>
      <c r="E9655" s="57">
        <v>-3.0999999999999999E-3</v>
      </c>
      <c r="F9655" s="53">
        <v>1.92</v>
      </c>
      <c r="G9655" s="53">
        <v>3.633</v>
      </c>
    </row>
    <row r="9656" spans="1:7" x14ac:dyDescent="0.15">
      <c r="A9656" s="52">
        <v>4948</v>
      </c>
      <c r="B9656" s="11" t="s">
        <v>5337</v>
      </c>
      <c r="C9656" s="52">
        <v>1.0842000000000001</v>
      </c>
      <c r="D9656" s="52">
        <v>1.0842000000000001</v>
      </c>
      <c r="E9656" s="56">
        <v>-3.0999999999999999E-3</v>
      </c>
      <c r="F9656" s="52">
        <v>1.0875999999999999</v>
      </c>
      <c r="G9656" s="52">
        <v>1.0875999999999999</v>
      </c>
    </row>
    <row r="9657" spans="1:7" x14ac:dyDescent="0.15">
      <c r="A9657" s="53">
        <v>519712</v>
      </c>
      <c r="B9657" s="10" t="s">
        <v>2058</v>
      </c>
      <c r="C9657" s="53">
        <v>1.91</v>
      </c>
      <c r="D9657" s="53">
        <v>2.57</v>
      </c>
      <c r="E9657" s="57">
        <v>-3.0999999999999999E-3</v>
      </c>
      <c r="F9657" s="53">
        <v>1.9159999999999999</v>
      </c>
      <c r="G9657" s="53">
        <v>2.5760000000000001</v>
      </c>
    </row>
    <row r="9658" spans="1:7" x14ac:dyDescent="0.15">
      <c r="A9658" s="52">
        <v>4271</v>
      </c>
      <c r="B9658" s="11" t="s">
        <v>5338</v>
      </c>
      <c r="C9658" s="52">
        <v>1.08</v>
      </c>
      <c r="D9658" s="52">
        <v>1.08</v>
      </c>
      <c r="E9658" s="56">
        <v>-3.0999999999999999E-3</v>
      </c>
      <c r="F9658" s="52">
        <v>1.0833999999999999</v>
      </c>
      <c r="G9658" s="52">
        <v>1.0833999999999999</v>
      </c>
    </row>
    <row r="9659" spans="1:7" x14ac:dyDescent="0.15">
      <c r="A9659" s="53">
        <v>1791</v>
      </c>
      <c r="B9659" s="10" t="s">
        <v>5339</v>
      </c>
      <c r="C9659" s="53">
        <v>0.95199999999999996</v>
      </c>
      <c r="D9659" s="53">
        <v>0.95199999999999996</v>
      </c>
      <c r="E9659" s="57">
        <v>-3.0999999999999999E-3</v>
      </c>
      <c r="F9659" s="53">
        <v>0.95499999999999996</v>
      </c>
      <c r="G9659" s="53">
        <v>0.95499999999999996</v>
      </c>
    </row>
    <row r="9660" spans="1:7" x14ac:dyDescent="0.15">
      <c r="A9660" s="52">
        <v>163409</v>
      </c>
      <c r="B9660" s="11" t="s">
        <v>5340</v>
      </c>
      <c r="C9660" s="52">
        <v>1.585</v>
      </c>
      <c r="D9660" s="52">
        <v>2.2650000000000001</v>
      </c>
      <c r="E9660" s="56">
        <v>-3.0999999999999999E-3</v>
      </c>
      <c r="F9660" s="52">
        <v>1.59</v>
      </c>
      <c r="G9660" s="52">
        <v>2.27</v>
      </c>
    </row>
    <row r="9661" spans="1:7" x14ac:dyDescent="0.15">
      <c r="A9661" s="53">
        <v>1716</v>
      </c>
      <c r="B9661" s="10" t="s">
        <v>5341</v>
      </c>
      <c r="C9661" s="53">
        <v>1.2669999999999999</v>
      </c>
      <c r="D9661" s="53">
        <v>1.2669999999999999</v>
      </c>
      <c r="E9661" s="57">
        <v>-3.0999999999999999E-3</v>
      </c>
      <c r="F9661" s="53">
        <v>1.2709999999999999</v>
      </c>
      <c r="G9661" s="53">
        <v>1.2709999999999999</v>
      </c>
    </row>
    <row r="9662" spans="1:7" x14ac:dyDescent="0.15">
      <c r="A9662" s="52">
        <v>960001</v>
      </c>
      <c r="B9662" s="11" t="s">
        <v>5342</v>
      </c>
      <c r="C9662" s="52">
        <v>0.94899999999999995</v>
      </c>
      <c r="D9662" s="52">
        <v>0.94899999999999995</v>
      </c>
      <c r="E9662" s="56">
        <v>-3.2000000000000002E-3</v>
      </c>
      <c r="F9662" s="52">
        <v>0.95199999999999996</v>
      </c>
      <c r="G9662" s="52">
        <v>0.95199999999999996</v>
      </c>
    </row>
    <row r="9663" spans="1:7" x14ac:dyDescent="0.15">
      <c r="A9663" s="53">
        <v>2417</v>
      </c>
      <c r="B9663" s="10" t="s">
        <v>5343</v>
      </c>
      <c r="C9663" s="53">
        <v>1.2629999999999999</v>
      </c>
      <c r="D9663" s="53">
        <v>1.2629999999999999</v>
      </c>
      <c r="E9663" s="57">
        <v>-3.2000000000000002E-3</v>
      </c>
      <c r="F9663" s="53">
        <v>1.2669999999999999</v>
      </c>
      <c r="G9663" s="53">
        <v>1.2669999999999999</v>
      </c>
    </row>
    <row r="9664" spans="1:7" x14ac:dyDescent="0.15">
      <c r="A9664" s="52">
        <v>519697</v>
      </c>
      <c r="B9664" s="11" t="s">
        <v>2059</v>
      </c>
      <c r="C9664" s="52">
        <v>2.8380000000000001</v>
      </c>
      <c r="D9664" s="52">
        <v>3.2440000000000002</v>
      </c>
      <c r="E9664" s="56">
        <v>-3.2000000000000002E-3</v>
      </c>
      <c r="F9664" s="52">
        <v>2.847</v>
      </c>
      <c r="G9664" s="52">
        <v>3.2530000000000001</v>
      </c>
    </row>
    <row r="9665" spans="1:7" x14ac:dyDescent="0.15">
      <c r="A9665" s="53">
        <v>40005</v>
      </c>
      <c r="B9665" s="10" t="s">
        <v>2060</v>
      </c>
      <c r="C9665" s="53">
        <v>4.1592000000000002</v>
      </c>
      <c r="D9665" s="53">
        <v>4.7792000000000003</v>
      </c>
      <c r="E9665" s="57">
        <v>-3.2000000000000002E-3</v>
      </c>
      <c r="F9665" s="53">
        <v>4.1723999999999997</v>
      </c>
      <c r="G9665" s="53">
        <v>4.7923999999999998</v>
      </c>
    </row>
    <row r="9666" spans="1:7" x14ac:dyDescent="0.15">
      <c r="A9666" s="52">
        <v>217027</v>
      </c>
      <c r="B9666" s="11" t="s">
        <v>5344</v>
      </c>
      <c r="C9666" s="52">
        <v>2.202</v>
      </c>
      <c r="D9666" s="52">
        <v>2.202</v>
      </c>
      <c r="E9666" s="56">
        <v>-3.2000000000000002E-3</v>
      </c>
      <c r="F9666" s="52">
        <v>2.2090000000000001</v>
      </c>
      <c r="G9666" s="52">
        <v>2.2090000000000001</v>
      </c>
    </row>
    <row r="9667" spans="1:7" x14ac:dyDescent="0.15">
      <c r="A9667" s="53">
        <v>1790</v>
      </c>
      <c r="B9667" s="10" t="s">
        <v>2061</v>
      </c>
      <c r="C9667" s="53">
        <v>0.94299999999999995</v>
      </c>
      <c r="D9667" s="53">
        <v>0.94299999999999995</v>
      </c>
      <c r="E9667" s="57">
        <v>-3.2000000000000002E-3</v>
      </c>
      <c r="F9667" s="53">
        <v>0.94599999999999995</v>
      </c>
      <c r="G9667" s="53">
        <v>0.94599999999999995</v>
      </c>
    </row>
    <row r="9668" spans="1:7" x14ac:dyDescent="0.15">
      <c r="A9668" s="52">
        <v>4410</v>
      </c>
      <c r="B9668" s="11" t="s">
        <v>5345</v>
      </c>
      <c r="C9668" s="52">
        <v>2.1970000000000001</v>
      </c>
      <c r="D9668" s="52">
        <v>2.1970000000000001</v>
      </c>
      <c r="E9668" s="56">
        <v>-3.2000000000000002E-3</v>
      </c>
      <c r="F9668" s="52">
        <v>2.2040000000000002</v>
      </c>
      <c r="G9668" s="52">
        <v>2.2040000000000002</v>
      </c>
    </row>
    <row r="9669" spans="1:7" x14ac:dyDescent="0.15">
      <c r="A9669" s="53">
        <v>4249</v>
      </c>
      <c r="B9669" s="10" t="s">
        <v>2062</v>
      </c>
      <c r="C9669" s="53">
        <v>1.2529999999999999</v>
      </c>
      <c r="D9669" s="53">
        <v>1.2529999999999999</v>
      </c>
      <c r="E9669" s="57">
        <v>-3.2000000000000002E-3</v>
      </c>
      <c r="F9669" s="53">
        <v>1.2569999999999999</v>
      </c>
      <c r="G9669" s="53">
        <v>1.2569999999999999</v>
      </c>
    </row>
    <row r="9670" spans="1:7" ht="30" x14ac:dyDescent="0.15">
      <c r="A9670" s="52">
        <v>160219</v>
      </c>
      <c r="B9670" s="11" t="s">
        <v>2063</v>
      </c>
      <c r="C9670" s="52">
        <v>0.84389999999999998</v>
      </c>
      <c r="D9670" s="52">
        <v>1.526</v>
      </c>
      <c r="E9670" s="56">
        <v>-3.2000000000000002E-3</v>
      </c>
      <c r="F9670" s="52">
        <v>0.84660000000000002</v>
      </c>
      <c r="G9670" s="52">
        <v>1.5286999999999999</v>
      </c>
    </row>
    <row r="9671" spans="1:7" x14ac:dyDescent="0.15">
      <c r="A9671" s="53">
        <v>1970</v>
      </c>
      <c r="B9671" s="10" t="s">
        <v>5346</v>
      </c>
      <c r="C9671" s="53">
        <v>0.93700000000000006</v>
      </c>
      <c r="D9671" s="53">
        <v>0.93700000000000006</v>
      </c>
      <c r="E9671" s="57">
        <v>-3.2000000000000002E-3</v>
      </c>
      <c r="F9671" s="53">
        <v>0.94</v>
      </c>
      <c r="G9671" s="53">
        <v>0.94</v>
      </c>
    </row>
    <row r="9672" spans="1:7" x14ac:dyDescent="0.15">
      <c r="A9672" s="52">
        <v>350006</v>
      </c>
      <c r="B9672" s="11" t="s">
        <v>2064</v>
      </c>
      <c r="C9672" s="52">
        <v>1.8110999999999999</v>
      </c>
      <c r="D9672" s="52">
        <v>1.8511</v>
      </c>
      <c r="E9672" s="56">
        <v>-3.2000000000000002E-3</v>
      </c>
      <c r="F9672" s="52">
        <v>1.8169</v>
      </c>
      <c r="G9672" s="52">
        <v>1.8569</v>
      </c>
    </row>
    <row r="9673" spans="1:7" x14ac:dyDescent="0.15">
      <c r="A9673" s="53">
        <v>530</v>
      </c>
      <c r="B9673" s="10" t="s">
        <v>5347</v>
      </c>
      <c r="C9673" s="53">
        <v>1.248</v>
      </c>
      <c r="D9673" s="53">
        <v>1.248</v>
      </c>
      <c r="E9673" s="57">
        <v>-3.2000000000000002E-3</v>
      </c>
      <c r="F9673" s="53">
        <v>1.252</v>
      </c>
      <c r="G9673" s="53">
        <v>1.252</v>
      </c>
    </row>
    <row r="9674" spans="1:7" x14ac:dyDescent="0.15">
      <c r="A9674" s="52">
        <v>240011</v>
      </c>
      <c r="B9674" s="11" t="s">
        <v>2065</v>
      </c>
      <c r="C9674" s="52">
        <v>1.8089</v>
      </c>
      <c r="D9674" s="52">
        <v>2.0943000000000001</v>
      </c>
      <c r="E9674" s="56">
        <v>-3.2000000000000002E-3</v>
      </c>
      <c r="F9674" s="52">
        <v>1.8147</v>
      </c>
      <c r="G9674" s="52">
        <v>2.1000999999999999</v>
      </c>
    </row>
    <row r="9675" spans="1:7" x14ac:dyDescent="0.15">
      <c r="A9675" s="53">
        <v>2580</v>
      </c>
      <c r="B9675" s="10" t="s">
        <v>5348</v>
      </c>
      <c r="C9675" s="53">
        <v>0.93500000000000005</v>
      </c>
      <c r="D9675" s="53">
        <v>0.93500000000000005</v>
      </c>
      <c r="E9675" s="57">
        <v>-3.2000000000000002E-3</v>
      </c>
      <c r="F9675" s="53">
        <v>0.93799999999999994</v>
      </c>
      <c r="G9675" s="53">
        <v>0.93799999999999994</v>
      </c>
    </row>
    <row r="9676" spans="1:7" x14ac:dyDescent="0.15">
      <c r="A9676" s="52">
        <v>690005</v>
      </c>
      <c r="B9676" s="11" t="s">
        <v>2066</v>
      </c>
      <c r="C9676" s="52">
        <v>1.8620000000000001</v>
      </c>
      <c r="D9676" s="52">
        <v>1.8620000000000001</v>
      </c>
      <c r="E9676" s="56">
        <v>-3.2000000000000002E-3</v>
      </c>
      <c r="F9676" s="52">
        <v>1.8680000000000001</v>
      </c>
      <c r="G9676" s="52">
        <v>1.8680000000000001</v>
      </c>
    </row>
    <row r="9677" spans="1:7" x14ac:dyDescent="0.15">
      <c r="A9677" s="53">
        <v>763</v>
      </c>
      <c r="B9677" s="10" t="s">
        <v>2067</v>
      </c>
      <c r="C9677" s="53">
        <v>1.5509999999999999</v>
      </c>
      <c r="D9677" s="53">
        <v>1.5509999999999999</v>
      </c>
      <c r="E9677" s="57">
        <v>-3.2000000000000002E-3</v>
      </c>
      <c r="F9677" s="53">
        <v>1.556</v>
      </c>
      <c r="G9677" s="53">
        <v>1.556</v>
      </c>
    </row>
    <row r="9678" spans="1:7" x14ac:dyDescent="0.15">
      <c r="A9678" s="52">
        <v>40025</v>
      </c>
      <c r="B9678" s="11" t="s">
        <v>2068</v>
      </c>
      <c r="C9678" s="52">
        <v>3.407</v>
      </c>
      <c r="D9678" s="52">
        <v>3.9620000000000002</v>
      </c>
      <c r="E9678" s="56">
        <v>-3.2000000000000002E-3</v>
      </c>
      <c r="F9678" s="52">
        <v>3.4180000000000001</v>
      </c>
      <c r="G9678" s="52">
        <v>3.9729999999999999</v>
      </c>
    </row>
    <row r="9679" spans="1:7" x14ac:dyDescent="0.15">
      <c r="A9679" s="53">
        <v>510580</v>
      </c>
      <c r="B9679" s="10" t="s">
        <v>5349</v>
      </c>
      <c r="C9679" s="53">
        <v>6.4999000000000002</v>
      </c>
      <c r="D9679" s="53">
        <v>1.0016</v>
      </c>
      <c r="E9679" s="57">
        <v>-3.2000000000000002E-3</v>
      </c>
      <c r="F9679" s="53">
        <v>6.5209000000000001</v>
      </c>
      <c r="G9679" s="53">
        <v>1.0047999999999999</v>
      </c>
    </row>
    <row r="9680" spans="1:7" x14ac:dyDescent="0.15">
      <c r="A9680" s="52">
        <v>2599</v>
      </c>
      <c r="B9680" s="11" t="s">
        <v>5350</v>
      </c>
      <c r="C9680" s="52">
        <v>0.92800000000000005</v>
      </c>
      <c r="D9680" s="52">
        <v>0.92800000000000005</v>
      </c>
      <c r="E9680" s="56">
        <v>-3.2000000000000002E-3</v>
      </c>
      <c r="F9680" s="52">
        <v>0.93100000000000005</v>
      </c>
      <c r="G9680" s="52">
        <v>0.93100000000000005</v>
      </c>
    </row>
    <row r="9681" spans="1:7" x14ac:dyDescent="0.15">
      <c r="A9681" s="53">
        <v>2598</v>
      </c>
      <c r="B9681" s="10" t="s">
        <v>5351</v>
      </c>
      <c r="C9681" s="53">
        <v>0.92700000000000005</v>
      </c>
      <c r="D9681" s="53">
        <v>0.92700000000000005</v>
      </c>
      <c r="E9681" s="57">
        <v>-3.2000000000000002E-3</v>
      </c>
      <c r="F9681" s="53">
        <v>0.93</v>
      </c>
      <c r="G9681" s="53">
        <v>0.93</v>
      </c>
    </row>
    <row r="9682" spans="1:7" x14ac:dyDescent="0.15">
      <c r="A9682" s="52">
        <v>1521</v>
      </c>
      <c r="B9682" s="11" t="s">
        <v>2069</v>
      </c>
      <c r="C9682" s="52">
        <v>1.2350000000000001</v>
      </c>
      <c r="D9682" s="52">
        <v>1.3049999999999999</v>
      </c>
      <c r="E9682" s="56">
        <v>-3.2000000000000002E-3</v>
      </c>
      <c r="F9682" s="52">
        <v>1.2390000000000001</v>
      </c>
      <c r="G9682" s="52">
        <v>1.3089999999999999</v>
      </c>
    </row>
    <row r="9683" spans="1:7" x14ac:dyDescent="0.15">
      <c r="A9683" s="53">
        <v>150019</v>
      </c>
      <c r="B9683" s="10" t="s">
        <v>2070</v>
      </c>
      <c r="C9683" s="53">
        <v>1.234</v>
      </c>
      <c r="D9683" s="53">
        <v>1.234</v>
      </c>
      <c r="E9683" s="57">
        <v>-3.2000000000000002E-3</v>
      </c>
      <c r="F9683" s="53">
        <v>1.238</v>
      </c>
      <c r="G9683" s="53">
        <v>1.238</v>
      </c>
    </row>
    <row r="9684" spans="1:7" ht="31" x14ac:dyDescent="0.15">
      <c r="A9684" s="52">
        <v>50021</v>
      </c>
      <c r="B9684" s="11" t="s">
        <v>5352</v>
      </c>
      <c r="C9684" s="52">
        <v>1.6023000000000001</v>
      </c>
      <c r="D9684" s="52">
        <v>1.6023000000000001</v>
      </c>
      <c r="E9684" s="56">
        <v>-3.2000000000000002E-3</v>
      </c>
      <c r="F9684" s="52">
        <v>1.6074999999999999</v>
      </c>
      <c r="G9684" s="52">
        <v>1.6074999999999999</v>
      </c>
    </row>
    <row r="9685" spans="1:7" x14ac:dyDescent="0.15">
      <c r="A9685" s="53">
        <v>1243</v>
      </c>
      <c r="B9685" s="10" t="s">
        <v>5353</v>
      </c>
      <c r="C9685" s="53">
        <v>1.0146999999999999</v>
      </c>
      <c r="D9685" s="53">
        <v>1.0146999999999999</v>
      </c>
      <c r="E9685" s="57">
        <v>-3.2000000000000002E-3</v>
      </c>
      <c r="F9685" s="53">
        <v>1.018</v>
      </c>
      <c r="G9685" s="53">
        <v>1.018</v>
      </c>
    </row>
    <row r="9686" spans="1:7" x14ac:dyDescent="0.15">
      <c r="A9686" s="52">
        <v>1242</v>
      </c>
      <c r="B9686" s="11" t="s">
        <v>5354</v>
      </c>
      <c r="C9686" s="52">
        <v>1.0144</v>
      </c>
      <c r="D9686" s="52">
        <v>1.0144</v>
      </c>
      <c r="E9686" s="56">
        <v>-3.2000000000000002E-3</v>
      </c>
      <c r="F9686" s="52">
        <v>1.0177</v>
      </c>
      <c r="G9686" s="52">
        <v>1.0177</v>
      </c>
    </row>
    <row r="9687" spans="1:7" x14ac:dyDescent="0.15">
      <c r="A9687" s="53">
        <v>481015</v>
      </c>
      <c r="B9687" s="10" t="s">
        <v>2071</v>
      </c>
      <c r="C9687" s="53">
        <v>2.15</v>
      </c>
      <c r="D9687" s="53">
        <v>2.15</v>
      </c>
      <c r="E9687" s="57">
        <v>-3.2000000000000002E-3</v>
      </c>
      <c r="F9687" s="53">
        <v>2.157</v>
      </c>
      <c r="G9687" s="53">
        <v>2.157</v>
      </c>
    </row>
    <row r="9688" spans="1:7" x14ac:dyDescent="0.15">
      <c r="A9688" s="52">
        <v>373020</v>
      </c>
      <c r="B9688" s="11" t="s">
        <v>2072</v>
      </c>
      <c r="C9688" s="52">
        <v>1.6891</v>
      </c>
      <c r="D9688" s="52">
        <v>2.3092000000000001</v>
      </c>
      <c r="E9688" s="56">
        <v>-3.2000000000000002E-3</v>
      </c>
      <c r="F9688" s="52">
        <v>1.6946000000000001</v>
      </c>
      <c r="G9688" s="52">
        <v>2.3147000000000002</v>
      </c>
    </row>
    <row r="9689" spans="1:7" x14ac:dyDescent="0.15">
      <c r="A9689" s="53">
        <v>2098</v>
      </c>
      <c r="B9689" s="10" t="s">
        <v>5355</v>
      </c>
      <c r="C9689" s="53">
        <v>1.1007</v>
      </c>
      <c r="D9689" s="53">
        <v>1.2030000000000001</v>
      </c>
      <c r="E9689" s="57">
        <v>-3.3E-3</v>
      </c>
      <c r="F9689" s="53">
        <v>1.1043000000000001</v>
      </c>
      <c r="G9689" s="53">
        <v>1.2065999999999999</v>
      </c>
    </row>
    <row r="9690" spans="1:7" x14ac:dyDescent="0.15">
      <c r="A9690" s="52">
        <v>270025</v>
      </c>
      <c r="B9690" s="11" t="s">
        <v>5356</v>
      </c>
      <c r="C9690" s="52">
        <v>1.5269999999999999</v>
      </c>
      <c r="D9690" s="52">
        <v>2.1789999999999998</v>
      </c>
      <c r="E9690" s="56">
        <v>-3.3E-3</v>
      </c>
      <c r="F9690" s="52">
        <v>1.532</v>
      </c>
      <c r="G9690" s="52">
        <v>2.1840000000000002</v>
      </c>
    </row>
    <row r="9691" spans="1:7" x14ac:dyDescent="0.15">
      <c r="A9691" s="53">
        <v>17</v>
      </c>
      <c r="B9691" s="10" t="s">
        <v>2073</v>
      </c>
      <c r="C9691" s="53">
        <v>1.8280000000000001</v>
      </c>
      <c r="D9691" s="53">
        <v>2.5110000000000001</v>
      </c>
      <c r="E9691" s="57">
        <v>-3.3E-3</v>
      </c>
      <c r="F9691" s="53">
        <v>1.8340000000000001</v>
      </c>
      <c r="G9691" s="53">
        <v>2.5169999999999999</v>
      </c>
    </row>
    <row r="9692" spans="1:7" x14ac:dyDescent="0.15">
      <c r="A9692" s="52">
        <v>5062</v>
      </c>
      <c r="B9692" s="11" t="s">
        <v>5357</v>
      </c>
      <c r="C9692" s="52">
        <v>1.0012000000000001</v>
      </c>
      <c r="D9692" s="52">
        <v>1.0012000000000001</v>
      </c>
      <c r="E9692" s="56">
        <v>-3.3E-3</v>
      </c>
      <c r="F9692" s="52">
        <v>1.0044999999999999</v>
      </c>
      <c r="G9692" s="52">
        <v>1.0044999999999999</v>
      </c>
    </row>
    <row r="9693" spans="1:7" x14ac:dyDescent="0.15">
      <c r="A9693" s="53">
        <v>217012</v>
      </c>
      <c r="B9693" s="10" t="s">
        <v>2074</v>
      </c>
      <c r="C9693" s="53">
        <v>1.5149999999999999</v>
      </c>
      <c r="D9693" s="53">
        <v>1.8149999999999999</v>
      </c>
      <c r="E9693" s="57">
        <v>-3.3E-3</v>
      </c>
      <c r="F9693" s="53">
        <v>1.52</v>
      </c>
      <c r="G9693" s="53">
        <v>1.82</v>
      </c>
    </row>
    <row r="9694" spans="1:7" x14ac:dyDescent="0.15">
      <c r="A9694" s="52">
        <v>70023</v>
      </c>
      <c r="B9694" s="11" t="s">
        <v>5358</v>
      </c>
      <c r="C9694" s="52">
        <v>1.9631000000000001</v>
      </c>
      <c r="D9694" s="52">
        <v>1.9631000000000001</v>
      </c>
      <c r="E9694" s="56">
        <v>-3.3E-3</v>
      </c>
      <c r="F9694" s="52">
        <v>1.9696</v>
      </c>
      <c r="G9694" s="52">
        <v>1.9696</v>
      </c>
    </row>
    <row r="9695" spans="1:7" x14ac:dyDescent="0.15">
      <c r="A9695" s="53">
        <v>1997</v>
      </c>
      <c r="B9695" s="10" t="s">
        <v>5359</v>
      </c>
      <c r="C9695" s="53">
        <v>1.208</v>
      </c>
      <c r="D9695" s="53">
        <v>1.208</v>
      </c>
      <c r="E9695" s="57">
        <v>-3.3E-3</v>
      </c>
      <c r="F9695" s="53">
        <v>1.212</v>
      </c>
      <c r="G9695" s="53">
        <v>1.212</v>
      </c>
    </row>
    <row r="9696" spans="1:7" ht="30" x14ac:dyDescent="0.15">
      <c r="A9696" s="52">
        <v>717</v>
      </c>
      <c r="B9696" s="11" t="s">
        <v>2075</v>
      </c>
      <c r="C9696" s="52">
        <v>1.5049999999999999</v>
      </c>
      <c r="D9696" s="52">
        <v>1.5049999999999999</v>
      </c>
      <c r="E9696" s="56">
        <v>-3.3E-3</v>
      </c>
      <c r="F9696" s="52">
        <v>1.51</v>
      </c>
      <c r="G9696" s="52">
        <v>1.51</v>
      </c>
    </row>
    <row r="9697" spans="1:7" ht="30" x14ac:dyDescent="0.15">
      <c r="A9697" s="53">
        <v>3238</v>
      </c>
      <c r="B9697" s="10" t="s">
        <v>2076</v>
      </c>
      <c r="C9697" s="53">
        <v>0.96289999999999998</v>
      </c>
      <c r="D9697" s="53">
        <v>0.96289999999999998</v>
      </c>
      <c r="E9697" s="57">
        <v>-3.3E-3</v>
      </c>
      <c r="F9697" s="53">
        <v>0.96609999999999996</v>
      </c>
      <c r="G9697" s="53">
        <v>0.96609999999999996</v>
      </c>
    </row>
    <row r="9698" spans="1:7" x14ac:dyDescent="0.15">
      <c r="A9698" s="52">
        <v>1667</v>
      </c>
      <c r="B9698" s="11" t="s">
        <v>2077</v>
      </c>
      <c r="C9698" s="52">
        <v>0.90100000000000002</v>
      </c>
      <c r="D9698" s="52">
        <v>0.90100000000000002</v>
      </c>
      <c r="E9698" s="56">
        <v>-3.3E-3</v>
      </c>
      <c r="F9698" s="52">
        <v>0.90400000000000003</v>
      </c>
      <c r="G9698" s="52">
        <v>0.90400000000000003</v>
      </c>
    </row>
    <row r="9699" spans="1:7" ht="31" x14ac:dyDescent="0.15">
      <c r="A9699" s="53">
        <v>5244</v>
      </c>
      <c r="B9699" s="10" t="s">
        <v>5360</v>
      </c>
      <c r="C9699" s="53">
        <v>1.0210999999999999</v>
      </c>
      <c r="D9699" s="53">
        <v>1.0210999999999999</v>
      </c>
      <c r="E9699" s="57">
        <v>-3.3E-3</v>
      </c>
      <c r="F9699" s="53">
        <v>1.0245</v>
      </c>
      <c r="G9699" s="53">
        <v>1.0245</v>
      </c>
    </row>
    <row r="9700" spans="1:7" ht="31" x14ac:dyDescent="0.15">
      <c r="A9700" s="52">
        <v>5245</v>
      </c>
      <c r="B9700" s="11" t="s">
        <v>5361</v>
      </c>
      <c r="C9700" s="52">
        <v>1.0201</v>
      </c>
      <c r="D9700" s="52">
        <v>1.0201</v>
      </c>
      <c r="E9700" s="56">
        <v>-3.3E-3</v>
      </c>
      <c r="F9700" s="52">
        <v>1.0235000000000001</v>
      </c>
      <c r="G9700" s="52">
        <v>1.0235000000000001</v>
      </c>
    </row>
    <row r="9701" spans="1:7" x14ac:dyDescent="0.15">
      <c r="A9701" s="53">
        <v>1596</v>
      </c>
      <c r="B9701" s="10" t="s">
        <v>5362</v>
      </c>
      <c r="C9701" s="53">
        <v>1.1970000000000001</v>
      </c>
      <c r="D9701" s="53">
        <v>1.1970000000000001</v>
      </c>
      <c r="E9701" s="57">
        <v>-3.3E-3</v>
      </c>
      <c r="F9701" s="53">
        <v>1.2010000000000001</v>
      </c>
      <c r="G9701" s="53">
        <v>1.2010000000000001</v>
      </c>
    </row>
    <row r="9702" spans="1:7" x14ac:dyDescent="0.15">
      <c r="A9702" s="52">
        <v>260115</v>
      </c>
      <c r="B9702" s="11" t="s">
        <v>2078</v>
      </c>
      <c r="C9702" s="52">
        <v>1.1950000000000001</v>
      </c>
      <c r="D9702" s="52">
        <v>1.7549999999999999</v>
      </c>
      <c r="E9702" s="56">
        <v>-3.3E-3</v>
      </c>
      <c r="F9702" s="52">
        <v>1.1990000000000001</v>
      </c>
      <c r="G9702" s="52">
        <v>1.7589999999999999</v>
      </c>
    </row>
    <row r="9703" spans="1:7" x14ac:dyDescent="0.15">
      <c r="A9703" s="53">
        <v>2793</v>
      </c>
      <c r="B9703" s="10" t="s">
        <v>5363</v>
      </c>
      <c r="C9703" s="53">
        <v>1.1034999999999999</v>
      </c>
      <c r="D9703" s="53">
        <v>1.1034999999999999</v>
      </c>
      <c r="E9703" s="57">
        <v>-3.3E-3</v>
      </c>
      <c r="F9703" s="53">
        <v>1.1072</v>
      </c>
      <c r="G9703" s="53">
        <v>1.1072</v>
      </c>
    </row>
    <row r="9704" spans="1:7" x14ac:dyDescent="0.15">
      <c r="A9704" s="52">
        <v>370024</v>
      </c>
      <c r="B9704" s="11" t="s">
        <v>2079</v>
      </c>
      <c r="C9704" s="52">
        <v>2.9820000000000002</v>
      </c>
      <c r="D9704" s="52">
        <v>2.9820000000000002</v>
      </c>
      <c r="E9704" s="56">
        <v>-3.3E-3</v>
      </c>
      <c r="F9704" s="52">
        <v>2.992</v>
      </c>
      <c r="G9704" s="52">
        <v>2.992</v>
      </c>
    </row>
    <row r="9705" spans="1:7" x14ac:dyDescent="0.15">
      <c r="A9705" s="53">
        <v>162216</v>
      </c>
      <c r="B9705" s="10" t="s">
        <v>5364</v>
      </c>
      <c r="C9705" s="53">
        <v>1.0421</v>
      </c>
      <c r="D9705" s="53">
        <v>2.2004000000000001</v>
      </c>
      <c r="E9705" s="57">
        <v>-3.3E-3</v>
      </c>
      <c r="F9705" s="53">
        <v>1.0456000000000001</v>
      </c>
      <c r="G9705" s="53">
        <v>2.2039</v>
      </c>
    </row>
    <row r="9706" spans="1:7" x14ac:dyDescent="0.15">
      <c r="A9706" s="52">
        <v>2097</v>
      </c>
      <c r="B9706" s="11" t="s">
        <v>5365</v>
      </c>
      <c r="C9706" s="52">
        <v>1.1015999999999999</v>
      </c>
      <c r="D9706" s="52">
        <v>1.2125999999999999</v>
      </c>
      <c r="E9706" s="56">
        <v>-3.3E-3</v>
      </c>
      <c r="F9706" s="52">
        <v>1.1052999999999999</v>
      </c>
      <c r="G9706" s="52">
        <v>1.2162999999999999</v>
      </c>
    </row>
    <row r="9707" spans="1:7" x14ac:dyDescent="0.15">
      <c r="A9707" s="53">
        <v>159908</v>
      </c>
      <c r="B9707" s="10" t="s">
        <v>5366</v>
      </c>
      <c r="C9707" s="53">
        <v>1.6616</v>
      </c>
      <c r="D9707" s="53">
        <v>1.6616</v>
      </c>
      <c r="E9707" s="57">
        <v>-3.3999999999999998E-3</v>
      </c>
      <c r="F9707" s="53">
        <v>1.6672</v>
      </c>
      <c r="G9707" s="53">
        <v>1.6672</v>
      </c>
    </row>
    <row r="9708" spans="1:7" x14ac:dyDescent="0.15">
      <c r="A9708" s="52">
        <v>166801</v>
      </c>
      <c r="B9708" s="11" t="s">
        <v>2080</v>
      </c>
      <c r="C9708" s="52">
        <v>1.78</v>
      </c>
      <c r="D9708" s="52">
        <v>2.5579999999999998</v>
      </c>
      <c r="E9708" s="56">
        <v>-3.3999999999999998E-3</v>
      </c>
      <c r="F9708" s="52">
        <v>1.786</v>
      </c>
      <c r="G9708" s="52">
        <v>2.5640000000000001</v>
      </c>
    </row>
    <row r="9709" spans="1:7" x14ac:dyDescent="0.15">
      <c r="A9709" s="53">
        <v>1180</v>
      </c>
      <c r="B9709" s="10" t="s">
        <v>5367</v>
      </c>
      <c r="C9709" s="53">
        <v>0.85980000000000001</v>
      </c>
      <c r="D9709" s="53">
        <v>0.85980000000000001</v>
      </c>
      <c r="E9709" s="57">
        <v>-3.3999999999999998E-3</v>
      </c>
      <c r="F9709" s="53">
        <v>0.86270000000000002</v>
      </c>
      <c r="G9709" s="53">
        <v>0.86270000000000002</v>
      </c>
    </row>
    <row r="9710" spans="1:7" x14ac:dyDescent="0.15">
      <c r="A9710" s="52">
        <v>595</v>
      </c>
      <c r="B9710" s="11" t="s">
        <v>2081</v>
      </c>
      <c r="C9710" s="52">
        <v>2.37</v>
      </c>
      <c r="D9710" s="52">
        <v>6.4039999999999999</v>
      </c>
      <c r="E9710" s="56">
        <v>-3.3999999999999998E-3</v>
      </c>
      <c r="F9710" s="52">
        <v>2.3780000000000001</v>
      </c>
      <c r="G9710" s="52">
        <v>6.4119999999999999</v>
      </c>
    </row>
    <row r="9711" spans="1:7" x14ac:dyDescent="0.15">
      <c r="A9711" s="53">
        <v>519019</v>
      </c>
      <c r="B9711" s="10" t="s">
        <v>2082</v>
      </c>
      <c r="C9711" s="53">
        <v>0.88800000000000001</v>
      </c>
      <c r="D9711" s="53">
        <v>4.3470000000000004</v>
      </c>
      <c r="E9711" s="57">
        <v>-3.3999999999999998E-3</v>
      </c>
      <c r="F9711" s="53">
        <v>0.89100000000000001</v>
      </c>
      <c r="G9711" s="53">
        <v>4.3499999999999996</v>
      </c>
    </row>
    <row r="9712" spans="1:7" x14ac:dyDescent="0.15">
      <c r="A9712" s="52">
        <v>1448</v>
      </c>
      <c r="B9712" s="11" t="s">
        <v>2083</v>
      </c>
      <c r="C9712" s="52">
        <v>1.1830000000000001</v>
      </c>
      <c r="D9712" s="52">
        <v>1.1830000000000001</v>
      </c>
      <c r="E9712" s="56">
        <v>-3.3999999999999998E-3</v>
      </c>
      <c r="F9712" s="52">
        <v>1.1870000000000001</v>
      </c>
      <c r="G9712" s="52">
        <v>1.1870000000000001</v>
      </c>
    </row>
    <row r="9713" spans="1:7" x14ac:dyDescent="0.15">
      <c r="A9713" s="53">
        <v>620005</v>
      </c>
      <c r="B9713" s="10" t="s">
        <v>2084</v>
      </c>
      <c r="C9713" s="53">
        <v>1.1819999999999999</v>
      </c>
      <c r="D9713" s="53">
        <v>1.3620000000000001</v>
      </c>
      <c r="E9713" s="57">
        <v>-3.3999999999999998E-3</v>
      </c>
      <c r="F9713" s="53">
        <v>1.1859999999999999</v>
      </c>
      <c r="G9713" s="53">
        <v>1.3660000000000001</v>
      </c>
    </row>
    <row r="9714" spans="1:7" x14ac:dyDescent="0.15">
      <c r="A9714" s="52">
        <v>2978</v>
      </c>
      <c r="B9714" s="11" t="s">
        <v>5368</v>
      </c>
      <c r="C9714" s="52">
        <v>0.85599999999999998</v>
      </c>
      <c r="D9714" s="52">
        <v>0.85599999999999998</v>
      </c>
      <c r="E9714" s="56">
        <v>-3.3999999999999998E-3</v>
      </c>
      <c r="F9714" s="52">
        <v>0.8589</v>
      </c>
      <c r="G9714" s="52">
        <v>0.8589</v>
      </c>
    </row>
    <row r="9715" spans="1:7" ht="31" x14ac:dyDescent="0.15">
      <c r="A9715" s="53">
        <v>5237</v>
      </c>
      <c r="B9715" s="10" t="s">
        <v>5369</v>
      </c>
      <c r="C9715" s="53">
        <v>1.0318000000000001</v>
      </c>
      <c r="D9715" s="53">
        <v>1.0318000000000001</v>
      </c>
      <c r="E9715" s="57">
        <v>-3.3999999999999998E-3</v>
      </c>
      <c r="F9715" s="53">
        <v>1.0353000000000001</v>
      </c>
      <c r="G9715" s="53">
        <v>1.0353000000000001</v>
      </c>
    </row>
    <row r="9716" spans="1:7" ht="30" x14ac:dyDescent="0.15">
      <c r="A9716" s="52">
        <v>501046</v>
      </c>
      <c r="B9716" s="11" t="s">
        <v>2085</v>
      </c>
      <c r="C9716" s="52">
        <v>1.0316000000000001</v>
      </c>
      <c r="D9716" s="52">
        <v>1.0316000000000001</v>
      </c>
      <c r="E9716" s="56">
        <v>-3.3999999999999998E-3</v>
      </c>
      <c r="F9716" s="52">
        <v>1.0350999999999999</v>
      </c>
      <c r="G9716" s="52">
        <v>1.0350999999999999</v>
      </c>
    </row>
    <row r="9717" spans="1:7" ht="31" x14ac:dyDescent="0.15">
      <c r="A9717" s="53">
        <v>5238</v>
      </c>
      <c r="B9717" s="10" t="s">
        <v>5370</v>
      </c>
      <c r="C9717" s="53">
        <v>1.0310999999999999</v>
      </c>
      <c r="D9717" s="53">
        <v>1.0310999999999999</v>
      </c>
      <c r="E9717" s="57">
        <v>-3.3999999999999998E-3</v>
      </c>
      <c r="F9717" s="53">
        <v>1.0346</v>
      </c>
      <c r="G9717" s="53">
        <v>1.0346</v>
      </c>
    </row>
    <row r="9718" spans="1:7" x14ac:dyDescent="0.15">
      <c r="A9718" s="52">
        <v>202009</v>
      </c>
      <c r="B9718" s="11" t="s">
        <v>2086</v>
      </c>
      <c r="C9718" s="52">
        <v>0.88300000000000001</v>
      </c>
      <c r="D9718" s="52">
        <v>1.4530000000000001</v>
      </c>
      <c r="E9718" s="56">
        <v>-3.3999999999999998E-3</v>
      </c>
      <c r="F9718" s="52">
        <v>0.88600000000000001</v>
      </c>
      <c r="G9718" s="52">
        <v>1.456</v>
      </c>
    </row>
    <row r="9719" spans="1:7" ht="30" x14ac:dyDescent="0.15">
      <c r="A9719" s="53">
        <v>823</v>
      </c>
      <c r="B9719" s="10" t="s">
        <v>2087</v>
      </c>
      <c r="C9719" s="53">
        <v>0.88200000000000001</v>
      </c>
      <c r="D9719" s="53">
        <v>0.88200000000000001</v>
      </c>
      <c r="E9719" s="57">
        <v>-3.3999999999999998E-3</v>
      </c>
      <c r="F9719" s="53">
        <v>0.88500000000000001</v>
      </c>
      <c r="G9719" s="53">
        <v>0.88500000000000001</v>
      </c>
    </row>
    <row r="9720" spans="1:7" ht="30" x14ac:dyDescent="0.15">
      <c r="A9720" s="52">
        <v>169201</v>
      </c>
      <c r="B9720" s="11" t="s">
        <v>2088</v>
      </c>
      <c r="C9720" s="52">
        <v>0.96750000000000003</v>
      </c>
      <c r="D9720" s="52">
        <v>0.96750000000000003</v>
      </c>
      <c r="E9720" s="56">
        <v>-3.3999999999999998E-3</v>
      </c>
      <c r="F9720" s="52">
        <v>0.9708</v>
      </c>
      <c r="G9720" s="52">
        <v>0.9708</v>
      </c>
    </row>
    <row r="9721" spans="1:7" x14ac:dyDescent="0.15">
      <c r="A9721" s="53">
        <v>150238</v>
      </c>
      <c r="B9721" s="10" t="s">
        <v>5371</v>
      </c>
      <c r="C9721" s="53">
        <v>1.1719999999999999</v>
      </c>
      <c r="D9721" s="53">
        <v>0.38200000000000001</v>
      </c>
      <c r="E9721" s="57">
        <v>-3.3999999999999998E-3</v>
      </c>
      <c r="F9721" s="53">
        <v>1.1759999999999999</v>
      </c>
      <c r="G9721" s="53">
        <v>0.38400000000000001</v>
      </c>
    </row>
    <row r="9722" spans="1:7" x14ac:dyDescent="0.15">
      <c r="A9722" s="52">
        <v>2594</v>
      </c>
      <c r="B9722" s="11" t="s">
        <v>2089</v>
      </c>
      <c r="C9722" s="52">
        <v>1.1719999999999999</v>
      </c>
      <c r="D9722" s="52">
        <v>1.1719999999999999</v>
      </c>
      <c r="E9722" s="56">
        <v>-3.3999999999999998E-3</v>
      </c>
      <c r="F9722" s="52">
        <v>1.1759999999999999</v>
      </c>
      <c r="G9722" s="52">
        <v>1.1759999999999999</v>
      </c>
    </row>
    <row r="9723" spans="1:7" x14ac:dyDescent="0.15">
      <c r="A9723" s="53">
        <v>1037</v>
      </c>
      <c r="B9723" s="10" t="s">
        <v>2090</v>
      </c>
      <c r="C9723" s="53">
        <v>0.878</v>
      </c>
      <c r="D9723" s="53">
        <v>0.878</v>
      </c>
      <c r="E9723" s="57">
        <v>-3.3999999999999998E-3</v>
      </c>
      <c r="F9723" s="53">
        <v>0.88100000000000001</v>
      </c>
      <c r="G9723" s="53">
        <v>0.88100000000000001</v>
      </c>
    </row>
    <row r="9724" spans="1:7" x14ac:dyDescent="0.15">
      <c r="A9724" s="52">
        <v>160918</v>
      </c>
      <c r="B9724" s="11" t="s">
        <v>5372</v>
      </c>
      <c r="C9724" s="52">
        <v>2.0470000000000002</v>
      </c>
      <c r="D9724" s="52">
        <v>4.9820000000000002</v>
      </c>
      <c r="E9724" s="56">
        <v>-3.3999999999999998E-3</v>
      </c>
      <c r="F9724" s="52">
        <v>2.0539999999999998</v>
      </c>
      <c r="G9724" s="52">
        <v>4.9889999999999999</v>
      </c>
    </row>
    <row r="9725" spans="1:7" x14ac:dyDescent="0.15">
      <c r="A9725" s="53">
        <v>2792</v>
      </c>
      <c r="B9725" s="10" t="s">
        <v>5373</v>
      </c>
      <c r="C9725" s="53">
        <v>1.1099000000000001</v>
      </c>
      <c r="D9725" s="53">
        <v>1.1099000000000001</v>
      </c>
      <c r="E9725" s="57">
        <v>-3.3999999999999998E-3</v>
      </c>
      <c r="F9725" s="53">
        <v>1.1136999999999999</v>
      </c>
      <c r="G9725" s="53">
        <v>1.1136999999999999</v>
      </c>
    </row>
    <row r="9726" spans="1:7" x14ac:dyDescent="0.15">
      <c r="A9726" s="52">
        <v>519613</v>
      </c>
      <c r="B9726" s="11" t="s">
        <v>5374</v>
      </c>
      <c r="C9726" s="52">
        <v>1.0218</v>
      </c>
      <c r="D9726" s="52">
        <v>1.0218</v>
      </c>
      <c r="E9726" s="56">
        <v>-3.3999999999999998E-3</v>
      </c>
      <c r="F9726" s="52">
        <v>1.0253000000000001</v>
      </c>
      <c r="G9726" s="52">
        <v>1.0253000000000001</v>
      </c>
    </row>
    <row r="9727" spans="1:7" x14ac:dyDescent="0.15">
      <c r="A9727" s="53">
        <v>2634</v>
      </c>
      <c r="B9727" s="10" t="s">
        <v>2091</v>
      </c>
      <c r="C9727" s="53">
        <v>0.875</v>
      </c>
      <c r="D9727" s="53">
        <v>0.875</v>
      </c>
      <c r="E9727" s="57">
        <v>-3.3999999999999998E-3</v>
      </c>
      <c r="F9727" s="53">
        <v>0.878</v>
      </c>
      <c r="G9727" s="53">
        <v>0.878</v>
      </c>
    </row>
    <row r="9728" spans="1:7" x14ac:dyDescent="0.15">
      <c r="A9728" s="52">
        <v>519615</v>
      </c>
      <c r="B9728" s="11" t="s">
        <v>5375</v>
      </c>
      <c r="C9728" s="52">
        <v>1.0187999999999999</v>
      </c>
      <c r="D9728" s="52">
        <v>1.0187999999999999</v>
      </c>
      <c r="E9728" s="56">
        <v>-3.3999999999999998E-3</v>
      </c>
      <c r="F9728" s="52">
        <v>1.0223</v>
      </c>
      <c r="G9728" s="52">
        <v>1.0223</v>
      </c>
    </row>
    <row r="9729" spans="1:7" x14ac:dyDescent="0.15">
      <c r="A9729" s="53">
        <v>150204</v>
      </c>
      <c r="B9729" s="10" t="s">
        <v>5376</v>
      </c>
      <c r="C9729" s="53">
        <v>0.58199999999999996</v>
      </c>
      <c r="D9729" s="53">
        <v>1.4730000000000001</v>
      </c>
      <c r="E9729" s="57">
        <v>-3.3999999999999998E-3</v>
      </c>
      <c r="F9729" s="53">
        <v>0.58399999999999996</v>
      </c>
      <c r="G9729" s="53">
        <v>1.4730000000000001</v>
      </c>
    </row>
    <row r="9730" spans="1:7" x14ac:dyDescent="0.15">
      <c r="A9730" s="52">
        <v>210003</v>
      </c>
      <c r="B9730" s="11" t="s">
        <v>2092</v>
      </c>
      <c r="C9730" s="52">
        <v>1.1903999999999999</v>
      </c>
      <c r="D9730" s="52">
        <v>1.5804</v>
      </c>
      <c r="E9730" s="56">
        <v>-3.3999999999999998E-3</v>
      </c>
      <c r="F9730" s="52">
        <v>1.1944999999999999</v>
      </c>
      <c r="G9730" s="52">
        <v>1.5845</v>
      </c>
    </row>
    <row r="9731" spans="1:7" x14ac:dyDescent="0.15">
      <c r="A9731" s="53">
        <v>90001</v>
      </c>
      <c r="B9731" s="10" t="s">
        <v>2093</v>
      </c>
      <c r="C9731" s="53">
        <v>1.0139</v>
      </c>
      <c r="D9731" s="53">
        <v>4.0030000000000001</v>
      </c>
      <c r="E9731" s="57">
        <v>-3.3999999999999998E-3</v>
      </c>
      <c r="F9731" s="53">
        <v>1.0174000000000001</v>
      </c>
      <c r="G9731" s="53">
        <v>4.0065</v>
      </c>
    </row>
    <row r="9732" spans="1:7" x14ac:dyDescent="0.15">
      <c r="A9732" s="52">
        <v>150029</v>
      </c>
      <c r="B9732" s="11" t="s">
        <v>5377</v>
      </c>
      <c r="C9732" s="52">
        <v>1.4470000000000001</v>
      </c>
      <c r="D9732" s="52">
        <v>1.972</v>
      </c>
      <c r="E9732" s="56">
        <v>-3.3999999999999998E-3</v>
      </c>
      <c r="F9732" s="52">
        <v>1.452</v>
      </c>
      <c r="G9732" s="52">
        <v>1.9730000000000001</v>
      </c>
    </row>
    <row r="9733" spans="1:7" x14ac:dyDescent="0.15">
      <c r="A9733" s="53">
        <v>360012</v>
      </c>
      <c r="B9733" s="10" t="s">
        <v>2094</v>
      </c>
      <c r="C9733" s="53">
        <v>1.3591</v>
      </c>
      <c r="D9733" s="53">
        <v>1.7491000000000001</v>
      </c>
      <c r="E9733" s="57">
        <v>-3.3999999999999998E-3</v>
      </c>
      <c r="F9733" s="53">
        <v>1.3637999999999999</v>
      </c>
      <c r="G9733" s="53">
        <v>1.7538</v>
      </c>
    </row>
    <row r="9734" spans="1:7" x14ac:dyDescent="0.15">
      <c r="A9734" s="52">
        <v>743</v>
      </c>
      <c r="B9734" s="11" t="s">
        <v>2095</v>
      </c>
      <c r="C9734" s="52">
        <v>1.153</v>
      </c>
      <c r="D9734" s="52">
        <v>1.3129999999999999</v>
      </c>
      <c r="E9734" s="56">
        <v>-3.5000000000000001E-3</v>
      </c>
      <c r="F9734" s="52">
        <v>1.157</v>
      </c>
      <c r="G9734" s="52">
        <v>1.3169999999999999</v>
      </c>
    </row>
    <row r="9735" spans="1:7" x14ac:dyDescent="0.15">
      <c r="A9735" s="53">
        <v>480</v>
      </c>
      <c r="B9735" s="10" t="s">
        <v>2096</v>
      </c>
      <c r="C9735" s="53">
        <v>2.5910000000000002</v>
      </c>
      <c r="D9735" s="53">
        <v>2.6789999999999998</v>
      </c>
      <c r="E9735" s="57">
        <v>-3.5000000000000001E-3</v>
      </c>
      <c r="F9735" s="53">
        <v>2.6</v>
      </c>
      <c r="G9735" s="53">
        <v>2.6880000000000002</v>
      </c>
    </row>
    <row r="9736" spans="1:7" x14ac:dyDescent="0.15">
      <c r="A9736" s="52">
        <v>2319</v>
      </c>
      <c r="B9736" s="11" t="s">
        <v>2097</v>
      </c>
      <c r="C9736" s="52">
        <v>1.1479999999999999</v>
      </c>
      <c r="D9736" s="52">
        <v>1.1479999999999999</v>
      </c>
      <c r="E9736" s="56">
        <v>-3.5000000000000001E-3</v>
      </c>
      <c r="F9736" s="52">
        <v>1.1519999999999999</v>
      </c>
      <c r="G9736" s="52">
        <v>1.1519999999999999</v>
      </c>
    </row>
    <row r="9737" spans="1:7" x14ac:dyDescent="0.15">
      <c r="A9737" s="53">
        <v>540004</v>
      </c>
      <c r="B9737" s="10" t="s">
        <v>5378</v>
      </c>
      <c r="C9737" s="53">
        <v>1.5204</v>
      </c>
      <c r="D9737" s="53">
        <v>2.1404000000000001</v>
      </c>
      <c r="E9737" s="57">
        <v>-3.5000000000000001E-3</v>
      </c>
      <c r="F9737" s="53">
        <v>1.5257000000000001</v>
      </c>
      <c r="G9737" s="53">
        <v>2.1457000000000002</v>
      </c>
    </row>
    <row r="9738" spans="1:7" x14ac:dyDescent="0.15">
      <c r="A9738" s="52">
        <v>160324</v>
      </c>
      <c r="B9738" s="11" t="s">
        <v>5379</v>
      </c>
      <c r="C9738" s="52">
        <v>0.97399999999999998</v>
      </c>
      <c r="D9738" s="52">
        <v>0.97399999999999998</v>
      </c>
      <c r="E9738" s="56">
        <v>-3.5000000000000001E-3</v>
      </c>
      <c r="F9738" s="52">
        <v>0.97740000000000005</v>
      </c>
      <c r="G9738" s="52">
        <v>0.97740000000000005</v>
      </c>
    </row>
    <row r="9739" spans="1:7" ht="30" x14ac:dyDescent="0.15">
      <c r="A9739" s="53">
        <v>4975</v>
      </c>
      <c r="B9739" s="10" t="s">
        <v>2098</v>
      </c>
      <c r="C9739" s="53">
        <v>1.0276000000000001</v>
      </c>
      <c r="D9739" s="53">
        <v>1.0276000000000001</v>
      </c>
      <c r="E9739" s="57">
        <v>-3.5000000000000001E-3</v>
      </c>
      <c r="F9739" s="53">
        <v>1.0311999999999999</v>
      </c>
      <c r="G9739" s="53">
        <v>1.0311999999999999</v>
      </c>
    </row>
    <row r="9740" spans="1:7" x14ac:dyDescent="0.15">
      <c r="A9740" s="52">
        <v>1054</v>
      </c>
      <c r="B9740" s="11" t="s">
        <v>2099</v>
      </c>
      <c r="C9740" s="52">
        <v>1.1399999999999999</v>
      </c>
      <c r="D9740" s="52">
        <v>1.1399999999999999</v>
      </c>
      <c r="E9740" s="56">
        <v>-3.5000000000000001E-3</v>
      </c>
      <c r="F9740" s="52">
        <v>1.1439999999999999</v>
      </c>
      <c r="G9740" s="52">
        <v>1.1439999999999999</v>
      </c>
    </row>
    <row r="9741" spans="1:7" x14ac:dyDescent="0.15">
      <c r="A9741" s="53">
        <v>1</v>
      </c>
      <c r="B9741" s="10" t="s">
        <v>2100</v>
      </c>
      <c r="C9741" s="53">
        <v>1.139</v>
      </c>
      <c r="D9741" s="53">
        <v>3.55</v>
      </c>
      <c r="E9741" s="57">
        <v>-3.5000000000000001E-3</v>
      </c>
      <c r="F9741" s="53">
        <v>1.143</v>
      </c>
      <c r="G9741" s="53">
        <v>3.5539999999999998</v>
      </c>
    </row>
    <row r="9742" spans="1:7" x14ac:dyDescent="0.15">
      <c r="A9742" s="52">
        <v>590007</v>
      </c>
      <c r="B9742" s="11" t="s">
        <v>5380</v>
      </c>
      <c r="C9742" s="52">
        <v>1.139</v>
      </c>
      <c r="D9742" s="52">
        <v>1.649</v>
      </c>
      <c r="E9742" s="56">
        <v>-3.5000000000000001E-3</v>
      </c>
      <c r="F9742" s="52">
        <v>1.143</v>
      </c>
      <c r="G9742" s="52">
        <v>1.653</v>
      </c>
    </row>
    <row r="9743" spans="1:7" x14ac:dyDescent="0.15">
      <c r="A9743" s="53">
        <v>3956</v>
      </c>
      <c r="B9743" s="10" t="s">
        <v>2101</v>
      </c>
      <c r="C9743" s="53">
        <v>0.93659999999999999</v>
      </c>
      <c r="D9743" s="53">
        <v>0.93659999999999999</v>
      </c>
      <c r="E9743" s="57">
        <v>-3.5000000000000001E-3</v>
      </c>
      <c r="F9743" s="53">
        <v>0.93989999999999996</v>
      </c>
      <c r="G9743" s="53">
        <v>0.93989999999999996</v>
      </c>
    </row>
    <row r="9744" spans="1:7" x14ac:dyDescent="0.15">
      <c r="A9744" s="52">
        <v>233008</v>
      </c>
      <c r="B9744" s="11" t="s">
        <v>2102</v>
      </c>
      <c r="C9744" s="52">
        <v>0.93469999999999998</v>
      </c>
      <c r="D9744" s="52">
        <v>0.93469999999999998</v>
      </c>
      <c r="E9744" s="56">
        <v>-3.5000000000000001E-3</v>
      </c>
      <c r="F9744" s="52">
        <v>0.93799999999999994</v>
      </c>
      <c r="G9744" s="52">
        <v>0.93799999999999994</v>
      </c>
    </row>
    <row r="9745" spans="1:7" x14ac:dyDescent="0.15">
      <c r="A9745" s="53">
        <v>3658</v>
      </c>
      <c r="B9745" s="10" t="s">
        <v>2103</v>
      </c>
      <c r="C9745" s="53">
        <v>1.131</v>
      </c>
      <c r="D9745" s="53">
        <v>1.131</v>
      </c>
      <c r="E9745" s="57">
        <v>-3.5000000000000001E-3</v>
      </c>
      <c r="F9745" s="53">
        <v>1.135</v>
      </c>
      <c r="G9745" s="53">
        <v>1.135</v>
      </c>
    </row>
    <row r="9746" spans="1:7" x14ac:dyDescent="0.15">
      <c r="A9746" s="52">
        <v>519025</v>
      </c>
      <c r="B9746" s="11" t="s">
        <v>2104</v>
      </c>
      <c r="C9746" s="52">
        <v>1.413</v>
      </c>
      <c r="D9746" s="52">
        <v>1.5629999999999999</v>
      </c>
      <c r="E9746" s="56">
        <v>-3.5000000000000001E-3</v>
      </c>
      <c r="F9746" s="52">
        <v>1.4179999999999999</v>
      </c>
      <c r="G9746" s="52">
        <v>1.5680000000000001</v>
      </c>
    </row>
    <row r="9747" spans="1:7" x14ac:dyDescent="0.15">
      <c r="A9747" s="53">
        <v>2604</v>
      </c>
      <c r="B9747" s="10" t="s">
        <v>2105</v>
      </c>
      <c r="C9747" s="53">
        <v>1.129</v>
      </c>
      <c r="D9747" s="53">
        <v>1.129</v>
      </c>
      <c r="E9747" s="57">
        <v>-3.5000000000000001E-3</v>
      </c>
      <c r="F9747" s="53">
        <v>1.133</v>
      </c>
      <c r="G9747" s="53">
        <v>1.133</v>
      </c>
    </row>
    <row r="9748" spans="1:7" ht="32" x14ac:dyDescent="0.15">
      <c r="A9748" s="52">
        <v>161017</v>
      </c>
      <c r="B9748" s="11" t="s">
        <v>5381</v>
      </c>
      <c r="C9748" s="52">
        <v>2.2570000000000001</v>
      </c>
      <c r="D9748" s="52">
        <v>2.2570000000000001</v>
      </c>
      <c r="E9748" s="56">
        <v>-3.5000000000000001E-3</v>
      </c>
      <c r="F9748" s="52">
        <v>2.2650000000000001</v>
      </c>
      <c r="G9748" s="52">
        <v>2.2650000000000001</v>
      </c>
    </row>
    <row r="9749" spans="1:7" x14ac:dyDescent="0.15">
      <c r="A9749" s="53">
        <v>1287</v>
      </c>
      <c r="B9749" s="10" t="s">
        <v>5382</v>
      </c>
      <c r="C9749" s="53">
        <v>1.6080000000000001</v>
      </c>
      <c r="D9749" s="53">
        <v>1.6080000000000001</v>
      </c>
      <c r="E9749" s="57">
        <v>-3.5000000000000001E-3</v>
      </c>
      <c r="F9749" s="53">
        <v>1.6136999999999999</v>
      </c>
      <c r="G9749" s="53">
        <v>1.6136999999999999</v>
      </c>
    </row>
    <row r="9750" spans="1:7" x14ac:dyDescent="0.15">
      <c r="A9750" s="52">
        <v>519614</v>
      </c>
      <c r="B9750" s="11" t="s">
        <v>5383</v>
      </c>
      <c r="C9750" s="52">
        <v>1.0134000000000001</v>
      </c>
      <c r="D9750" s="52">
        <v>1.0134000000000001</v>
      </c>
      <c r="E9750" s="56">
        <v>-3.5000000000000001E-3</v>
      </c>
      <c r="F9750" s="52">
        <v>1.0169999999999999</v>
      </c>
      <c r="G9750" s="52">
        <v>1.0169999999999999</v>
      </c>
    </row>
    <row r="9751" spans="1:7" ht="31" x14ac:dyDescent="0.15">
      <c r="A9751" s="53">
        <v>1506</v>
      </c>
      <c r="B9751" s="10" t="s">
        <v>5384</v>
      </c>
      <c r="C9751" s="53">
        <v>1.1240000000000001</v>
      </c>
      <c r="D9751" s="53">
        <v>1.1240000000000001</v>
      </c>
      <c r="E9751" s="57">
        <v>-3.5000000000000001E-3</v>
      </c>
      <c r="F9751" s="53">
        <v>1.1279999999999999</v>
      </c>
      <c r="G9751" s="53">
        <v>1.1279999999999999</v>
      </c>
    </row>
    <row r="9752" spans="1:7" x14ac:dyDescent="0.15">
      <c r="A9752" s="52">
        <v>1709</v>
      </c>
      <c r="B9752" s="11" t="s">
        <v>2106</v>
      </c>
      <c r="C9752" s="52">
        <v>1.123</v>
      </c>
      <c r="D9752" s="52">
        <v>1.123</v>
      </c>
      <c r="E9752" s="56">
        <v>-3.5000000000000001E-3</v>
      </c>
      <c r="F9752" s="52">
        <v>1.127</v>
      </c>
      <c r="G9752" s="52">
        <v>1.127</v>
      </c>
    </row>
    <row r="9753" spans="1:7" x14ac:dyDescent="0.15">
      <c r="A9753" s="53">
        <v>996</v>
      </c>
      <c r="B9753" s="10" t="s">
        <v>2107</v>
      </c>
      <c r="C9753" s="53">
        <v>0.84099999999999997</v>
      </c>
      <c r="D9753" s="53">
        <v>0.84099999999999997</v>
      </c>
      <c r="E9753" s="57">
        <v>-3.5999999999999999E-3</v>
      </c>
      <c r="F9753" s="53">
        <v>0.84399999999999997</v>
      </c>
      <c r="G9753" s="53">
        <v>0.84399999999999997</v>
      </c>
    </row>
    <row r="9754" spans="1:7" x14ac:dyDescent="0.15">
      <c r="A9754" s="52">
        <v>159910</v>
      </c>
      <c r="B9754" s="11" t="s">
        <v>5385</v>
      </c>
      <c r="C9754" s="52">
        <v>1.9899</v>
      </c>
      <c r="D9754" s="52">
        <v>1.9899</v>
      </c>
      <c r="E9754" s="56">
        <v>-3.5999999999999999E-3</v>
      </c>
      <c r="F9754" s="52">
        <v>1.9970000000000001</v>
      </c>
      <c r="G9754" s="52">
        <v>1.9970000000000001</v>
      </c>
    </row>
    <row r="9755" spans="1:7" x14ac:dyDescent="0.15">
      <c r="A9755" s="53">
        <v>1490</v>
      </c>
      <c r="B9755" s="10" t="s">
        <v>2108</v>
      </c>
      <c r="C9755" s="53">
        <v>1.121</v>
      </c>
      <c r="D9755" s="53">
        <v>1.121</v>
      </c>
      <c r="E9755" s="57">
        <v>-3.5999999999999999E-3</v>
      </c>
      <c r="F9755" s="53">
        <v>1.125</v>
      </c>
      <c r="G9755" s="53">
        <v>1.125</v>
      </c>
    </row>
    <row r="9756" spans="1:7" ht="31" x14ac:dyDescent="0.15">
      <c r="A9756" s="52">
        <v>2774</v>
      </c>
      <c r="B9756" s="11" t="s">
        <v>5386</v>
      </c>
      <c r="C9756" s="52">
        <v>1.1200000000000001</v>
      </c>
      <c r="D9756" s="52">
        <v>1.1200000000000001</v>
      </c>
      <c r="E9756" s="56">
        <v>-3.5999999999999999E-3</v>
      </c>
      <c r="F9756" s="52">
        <v>1.1240000000000001</v>
      </c>
      <c r="G9756" s="52">
        <v>1.1240000000000001</v>
      </c>
    </row>
    <row r="9757" spans="1:7" x14ac:dyDescent="0.15">
      <c r="A9757" s="53">
        <v>502056</v>
      </c>
      <c r="B9757" s="10" t="s">
        <v>2109</v>
      </c>
      <c r="C9757" s="53">
        <v>0.97599999999999998</v>
      </c>
      <c r="D9757" s="53">
        <v>0.67620000000000002</v>
      </c>
      <c r="E9757" s="57">
        <v>-3.5999999999999999E-3</v>
      </c>
      <c r="F9757" s="53">
        <v>0.97950000000000004</v>
      </c>
      <c r="G9757" s="53">
        <v>0.67849999999999999</v>
      </c>
    </row>
    <row r="9758" spans="1:7" x14ac:dyDescent="0.15">
      <c r="A9758" s="52">
        <v>31</v>
      </c>
      <c r="B9758" s="11" t="s">
        <v>2110</v>
      </c>
      <c r="C9758" s="52">
        <v>1.673</v>
      </c>
      <c r="D9758" s="52">
        <v>1.673</v>
      </c>
      <c r="E9758" s="56">
        <v>-3.5999999999999999E-3</v>
      </c>
      <c r="F9758" s="52">
        <v>1.679</v>
      </c>
      <c r="G9758" s="52">
        <v>1.679</v>
      </c>
    </row>
    <row r="9759" spans="1:7" x14ac:dyDescent="0.15">
      <c r="A9759" s="53">
        <v>150093</v>
      </c>
      <c r="B9759" s="10" t="s">
        <v>5387</v>
      </c>
      <c r="C9759" s="53">
        <v>1.1140000000000001</v>
      </c>
      <c r="D9759" s="53">
        <v>2.4449999999999998</v>
      </c>
      <c r="E9759" s="57">
        <v>-3.5999999999999999E-3</v>
      </c>
      <c r="F9759" s="53">
        <v>1.1180000000000001</v>
      </c>
      <c r="G9759" s="53">
        <v>2.4489999999999998</v>
      </c>
    </row>
    <row r="9760" spans="1:7" x14ac:dyDescent="0.15">
      <c r="A9760" s="52">
        <v>1865</v>
      </c>
      <c r="B9760" s="11" t="s">
        <v>5388</v>
      </c>
      <c r="C9760" s="52">
        <v>1.389</v>
      </c>
      <c r="D9760" s="52">
        <v>1.389</v>
      </c>
      <c r="E9760" s="56">
        <v>-3.5999999999999999E-3</v>
      </c>
      <c r="F9760" s="52">
        <v>1.3939999999999999</v>
      </c>
      <c r="G9760" s="52">
        <v>1.3939999999999999</v>
      </c>
    </row>
    <row r="9761" spans="1:7" ht="31" x14ac:dyDescent="0.15">
      <c r="A9761" s="53">
        <v>159938</v>
      </c>
      <c r="B9761" s="10" t="s">
        <v>5389</v>
      </c>
      <c r="C9761" s="53">
        <v>1.3859999999999999</v>
      </c>
      <c r="D9761" s="53">
        <v>1.3859999999999999</v>
      </c>
      <c r="E9761" s="57">
        <v>-3.5999999999999999E-3</v>
      </c>
      <c r="F9761" s="53">
        <v>1.391</v>
      </c>
      <c r="G9761" s="53">
        <v>1.391</v>
      </c>
    </row>
    <row r="9762" spans="1:7" x14ac:dyDescent="0.15">
      <c r="A9762" s="52">
        <v>554</v>
      </c>
      <c r="B9762" s="11" t="s">
        <v>2111</v>
      </c>
      <c r="C9762" s="52">
        <v>1.661</v>
      </c>
      <c r="D9762" s="52">
        <v>1.661</v>
      </c>
      <c r="E9762" s="56">
        <v>-3.5999999999999999E-3</v>
      </c>
      <c r="F9762" s="52">
        <v>1.667</v>
      </c>
      <c r="G9762" s="52">
        <v>1.667</v>
      </c>
    </row>
    <row r="9763" spans="1:7" x14ac:dyDescent="0.15">
      <c r="A9763" s="53">
        <v>2036</v>
      </c>
      <c r="B9763" s="10" t="s">
        <v>5390</v>
      </c>
      <c r="C9763" s="53">
        <v>1.6032</v>
      </c>
      <c r="D9763" s="53">
        <v>1.6032</v>
      </c>
      <c r="E9763" s="57">
        <v>-3.5999999999999999E-3</v>
      </c>
      <c r="F9763" s="53">
        <v>1.609</v>
      </c>
      <c r="G9763" s="53">
        <v>1.609</v>
      </c>
    </row>
    <row r="9764" spans="1:7" x14ac:dyDescent="0.15">
      <c r="A9764" s="52">
        <v>90013</v>
      </c>
      <c r="B9764" s="11" t="s">
        <v>2112</v>
      </c>
      <c r="C9764" s="52">
        <v>1.3819999999999999</v>
      </c>
      <c r="D9764" s="52">
        <v>2.3919999999999999</v>
      </c>
      <c r="E9764" s="56">
        <v>-3.5999999999999999E-3</v>
      </c>
      <c r="F9764" s="52">
        <v>1.387</v>
      </c>
      <c r="G9764" s="52">
        <v>2.3969999999999998</v>
      </c>
    </row>
    <row r="9765" spans="1:7" ht="31" x14ac:dyDescent="0.15">
      <c r="A9765" s="53">
        <v>2773</v>
      </c>
      <c r="B9765" s="10" t="s">
        <v>5391</v>
      </c>
      <c r="C9765" s="53">
        <v>1.103</v>
      </c>
      <c r="D9765" s="53">
        <v>1.103</v>
      </c>
      <c r="E9765" s="57">
        <v>-3.5999999999999999E-3</v>
      </c>
      <c r="F9765" s="53">
        <v>1.107</v>
      </c>
      <c r="G9765" s="53">
        <v>1.107</v>
      </c>
    </row>
    <row r="9766" spans="1:7" ht="30" x14ac:dyDescent="0.15">
      <c r="A9766" s="52">
        <v>684</v>
      </c>
      <c r="B9766" s="11" t="s">
        <v>2113</v>
      </c>
      <c r="C9766" s="52">
        <v>1.3779999999999999</v>
      </c>
      <c r="D9766" s="52">
        <v>1.3779999999999999</v>
      </c>
      <c r="E9766" s="56">
        <v>-3.5999999999999999E-3</v>
      </c>
      <c r="F9766" s="52">
        <v>1.383</v>
      </c>
      <c r="G9766" s="52">
        <v>1.383</v>
      </c>
    </row>
    <row r="9767" spans="1:7" x14ac:dyDescent="0.15">
      <c r="A9767" s="53">
        <v>160421</v>
      </c>
      <c r="B9767" s="10" t="s">
        <v>2114</v>
      </c>
      <c r="C9767" s="53">
        <v>0.96440000000000003</v>
      </c>
      <c r="D9767" s="53">
        <v>0.96440000000000003</v>
      </c>
      <c r="E9767" s="57">
        <v>-3.5999999999999999E-3</v>
      </c>
      <c r="F9767" s="53">
        <v>0.96789999999999998</v>
      </c>
      <c r="G9767" s="53">
        <v>0.96789999999999998</v>
      </c>
    </row>
    <row r="9768" spans="1:7" x14ac:dyDescent="0.15">
      <c r="A9768" s="52">
        <v>1118</v>
      </c>
      <c r="B9768" s="11" t="s">
        <v>2115</v>
      </c>
      <c r="C9768" s="52">
        <v>0.82599999999999996</v>
      </c>
      <c r="D9768" s="52">
        <v>0.82599999999999996</v>
      </c>
      <c r="E9768" s="56">
        <v>-3.5999999999999999E-3</v>
      </c>
      <c r="F9768" s="52">
        <v>0.82899999999999996</v>
      </c>
      <c r="G9768" s="52">
        <v>0.82899999999999996</v>
      </c>
    </row>
    <row r="9769" spans="1:7" x14ac:dyDescent="0.15">
      <c r="A9769" s="53">
        <v>762</v>
      </c>
      <c r="B9769" s="10" t="s">
        <v>2116</v>
      </c>
      <c r="C9769" s="53">
        <v>1.101</v>
      </c>
      <c r="D9769" s="53">
        <v>1.101</v>
      </c>
      <c r="E9769" s="57">
        <v>-3.5999999999999999E-3</v>
      </c>
      <c r="F9769" s="53">
        <v>1.105</v>
      </c>
      <c r="G9769" s="53">
        <v>1.105</v>
      </c>
    </row>
    <row r="9770" spans="1:7" x14ac:dyDescent="0.15">
      <c r="A9770" s="52">
        <v>2132</v>
      </c>
      <c r="B9770" s="11" t="s">
        <v>2117</v>
      </c>
      <c r="C9770" s="52">
        <v>1.1000000000000001</v>
      </c>
      <c r="D9770" s="52">
        <v>1.1000000000000001</v>
      </c>
      <c r="E9770" s="56">
        <v>-3.5999999999999999E-3</v>
      </c>
      <c r="F9770" s="52">
        <v>1.1040000000000001</v>
      </c>
      <c r="G9770" s="52">
        <v>1.1040000000000001</v>
      </c>
    </row>
    <row r="9771" spans="1:7" x14ac:dyDescent="0.15">
      <c r="A9771" s="53">
        <v>450001</v>
      </c>
      <c r="B9771" s="10" t="s">
        <v>2118</v>
      </c>
      <c r="C9771" s="53">
        <v>0.90590000000000004</v>
      </c>
      <c r="D9771" s="53">
        <v>2.7481</v>
      </c>
      <c r="E9771" s="57">
        <v>-3.5999999999999999E-3</v>
      </c>
      <c r="F9771" s="53">
        <v>0.90920000000000001</v>
      </c>
      <c r="G9771" s="53">
        <v>2.7538</v>
      </c>
    </row>
    <row r="9772" spans="1:7" x14ac:dyDescent="0.15">
      <c r="A9772" s="52">
        <v>960</v>
      </c>
      <c r="B9772" s="11" t="s">
        <v>2119</v>
      </c>
      <c r="C9772" s="52">
        <v>1.0960000000000001</v>
      </c>
      <c r="D9772" s="52">
        <v>1.0960000000000001</v>
      </c>
      <c r="E9772" s="56">
        <v>-3.5999999999999999E-3</v>
      </c>
      <c r="F9772" s="52">
        <v>1.1000000000000001</v>
      </c>
      <c r="G9772" s="52">
        <v>1.1000000000000001</v>
      </c>
    </row>
    <row r="9773" spans="1:7" ht="31" x14ac:dyDescent="0.15">
      <c r="A9773" s="53">
        <v>162006</v>
      </c>
      <c r="B9773" s="10" t="s">
        <v>5392</v>
      </c>
      <c r="C9773" s="53">
        <v>1.2565</v>
      </c>
      <c r="D9773" s="53">
        <v>3.9863</v>
      </c>
      <c r="E9773" s="57">
        <v>-3.5999999999999999E-3</v>
      </c>
      <c r="F9773" s="53">
        <v>1.2611000000000001</v>
      </c>
      <c r="G9773" s="53">
        <v>3.9908999999999999</v>
      </c>
    </row>
    <row r="9774" spans="1:7" ht="30" x14ac:dyDescent="0.15">
      <c r="A9774" s="52">
        <v>2612</v>
      </c>
      <c r="B9774" s="11" t="s">
        <v>2120</v>
      </c>
      <c r="C9774" s="52">
        <v>1.0920000000000001</v>
      </c>
      <c r="D9774" s="52">
        <v>1.0920000000000001</v>
      </c>
      <c r="E9774" s="56">
        <v>-3.5999999999999999E-3</v>
      </c>
      <c r="F9774" s="52">
        <v>1.0960000000000001</v>
      </c>
      <c r="G9774" s="52">
        <v>1.0960000000000001</v>
      </c>
    </row>
    <row r="9775" spans="1:7" x14ac:dyDescent="0.15">
      <c r="A9775" s="53">
        <v>519706</v>
      </c>
      <c r="B9775" s="10" t="s">
        <v>5393</v>
      </c>
      <c r="C9775" s="53">
        <v>1.911</v>
      </c>
      <c r="D9775" s="53">
        <v>1.911</v>
      </c>
      <c r="E9775" s="57">
        <v>-3.5999999999999999E-3</v>
      </c>
      <c r="F9775" s="53">
        <v>1.9179999999999999</v>
      </c>
      <c r="G9775" s="53">
        <v>1.9179999999999999</v>
      </c>
    </row>
    <row r="9776" spans="1:7" x14ac:dyDescent="0.15">
      <c r="A9776" s="52">
        <v>4005</v>
      </c>
      <c r="B9776" s="11" t="s">
        <v>5394</v>
      </c>
      <c r="C9776" s="52">
        <v>1.0370999999999999</v>
      </c>
      <c r="D9776" s="52">
        <v>1.0516000000000001</v>
      </c>
      <c r="E9776" s="56">
        <v>-3.7000000000000002E-3</v>
      </c>
      <c r="F9776" s="52">
        <v>1.0408999999999999</v>
      </c>
      <c r="G9776" s="52">
        <v>1.0553999999999999</v>
      </c>
    </row>
    <row r="9777" spans="1:7" x14ac:dyDescent="0.15">
      <c r="A9777" s="53">
        <v>5342</v>
      </c>
      <c r="B9777" s="10" t="s">
        <v>5395</v>
      </c>
      <c r="C9777" s="53">
        <v>1.0086999999999999</v>
      </c>
      <c r="D9777" s="53">
        <v>1.0086999999999999</v>
      </c>
      <c r="E9777" s="57">
        <v>-3.7000000000000002E-3</v>
      </c>
      <c r="F9777" s="53">
        <v>1.0124</v>
      </c>
      <c r="G9777" s="53">
        <v>1.0124</v>
      </c>
    </row>
    <row r="9778" spans="1:7" x14ac:dyDescent="0.15">
      <c r="A9778" s="52">
        <v>217017</v>
      </c>
      <c r="B9778" s="11" t="s">
        <v>5396</v>
      </c>
      <c r="C9778" s="52">
        <v>1.635</v>
      </c>
      <c r="D9778" s="52">
        <v>1.635</v>
      </c>
      <c r="E9778" s="56">
        <v>-3.7000000000000002E-3</v>
      </c>
      <c r="F9778" s="52">
        <v>1.641</v>
      </c>
      <c r="G9778" s="52">
        <v>1.641</v>
      </c>
    </row>
    <row r="9779" spans="1:7" x14ac:dyDescent="0.15">
      <c r="A9779" s="53">
        <v>4006</v>
      </c>
      <c r="B9779" s="10" t="s">
        <v>5397</v>
      </c>
      <c r="C9779" s="53">
        <v>1.0353000000000001</v>
      </c>
      <c r="D9779" s="53">
        <v>1.0483</v>
      </c>
      <c r="E9779" s="57">
        <v>-3.7000000000000002E-3</v>
      </c>
      <c r="F9779" s="53">
        <v>1.0390999999999999</v>
      </c>
      <c r="G9779" s="53">
        <v>1.0521</v>
      </c>
    </row>
    <row r="9780" spans="1:7" x14ac:dyDescent="0.15">
      <c r="A9780" s="52">
        <v>160311</v>
      </c>
      <c r="B9780" s="11" t="s">
        <v>5398</v>
      </c>
      <c r="C9780" s="52">
        <v>1.631</v>
      </c>
      <c r="D9780" s="52">
        <v>5.3070000000000004</v>
      </c>
      <c r="E9780" s="56">
        <v>-3.7000000000000002E-3</v>
      </c>
      <c r="F9780" s="52">
        <v>1.637</v>
      </c>
      <c r="G9780" s="52">
        <v>5.3209999999999997</v>
      </c>
    </row>
    <row r="9781" spans="1:7" x14ac:dyDescent="0.15">
      <c r="A9781" s="53">
        <v>166024</v>
      </c>
      <c r="B9781" s="10" t="s">
        <v>2121</v>
      </c>
      <c r="C9781" s="53">
        <v>1.0325</v>
      </c>
      <c r="D9781" s="53">
        <v>1.0325</v>
      </c>
      <c r="E9781" s="57">
        <v>-3.7000000000000002E-3</v>
      </c>
      <c r="F9781" s="53">
        <v>1.0363</v>
      </c>
      <c r="G9781" s="53">
        <v>1.0363</v>
      </c>
    </row>
    <row r="9782" spans="1:7" x14ac:dyDescent="0.15">
      <c r="A9782" s="52">
        <v>80002</v>
      </c>
      <c r="B9782" s="11" t="s">
        <v>2122</v>
      </c>
      <c r="C9782" s="52">
        <v>1.0863</v>
      </c>
      <c r="D9782" s="52">
        <v>2.3325999999999998</v>
      </c>
      <c r="E9782" s="56">
        <v>-3.7000000000000002E-3</v>
      </c>
      <c r="F9782" s="52">
        <v>1.0903</v>
      </c>
      <c r="G9782" s="52">
        <v>2.3365999999999998</v>
      </c>
    </row>
    <row r="9783" spans="1:7" x14ac:dyDescent="0.15">
      <c r="A9783" s="53">
        <v>4407</v>
      </c>
      <c r="B9783" s="10" t="s">
        <v>5399</v>
      </c>
      <c r="C9783" s="53">
        <v>1.627</v>
      </c>
      <c r="D9783" s="53">
        <v>1.627</v>
      </c>
      <c r="E9783" s="57">
        <v>-3.7000000000000002E-3</v>
      </c>
      <c r="F9783" s="53">
        <v>1.633</v>
      </c>
      <c r="G9783" s="53">
        <v>1.633</v>
      </c>
    </row>
    <row r="9784" spans="1:7" x14ac:dyDescent="0.15">
      <c r="A9784" s="52">
        <v>180028</v>
      </c>
      <c r="B9784" s="11" t="s">
        <v>2123</v>
      </c>
      <c r="C9784" s="52">
        <v>1.0820000000000001</v>
      </c>
      <c r="D9784" s="52">
        <v>1.7889999999999999</v>
      </c>
      <c r="E9784" s="56">
        <v>-3.7000000000000002E-3</v>
      </c>
      <c r="F9784" s="52">
        <v>1.0860000000000001</v>
      </c>
      <c r="G9784" s="52">
        <v>1.796</v>
      </c>
    </row>
    <row r="9785" spans="1:7" x14ac:dyDescent="0.15">
      <c r="A9785" s="53">
        <v>483003</v>
      </c>
      <c r="B9785" s="10" t="s">
        <v>2124</v>
      </c>
      <c r="C9785" s="53">
        <v>0.51270000000000004</v>
      </c>
      <c r="D9785" s="53">
        <v>1.9712000000000001</v>
      </c>
      <c r="E9785" s="57">
        <v>-3.7000000000000002E-3</v>
      </c>
      <c r="F9785" s="53">
        <v>0.51459999999999995</v>
      </c>
      <c r="G9785" s="53">
        <v>1.9745999999999999</v>
      </c>
    </row>
    <row r="9786" spans="1:7" x14ac:dyDescent="0.15">
      <c r="A9786" s="52">
        <v>408</v>
      </c>
      <c r="B9786" s="11" t="s">
        <v>2125</v>
      </c>
      <c r="C9786" s="52">
        <v>1.61</v>
      </c>
      <c r="D9786" s="52">
        <v>2.5049999999999999</v>
      </c>
      <c r="E9786" s="56">
        <v>-3.7000000000000002E-3</v>
      </c>
      <c r="F9786" s="52">
        <v>1.6160000000000001</v>
      </c>
      <c r="G9786" s="52">
        <v>2.5110000000000001</v>
      </c>
    </row>
    <row r="9787" spans="1:7" x14ac:dyDescent="0.15">
      <c r="A9787" s="53">
        <v>2694</v>
      </c>
      <c r="B9787" s="10" t="s">
        <v>2126</v>
      </c>
      <c r="C9787" s="53">
        <v>1.07</v>
      </c>
      <c r="D9787" s="53">
        <v>1.07</v>
      </c>
      <c r="E9787" s="57">
        <v>-3.7000000000000002E-3</v>
      </c>
      <c r="F9787" s="53">
        <v>1.0740000000000001</v>
      </c>
      <c r="G9787" s="53">
        <v>1.0740000000000001</v>
      </c>
    </row>
    <row r="9788" spans="1:7" ht="31" x14ac:dyDescent="0.15">
      <c r="A9788" s="52">
        <v>1323</v>
      </c>
      <c r="B9788" s="11" t="s">
        <v>5400</v>
      </c>
      <c r="C9788" s="52">
        <v>1.069</v>
      </c>
      <c r="D9788" s="52">
        <v>1.069</v>
      </c>
      <c r="E9788" s="56">
        <v>-3.7000000000000002E-3</v>
      </c>
      <c r="F9788" s="52">
        <v>1.073</v>
      </c>
      <c r="G9788" s="52">
        <v>1.073</v>
      </c>
    </row>
    <row r="9789" spans="1:7" x14ac:dyDescent="0.15">
      <c r="A9789" s="53">
        <v>163118</v>
      </c>
      <c r="B9789" s="10" t="s">
        <v>2127</v>
      </c>
      <c r="C9789" s="53">
        <v>0.96020000000000005</v>
      </c>
      <c r="D9789" s="53">
        <v>1.0165999999999999</v>
      </c>
      <c r="E9789" s="57">
        <v>-3.7000000000000002E-3</v>
      </c>
      <c r="F9789" s="53">
        <v>0.96379999999999999</v>
      </c>
      <c r="G9789" s="53">
        <v>1.0204</v>
      </c>
    </row>
    <row r="9790" spans="1:7" x14ac:dyDescent="0.15">
      <c r="A9790" s="52">
        <v>974</v>
      </c>
      <c r="B9790" s="11" t="s">
        <v>2128</v>
      </c>
      <c r="C9790" s="52">
        <v>1.599</v>
      </c>
      <c r="D9790" s="52">
        <v>1.599</v>
      </c>
      <c r="E9790" s="56">
        <v>-3.7000000000000002E-3</v>
      </c>
      <c r="F9790" s="52">
        <v>1.605</v>
      </c>
      <c r="G9790" s="52">
        <v>1.605</v>
      </c>
    </row>
    <row r="9791" spans="1:7" ht="31" x14ac:dyDescent="0.15">
      <c r="A9791" s="53">
        <v>1849</v>
      </c>
      <c r="B9791" s="10" t="s">
        <v>5401</v>
      </c>
      <c r="C9791" s="53">
        <v>1.0660000000000001</v>
      </c>
      <c r="D9791" s="53">
        <v>1.0660000000000001</v>
      </c>
      <c r="E9791" s="57">
        <v>-3.7000000000000002E-3</v>
      </c>
      <c r="F9791" s="53">
        <v>1.07</v>
      </c>
      <c r="G9791" s="53">
        <v>1.07</v>
      </c>
    </row>
    <row r="9792" spans="1:7" x14ac:dyDescent="0.15">
      <c r="A9792" s="52">
        <v>512310</v>
      </c>
      <c r="B9792" s="11" t="s">
        <v>5402</v>
      </c>
      <c r="C9792" s="52">
        <v>0.63900000000000001</v>
      </c>
      <c r="D9792" s="52">
        <v>0.63900000000000001</v>
      </c>
      <c r="E9792" s="56">
        <v>-3.7000000000000002E-3</v>
      </c>
      <c r="F9792" s="52">
        <v>0.64139999999999997</v>
      </c>
      <c r="G9792" s="52">
        <v>0.64139999999999997</v>
      </c>
    </row>
    <row r="9793" spans="1:7" x14ac:dyDescent="0.15">
      <c r="A9793" s="53">
        <v>320016</v>
      </c>
      <c r="B9793" s="10" t="s">
        <v>2129</v>
      </c>
      <c r="C9793" s="53">
        <v>1.5940000000000001</v>
      </c>
      <c r="D9793" s="53">
        <v>1.5940000000000001</v>
      </c>
      <c r="E9793" s="57">
        <v>-3.8E-3</v>
      </c>
      <c r="F9793" s="53">
        <v>1.6</v>
      </c>
      <c r="G9793" s="53">
        <v>1.6</v>
      </c>
    </row>
    <row r="9794" spans="1:7" x14ac:dyDescent="0.15">
      <c r="A9794" s="52">
        <v>5341</v>
      </c>
      <c r="B9794" s="11" t="s">
        <v>5403</v>
      </c>
      <c r="C9794" s="52">
        <v>1.0086999999999999</v>
      </c>
      <c r="D9794" s="52">
        <v>1.0086999999999999</v>
      </c>
      <c r="E9794" s="56">
        <v>-3.8E-3</v>
      </c>
      <c r="F9794" s="52">
        <v>1.0125</v>
      </c>
      <c r="G9794" s="52">
        <v>1.0125</v>
      </c>
    </row>
    <row r="9795" spans="1:7" ht="30" x14ac:dyDescent="0.15">
      <c r="A9795" s="53">
        <v>62</v>
      </c>
      <c r="B9795" s="10" t="s">
        <v>2130</v>
      </c>
      <c r="C9795" s="53">
        <v>1.327</v>
      </c>
      <c r="D9795" s="53">
        <v>1.327</v>
      </c>
      <c r="E9795" s="57">
        <v>-3.8E-3</v>
      </c>
      <c r="F9795" s="53">
        <v>1.3320000000000001</v>
      </c>
      <c r="G9795" s="53">
        <v>1.3320000000000001</v>
      </c>
    </row>
    <row r="9796" spans="1:7" ht="31" x14ac:dyDescent="0.15">
      <c r="A9796" s="52">
        <v>2170</v>
      </c>
      <c r="B9796" s="11" t="s">
        <v>5404</v>
      </c>
      <c r="C9796" s="52">
        <v>1.0609999999999999</v>
      </c>
      <c r="D9796" s="52">
        <v>1.0609999999999999</v>
      </c>
      <c r="E9796" s="56">
        <v>-3.8E-3</v>
      </c>
      <c r="F9796" s="52">
        <v>1.0649999999999999</v>
      </c>
      <c r="G9796" s="52">
        <v>1.0649999999999999</v>
      </c>
    </row>
    <row r="9797" spans="1:7" x14ac:dyDescent="0.15">
      <c r="A9797" s="53">
        <v>168301</v>
      </c>
      <c r="B9797" s="10" t="s">
        <v>2131</v>
      </c>
      <c r="C9797" s="53">
        <v>0.95430000000000004</v>
      </c>
      <c r="D9797" s="53">
        <v>0.95430000000000004</v>
      </c>
      <c r="E9797" s="57">
        <v>-3.8E-3</v>
      </c>
      <c r="F9797" s="53">
        <v>0.95789999999999997</v>
      </c>
      <c r="G9797" s="53">
        <v>0.95789999999999997</v>
      </c>
    </row>
    <row r="9798" spans="1:7" x14ac:dyDescent="0.15">
      <c r="A9798" s="52">
        <v>5186</v>
      </c>
      <c r="B9798" s="11" t="s">
        <v>5405</v>
      </c>
      <c r="C9798" s="52">
        <v>1.0337000000000001</v>
      </c>
      <c r="D9798" s="52">
        <v>1.0337000000000001</v>
      </c>
      <c r="E9798" s="56">
        <v>-3.8E-3</v>
      </c>
      <c r="F9798" s="52">
        <v>1.0376000000000001</v>
      </c>
      <c r="G9798" s="52">
        <v>1.0376000000000001</v>
      </c>
    </row>
    <row r="9799" spans="1:7" x14ac:dyDescent="0.15">
      <c r="A9799" s="53">
        <v>5187</v>
      </c>
      <c r="B9799" s="10" t="s">
        <v>5406</v>
      </c>
      <c r="C9799" s="53">
        <v>1.0335000000000001</v>
      </c>
      <c r="D9799" s="53">
        <v>1.0335000000000001</v>
      </c>
      <c r="E9799" s="57">
        <v>-3.8E-3</v>
      </c>
      <c r="F9799" s="53">
        <v>1.0374000000000001</v>
      </c>
      <c r="G9799" s="53">
        <v>1.0374000000000001</v>
      </c>
    </row>
    <row r="9800" spans="1:7" x14ac:dyDescent="0.15">
      <c r="A9800" s="52">
        <v>2307</v>
      </c>
      <c r="B9800" s="11" t="s">
        <v>2132</v>
      </c>
      <c r="C9800" s="52">
        <v>1.319</v>
      </c>
      <c r="D9800" s="52">
        <v>1.319</v>
      </c>
      <c r="E9800" s="56">
        <v>-3.8E-3</v>
      </c>
      <c r="F9800" s="52">
        <v>1.3240000000000001</v>
      </c>
      <c r="G9800" s="52">
        <v>1.3240000000000001</v>
      </c>
    </row>
    <row r="9801" spans="1:7" x14ac:dyDescent="0.15">
      <c r="A9801" s="53">
        <v>270050</v>
      </c>
      <c r="B9801" s="10" t="s">
        <v>2133</v>
      </c>
      <c r="C9801" s="53">
        <v>2.3740000000000001</v>
      </c>
      <c r="D9801" s="53">
        <v>2.3740000000000001</v>
      </c>
      <c r="E9801" s="57">
        <v>-3.8E-3</v>
      </c>
      <c r="F9801" s="53">
        <v>2.383</v>
      </c>
      <c r="G9801" s="53">
        <v>2.383</v>
      </c>
    </row>
    <row r="9802" spans="1:7" x14ac:dyDescent="0.15">
      <c r="A9802" s="52">
        <v>163822</v>
      </c>
      <c r="B9802" s="11" t="s">
        <v>2134</v>
      </c>
      <c r="C9802" s="52">
        <v>2.109</v>
      </c>
      <c r="D9802" s="52">
        <v>2.2090000000000001</v>
      </c>
      <c r="E9802" s="56">
        <v>-3.8E-3</v>
      </c>
      <c r="F9802" s="52">
        <v>2.117</v>
      </c>
      <c r="G9802" s="52">
        <v>2.2170000000000001</v>
      </c>
    </row>
    <row r="9803" spans="1:7" x14ac:dyDescent="0.15">
      <c r="A9803" s="53">
        <v>2317</v>
      </c>
      <c r="B9803" s="10" t="s">
        <v>2135</v>
      </c>
      <c r="C9803" s="53">
        <v>1.052</v>
      </c>
      <c r="D9803" s="53">
        <v>1.052</v>
      </c>
      <c r="E9803" s="57">
        <v>-3.8E-3</v>
      </c>
      <c r="F9803" s="53">
        <v>1.056</v>
      </c>
      <c r="G9803" s="53">
        <v>1.056</v>
      </c>
    </row>
    <row r="9804" spans="1:7" ht="30" x14ac:dyDescent="0.15">
      <c r="A9804" s="52">
        <v>1641</v>
      </c>
      <c r="B9804" s="11" t="s">
        <v>2136</v>
      </c>
      <c r="C9804" s="52">
        <v>1.0509999999999999</v>
      </c>
      <c r="D9804" s="52">
        <v>1.0509999999999999</v>
      </c>
      <c r="E9804" s="56">
        <v>-3.8E-3</v>
      </c>
      <c r="F9804" s="52">
        <v>1.0549999999999999</v>
      </c>
      <c r="G9804" s="52">
        <v>1.0549999999999999</v>
      </c>
    </row>
    <row r="9805" spans="1:7" x14ac:dyDescent="0.15">
      <c r="A9805" s="53">
        <v>162412</v>
      </c>
      <c r="B9805" s="10" t="s">
        <v>2137</v>
      </c>
      <c r="C9805" s="53">
        <v>0.89139999999999997</v>
      </c>
      <c r="D9805" s="53">
        <v>0.3533</v>
      </c>
      <c r="E9805" s="57">
        <v>-3.8E-3</v>
      </c>
      <c r="F9805" s="53">
        <v>0.89480000000000004</v>
      </c>
      <c r="G9805" s="53">
        <v>0.35470000000000002</v>
      </c>
    </row>
    <row r="9806" spans="1:7" x14ac:dyDescent="0.15">
      <c r="A9806" s="52">
        <v>457</v>
      </c>
      <c r="B9806" s="11" t="s">
        <v>2138</v>
      </c>
      <c r="C9806" s="52">
        <v>2.097</v>
      </c>
      <c r="D9806" s="52">
        <v>2.4060000000000001</v>
      </c>
      <c r="E9806" s="56">
        <v>-3.8E-3</v>
      </c>
      <c r="F9806" s="52">
        <v>2.105</v>
      </c>
      <c r="G9806" s="52">
        <v>2.4140000000000001</v>
      </c>
    </row>
    <row r="9807" spans="1:7" x14ac:dyDescent="0.15">
      <c r="A9807" s="53">
        <v>939</v>
      </c>
      <c r="B9807" s="10" t="s">
        <v>2139</v>
      </c>
      <c r="C9807" s="53">
        <v>0.78500000000000003</v>
      </c>
      <c r="D9807" s="53">
        <v>0.995</v>
      </c>
      <c r="E9807" s="57">
        <v>-3.8E-3</v>
      </c>
      <c r="F9807" s="53">
        <v>0.78800000000000003</v>
      </c>
      <c r="G9807" s="53">
        <v>0.998</v>
      </c>
    </row>
    <row r="9808" spans="1:7" ht="31" x14ac:dyDescent="0.15">
      <c r="A9808" s="52">
        <v>824</v>
      </c>
      <c r="B9808" s="11" t="s">
        <v>5407</v>
      </c>
      <c r="C9808" s="52">
        <v>1.306</v>
      </c>
      <c r="D9808" s="52">
        <v>2.2450000000000001</v>
      </c>
      <c r="E9808" s="56">
        <v>-3.8E-3</v>
      </c>
      <c r="F9808" s="52">
        <v>1.3109999999999999</v>
      </c>
      <c r="G9808" s="52">
        <v>2.25</v>
      </c>
    </row>
    <row r="9809" spans="1:7" x14ac:dyDescent="0.15">
      <c r="A9809" s="53">
        <v>5075</v>
      </c>
      <c r="B9809" s="10" t="s">
        <v>2140</v>
      </c>
      <c r="C9809" s="53">
        <v>1.0157</v>
      </c>
      <c r="D9809" s="53">
        <v>1.0157</v>
      </c>
      <c r="E9809" s="57">
        <v>-3.8E-3</v>
      </c>
      <c r="F9809" s="53">
        <v>1.0196000000000001</v>
      </c>
      <c r="G9809" s="53">
        <v>1.0196000000000001</v>
      </c>
    </row>
    <row r="9810" spans="1:7" x14ac:dyDescent="0.15">
      <c r="A9810" s="52">
        <v>5206</v>
      </c>
      <c r="B9810" s="11" t="s">
        <v>5408</v>
      </c>
      <c r="C9810" s="52">
        <v>2.6030000000000002</v>
      </c>
      <c r="D9810" s="52">
        <v>2.6030000000000002</v>
      </c>
      <c r="E9810" s="56">
        <v>-3.8E-3</v>
      </c>
      <c r="F9810" s="52">
        <v>2.613</v>
      </c>
      <c r="G9810" s="52">
        <v>2.613</v>
      </c>
    </row>
    <row r="9811" spans="1:7" x14ac:dyDescent="0.15">
      <c r="A9811" s="53">
        <v>976</v>
      </c>
      <c r="B9811" s="10" t="s">
        <v>2141</v>
      </c>
      <c r="C9811" s="53">
        <v>1.3009999999999999</v>
      </c>
      <c r="D9811" s="53">
        <v>1.3009999999999999</v>
      </c>
      <c r="E9811" s="57">
        <v>-3.8E-3</v>
      </c>
      <c r="F9811" s="53">
        <v>1.306</v>
      </c>
      <c r="G9811" s="53">
        <v>1.306</v>
      </c>
    </row>
    <row r="9812" spans="1:7" x14ac:dyDescent="0.15">
      <c r="A9812" s="52">
        <v>2861</v>
      </c>
      <c r="B9812" s="11" t="s">
        <v>2142</v>
      </c>
      <c r="C9812" s="52">
        <v>1.04</v>
      </c>
      <c r="D9812" s="52">
        <v>1.04</v>
      </c>
      <c r="E9812" s="56">
        <v>-3.8E-3</v>
      </c>
      <c r="F9812" s="52">
        <v>1.044</v>
      </c>
      <c r="G9812" s="52">
        <v>1.044</v>
      </c>
    </row>
    <row r="9813" spans="1:7" x14ac:dyDescent="0.15">
      <c r="A9813" s="53">
        <v>1736</v>
      </c>
      <c r="B9813" s="10" t="s">
        <v>2143</v>
      </c>
      <c r="C9813" s="53">
        <v>1.5589999999999999</v>
      </c>
      <c r="D9813" s="53">
        <v>1.5589999999999999</v>
      </c>
      <c r="E9813" s="57">
        <v>-3.8E-3</v>
      </c>
      <c r="F9813" s="53">
        <v>1.5649999999999999</v>
      </c>
      <c r="G9813" s="53">
        <v>1.5649999999999999</v>
      </c>
    </row>
    <row r="9814" spans="1:7" x14ac:dyDescent="0.15">
      <c r="A9814" s="52">
        <v>161610</v>
      </c>
      <c r="B9814" s="11" t="s">
        <v>5409</v>
      </c>
      <c r="C9814" s="52">
        <v>1.0389999999999999</v>
      </c>
      <c r="D9814" s="52">
        <v>3.0489999999999999</v>
      </c>
      <c r="E9814" s="56">
        <v>-3.8E-3</v>
      </c>
      <c r="F9814" s="52">
        <v>1.0429999999999999</v>
      </c>
      <c r="G9814" s="52">
        <v>3.0590000000000002</v>
      </c>
    </row>
    <row r="9815" spans="1:7" x14ac:dyDescent="0.15">
      <c r="A9815" s="53">
        <v>3396</v>
      </c>
      <c r="B9815" s="10" t="s">
        <v>2144</v>
      </c>
      <c r="C9815" s="53">
        <v>1.5043</v>
      </c>
      <c r="D9815" s="53">
        <v>1.5043</v>
      </c>
      <c r="E9815" s="57">
        <v>-3.8E-3</v>
      </c>
      <c r="F9815" s="53">
        <v>1.5101</v>
      </c>
      <c r="G9815" s="53">
        <v>1.5101</v>
      </c>
    </row>
    <row r="9816" spans="1:7" ht="31" x14ac:dyDescent="0.15">
      <c r="A9816" s="52">
        <v>825</v>
      </c>
      <c r="B9816" s="11" t="s">
        <v>5410</v>
      </c>
      <c r="C9816" s="52">
        <v>1.296</v>
      </c>
      <c r="D9816" s="52">
        <v>2.1880000000000002</v>
      </c>
      <c r="E9816" s="56">
        <v>-3.8E-3</v>
      </c>
      <c r="F9816" s="52">
        <v>1.3009999999999999</v>
      </c>
      <c r="G9816" s="52">
        <v>2.1930000000000001</v>
      </c>
    </row>
    <row r="9817" spans="1:7" ht="30" x14ac:dyDescent="0.15">
      <c r="A9817" s="53">
        <v>2567</v>
      </c>
      <c r="B9817" s="10" t="s">
        <v>2145</v>
      </c>
      <c r="C9817" s="53">
        <v>1.034</v>
      </c>
      <c r="D9817" s="53">
        <v>1.034</v>
      </c>
      <c r="E9817" s="57">
        <v>-3.8999999999999998E-3</v>
      </c>
      <c r="F9817" s="53">
        <v>1.038</v>
      </c>
      <c r="G9817" s="53">
        <v>1.038</v>
      </c>
    </row>
    <row r="9818" spans="1:7" x14ac:dyDescent="0.15">
      <c r="A9818" s="52">
        <v>4222</v>
      </c>
      <c r="B9818" s="11" t="s">
        <v>5411</v>
      </c>
      <c r="C9818" s="52">
        <v>1.0065999999999999</v>
      </c>
      <c r="D9818" s="52">
        <v>1.0065999999999999</v>
      </c>
      <c r="E9818" s="56">
        <v>-3.8999999999999998E-3</v>
      </c>
      <c r="F9818" s="52">
        <v>1.0105</v>
      </c>
      <c r="G9818" s="52">
        <v>1.0105</v>
      </c>
    </row>
    <row r="9819" spans="1:7" x14ac:dyDescent="0.15">
      <c r="A9819" s="53">
        <v>150016</v>
      </c>
      <c r="B9819" s="10" t="s">
        <v>5412</v>
      </c>
      <c r="C9819" s="53">
        <v>1.1611</v>
      </c>
      <c r="D9819" s="53">
        <v>2.5064000000000002</v>
      </c>
      <c r="E9819" s="57">
        <v>-3.8999999999999998E-3</v>
      </c>
      <c r="F9819" s="53">
        <v>1.1656</v>
      </c>
      <c r="G9819" s="53">
        <v>2.5162</v>
      </c>
    </row>
    <row r="9820" spans="1:7" x14ac:dyDescent="0.15">
      <c r="A9820" s="52">
        <v>206010</v>
      </c>
      <c r="B9820" s="11" t="s">
        <v>5413</v>
      </c>
      <c r="C9820" s="52">
        <v>1.3385</v>
      </c>
      <c r="D9820" s="52">
        <v>1.3385</v>
      </c>
      <c r="E9820" s="56">
        <v>-3.8999999999999998E-3</v>
      </c>
      <c r="F9820" s="52">
        <v>1.3436999999999999</v>
      </c>
      <c r="G9820" s="52">
        <v>1.3436999999999999</v>
      </c>
    </row>
    <row r="9821" spans="1:7" x14ac:dyDescent="0.15">
      <c r="A9821" s="53">
        <v>1880</v>
      </c>
      <c r="B9821" s="10" t="s">
        <v>2146</v>
      </c>
      <c r="C9821" s="53">
        <v>1.0289999999999999</v>
      </c>
      <c r="D9821" s="53">
        <v>1.0289999999999999</v>
      </c>
      <c r="E9821" s="57">
        <v>-3.8999999999999998E-3</v>
      </c>
      <c r="F9821" s="53">
        <v>1.0329999999999999</v>
      </c>
      <c r="G9821" s="53">
        <v>1.0329999999999999</v>
      </c>
    </row>
    <row r="9822" spans="1:7" x14ac:dyDescent="0.15">
      <c r="A9822" s="52">
        <v>150017</v>
      </c>
      <c r="B9822" s="11" t="s">
        <v>5414</v>
      </c>
      <c r="C9822" s="52">
        <v>1.5674999999999999</v>
      </c>
      <c r="D9822" s="52">
        <v>4.5183</v>
      </c>
      <c r="E9822" s="56">
        <v>-3.8999999999999998E-3</v>
      </c>
      <c r="F9822" s="52">
        <v>1.5736000000000001</v>
      </c>
      <c r="G9822" s="52">
        <v>4.5358999999999998</v>
      </c>
    </row>
    <row r="9823" spans="1:7" x14ac:dyDescent="0.15">
      <c r="A9823" s="53">
        <v>4402</v>
      </c>
      <c r="B9823" s="10" t="s">
        <v>5415</v>
      </c>
      <c r="C9823" s="53">
        <v>1.0019</v>
      </c>
      <c r="D9823" s="53">
        <v>1.0019</v>
      </c>
      <c r="E9823" s="57">
        <v>-3.8999999999999998E-3</v>
      </c>
      <c r="F9823" s="53">
        <v>1.0058</v>
      </c>
      <c r="G9823" s="53">
        <v>1.0058</v>
      </c>
    </row>
    <row r="9824" spans="1:7" x14ac:dyDescent="0.15">
      <c r="A9824" s="52">
        <v>166</v>
      </c>
      <c r="B9824" s="11" t="s">
        <v>2147</v>
      </c>
      <c r="C9824" s="52">
        <v>1.0523</v>
      </c>
      <c r="D9824" s="52">
        <v>1.4605999999999999</v>
      </c>
      <c r="E9824" s="56">
        <v>-3.8999999999999998E-3</v>
      </c>
      <c r="F9824" s="52">
        <v>1.0564</v>
      </c>
      <c r="G9824" s="52">
        <v>1.4662999999999999</v>
      </c>
    </row>
    <row r="9825" spans="1:7" x14ac:dyDescent="0.15">
      <c r="A9825" s="53">
        <v>159913</v>
      </c>
      <c r="B9825" s="10" t="s">
        <v>5416</v>
      </c>
      <c r="C9825" s="53">
        <v>2.048</v>
      </c>
      <c r="D9825" s="53">
        <v>2.048</v>
      </c>
      <c r="E9825" s="57">
        <v>-3.8999999999999998E-3</v>
      </c>
      <c r="F9825" s="53">
        <v>2.056</v>
      </c>
      <c r="G9825" s="53">
        <v>2.056</v>
      </c>
    </row>
    <row r="9826" spans="1:7" x14ac:dyDescent="0.15">
      <c r="A9826" s="52">
        <v>501029</v>
      </c>
      <c r="B9826" s="11" t="s">
        <v>5417</v>
      </c>
      <c r="C9826" s="52">
        <v>1.1517999999999999</v>
      </c>
      <c r="D9826" s="52">
        <v>1.1517999999999999</v>
      </c>
      <c r="E9826" s="56">
        <v>-3.8999999999999998E-3</v>
      </c>
      <c r="F9826" s="52">
        <v>1.1563000000000001</v>
      </c>
      <c r="G9826" s="52">
        <v>1.1563000000000001</v>
      </c>
    </row>
    <row r="9827" spans="1:7" x14ac:dyDescent="0.15">
      <c r="A9827" s="53">
        <v>5125</v>
      </c>
      <c r="B9827" s="10" t="s">
        <v>5418</v>
      </c>
      <c r="C9827" s="53">
        <v>1.1497999999999999</v>
      </c>
      <c r="D9827" s="53">
        <v>1.1497999999999999</v>
      </c>
      <c r="E9827" s="57">
        <v>-3.8999999999999998E-3</v>
      </c>
      <c r="F9827" s="53">
        <v>1.1543000000000001</v>
      </c>
      <c r="G9827" s="53">
        <v>1.1543000000000001</v>
      </c>
    </row>
    <row r="9828" spans="1:7" x14ac:dyDescent="0.15">
      <c r="A9828" s="52">
        <v>163406</v>
      </c>
      <c r="B9828" s="11" t="s">
        <v>2148</v>
      </c>
      <c r="C9828" s="52">
        <v>1.4049</v>
      </c>
      <c r="D9828" s="52">
        <v>3.6457000000000002</v>
      </c>
      <c r="E9828" s="56">
        <v>-3.8999999999999998E-3</v>
      </c>
      <c r="F9828" s="52">
        <v>1.4104000000000001</v>
      </c>
      <c r="G9828" s="52">
        <v>3.6598999999999999</v>
      </c>
    </row>
    <row r="9829" spans="1:7" x14ac:dyDescent="0.15">
      <c r="A9829" s="53">
        <v>519951</v>
      </c>
      <c r="B9829" s="10" t="s">
        <v>2149</v>
      </c>
      <c r="C9829" s="53">
        <v>1.02</v>
      </c>
      <c r="D9829" s="53">
        <v>1.0389999999999999</v>
      </c>
      <c r="E9829" s="57">
        <v>-3.8999999999999998E-3</v>
      </c>
      <c r="F9829" s="53">
        <v>1.024</v>
      </c>
      <c r="G9829" s="53">
        <v>1.0429999999999999</v>
      </c>
    </row>
    <row r="9830" spans="1:7" x14ac:dyDescent="0.15">
      <c r="A9830" s="52">
        <v>2303</v>
      </c>
      <c r="B9830" s="11" t="s">
        <v>2150</v>
      </c>
      <c r="C9830" s="52">
        <v>1.0189999999999999</v>
      </c>
      <c r="D9830" s="52">
        <v>1.0189999999999999</v>
      </c>
      <c r="E9830" s="56">
        <v>-3.8999999999999998E-3</v>
      </c>
      <c r="F9830" s="52">
        <v>1.0229999999999999</v>
      </c>
      <c r="G9830" s="52">
        <v>1.0229999999999999</v>
      </c>
    </row>
    <row r="9831" spans="1:7" x14ac:dyDescent="0.15">
      <c r="A9831" s="53">
        <v>2003</v>
      </c>
      <c r="B9831" s="10" t="s">
        <v>5419</v>
      </c>
      <c r="C9831" s="53">
        <v>1.018</v>
      </c>
      <c r="D9831" s="53">
        <v>1.018</v>
      </c>
      <c r="E9831" s="57">
        <v>-3.8999999999999998E-3</v>
      </c>
      <c r="F9831" s="53">
        <v>1.022</v>
      </c>
      <c r="G9831" s="53">
        <v>1.022</v>
      </c>
    </row>
    <row r="9832" spans="1:7" x14ac:dyDescent="0.15">
      <c r="A9832" s="52">
        <v>550</v>
      </c>
      <c r="B9832" s="11" t="s">
        <v>2151</v>
      </c>
      <c r="C9832" s="52">
        <v>2.2879999999999998</v>
      </c>
      <c r="D9832" s="52">
        <v>2.2879999999999998</v>
      </c>
      <c r="E9832" s="56">
        <v>-3.8999999999999998E-3</v>
      </c>
      <c r="F9832" s="52">
        <v>2.2970000000000002</v>
      </c>
      <c r="G9832" s="52">
        <v>2.2970000000000002</v>
      </c>
    </row>
    <row r="9833" spans="1:7" x14ac:dyDescent="0.15">
      <c r="A9833" s="53">
        <v>1186</v>
      </c>
      <c r="B9833" s="10" t="s">
        <v>2152</v>
      </c>
      <c r="C9833" s="53">
        <v>1.0149999999999999</v>
      </c>
      <c r="D9833" s="53">
        <v>1.0149999999999999</v>
      </c>
      <c r="E9833" s="57">
        <v>-3.8999999999999998E-3</v>
      </c>
      <c r="F9833" s="53">
        <v>1.0189999999999999</v>
      </c>
      <c r="G9833" s="53">
        <v>1.0189999999999999</v>
      </c>
    </row>
    <row r="9834" spans="1:7" x14ac:dyDescent="0.15">
      <c r="A9834" s="52">
        <v>423</v>
      </c>
      <c r="B9834" s="11" t="s">
        <v>5420</v>
      </c>
      <c r="C9834" s="52">
        <v>1.52</v>
      </c>
      <c r="D9834" s="52">
        <v>1.52</v>
      </c>
      <c r="E9834" s="56">
        <v>-3.8999999999999998E-3</v>
      </c>
      <c r="F9834" s="52">
        <v>1.526</v>
      </c>
      <c r="G9834" s="52">
        <v>1.526</v>
      </c>
    </row>
    <row r="9835" spans="1:7" x14ac:dyDescent="0.15">
      <c r="A9835" s="53">
        <v>213001</v>
      </c>
      <c r="B9835" s="10" t="s">
        <v>2153</v>
      </c>
      <c r="C9835" s="53">
        <v>1.0109999999999999</v>
      </c>
      <c r="D9835" s="53">
        <v>3.02</v>
      </c>
      <c r="E9835" s="57">
        <v>-3.8999999999999998E-3</v>
      </c>
      <c r="F9835" s="53">
        <v>1.0149999999999999</v>
      </c>
      <c r="G9835" s="53">
        <v>3.0259999999999998</v>
      </c>
    </row>
    <row r="9836" spans="1:7" x14ac:dyDescent="0.15">
      <c r="A9836" s="52">
        <v>2436</v>
      </c>
      <c r="B9836" s="11" t="s">
        <v>5421</v>
      </c>
      <c r="C9836" s="52">
        <v>1.008</v>
      </c>
      <c r="D9836" s="52">
        <v>1.0760000000000001</v>
      </c>
      <c r="E9836" s="56">
        <v>-4.0000000000000001E-3</v>
      </c>
      <c r="F9836" s="52">
        <v>1.012</v>
      </c>
      <c r="G9836" s="52">
        <v>1.08</v>
      </c>
    </row>
    <row r="9837" spans="1:7" x14ac:dyDescent="0.15">
      <c r="A9837" s="53">
        <v>1986</v>
      </c>
      <c r="B9837" s="10" t="s">
        <v>2154</v>
      </c>
      <c r="C9837" s="53">
        <v>1.2490000000000001</v>
      </c>
      <c r="D9837" s="53">
        <v>1.2490000000000001</v>
      </c>
      <c r="E9837" s="57">
        <v>-4.0000000000000001E-3</v>
      </c>
      <c r="F9837" s="53">
        <v>1.254</v>
      </c>
      <c r="G9837" s="53">
        <v>1.254</v>
      </c>
    </row>
    <row r="9838" spans="1:7" x14ac:dyDescent="0.15">
      <c r="A9838" s="52">
        <v>827</v>
      </c>
      <c r="B9838" s="11" t="s">
        <v>5422</v>
      </c>
      <c r="C9838" s="52">
        <v>0.999</v>
      </c>
      <c r="D9838" s="52">
        <v>1.359</v>
      </c>
      <c r="E9838" s="56">
        <v>-4.0000000000000001E-3</v>
      </c>
      <c r="F9838" s="52">
        <v>1.0029999999999999</v>
      </c>
      <c r="G9838" s="52">
        <v>1.363</v>
      </c>
    </row>
    <row r="9839" spans="1:7" x14ac:dyDescent="0.15">
      <c r="A9839" s="53">
        <v>450004</v>
      </c>
      <c r="B9839" s="10" t="s">
        <v>2155</v>
      </c>
      <c r="C9839" s="53">
        <v>1.248</v>
      </c>
      <c r="D9839" s="53">
        <v>1.718</v>
      </c>
      <c r="E9839" s="57">
        <v>-4.0000000000000001E-3</v>
      </c>
      <c r="F9839" s="53">
        <v>1.2529999999999999</v>
      </c>
      <c r="G9839" s="53">
        <v>1.7230000000000001</v>
      </c>
    </row>
    <row r="9840" spans="1:7" x14ac:dyDescent="0.15">
      <c r="A9840" s="52">
        <v>350002</v>
      </c>
      <c r="B9840" s="11" t="s">
        <v>2156</v>
      </c>
      <c r="C9840" s="52">
        <v>0.89800000000000002</v>
      </c>
      <c r="D9840" s="52">
        <v>3.423</v>
      </c>
      <c r="E9840" s="56">
        <v>-4.0000000000000001E-3</v>
      </c>
      <c r="F9840" s="52">
        <v>0.90159999999999996</v>
      </c>
      <c r="G9840" s="52">
        <v>3.4266000000000001</v>
      </c>
    </row>
    <row r="9841" spans="1:7" x14ac:dyDescent="0.15">
      <c r="A9841" s="53">
        <v>519171</v>
      </c>
      <c r="B9841" s="10" t="s">
        <v>2157</v>
      </c>
      <c r="C9841" s="53">
        <v>0.748</v>
      </c>
      <c r="D9841" s="53">
        <v>0.748</v>
      </c>
      <c r="E9841" s="57">
        <v>-4.0000000000000001E-3</v>
      </c>
      <c r="F9841" s="53">
        <v>0.751</v>
      </c>
      <c r="G9841" s="53">
        <v>0.751</v>
      </c>
    </row>
    <row r="9842" spans="1:7" x14ac:dyDescent="0.15">
      <c r="A9842" s="52">
        <v>1179</v>
      </c>
      <c r="B9842" s="11" t="s">
        <v>2158</v>
      </c>
      <c r="C9842" s="52">
        <v>1.2184999999999999</v>
      </c>
      <c r="D9842" s="52">
        <v>1.2184999999999999</v>
      </c>
      <c r="E9842" s="56">
        <v>-4.0000000000000001E-3</v>
      </c>
      <c r="F9842" s="52">
        <v>1.2234</v>
      </c>
      <c r="G9842" s="52">
        <v>1.2234</v>
      </c>
    </row>
    <row r="9843" spans="1:7" x14ac:dyDescent="0.15">
      <c r="A9843" s="53">
        <v>161609</v>
      </c>
      <c r="B9843" s="10" t="s">
        <v>2159</v>
      </c>
      <c r="C9843" s="53">
        <v>1.74</v>
      </c>
      <c r="D9843" s="53">
        <v>2.2850000000000001</v>
      </c>
      <c r="E9843" s="57">
        <v>-4.0000000000000001E-3</v>
      </c>
      <c r="F9843" s="53">
        <v>1.7470000000000001</v>
      </c>
      <c r="G9843" s="53">
        <v>2.2919999999999998</v>
      </c>
    </row>
    <row r="9844" spans="1:7" x14ac:dyDescent="0.15">
      <c r="A9844" s="52">
        <v>1564</v>
      </c>
      <c r="B9844" s="11" t="s">
        <v>2160</v>
      </c>
      <c r="C9844" s="52">
        <v>1.4910000000000001</v>
      </c>
      <c r="D9844" s="52">
        <v>1.4910000000000001</v>
      </c>
      <c r="E9844" s="56">
        <v>-4.0000000000000001E-3</v>
      </c>
      <c r="F9844" s="52">
        <v>1.4970000000000001</v>
      </c>
      <c r="G9844" s="52">
        <v>1.4970000000000001</v>
      </c>
    </row>
    <row r="9845" spans="1:7" x14ac:dyDescent="0.15">
      <c r="A9845" s="53">
        <v>4394</v>
      </c>
      <c r="B9845" s="10" t="s">
        <v>2161</v>
      </c>
      <c r="C9845" s="53">
        <v>0.99160000000000004</v>
      </c>
      <c r="D9845" s="53">
        <v>0.99160000000000004</v>
      </c>
      <c r="E9845" s="57">
        <v>-4.0000000000000001E-3</v>
      </c>
      <c r="F9845" s="53">
        <v>0.99560000000000004</v>
      </c>
      <c r="G9845" s="53">
        <v>0.99560000000000004</v>
      </c>
    </row>
    <row r="9846" spans="1:7" ht="31" x14ac:dyDescent="0.15">
      <c r="A9846" s="52">
        <v>160518</v>
      </c>
      <c r="B9846" s="11" t="s">
        <v>5423</v>
      </c>
      <c r="C9846" s="52">
        <v>0.99099999999999999</v>
      </c>
      <c r="D9846" s="52">
        <v>0.99099999999999999</v>
      </c>
      <c r="E9846" s="56">
        <v>-4.0000000000000001E-3</v>
      </c>
      <c r="F9846" s="52">
        <v>0.995</v>
      </c>
      <c r="G9846" s="52">
        <v>0.995</v>
      </c>
    </row>
    <row r="9847" spans="1:7" x14ac:dyDescent="0.15">
      <c r="A9847" s="53">
        <v>780</v>
      </c>
      <c r="B9847" s="10" t="s">
        <v>2162</v>
      </c>
      <c r="C9847" s="53">
        <v>1.2370000000000001</v>
      </c>
      <c r="D9847" s="53">
        <v>1.2370000000000001</v>
      </c>
      <c r="E9847" s="57">
        <v>-4.0000000000000001E-3</v>
      </c>
      <c r="F9847" s="53">
        <v>1.242</v>
      </c>
      <c r="G9847" s="53">
        <v>1.242</v>
      </c>
    </row>
    <row r="9848" spans="1:7" x14ac:dyDescent="0.15">
      <c r="A9848" s="52">
        <v>1127</v>
      </c>
      <c r="B9848" s="11" t="s">
        <v>2163</v>
      </c>
      <c r="C9848" s="52">
        <v>0.74099999999999999</v>
      </c>
      <c r="D9848" s="52">
        <v>0.74099999999999999</v>
      </c>
      <c r="E9848" s="56">
        <v>-4.0000000000000001E-3</v>
      </c>
      <c r="F9848" s="52">
        <v>0.74399999999999999</v>
      </c>
      <c r="G9848" s="52">
        <v>0.74399999999999999</v>
      </c>
    </row>
    <row r="9849" spans="1:7" x14ac:dyDescent="0.15">
      <c r="A9849" s="53">
        <v>512230</v>
      </c>
      <c r="B9849" s="10" t="s">
        <v>5424</v>
      </c>
      <c r="C9849" s="53">
        <v>1.4540999999999999</v>
      </c>
      <c r="D9849" s="53">
        <v>1.4540999999999999</v>
      </c>
      <c r="E9849" s="57">
        <v>-4.0000000000000001E-3</v>
      </c>
      <c r="F9849" s="53">
        <v>1.46</v>
      </c>
      <c r="G9849" s="53">
        <v>1.46</v>
      </c>
    </row>
    <row r="9850" spans="1:7" x14ac:dyDescent="0.15">
      <c r="A9850" s="52">
        <v>1915</v>
      </c>
      <c r="B9850" s="11" t="s">
        <v>2164</v>
      </c>
      <c r="C9850" s="52">
        <v>0.98399999999999999</v>
      </c>
      <c r="D9850" s="52">
        <v>0.98399999999999999</v>
      </c>
      <c r="E9850" s="56">
        <v>-4.0000000000000001E-3</v>
      </c>
      <c r="F9850" s="52">
        <v>0.98799999999999999</v>
      </c>
      <c r="G9850" s="52">
        <v>0.98799999999999999</v>
      </c>
    </row>
    <row r="9851" spans="1:7" x14ac:dyDescent="0.15">
      <c r="A9851" s="53">
        <v>409</v>
      </c>
      <c r="B9851" s="10" t="s">
        <v>2165</v>
      </c>
      <c r="C9851" s="53">
        <v>1.7210000000000001</v>
      </c>
      <c r="D9851" s="53">
        <v>1.7210000000000001</v>
      </c>
      <c r="E9851" s="57">
        <v>-4.1000000000000003E-3</v>
      </c>
      <c r="F9851" s="53">
        <v>1.728</v>
      </c>
      <c r="G9851" s="53">
        <v>1.728</v>
      </c>
    </row>
    <row r="9852" spans="1:7" x14ac:dyDescent="0.15">
      <c r="A9852" s="52">
        <v>163803</v>
      </c>
      <c r="B9852" s="11" t="s">
        <v>5425</v>
      </c>
      <c r="C9852" s="52">
        <v>0.44190000000000002</v>
      </c>
      <c r="D9852" s="52">
        <v>3.6831999999999998</v>
      </c>
      <c r="E9852" s="56">
        <v>-4.1000000000000003E-3</v>
      </c>
      <c r="F9852" s="52">
        <v>0.44369999999999998</v>
      </c>
      <c r="G9852" s="52">
        <v>3.6878000000000002</v>
      </c>
    </row>
    <row r="9853" spans="1:7" x14ac:dyDescent="0.15">
      <c r="A9853" s="53">
        <v>960011</v>
      </c>
      <c r="B9853" s="10" t="s">
        <v>5426</v>
      </c>
      <c r="C9853" s="53">
        <v>0.44180000000000003</v>
      </c>
      <c r="D9853" s="53">
        <v>0.50380000000000003</v>
      </c>
      <c r="E9853" s="57">
        <v>-4.1000000000000003E-3</v>
      </c>
      <c r="F9853" s="53">
        <v>0.44359999999999999</v>
      </c>
      <c r="G9853" s="53">
        <v>0.50560000000000005</v>
      </c>
    </row>
    <row r="9854" spans="1:7" x14ac:dyDescent="0.15">
      <c r="A9854" s="52">
        <v>340007</v>
      </c>
      <c r="B9854" s="11" t="s">
        <v>2166</v>
      </c>
      <c r="C9854" s="52">
        <v>3.6739999999999999</v>
      </c>
      <c r="D9854" s="52">
        <v>3.8639999999999999</v>
      </c>
      <c r="E9854" s="56">
        <v>-4.1000000000000003E-3</v>
      </c>
      <c r="F9854" s="52">
        <v>3.6890000000000001</v>
      </c>
      <c r="G9854" s="52">
        <v>3.879</v>
      </c>
    </row>
    <row r="9855" spans="1:7" x14ac:dyDescent="0.15">
      <c r="A9855" s="53">
        <v>159911</v>
      </c>
      <c r="B9855" s="10" t="s">
        <v>5427</v>
      </c>
      <c r="C9855" s="53">
        <v>4.53</v>
      </c>
      <c r="D9855" s="53">
        <v>1.3726</v>
      </c>
      <c r="E9855" s="57">
        <v>-4.1000000000000003E-3</v>
      </c>
      <c r="F9855" s="53">
        <v>4.5484999999999998</v>
      </c>
      <c r="G9855" s="53">
        <v>1.3782000000000001</v>
      </c>
    </row>
    <row r="9856" spans="1:7" x14ac:dyDescent="0.15">
      <c r="A9856" s="52">
        <v>2093</v>
      </c>
      <c r="B9856" s="11" t="s">
        <v>5428</v>
      </c>
      <c r="C9856" s="52">
        <v>1.0967</v>
      </c>
      <c r="D9856" s="52">
        <v>1.1508</v>
      </c>
      <c r="E9856" s="56">
        <v>-4.1000000000000003E-3</v>
      </c>
      <c r="F9856" s="52">
        <v>1.1012</v>
      </c>
      <c r="G9856" s="52">
        <v>1.1553</v>
      </c>
    </row>
    <row r="9857" spans="1:7" x14ac:dyDescent="0.15">
      <c r="A9857" s="53">
        <v>290008</v>
      </c>
      <c r="B9857" s="10" t="s">
        <v>2167</v>
      </c>
      <c r="C9857" s="53">
        <v>1.2170000000000001</v>
      </c>
      <c r="D9857" s="53">
        <v>1.6559999999999999</v>
      </c>
      <c r="E9857" s="57">
        <v>-4.1000000000000003E-3</v>
      </c>
      <c r="F9857" s="53">
        <v>1.222</v>
      </c>
      <c r="G9857" s="53">
        <v>1.661</v>
      </c>
    </row>
    <row r="9858" spans="1:7" x14ac:dyDescent="0.15">
      <c r="A9858" s="52">
        <v>502002</v>
      </c>
      <c r="B9858" s="11" t="s">
        <v>5429</v>
      </c>
      <c r="C9858" s="52">
        <v>0.99680000000000002</v>
      </c>
      <c r="D9858" s="52">
        <v>0.1615</v>
      </c>
      <c r="E9858" s="56">
        <v>-4.1000000000000003E-3</v>
      </c>
      <c r="F9858" s="52">
        <v>1.0008999999999999</v>
      </c>
      <c r="G9858" s="52">
        <v>0.16209999999999999</v>
      </c>
    </row>
    <row r="9859" spans="1:7" ht="31" x14ac:dyDescent="0.15">
      <c r="A9859" s="53">
        <v>501031</v>
      </c>
      <c r="B9859" s="10" t="s">
        <v>5430</v>
      </c>
      <c r="C9859" s="53">
        <v>0.89849999999999997</v>
      </c>
      <c r="D9859" s="53">
        <v>0.89849999999999997</v>
      </c>
      <c r="E9859" s="57">
        <v>-4.1000000000000003E-3</v>
      </c>
      <c r="F9859" s="53">
        <v>0.9022</v>
      </c>
      <c r="G9859" s="53">
        <v>0.9022</v>
      </c>
    </row>
    <row r="9860" spans="1:7" ht="31" x14ac:dyDescent="0.15">
      <c r="A9860" s="52">
        <v>501030</v>
      </c>
      <c r="B9860" s="11" t="s">
        <v>5431</v>
      </c>
      <c r="C9860" s="52">
        <v>0.89629999999999999</v>
      </c>
      <c r="D9860" s="52">
        <v>0.89629999999999999</v>
      </c>
      <c r="E9860" s="56">
        <v>-4.1000000000000003E-3</v>
      </c>
      <c r="F9860" s="52">
        <v>0.9</v>
      </c>
      <c r="G9860" s="52">
        <v>0.9</v>
      </c>
    </row>
    <row r="9861" spans="1:7" x14ac:dyDescent="0.15">
      <c r="A9861" s="53">
        <v>3578</v>
      </c>
      <c r="B9861" s="10" t="s">
        <v>5432</v>
      </c>
      <c r="C9861" s="53">
        <v>1.1376999999999999</v>
      </c>
      <c r="D9861" s="53">
        <v>1.1376999999999999</v>
      </c>
      <c r="E9861" s="57">
        <v>-4.1000000000000003E-3</v>
      </c>
      <c r="F9861" s="53">
        <v>1.1424000000000001</v>
      </c>
      <c r="G9861" s="53">
        <v>1.1424000000000001</v>
      </c>
    </row>
    <row r="9862" spans="1:7" ht="31" x14ac:dyDescent="0.15">
      <c r="A9862" s="52">
        <v>1777</v>
      </c>
      <c r="B9862" s="11" t="s">
        <v>5433</v>
      </c>
      <c r="C9862" s="52">
        <v>1.1317999999999999</v>
      </c>
      <c r="D9862" s="52">
        <v>1.4017999999999999</v>
      </c>
      <c r="E9862" s="56">
        <v>-4.1000000000000003E-3</v>
      </c>
      <c r="F9862" s="52">
        <v>1.1365000000000001</v>
      </c>
      <c r="G9862" s="52">
        <v>1.4065000000000001</v>
      </c>
    </row>
    <row r="9863" spans="1:7" x14ac:dyDescent="0.15">
      <c r="A9863" s="53">
        <v>2092</v>
      </c>
      <c r="B9863" s="10" t="s">
        <v>5434</v>
      </c>
      <c r="C9863" s="53">
        <v>1.1066</v>
      </c>
      <c r="D9863" s="53">
        <v>1.1609</v>
      </c>
      <c r="E9863" s="57">
        <v>-4.1000000000000003E-3</v>
      </c>
      <c r="F9863" s="53">
        <v>1.1112</v>
      </c>
      <c r="G9863" s="53">
        <v>1.1655</v>
      </c>
    </row>
    <row r="9864" spans="1:7" x14ac:dyDescent="0.15">
      <c r="A9864" s="52">
        <v>3890</v>
      </c>
      <c r="B9864" s="11" t="s">
        <v>5435</v>
      </c>
      <c r="C9864" s="52">
        <v>1.5152000000000001</v>
      </c>
      <c r="D9864" s="52">
        <v>1.5152000000000001</v>
      </c>
      <c r="E9864" s="56">
        <v>-4.1000000000000003E-3</v>
      </c>
      <c r="F9864" s="52">
        <v>1.5215000000000001</v>
      </c>
      <c r="G9864" s="52">
        <v>1.5215000000000001</v>
      </c>
    </row>
    <row r="9865" spans="1:7" x14ac:dyDescent="0.15">
      <c r="A9865" s="53">
        <v>3016</v>
      </c>
      <c r="B9865" s="10" t="s">
        <v>5436</v>
      </c>
      <c r="C9865" s="53">
        <v>1.1287</v>
      </c>
      <c r="D9865" s="53">
        <v>1.1287</v>
      </c>
      <c r="E9865" s="57">
        <v>-4.1000000000000003E-3</v>
      </c>
      <c r="F9865" s="53">
        <v>1.1334</v>
      </c>
      <c r="G9865" s="53">
        <v>1.1334</v>
      </c>
    </row>
    <row r="9866" spans="1:7" x14ac:dyDescent="0.15">
      <c r="A9866" s="52">
        <v>1267</v>
      </c>
      <c r="B9866" s="11" t="s">
        <v>2168</v>
      </c>
      <c r="C9866" s="52">
        <v>0.72</v>
      </c>
      <c r="D9866" s="52">
        <v>0.72</v>
      </c>
      <c r="E9866" s="56">
        <v>-4.1000000000000003E-3</v>
      </c>
      <c r="F9866" s="52">
        <v>0.72299999999999998</v>
      </c>
      <c r="G9866" s="52">
        <v>0.72299999999999998</v>
      </c>
    </row>
    <row r="9867" spans="1:7" ht="31" x14ac:dyDescent="0.15">
      <c r="A9867" s="53">
        <v>1778</v>
      </c>
      <c r="B9867" s="10" t="s">
        <v>5437</v>
      </c>
      <c r="C9867" s="53">
        <v>1.0535000000000001</v>
      </c>
      <c r="D9867" s="53">
        <v>1.1535</v>
      </c>
      <c r="E9867" s="57">
        <v>-4.1999999999999997E-3</v>
      </c>
      <c r="F9867" s="53">
        <v>1.0579000000000001</v>
      </c>
      <c r="G9867" s="53">
        <v>1.1578999999999999</v>
      </c>
    </row>
    <row r="9868" spans="1:7" x14ac:dyDescent="0.15">
      <c r="A9868" s="52">
        <v>501001</v>
      </c>
      <c r="B9868" s="11" t="s">
        <v>5438</v>
      </c>
      <c r="C9868" s="52">
        <v>1.196</v>
      </c>
      <c r="D9868" s="52">
        <v>1.196</v>
      </c>
      <c r="E9868" s="56">
        <v>-4.1999999999999997E-3</v>
      </c>
      <c r="F9868" s="52">
        <v>1.2010000000000001</v>
      </c>
      <c r="G9868" s="52">
        <v>1.2010000000000001</v>
      </c>
    </row>
    <row r="9869" spans="1:7" x14ac:dyDescent="0.15">
      <c r="A9869" s="53">
        <v>40004</v>
      </c>
      <c r="B9869" s="10" t="s">
        <v>2169</v>
      </c>
      <c r="C9869" s="53">
        <v>1.1930000000000001</v>
      </c>
      <c r="D9869" s="53">
        <v>4.1820000000000004</v>
      </c>
      <c r="E9869" s="57">
        <v>-4.1999999999999997E-3</v>
      </c>
      <c r="F9869" s="53">
        <v>1.198</v>
      </c>
      <c r="G9869" s="53">
        <v>4.1870000000000003</v>
      </c>
    </row>
    <row r="9870" spans="1:7" ht="31" x14ac:dyDescent="0.15">
      <c r="A9870" s="52">
        <v>161213</v>
      </c>
      <c r="B9870" s="11" t="s">
        <v>5439</v>
      </c>
      <c r="C9870" s="52">
        <v>1.6659999999999999</v>
      </c>
      <c r="D9870" s="52">
        <v>1.6659999999999999</v>
      </c>
      <c r="E9870" s="56">
        <v>-4.1999999999999997E-3</v>
      </c>
      <c r="F9870" s="52">
        <v>1.673</v>
      </c>
      <c r="G9870" s="52">
        <v>1.673</v>
      </c>
    </row>
    <row r="9871" spans="1:7" ht="30" x14ac:dyDescent="0.15">
      <c r="A9871" s="53">
        <v>966</v>
      </c>
      <c r="B9871" s="10" t="s">
        <v>2170</v>
      </c>
      <c r="C9871" s="53">
        <v>0.95199999999999996</v>
      </c>
      <c r="D9871" s="53">
        <v>0.95199999999999996</v>
      </c>
      <c r="E9871" s="57">
        <v>-4.1999999999999997E-3</v>
      </c>
      <c r="F9871" s="53">
        <v>0.95599999999999996</v>
      </c>
      <c r="G9871" s="53">
        <v>0.95599999999999996</v>
      </c>
    </row>
    <row r="9872" spans="1:7" x14ac:dyDescent="0.15">
      <c r="A9872" s="52">
        <v>487021</v>
      </c>
      <c r="B9872" s="11" t="s">
        <v>2171</v>
      </c>
      <c r="C9872" s="52">
        <v>1.665</v>
      </c>
      <c r="D9872" s="52">
        <v>1.665</v>
      </c>
      <c r="E9872" s="56">
        <v>-4.1999999999999997E-3</v>
      </c>
      <c r="F9872" s="52">
        <v>1.6719999999999999</v>
      </c>
      <c r="G9872" s="52">
        <v>1.6719999999999999</v>
      </c>
    </row>
    <row r="9873" spans="1:7" x14ac:dyDescent="0.15">
      <c r="A9873" s="53">
        <v>3889</v>
      </c>
      <c r="B9873" s="10" t="s">
        <v>5440</v>
      </c>
      <c r="C9873" s="53">
        <v>1.5170999999999999</v>
      </c>
      <c r="D9873" s="53">
        <v>1.5170999999999999</v>
      </c>
      <c r="E9873" s="57">
        <v>-4.1999999999999997E-3</v>
      </c>
      <c r="F9873" s="53">
        <v>1.5235000000000001</v>
      </c>
      <c r="G9873" s="53">
        <v>1.5235000000000001</v>
      </c>
    </row>
    <row r="9874" spans="1:7" x14ac:dyDescent="0.15">
      <c r="A9874" s="52">
        <v>510150</v>
      </c>
      <c r="B9874" s="11" t="s">
        <v>5441</v>
      </c>
      <c r="C9874" s="52">
        <v>5.21</v>
      </c>
      <c r="D9874" s="52">
        <v>1.7170000000000001</v>
      </c>
      <c r="E9874" s="56">
        <v>-4.1999999999999997E-3</v>
      </c>
      <c r="F9874" s="52">
        <v>5.2320000000000002</v>
      </c>
      <c r="G9874" s="52">
        <v>1.724</v>
      </c>
    </row>
    <row r="9875" spans="1:7" x14ac:dyDescent="0.15">
      <c r="A9875" s="53">
        <v>202023</v>
      </c>
      <c r="B9875" s="10" t="s">
        <v>5442</v>
      </c>
      <c r="C9875" s="53">
        <v>2.605</v>
      </c>
      <c r="D9875" s="53">
        <v>2.605</v>
      </c>
      <c r="E9875" s="57">
        <v>-4.1999999999999997E-3</v>
      </c>
      <c r="F9875" s="53">
        <v>2.6160000000000001</v>
      </c>
      <c r="G9875" s="53">
        <v>2.6160000000000001</v>
      </c>
    </row>
    <row r="9876" spans="1:7" x14ac:dyDescent="0.15">
      <c r="A9876" s="52">
        <v>165519</v>
      </c>
      <c r="B9876" s="11" t="s">
        <v>5443</v>
      </c>
      <c r="C9876" s="52">
        <v>0.94299999999999995</v>
      </c>
      <c r="D9876" s="52">
        <v>1.577</v>
      </c>
      <c r="E9876" s="56">
        <v>-4.1999999999999997E-3</v>
      </c>
      <c r="F9876" s="52">
        <v>0.94699999999999995</v>
      </c>
      <c r="G9876" s="52">
        <v>1.581</v>
      </c>
    </row>
    <row r="9877" spans="1:7" x14ac:dyDescent="0.15">
      <c r="A9877" s="53">
        <v>163801</v>
      </c>
      <c r="B9877" s="10" t="s">
        <v>5444</v>
      </c>
      <c r="C9877" s="53">
        <v>1.3434999999999999</v>
      </c>
      <c r="D9877" s="53">
        <v>4.1635</v>
      </c>
      <c r="E9877" s="57">
        <v>-4.1999999999999997E-3</v>
      </c>
      <c r="F9877" s="53">
        <v>1.3492</v>
      </c>
      <c r="G9877" s="53">
        <v>4.1692</v>
      </c>
    </row>
    <row r="9878" spans="1:7" x14ac:dyDescent="0.15">
      <c r="A9878" s="52">
        <v>217005</v>
      </c>
      <c r="B9878" s="11" t="s">
        <v>2172</v>
      </c>
      <c r="C9878" s="52">
        <v>1.0595000000000001</v>
      </c>
      <c r="D9878" s="52">
        <v>3.0150000000000001</v>
      </c>
      <c r="E9878" s="56">
        <v>-4.1999999999999997E-3</v>
      </c>
      <c r="F9878" s="52">
        <v>1.0640000000000001</v>
      </c>
      <c r="G9878" s="52">
        <v>3.0194999999999999</v>
      </c>
    </row>
    <row r="9879" spans="1:7" x14ac:dyDescent="0.15">
      <c r="A9879" s="53">
        <v>1000</v>
      </c>
      <c r="B9879" s="10" t="s">
        <v>2173</v>
      </c>
      <c r="C9879" s="53">
        <v>1.173</v>
      </c>
      <c r="D9879" s="53">
        <v>1.173</v>
      </c>
      <c r="E9879" s="57">
        <v>-4.1999999999999997E-3</v>
      </c>
      <c r="F9879" s="53">
        <v>1.1779999999999999</v>
      </c>
      <c r="G9879" s="53">
        <v>1.1779999999999999</v>
      </c>
    </row>
    <row r="9880" spans="1:7" x14ac:dyDescent="0.15">
      <c r="A9880" s="52">
        <v>150103</v>
      </c>
      <c r="B9880" s="11" t="s">
        <v>2174</v>
      </c>
      <c r="C9880" s="52">
        <v>1.214</v>
      </c>
      <c r="D9880" s="52">
        <v>4.3440000000000003</v>
      </c>
      <c r="E9880" s="56">
        <v>-4.3E-3</v>
      </c>
      <c r="F9880" s="52">
        <v>1.2192000000000001</v>
      </c>
      <c r="G9880" s="52">
        <v>4.3491999999999997</v>
      </c>
    </row>
    <row r="9881" spans="1:7" x14ac:dyDescent="0.15">
      <c r="A9881" s="53">
        <v>159957</v>
      </c>
      <c r="B9881" s="10" t="s">
        <v>5445</v>
      </c>
      <c r="C9881" s="53">
        <v>0.98050000000000004</v>
      </c>
      <c r="D9881" s="53">
        <v>0.98050000000000004</v>
      </c>
      <c r="E9881" s="57">
        <v>-4.3E-3</v>
      </c>
      <c r="F9881" s="53">
        <v>0.98470000000000002</v>
      </c>
      <c r="G9881" s="53">
        <v>0.98470000000000002</v>
      </c>
    </row>
    <row r="9882" spans="1:7" ht="31" x14ac:dyDescent="0.15">
      <c r="A9882" s="52">
        <v>363</v>
      </c>
      <c r="B9882" s="11" t="s">
        <v>5446</v>
      </c>
      <c r="C9882" s="52">
        <v>1.399</v>
      </c>
      <c r="D9882" s="52">
        <v>2.3929999999999998</v>
      </c>
      <c r="E9882" s="56">
        <v>-4.3E-3</v>
      </c>
      <c r="F9882" s="52">
        <v>1.405</v>
      </c>
      <c r="G9882" s="52">
        <v>2.399</v>
      </c>
    </row>
    <row r="9883" spans="1:7" x14ac:dyDescent="0.15">
      <c r="A9883" s="53">
        <v>592</v>
      </c>
      <c r="B9883" s="10" t="s">
        <v>2175</v>
      </c>
      <c r="C9883" s="53">
        <v>2.327</v>
      </c>
      <c r="D9883" s="53">
        <v>2.327</v>
      </c>
      <c r="E9883" s="57">
        <v>-4.3E-3</v>
      </c>
      <c r="F9883" s="53">
        <v>2.3370000000000002</v>
      </c>
      <c r="G9883" s="53">
        <v>2.3370000000000002</v>
      </c>
    </row>
    <row r="9884" spans="1:7" x14ac:dyDescent="0.15">
      <c r="A9884" s="52">
        <v>960020</v>
      </c>
      <c r="B9884" s="11" t="s">
        <v>5447</v>
      </c>
      <c r="C9884" s="52">
        <v>1.1619999999999999</v>
      </c>
      <c r="D9884" s="52">
        <v>1.617</v>
      </c>
      <c r="E9884" s="56">
        <v>-4.3E-3</v>
      </c>
      <c r="F9884" s="52">
        <v>1.167</v>
      </c>
      <c r="G9884" s="52">
        <v>1.6220000000000001</v>
      </c>
    </row>
    <row r="9885" spans="1:7" x14ac:dyDescent="0.15">
      <c r="A9885" s="53">
        <v>202011</v>
      </c>
      <c r="B9885" s="10" t="s">
        <v>5448</v>
      </c>
      <c r="C9885" s="53">
        <v>1.161</v>
      </c>
      <c r="D9885" s="53">
        <v>2.9420000000000002</v>
      </c>
      <c r="E9885" s="57">
        <v>-4.3E-3</v>
      </c>
      <c r="F9885" s="53">
        <v>1.1659999999999999</v>
      </c>
      <c r="G9885" s="53">
        <v>2.9470000000000001</v>
      </c>
    </row>
    <row r="9886" spans="1:7" x14ac:dyDescent="0.15">
      <c r="A9886" s="52">
        <v>805</v>
      </c>
      <c r="B9886" s="11" t="s">
        <v>2176</v>
      </c>
      <c r="C9886" s="52">
        <v>1.3919999999999999</v>
      </c>
      <c r="D9886" s="52">
        <v>1.3919999999999999</v>
      </c>
      <c r="E9886" s="56">
        <v>-4.3E-3</v>
      </c>
      <c r="F9886" s="52">
        <v>1.3979999999999999</v>
      </c>
      <c r="G9886" s="52">
        <v>1.3979999999999999</v>
      </c>
    </row>
    <row r="9887" spans="1:7" x14ac:dyDescent="0.15">
      <c r="A9887" s="53">
        <v>1579</v>
      </c>
      <c r="B9887" s="10" t="s">
        <v>2177</v>
      </c>
      <c r="C9887" s="53">
        <v>1.1599999999999999</v>
      </c>
      <c r="D9887" s="53">
        <v>1.1599999999999999</v>
      </c>
      <c r="E9887" s="57">
        <v>-4.3E-3</v>
      </c>
      <c r="F9887" s="53">
        <v>1.165</v>
      </c>
      <c r="G9887" s="53">
        <v>1.165</v>
      </c>
    </row>
    <row r="9888" spans="1:7" x14ac:dyDescent="0.15">
      <c r="A9888" s="52">
        <v>213008</v>
      </c>
      <c r="B9888" s="11" t="s">
        <v>2178</v>
      </c>
      <c r="C9888" s="52">
        <v>1.4601</v>
      </c>
      <c r="D9888" s="52">
        <v>2.3843999999999999</v>
      </c>
      <c r="E9888" s="56">
        <v>-4.3E-3</v>
      </c>
      <c r="F9888" s="52">
        <v>1.4663999999999999</v>
      </c>
      <c r="G9888" s="52">
        <v>2.3913000000000002</v>
      </c>
    </row>
    <row r="9889" spans="1:7" x14ac:dyDescent="0.15">
      <c r="A9889" s="53">
        <v>169104</v>
      </c>
      <c r="B9889" s="10" t="s">
        <v>2179</v>
      </c>
      <c r="C9889" s="53">
        <v>1.3879999999999999</v>
      </c>
      <c r="D9889" s="53">
        <v>1.6679999999999999</v>
      </c>
      <c r="E9889" s="57">
        <v>-4.3E-3</v>
      </c>
      <c r="F9889" s="53">
        <v>1.3939999999999999</v>
      </c>
      <c r="G9889" s="53">
        <v>1.6739999999999999</v>
      </c>
    </row>
    <row r="9890" spans="1:7" x14ac:dyDescent="0.15">
      <c r="A9890" s="52">
        <v>519642</v>
      </c>
      <c r="B9890" s="11" t="s">
        <v>2180</v>
      </c>
      <c r="C9890" s="52">
        <v>1.381</v>
      </c>
      <c r="D9890" s="52">
        <v>1.381</v>
      </c>
      <c r="E9890" s="56">
        <v>-4.3E-3</v>
      </c>
      <c r="F9890" s="52">
        <v>1.387</v>
      </c>
      <c r="G9890" s="52">
        <v>1.387</v>
      </c>
    </row>
    <row r="9891" spans="1:7" x14ac:dyDescent="0.15">
      <c r="A9891" s="53">
        <v>159929</v>
      </c>
      <c r="B9891" s="10" t="s">
        <v>5449</v>
      </c>
      <c r="C9891" s="53">
        <v>1.6104000000000001</v>
      </c>
      <c r="D9891" s="53">
        <v>1.6104000000000001</v>
      </c>
      <c r="E9891" s="57">
        <v>-4.3E-3</v>
      </c>
      <c r="F9891" s="53">
        <v>1.6173999999999999</v>
      </c>
      <c r="G9891" s="53">
        <v>1.6173999999999999</v>
      </c>
    </row>
    <row r="9892" spans="1:7" ht="32" x14ac:dyDescent="0.15">
      <c r="A9892" s="52">
        <v>165806</v>
      </c>
      <c r="B9892" s="11" t="s">
        <v>5450</v>
      </c>
      <c r="C9892" s="52">
        <v>1.379</v>
      </c>
      <c r="D9892" s="52">
        <v>1.379</v>
      </c>
      <c r="E9892" s="56">
        <v>-4.3E-3</v>
      </c>
      <c r="F9892" s="52">
        <v>1.385</v>
      </c>
      <c r="G9892" s="52">
        <v>1.385</v>
      </c>
    </row>
    <row r="9893" spans="1:7" x14ac:dyDescent="0.15">
      <c r="A9893" s="53">
        <v>700001</v>
      </c>
      <c r="B9893" s="10" t="s">
        <v>2181</v>
      </c>
      <c r="C9893" s="53">
        <v>1.149</v>
      </c>
      <c r="D9893" s="53">
        <v>1.429</v>
      </c>
      <c r="E9893" s="57">
        <v>-4.3E-3</v>
      </c>
      <c r="F9893" s="53">
        <v>1.1539999999999999</v>
      </c>
      <c r="G9893" s="53">
        <v>1.4339999999999999</v>
      </c>
    </row>
    <row r="9894" spans="1:7" ht="30" x14ac:dyDescent="0.15">
      <c r="A9894" s="52">
        <v>519767</v>
      </c>
      <c r="B9894" s="11" t="s">
        <v>2182</v>
      </c>
      <c r="C9894" s="52">
        <v>0.91900000000000004</v>
      </c>
      <c r="D9894" s="52">
        <v>0.92900000000000005</v>
      </c>
      <c r="E9894" s="56">
        <v>-4.3E-3</v>
      </c>
      <c r="F9894" s="52">
        <v>0.92300000000000004</v>
      </c>
      <c r="G9894" s="52">
        <v>0.93300000000000005</v>
      </c>
    </row>
    <row r="9895" spans="1:7" x14ac:dyDescent="0.15">
      <c r="A9895" s="53">
        <v>270001</v>
      </c>
      <c r="B9895" s="10" t="s">
        <v>2183</v>
      </c>
      <c r="C9895" s="53">
        <v>1.0998000000000001</v>
      </c>
      <c r="D9895" s="53">
        <v>3.9157999999999999</v>
      </c>
      <c r="E9895" s="57">
        <v>-4.3E-3</v>
      </c>
      <c r="F9895" s="53">
        <v>1.1046</v>
      </c>
      <c r="G9895" s="53">
        <v>3.9205999999999999</v>
      </c>
    </row>
    <row r="9896" spans="1:7" ht="31" x14ac:dyDescent="0.15">
      <c r="A9896" s="52">
        <v>362</v>
      </c>
      <c r="B9896" s="11" t="s">
        <v>5451</v>
      </c>
      <c r="C9896" s="52">
        <v>1.373</v>
      </c>
      <c r="D9896" s="52">
        <v>2.371</v>
      </c>
      <c r="E9896" s="56">
        <v>-4.4000000000000003E-3</v>
      </c>
      <c r="F9896" s="52">
        <v>1.379</v>
      </c>
      <c r="G9896" s="52">
        <v>2.3769999999999998</v>
      </c>
    </row>
    <row r="9897" spans="1:7" x14ac:dyDescent="0.15">
      <c r="A9897" s="53">
        <v>512610</v>
      </c>
      <c r="B9897" s="10" t="s">
        <v>5452</v>
      </c>
      <c r="C9897" s="53">
        <v>1.6012999999999999</v>
      </c>
      <c r="D9897" s="53">
        <v>1.6012999999999999</v>
      </c>
      <c r="E9897" s="57">
        <v>-4.4000000000000003E-3</v>
      </c>
      <c r="F9897" s="53">
        <v>1.6083000000000001</v>
      </c>
      <c r="G9897" s="53">
        <v>1.6083000000000001</v>
      </c>
    </row>
    <row r="9898" spans="1:7" x14ac:dyDescent="0.15">
      <c r="A9898" s="52">
        <v>1097</v>
      </c>
      <c r="B9898" s="11" t="s">
        <v>2184</v>
      </c>
      <c r="C9898" s="52">
        <v>0.68600000000000005</v>
      </c>
      <c r="D9898" s="52">
        <v>0.68600000000000005</v>
      </c>
      <c r="E9898" s="56">
        <v>-4.4000000000000003E-3</v>
      </c>
      <c r="F9898" s="52">
        <v>0.68899999999999995</v>
      </c>
      <c r="G9898" s="52">
        <v>0.68899999999999995</v>
      </c>
    </row>
    <row r="9899" spans="1:7" x14ac:dyDescent="0.15">
      <c r="A9899" s="53">
        <v>90007</v>
      </c>
      <c r="B9899" s="10" t="s">
        <v>2185</v>
      </c>
      <c r="C9899" s="53">
        <v>1.137</v>
      </c>
      <c r="D9899" s="53">
        <v>2.847</v>
      </c>
      <c r="E9899" s="57">
        <v>-4.4000000000000003E-3</v>
      </c>
      <c r="F9899" s="53">
        <v>1.1419999999999999</v>
      </c>
      <c r="G9899" s="53">
        <v>2.8519999999999999</v>
      </c>
    </row>
    <row r="9900" spans="1:7" x14ac:dyDescent="0.15">
      <c r="A9900" s="52">
        <v>257010</v>
      </c>
      <c r="B9900" s="11" t="s">
        <v>2186</v>
      </c>
      <c r="C9900" s="52">
        <v>1.1359999999999999</v>
      </c>
      <c r="D9900" s="52">
        <v>3.8370000000000002</v>
      </c>
      <c r="E9900" s="56">
        <v>-4.4000000000000003E-3</v>
      </c>
      <c r="F9900" s="52">
        <v>1.141</v>
      </c>
      <c r="G9900" s="52">
        <v>3.8420000000000001</v>
      </c>
    </row>
    <row r="9901" spans="1:7" x14ac:dyDescent="0.15">
      <c r="A9901" s="53">
        <v>2020</v>
      </c>
      <c r="B9901" s="10" t="s">
        <v>2187</v>
      </c>
      <c r="C9901" s="53">
        <v>1.133</v>
      </c>
      <c r="D9901" s="53">
        <v>1.173</v>
      </c>
      <c r="E9901" s="57">
        <v>-4.4000000000000003E-3</v>
      </c>
      <c r="F9901" s="53">
        <v>1.1379999999999999</v>
      </c>
      <c r="G9901" s="53">
        <v>1.1779999999999999</v>
      </c>
    </row>
    <row r="9902" spans="1:7" x14ac:dyDescent="0.15">
      <c r="A9902" s="52">
        <v>481013</v>
      </c>
      <c r="B9902" s="11" t="s">
        <v>2188</v>
      </c>
      <c r="C9902" s="52">
        <v>1.585</v>
      </c>
      <c r="D9902" s="52">
        <v>1.9339999999999999</v>
      </c>
      <c r="E9902" s="56">
        <v>-4.4000000000000003E-3</v>
      </c>
      <c r="F9902" s="52">
        <v>1.5920000000000001</v>
      </c>
      <c r="G9902" s="52">
        <v>1.9410000000000001</v>
      </c>
    </row>
    <row r="9903" spans="1:7" x14ac:dyDescent="0.15">
      <c r="A9903" s="53">
        <v>4393</v>
      </c>
      <c r="B9903" s="10" t="s">
        <v>2189</v>
      </c>
      <c r="C9903" s="53">
        <v>1.2676000000000001</v>
      </c>
      <c r="D9903" s="53">
        <v>1.2676000000000001</v>
      </c>
      <c r="E9903" s="57">
        <v>-4.4000000000000003E-3</v>
      </c>
      <c r="F9903" s="53">
        <v>1.2732000000000001</v>
      </c>
      <c r="G9903" s="53">
        <v>1.2732000000000001</v>
      </c>
    </row>
    <row r="9904" spans="1:7" x14ac:dyDescent="0.15">
      <c r="A9904" s="52">
        <v>310368</v>
      </c>
      <c r="B9904" s="11" t="s">
        <v>2190</v>
      </c>
      <c r="C9904" s="52">
        <v>1.3128</v>
      </c>
      <c r="D9904" s="52">
        <v>2.3288000000000002</v>
      </c>
      <c r="E9904" s="56">
        <v>-4.4000000000000003E-3</v>
      </c>
      <c r="F9904" s="52">
        <v>1.3186</v>
      </c>
      <c r="G9904" s="52">
        <v>2.3346</v>
      </c>
    </row>
    <row r="9905" spans="1:7" x14ac:dyDescent="0.15">
      <c r="A9905" s="53">
        <v>350001</v>
      </c>
      <c r="B9905" s="10" t="s">
        <v>2191</v>
      </c>
      <c r="C9905" s="53">
        <v>1.2649999999999999</v>
      </c>
      <c r="D9905" s="53">
        <v>3.1103000000000001</v>
      </c>
      <c r="E9905" s="57">
        <v>-4.4000000000000003E-3</v>
      </c>
      <c r="F9905" s="53">
        <v>1.2706</v>
      </c>
      <c r="G9905" s="53">
        <v>3.1158999999999999</v>
      </c>
    </row>
    <row r="9906" spans="1:7" ht="31" x14ac:dyDescent="0.15">
      <c r="A9906" s="52">
        <v>161721</v>
      </c>
      <c r="B9906" s="11" t="s">
        <v>5453</v>
      </c>
      <c r="C9906" s="52">
        <v>0.90300000000000002</v>
      </c>
      <c r="D9906" s="52">
        <v>1.4890000000000001</v>
      </c>
      <c r="E9906" s="56">
        <v>-4.4000000000000003E-3</v>
      </c>
      <c r="F9906" s="52">
        <v>0.90700000000000003</v>
      </c>
      <c r="G9906" s="52">
        <v>1.4930000000000001</v>
      </c>
    </row>
    <row r="9907" spans="1:7" x14ac:dyDescent="0.15">
      <c r="A9907" s="53">
        <v>163302</v>
      </c>
      <c r="B9907" s="10" t="s">
        <v>5454</v>
      </c>
      <c r="C9907" s="53">
        <v>1.3935</v>
      </c>
      <c r="D9907" s="53">
        <v>4.2201000000000004</v>
      </c>
      <c r="E9907" s="57">
        <v>-4.4000000000000003E-3</v>
      </c>
      <c r="F9907" s="53">
        <v>1.3996999999999999</v>
      </c>
      <c r="G9907" s="53">
        <v>4.2263000000000002</v>
      </c>
    </row>
    <row r="9908" spans="1:7" x14ac:dyDescent="0.15">
      <c r="A9908" s="52">
        <v>124</v>
      </c>
      <c r="B9908" s="11" t="s">
        <v>2192</v>
      </c>
      <c r="C9908" s="52">
        <v>1.7929999999999999</v>
      </c>
      <c r="D9908" s="52">
        <v>2.093</v>
      </c>
      <c r="E9908" s="56">
        <v>-4.4000000000000003E-3</v>
      </c>
      <c r="F9908" s="52">
        <v>1.8009999999999999</v>
      </c>
      <c r="G9908" s="52">
        <v>2.101</v>
      </c>
    </row>
    <row r="9909" spans="1:7" ht="30" x14ac:dyDescent="0.15">
      <c r="A9909" s="53">
        <v>2810</v>
      </c>
      <c r="B9909" s="10" t="s">
        <v>2193</v>
      </c>
      <c r="C9909" s="53">
        <v>1.1160000000000001</v>
      </c>
      <c r="D9909" s="53">
        <v>1.1160000000000001</v>
      </c>
      <c r="E9909" s="57">
        <v>-4.4999999999999997E-3</v>
      </c>
      <c r="F9909" s="53">
        <v>1.121</v>
      </c>
      <c r="G9909" s="53">
        <v>1.121</v>
      </c>
    </row>
    <row r="9910" spans="1:7" x14ac:dyDescent="0.15">
      <c r="A9910" s="52">
        <v>1550</v>
      </c>
      <c r="B9910" s="11" t="s">
        <v>5455</v>
      </c>
      <c r="C9910" s="52">
        <v>0.78029999999999999</v>
      </c>
      <c r="D9910" s="52">
        <v>0.78029999999999999</v>
      </c>
      <c r="E9910" s="56">
        <v>-4.4999999999999997E-3</v>
      </c>
      <c r="F9910" s="52">
        <v>0.78380000000000005</v>
      </c>
      <c r="G9910" s="52">
        <v>0.78380000000000005</v>
      </c>
    </row>
    <row r="9911" spans="1:7" x14ac:dyDescent="0.15">
      <c r="A9911" s="53">
        <v>519062</v>
      </c>
      <c r="B9911" s="10" t="s">
        <v>2194</v>
      </c>
      <c r="C9911" s="53">
        <v>1.3360000000000001</v>
      </c>
      <c r="D9911" s="53">
        <v>1.3360000000000001</v>
      </c>
      <c r="E9911" s="57">
        <v>-4.4999999999999997E-3</v>
      </c>
      <c r="F9911" s="53">
        <v>1.3420000000000001</v>
      </c>
      <c r="G9911" s="53">
        <v>1.3420000000000001</v>
      </c>
    </row>
    <row r="9912" spans="1:7" x14ac:dyDescent="0.15">
      <c r="A9912" s="52">
        <v>519997</v>
      </c>
      <c r="B9912" s="11" t="s">
        <v>2195</v>
      </c>
      <c r="C9912" s="52">
        <v>1.0241</v>
      </c>
      <c r="D9912" s="52">
        <v>3.0640999999999998</v>
      </c>
      <c r="E9912" s="56">
        <v>-4.4999999999999997E-3</v>
      </c>
      <c r="F9912" s="52">
        <v>1.0286999999999999</v>
      </c>
      <c r="G9912" s="52">
        <v>3.0687000000000002</v>
      </c>
    </row>
    <row r="9913" spans="1:7" x14ac:dyDescent="0.15">
      <c r="A9913" s="53">
        <v>1708</v>
      </c>
      <c r="B9913" s="10" t="s">
        <v>2196</v>
      </c>
      <c r="C9913" s="53">
        <v>1.1100000000000001</v>
      </c>
      <c r="D9913" s="53">
        <v>1.1100000000000001</v>
      </c>
      <c r="E9913" s="57">
        <v>-4.4999999999999997E-3</v>
      </c>
      <c r="F9913" s="53">
        <v>1.115</v>
      </c>
      <c r="G9913" s="53">
        <v>1.115</v>
      </c>
    </row>
    <row r="9914" spans="1:7" x14ac:dyDescent="0.15">
      <c r="A9914" s="52">
        <v>1551</v>
      </c>
      <c r="B9914" s="11" t="s">
        <v>5456</v>
      </c>
      <c r="C9914" s="52">
        <v>0.77549999999999997</v>
      </c>
      <c r="D9914" s="52">
        <v>0.77549999999999997</v>
      </c>
      <c r="E9914" s="56">
        <v>-4.4999999999999997E-3</v>
      </c>
      <c r="F9914" s="52">
        <v>0.77900000000000003</v>
      </c>
      <c r="G9914" s="52">
        <v>0.77900000000000003</v>
      </c>
    </row>
    <row r="9915" spans="1:7" x14ac:dyDescent="0.15">
      <c r="A9915" s="53">
        <v>1726</v>
      </c>
      <c r="B9915" s="10" t="s">
        <v>2197</v>
      </c>
      <c r="C9915" s="53">
        <v>1.107</v>
      </c>
      <c r="D9915" s="53">
        <v>1.107</v>
      </c>
      <c r="E9915" s="57">
        <v>-4.4999999999999997E-3</v>
      </c>
      <c r="F9915" s="53">
        <v>1.1120000000000001</v>
      </c>
      <c r="G9915" s="53">
        <v>1.1120000000000001</v>
      </c>
    </row>
    <row r="9916" spans="1:7" x14ac:dyDescent="0.15">
      <c r="A9916" s="52">
        <v>1715</v>
      </c>
      <c r="B9916" s="11" t="s">
        <v>5457</v>
      </c>
      <c r="C9916" s="52">
        <v>1.1060000000000001</v>
      </c>
      <c r="D9916" s="52">
        <v>1.1060000000000001</v>
      </c>
      <c r="E9916" s="56">
        <v>-4.4999999999999997E-3</v>
      </c>
      <c r="F9916" s="52">
        <v>1.111</v>
      </c>
      <c r="G9916" s="52">
        <v>1.111</v>
      </c>
    </row>
    <row r="9917" spans="1:7" x14ac:dyDescent="0.15">
      <c r="A9917" s="53">
        <v>519606</v>
      </c>
      <c r="B9917" s="10" t="s">
        <v>2198</v>
      </c>
      <c r="C9917" s="53">
        <v>1.988</v>
      </c>
      <c r="D9917" s="53">
        <v>2.1579999999999999</v>
      </c>
      <c r="E9917" s="57">
        <v>-4.4999999999999997E-3</v>
      </c>
      <c r="F9917" s="53">
        <v>1.9970000000000001</v>
      </c>
      <c r="G9917" s="53">
        <v>2.1680000000000001</v>
      </c>
    </row>
    <row r="9918" spans="1:7" x14ac:dyDescent="0.15">
      <c r="A9918" s="52">
        <v>2099</v>
      </c>
      <c r="B9918" s="11" t="s">
        <v>5458</v>
      </c>
      <c r="C9918" s="52">
        <v>1.1026</v>
      </c>
      <c r="D9918" s="52">
        <v>1.1026</v>
      </c>
      <c r="E9918" s="56">
        <v>-4.4999999999999997E-3</v>
      </c>
      <c r="F9918" s="52">
        <v>1.1075999999999999</v>
      </c>
      <c r="G9918" s="52">
        <v>1.1075999999999999</v>
      </c>
    </row>
    <row r="9919" spans="1:7" x14ac:dyDescent="0.15">
      <c r="A9919" s="53">
        <v>200012</v>
      </c>
      <c r="B9919" s="10" t="s">
        <v>2199</v>
      </c>
      <c r="C9919" s="53">
        <v>1.538</v>
      </c>
      <c r="D9919" s="53">
        <v>1.538</v>
      </c>
      <c r="E9919" s="57">
        <v>-4.4999999999999997E-3</v>
      </c>
      <c r="F9919" s="53">
        <v>1.5449999999999999</v>
      </c>
      <c r="G9919" s="53">
        <v>1.5449999999999999</v>
      </c>
    </row>
    <row r="9920" spans="1:7" x14ac:dyDescent="0.15">
      <c r="A9920" s="52">
        <v>1998</v>
      </c>
      <c r="B9920" s="11" t="s">
        <v>5459</v>
      </c>
      <c r="C9920" s="52">
        <v>1.0960000000000001</v>
      </c>
      <c r="D9920" s="52">
        <v>1.0960000000000001</v>
      </c>
      <c r="E9920" s="56">
        <v>-4.4999999999999997E-3</v>
      </c>
      <c r="F9920" s="52">
        <v>1.101</v>
      </c>
      <c r="G9920" s="52">
        <v>1.101</v>
      </c>
    </row>
    <row r="9921" spans="1:7" ht="31" x14ac:dyDescent="0.15">
      <c r="A9921" s="53">
        <v>164908</v>
      </c>
      <c r="B9921" s="10" t="s">
        <v>5460</v>
      </c>
      <c r="C9921" s="53">
        <v>0.875</v>
      </c>
      <c r="D9921" s="53">
        <v>0.875</v>
      </c>
      <c r="E9921" s="57">
        <v>-4.5999999999999999E-3</v>
      </c>
      <c r="F9921" s="53">
        <v>0.879</v>
      </c>
      <c r="G9921" s="53">
        <v>0.879</v>
      </c>
    </row>
    <row r="9922" spans="1:7" x14ac:dyDescent="0.15">
      <c r="A9922" s="52">
        <v>2593</v>
      </c>
      <c r="B9922" s="11" t="s">
        <v>2200</v>
      </c>
      <c r="C9922" s="52">
        <v>1.3120000000000001</v>
      </c>
      <c r="D9922" s="52">
        <v>1.4119999999999999</v>
      </c>
      <c r="E9922" s="56">
        <v>-4.5999999999999999E-3</v>
      </c>
      <c r="F9922" s="52">
        <v>1.3180000000000001</v>
      </c>
      <c r="G9922" s="52">
        <v>1.4179999999999999</v>
      </c>
    </row>
    <row r="9923" spans="1:7" x14ac:dyDescent="0.15">
      <c r="A9923" s="53">
        <v>2100</v>
      </c>
      <c r="B9923" s="10" t="s">
        <v>5461</v>
      </c>
      <c r="C9923" s="53">
        <v>1.0713999999999999</v>
      </c>
      <c r="D9923" s="53">
        <v>1.0713999999999999</v>
      </c>
      <c r="E9923" s="57">
        <v>-4.5999999999999999E-3</v>
      </c>
      <c r="F9923" s="53">
        <v>1.0763</v>
      </c>
      <c r="G9923" s="53">
        <v>1.0763</v>
      </c>
    </row>
    <row r="9924" spans="1:7" x14ac:dyDescent="0.15">
      <c r="A9924" s="52">
        <v>169101</v>
      </c>
      <c r="B9924" s="11" t="s">
        <v>5462</v>
      </c>
      <c r="C9924" s="52">
        <v>1.53</v>
      </c>
      <c r="D9924" s="52">
        <v>2.4319999999999999</v>
      </c>
      <c r="E9924" s="56">
        <v>-4.5999999999999999E-3</v>
      </c>
      <c r="F9924" s="52">
        <v>1.5369999999999999</v>
      </c>
      <c r="G9924" s="52">
        <v>2.4390000000000001</v>
      </c>
    </row>
    <row r="9925" spans="1:7" x14ac:dyDescent="0.15">
      <c r="A9925" s="53">
        <v>202003</v>
      </c>
      <c r="B9925" s="10" t="s">
        <v>2201</v>
      </c>
      <c r="C9925" s="53">
        <v>1.1578999999999999</v>
      </c>
      <c r="D9925" s="53">
        <v>3.1375999999999999</v>
      </c>
      <c r="E9925" s="57">
        <v>-4.5999999999999999E-3</v>
      </c>
      <c r="F9925" s="53">
        <v>1.1632</v>
      </c>
      <c r="G9925" s="53">
        <v>3.1429</v>
      </c>
    </row>
    <row r="9926" spans="1:7" x14ac:dyDescent="0.15">
      <c r="A9926" s="52">
        <v>90016</v>
      </c>
      <c r="B9926" s="11" t="s">
        <v>2202</v>
      </c>
      <c r="C9926" s="52">
        <v>0.873</v>
      </c>
      <c r="D9926" s="52">
        <v>1.1299999999999999</v>
      </c>
      <c r="E9926" s="56">
        <v>-4.5999999999999999E-3</v>
      </c>
      <c r="F9926" s="52">
        <v>0.877</v>
      </c>
      <c r="G9926" s="52">
        <v>1.1339999999999999</v>
      </c>
    </row>
    <row r="9927" spans="1:7" ht="31" x14ac:dyDescent="0.15">
      <c r="A9927" s="53">
        <v>501008</v>
      </c>
      <c r="B9927" s="10" t="s">
        <v>5463</v>
      </c>
      <c r="C9927" s="53">
        <v>0.91539999999999999</v>
      </c>
      <c r="D9927" s="53">
        <v>0.91539999999999999</v>
      </c>
      <c r="E9927" s="57">
        <v>-4.5999999999999999E-3</v>
      </c>
      <c r="F9927" s="53">
        <v>0.91959999999999997</v>
      </c>
      <c r="G9927" s="53">
        <v>0.91959999999999997</v>
      </c>
    </row>
    <row r="9928" spans="1:7" ht="30" x14ac:dyDescent="0.15">
      <c r="A9928" s="52">
        <v>2272</v>
      </c>
      <c r="B9928" s="11" t="s">
        <v>2203</v>
      </c>
      <c r="C9928" s="52">
        <v>1.089</v>
      </c>
      <c r="D9928" s="52">
        <v>1.089</v>
      </c>
      <c r="E9928" s="56">
        <v>-4.5999999999999999E-3</v>
      </c>
      <c r="F9928" s="52">
        <v>1.0940000000000001</v>
      </c>
      <c r="G9928" s="52">
        <v>1.0940000000000001</v>
      </c>
    </row>
    <row r="9929" spans="1:7" x14ac:dyDescent="0.15">
      <c r="A9929" s="53">
        <v>400032</v>
      </c>
      <c r="B9929" s="10" t="s">
        <v>2204</v>
      </c>
      <c r="C9929" s="53">
        <v>0.76229999999999998</v>
      </c>
      <c r="D9929" s="53">
        <v>0.76229999999999998</v>
      </c>
      <c r="E9929" s="57">
        <v>-4.5999999999999999E-3</v>
      </c>
      <c r="F9929" s="53">
        <v>0.76580000000000004</v>
      </c>
      <c r="G9929" s="53">
        <v>0.76580000000000004</v>
      </c>
    </row>
    <row r="9930" spans="1:7" ht="30" x14ac:dyDescent="0.15">
      <c r="A9930" s="52">
        <v>4905</v>
      </c>
      <c r="B9930" s="11" t="s">
        <v>2205</v>
      </c>
      <c r="C9930" s="52">
        <v>1.0446</v>
      </c>
      <c r="D9930" s="52">
        <v>1.0446</v>
      </c>
      <c r="E9930" s="56">
        <v>-4.5999999999999999E-3</v>
      </c>
      <c r="F9930" s="52">
        <v>1.0494000000000001</v>
      </c>
      <c r="G9930" s="52">
        <v>1.0494000000000001</v>
      </c>
    </row>
    <row r="9931" spans="1:7" ht="31" x14ac:dyDescent="0.15">
      <c r="A9931" s="53">
        <v>163110</v>
      </c>
      <c r="B9931" s="10" t="s">
        <v>5464</v>
      </c>
      <c r="C9931" s="53">
        <v>2.3058999999999998</v>
      </c>
      <c r="D9931" s="53">
        <v>2.8458999999999999</v>
      </c>
      <c r="E9931" s="57">
        <v>-4.5999999999999999E-3</v>
      </c>
      <c r="F9931" s="53">
        <v>2.3165</v>
      </c>
      <c r="G9931" s="53">
        <v>2.8565</v>
      </c>
    </row>
    <row r="9932" spans="1:7" x14ac:dyDescent="0.15">
      <c r="A9932" s="52">
        <v>160105</v>
      </c>
      <c r="B9932" s="11" t="s">
        <v>5465</v>
      </c>
      <c r="C9932" s="52">
        <v>1.1091</v>
      </c>
      <c r="D9932" s="52">
        <v>3.2347000000000001</v>
      </c>
      <c r="E9932" s="56">
        <v>-4.5999999999999999E-3</v>
      </c>
      <c r="F9932" s="52">
        <v>1.1142000000000001</v>
      </c>
      <c r="G9932" s="52">
        <v>3.2397999999999998</v>
      </c>
    </row>
    <row r="9933" spans="1:7" ht="31" x14ac:dyDescent="0.15">
      <c r="A9933" s="53">
        <v>1606</v>
      </c>
      <c r="B9933" s="10" t="s">
        <v>5466</v>
      </c>
      <c r="C9933" s="53">
        <v>1.5434000000000001</v>
      </c>
      <c r="D9933" s="53">
        <v>1.5434000000000001</v>
      </c>
      <c r="E9933" s="57">
        <v>-4.5999999999999999E-3</v>
      </c>
      <c r="F9933" s="53">
        <v>1.5505</v>
      </c>
      <c r="G9933" s="53">
        <v>1.5505</v>
      </c>
    </row>
    <row r="9934" spans="1:7" ht="30" x14ac:dyDescent="0.15">
      <c r="A9934" s="52">
        <v>4634</v>
      </c>
      <c r="B9934" s="11" t="s">
        <v>2206</v>
      </c>
      <c r="C9934" s="52">
        <v>1.0643</v>
      </c>
      <c r="D9934" s="52">
        <v>1.0643</v>
      </c>
      <c r="E9934" s="56">
        <v>-4.5999999999999999E-3</v>
      </c>
      <c r="F9934" s="52">
        <v>1.0691999999999999</v>
      </c>
      <c r="G9934" s="52">
        <v>1.0691999999999999</v>
      </c>
    </row>
    <row r="9935" spans="1:7" x14ac:dyDescent="0.15">
      <c r="A9935" s="53">
        <v>519679</v>
      </c>
      <c r="B9935" s="10" t="s">
        <v>2207</v>
      </c>
      <c r="C9935" s="53">
        <v>3.6869999999999998</v>
      </c>
      <c r="D9935" s="53">
        <v>4.2549999999999999</v>
      </c>
      <c r="E9935" s="57">
        <v>-4.5999999999999999E-3</v>
      </c>
      <c r="F9935" s="53">
        <v>3.7040000000000002</v>
      </c>
      <c r="G9935" s="53">
        <v>4.2720000000000002</v>
      </c>
    </row>
    <row r="9936" spans="1:7" x14ac:dyDescent="0.15">
      <c r="A9936" s="52">
        <v>2803</v>
      </c>
      <c r="B9936" s="11" t="s">
        <v>2208</v>
      </c>
      <c r="C9936" s="52">
        <v>1.7350000000000001</v>
      </c>
      <c r="D9936" s="52">
        <v>1.7350000000000001</v>
      </c>
      <c r="E9936" s="56">
        <v>-4.5999999999999999E-3</v>
      </c>
      <c r="F9936" s="52">
        <v>1.7430000000000001</v>
      </c>
      <c r="G9936" s="52">
        <v>1.7430000000000001</v>
      </c>
    </row>
    <row r="9937" spans="1:7" ht="31" x14ac:dyDescent="0.15">
      <c r="A9937" s="53">
        <v>1852</v>
      </c>
      <c r="B9937" s="10" t="s">
        <v>5467</v>
      </c>
      <c r="C9937" s="53">
        <v>1.298</v>
      </c>
      <c r="D9937" s="53">
        <v>1.3280000000000001</v>
      </c>
      <c r="E9937" s="57">
        <v>-4.5999999999999999E-3</v>
      </c>
      <c r="F9937" s="53">
        <v>1.304</v>
      </c>
      <c r="G9937" s="53">
        <v>1.3340000000000001</v>
      </c>
    </row>
    <row r="9938" spans="1:7" x14ac:dyDescent="0.15">
      <c r="A9938" s="52">
        <v>2300</v>
      </c>
      <c r="B9938" s="11" t="s">
        <v>2209</v>
      </c>
      <c r="C9938" s="52">
        <v>1.08</v>
      </c>
      <c r="D9938" s="52">
        <v>1.08</v>
      </c>
      <c r="E9938" s="56">
        <v>-4.5999999999999999E-3</v>
      </c>
      <c r="F9938" s="52">
        <v>1.085</v>
      </c>
      <c r="G9938" s="52">
        <v>1.085</v>
      </c>
    </row>
    <row r="9939" spans="1:7" x14ac:dyDescent="0.15">
      <c r="A9939" s="53">
        <v>1542</v>
      </c>
      <c r="B9939" s="10" t="s">
        <v>5468</v>
      </c>
      <c r="C9939" s="53">
        <v>2.16</v>
      </c>
      <c r="D9939" s="53">
        <v>2.16</v>
      </c>
      <c r="E9939" s="57">
        <v>-4.5999999999999999E-3</v>
      </c>
      <c r="F9939" s="53">
        <v>2.17</v>
      </c>
      <c r="G9939" s="53">
        <v>2.17</v>
      </c>
    </row>
    <row r="9940" spans="1:7" x14ac:dyDescent="0.15">
      <c r="A9940" s="52">
        <v>1128</v>
      </c>
      <c r="B9940" s="11" t="s">
        <v>2210</v>
      </c>
      <c r="C9940" s="52">
        <v>0.64400000000000002</v>
      </c>
      <c r="D9940" s="52">
        <v>0.64400000000000002</v>
      </c>
      <c r="E9940" s="56">
        <v>-4.5999999999999999E-3</v>
      </c>
      <c r="F9940" s="52">
        <v>0.64700000000000002</v>
      </c>
      <c r="G9940" s="52">
        <v>0.64700000000000002</v>
      </c>
    </row>
    <row r="9941" spans="1:7" x14ac:dyDescent="0.15">
      <c r="A9941" s="53">
        <v>519957</v>
      </c>
      <c r="B9941" s="10" t="s">
        <v>5469</v>
      </c>
      <c r="C9941" s="53">
        <v>0.85799999999999998</v>
      </c>
      <c r="D9941" s="53">
        <v>0.85799999999999998</v>
      </c>
      <c r="E9941" s="57">
        <v>-4.5999999999999999E-3</v>
      </c>
      <c r="F9941" s="53">
        <v>0.86199999999999999</v>
      </c>
      <c r="G9941" s="53">
        <v>0.86199999999999999</v>
      </c>
    </row>
    <row r="9942" spans="1:7" x14ac:dyDescent="0.15">
      <c r="A9942" s="52">
        <v>50018</v>
      </c>
      <c r="B9942" s="11" t="s">
        <v>2211</v>
      </c>
      <c r="C9942" s="52">
        <v>1.2849999999999999</v>
      </c>
      <c r="D9942" s="52">
        <v>1.2849999999999999</v>
      </c>
      <c r="E9942" s="56">
        <v>-4.5999999999999999E-3</v>
      </c>
      <c r="F9942" s="52">
        <v>1.2909999999999999</v>
      </c>
      <c r="G9942" s="52">
        <v>1.2909999999999999</v>
      </c>
    </row>
    <row r="9943" spans="1:7" x14ac:dyDescent="0.15">
      <c r="A9943" s="53">
        <v>1712</v>
      </c>
      <c r="B9943" s="10" t="s">
        <v>2212</v>
      </c>
      <c r="C9943" s="53">
        <v>1.4950000000000001</v>
      </c>
      <c r="D9943" s="53">
        <v>1.4950000000000001</v>
      </c>
      <c r="E9943" s="57">
        <v>-4.7000000000000002E-3</v>
      </c>
      <c r="F9943" s="53">
        <v>1.502</v>
      </c>
      <c r="G9943" s="53">
        <v>1.502</v>
      </c>
    </row>
    <row r="9944" spans="1:7" ht="31" x14ac:dyDescent="0.15">
      <c r="A9944" s="52">
        <v>501007</v>
      </c>
      <c r="B9944" s="11" t="s">
        <v>5470</v>
      </c>
      <c r="C9944" s="52">
        <v>0.91830000000000001</v>
      </c>
      <c r="D9944" s="52">
        <v>0.91830000000000001</v>
      </c>
      <c r="E9944" s="56">
        <v>-4.7000000000000002E-3</v>
      </c>
      <c r="F9944" s="52">
        <v>0.92259999999999998</v>
      </c>
      <c r="G9944" s="52">
        <v>0.92259999999999998</v>
      </c>
    </row>
    <row r="9945" spans="1:7" x14ac:dyDescent="0.15">
      <c r="A9945" s="53">
        <v>217020</v>
      </c>
      <c r="B9945" s="10" t="s">
        <v>2213</v>
      </c>
      <c r="C9945" s="53">
        <v>1.3238000000000001</v>
      </c>
      <c r="D9945" s="53">
        <v>1.6216999999999999</v>
      </c>
      <c r="E9945" s="57">
        <v>-4.7000000000000002E-3</v>
      </c>
      <c r="F9945" s="53">
        <v>1.33</v>
      </c>
      <c r="G9945" s="53">
        <v>1.6278999999999999</v>
      </c>
    </row>
    <row r="9946" spans="1:7" ht="31" x14ac:dyDescent="0.15">
      <c r="A9946" s="52">
        <v>530015</v>
      </c>
      <c r="B9946" s="11" t="s">
        <v>5471</v>
      </c>
      <c r="C9946" s="52">
        <v>2.1564000000000001</v>
      </c>
      <c r="D9946" s="52">
        <v>2.1564000000000001</v>
      </c>
      <c r="E9946" s="56">
        <v>-4.7000000000000002E-3</v>
      </c>
      <c r="F9946" s="52">
        <v>2.1665000000000001</v>
      </c>
      <c r="G9946" s="52">
        <v>2.1665000000000001</v>
      </c>
    </row>
    <row r="9947" spans="1:7" x14ac:dyDescent="0.15">
      <c r="A9947" s="53">
        <v>20010</v>
      </c>
      <c r="B9947" s="10" t="s">
        <v>2214</v>
      </c>
      <c r="C9947" s="53">
        <v>1.2809999999999999</v>
      </c>
      <c r="D9947" s="53">
        <v>2.3260000000000001</v>
      </c>
      <c r="E9947" s="57">
        <v>-4.7000000000000002E-3</v>
      </c>
      <c r="F9947" s="53">
        <v>1.2869999999999999</v>
      </c>
      <c r="G9947" s="53">
        <v>2.3319999999999999</v>
      </c>
    </row>
    <row r="9948" spans="1:7" ht="32" x14ac:dyDescent="0.15">
      <c r="A9948" s="52">
        <v>1133</v>
      </c>
      <c r="B9948" s="11" t="s">
        <v>5472</v>
      </c>
      <c r="C9948" s="52">
        <v>0.85319999999999996</v>
      </c>
      <c r="D9948" s="52">
        <v>0.85319999999999996</v>
      </c>
      <c r="E9948" s="56">
        <v>-4.7000000000000002E-3</v>
      </c>
      <c r="F9948" s="52">
        <v>0.85719999999999996</v>
      </c>
      <c r="G9948" s="52">
        <v>0.85719999999999996</v>
      </c>
    </row>
    <row r="9949" spans="1:7" x14ac:dyDescent="0.15">
      <c r="A9949" s="53">
        <v>1210</v>
      </c>
      <c r="B9949" s="10" t="s">
        <v>2215</v>
      </c>
      <c r="C9949" s="53">
        <v>0.68169999999999997</v>
      </c>
      <c r="D9949" s="53">
        <v>0.68169999999999997</v>
      </c>
      <c r="E9949" s="57">
        <v>-4.7000000000000002E-3</v>
      </c>
      <c r="F9949" s="53">
        <v>0.68489999999999995</v>
      </c>
      <c r="G9949" s="53">
        <v>0.68489999999999995</v>
      </c>
    </row>
    <row r="9950" spans="1:7" x14ac:dyDescent="0.15">
      <c r="A9950" s="52">
        <v>4640</v>
      </c>
      <c r="B9950" s="11" t="s">
        <v>2216</v>
      </c>
      <c r="C9950" s="52">
        <v>0.87329999999999997</v>
      </c>
      <c r="D9950" s="52">
        <v>0.87329999999999997</v>
      </c>
      <c r="E9950" s="56">
        <v>-4.7000000000000002E-3</v>
      </c>
      <c r="F9950" s="52">
        <v>0.87739999999999996</v>
      </c>
      <c r="G9950" s="52">
        <v>0.87739999999999996</v>
      </c>
    </row>
    <row r="9951" spans="1:7" ht="30" x14ac:dyDescent="0.15">
      <c r="A9951" s="53">
        <v>1150</v>
      </c>
      <c r="B9951" s="10" t="s">
        <v>2217</v>
      </c>
      <c r="C9951" s="53">
        <v>0.63900000000000001</v>
      </c>
      <c r="D9951" s="53">
        <v>0.63900000000000001</v>
      </c>
      <c r="E9951" s="57">
        <v>-4.7000000000000002E-3</v>
      </c>
      <c r="F9951" s="53">
        <v>0.64200000000000002</v>
      </c>
      <c r="G9951" s="53">
        <v>0.64200000000000002</v>
      </c>
    </row>
    <row r="9952" spans="1:7" x14ac:dyDescent="0.15">
      <c r="A9952" s="52">
        <v>59</v>
      </c>
      <c r="B9952" s="11" t="s">
        <v>5473</v>
      </c>
      <c r="C9952" s="52">
        <v>0.99770000000000003</v>
      </c>
      <c r="D9952" s="52">
        <v>1.5577000000000001</v>
      </c>
      <c r="E9952" s="56">
        <v>-4.7000000000000002E-3</v>
      </c>
      <c r="F9952" s="52">
        <v>1.0024</v>
      </c>
      <c r="G9952" s="52">
        <v>1.5624</v>
      </c>
    </row>
    <row r="9953" spans="1:7" x14ac:dyDescent="0.15">
      <c r="A9953" s="53">
        <v>1534</v>
      </c>
      <c r="B9953" s="10" t="s">
        <v>2218</v>
      </c>
      <c r="C9953" s="53">
        <v>0.84899999999999998</v>
      </c>
      <c r="D9953" s="53">
        <v>0.84899999999999998</v>
      </c>
      <c r="E9953" s="57">
        <v>-4.7000000000000002E-3</v>
      </c>
      <c r="F9953" s="53">
        <v>0.85299999999999998</v>
      </c>
      <c r="G9953" s="53">
        <v>0.85299999999999998</v>
      </c>
    </row>
    <row r="9954" spans="1:7" x14ac:dyDescent="0.15">
      <c r="A9954" s="52">
        <v>1224</v>
      </c>
      <c r="B9954" s="11" t="s">
        <v>2219</v>
      </c>
      <c r="C9954" s="52">
        <v>1.0609999999999999</v>
      </c>
      <c r="D9954" s="52">
        <v>1.0609999999999999</v>
      </c>
      <c r="E9954" s="56">
        <v>-4.7000000000000002E-3</v>
      </c>
      <c r="F9954" s="52">
        <v>1.0660000000000001</v>
      </c>
      <c r="G9954" s="52">
        <v>1.0660000000000001</v>
      </c>
    </row>
    <row r="9955" spans="1:7" x14ac:dyDescent="0.15">
      <c r="A9955" s="53">
        <v>1611</v>
      </c>
      <c r="B9955" s="10" t="s">
        <v>5474</v>
      </c>
      <c r="C9955" s="53">
        <v>0.55159999999999998</v>
      </c>
      <c r="D9955" s="53">
        <v>0.55159999999999998</v>
      </c>
      <c r="E9955" s="57">
        <v>-4.7000000000000002E-3</v>
      </c>
      <c r="F9955" s="53">
        <v>0.55420000000000003</v>
      </c>
      <c r="G9955" s="53">
        <v>0.55420000000000003</v>
      </c>
    </row>
    <row r="9956" spans="1:7" x14ac:dyDescent="0.15">
      <c r="A9956" s="52">
        <v>20026</v>
      </c>
      <c r="B9956" s="11" t="s">
        <v>2220</v>
      </c>
      <c r="C9956" s="52">
        <v>3.18</v>
      </c>
      <c r="D9956" s="52">
        <v>3.702</v>
      </c>
      <c r="E9956" s="56">
        <v>-4.7000000000000002E-3</v>
      </c>
      <c r="F9956" s="52">
        <v>3.1949999999999998</v>
      </c>
      <c r="G9956" s="52">
        <v>3.7170000000000001</v>
      </c>
    </row>
    <row r="9957" spans="1:7" x14ac:dyDescent="0.15">
      <c r="A9957" s="53">
        <v>1479</v>
      </c>
      <c r="B9957" s="10" t="s">
        <v>2221</v>
      </c>
      <c r="C9957" s="53">
        <v>1.056</v>
      </c>
      <c r="D9957" s="53">
        <v>1.179</v>
      </c>
      <c r="E9957" s="57">
        <v>-4.7000000000000002E-3</v>
      </c>
      <c r="F9957" s="53">
        <v>1.0609999999999999</v>
      </c>
      <c r="G9957" s="53">
        <v>1.1839999999999999</v>
      </c>
    </row>
    <row r="9958" spans="1:7" x14ac:dyDescent="0.15">
      <c r="A9958" s="52">
        <v>2510</v>
      </c>
      <c r="B9958" s="11" t="s">
        <v>5475</v>
      </c>
      <c r="C9958" s="52">
        <v>1.0980000000000001</v>
      </c>
      <c r="D9958" s="52">
        <v>1.0980000000000001</v>
      </c>
      <c r="E9958" s="56">
        <v>-4.7000000000000002E-3</v>
      </c>
      <c r="F9958" s="52">
        <v>1.1032</v>
      </c>
      <c r="G9958" s="52">
        <v>1.1032</v>
      </c>
    </row>
    <row r="9959" spans="1:7" x14ac:dyDescent="0.15">
      <c r="A9959" s="53">
        <v>161226</v>
      </c>
      <c r="B9959" s="10" t="s">
        <v>5476</v>
      </c>
      <c r="C9959" s="53">
        <v>0.84399999999999997</v>
      </c>
      <c r="D9959" s="53">
        <v>0.84399999999999997</v>
      </c>
      <c r="E9959" s="57">
        <v>-4.7000000000000002E-3</v>
      </c>
      <c r="F9959" s="53">
        <v>0.84799999999999998</v>
      </c>
      <c r="G9959" s="53">
        <v>0.84799999999999998</v>
      </c>
    </row>
    <row r="9960" spans="1:7" x14ac:dyDescent="0.15">
      <c r="A9960" s="52">
        <v>1612</v>
      </c>
      <c r="B9960" s="11" t="s">
        <v>5477</v>
      </c>
      <c r="C9960" s="52">
        <v>0.54810000000000003</v>
      </c>
      <c r="D9960" s="52">
        <v>0.54810000000000003</v>
      </c>
      <c r="E9960" s="56">
        <v>-4.7000000000000002E-3</v>
      </c>
      <c r="F9960" s="52">
        <v>0.55069999999999997</v>
      </c>
      <c r="G9960" s="52">
        <v>0.55069999999999997</v>
      </c>
    </row>
    <row r="9961" spans="1:7" x14ac:dyDescent="0.15">
      <c r="A9961" s="53">
        <v>566</v>
      </c>
      <c r="B9961" s="10" t="s">
        <v>2222</v>
      </c>
      <c r="C9961" s="53">
        <v>2.5270000000000001</v>
      </c>
      <c r="D9961" s="53">
        <v>2.5270000000000001</v>
      </c>
      <c r="E9961" s="57">
        <v>-4.7000000000000002E-3</v>
      </c>
      <c r="F9961" s="53">
        <v>2.5390000000000001</v>
      </c>
      <c r="G9961" s="53">
        <v>2.5390000000000001</v>
      </c>
    </row>
    <row r="9962" spans="1:7" x14ac:dyDescent="0.15">
      <c r="A9962" s="52">
        <v>4456</v>
      </c>
      <c r="B9962" s="11" t="s">
        <v>2223</v>
      </c>
      <c r="C9962" s="52">
        <v>1.0528</v>
      </c>
      <c r="D9962" s="52">
        <v>1.0528</v>
      </c>
      <c r="E9962" s="56">
        <v>-4.7000000000000002E-3</v>
      </c>
      <c r="F9962" s="52">
        <v>1.0578000000000001</v>
      </c>
      <c r="G9962" s="52">
        <v>1.0578000000000001</v>
      </c>
    </row>
    <row r="9963" spans="1:7" x14ac:dyDescent="0.15">
      <c r="A9963" s="53">
        <v>100039</v>
      </c>
      <c r="B9963" s="10" t="s">
        <v>2224</v>
      </c>
      <c r="C9963" s="53">
        <v>1.681</v>
      </c>
      <c r="D9963" s="53">
        <v>1.7310000000000001</v>
      </c>
      <c r="E9963" s="57">
        <v>-4.7000000000000002E-3</v>
      </c>
      <c r="F9963" s="53">
        <v>1.6890000000000001</v>
      </c>
      <c r="G9963" s="53">
        <v>1.7390000000000001</v>
      </c>
    </row>
    <row r="9964" spans="1:7" x14ac:dyDescent="0.15">
      <c r="A9964" s="52">
        <v>2160</v>
      </c>
      <c r="B9964" s="11" t="s">
        <v>2225</v>
      </c>
      <c r="C9964" s="52">
        <v>1.4670000000000001</v>
      </c>
      <c r="D9964" s="52">
        <v>1.4670000000000001</v>
      </c>
      <c r="E9964" s="56">
        <v>-4.7000000000000002E-3</v>
      </c>
      <c r="F9964" s="52">
        <v>1.474</v>
      </c>
      <c r="G9964" s="52">
        <v>1.474</v>
      </c>
    </row>
    <row r="9965" spans="1:7" ht="30" x14ac:dyDescent="0.15">
      <c r="A9965" s="53">
        <v>169103</v>
      </c>
      <c r="B9965" s="10" t="s">
        <v>2226</v>
      </c>
      <c r="C9965" s="53">
        <v>1.4670000000000001</v>
      </c>
      <c r="D9965" s="53">
        <v>1.714</v>
      </c>
      <c r="E9965" s="57">
        <v>-4.7000000000000002E-3</v>
      </c>
      <c r="F9965" s="53">
        <v>1.474</v>
      </c>
      <c r="G9965" s="53">
        <v>1.7210000000000001</v>
      </c>
    </row>
    <row r="9966" spans="1:7" x14ac:dyDescent="0.15">
      <c r="A9966" s="52">
        <v>163411</v>
      </c>
      <c r="B9966" s="11" t="s">
        <v>2227</v>
      </c>
      <c r="C9966" s="52">
        <v>1.6331</v>
      </c>
      <c r="D9966" s="52">
        <v>1.8956999999999999</v>
      </c>
      <c r="E9966" s="56">
        <v>-4.7999999999999996E-3</v>
      </c>
      <c r="F9966" s="52">
        <v>1.6409</v>
      </c>
      <c r="G9966" s="52">
        <v>1.9047000000000001</v>
      </c>
    </row>
    <row r="9967" spans="1:7" x14ac:dyDescent="0.15">
      <c r="A9967" s="53">
        <v>4935</v>
      </c>
      <c r="B9967" s="10" t="s">
        <v>2228</v>
      </c>
      <c r="C9967" s="53">
        <v>1.0042</v>
      </c>
      <c r="D9967" s="53">
        <v>1.0042</v>
      </c>
      <c r="E9967" s="57">
        <v>-4.7999999999999996E-3</v>
      </c>
      <c r="F9967" s="53">
        <v>1.0089999999999999</v>
      </c>
      <c r="G9967" s="53">
        <v>1.0089999999999999</v>
      </c>
    </row>
    <row r="9968" spans="1:7" x14ac:dyDescent="0.15">
      <c r="A9968" s="52">
        <v>2411</v>
      </c>
      <c r="B9968" s="11" t="s">
        <v>2229</v>
      </c>
      <c r="C9968" s="52">
        <v>1.0449999999999999</v>
      </c>
      <c r="D9968" s="52">
        <v>1.111</v>
      </c>
      <c r="E9968" s="56">
        <v>-4.7999999999999996E-3</v>
      </c>
      <c r="F9968" s="52">
        <v>1.05</v>
      </c>
      <c r="G9968" s="52">
        <v>1.1160000000000001</v>
      </c>
    </row>
    <row r="9969" spans="1:7" x14ac:dyDescent="0.15">
      <c r="A9969" s="53">
        <v>159955</v>
      </c>
      <c r="B9969" s="10" t="s">
        <v>5478</v>
      </c>
      <c r="C9969" s="53">
        <v>0.94030000000000002</v>
      </c>
      <c r="D9969" s="53">
        <v>0.94030000000000002</v>
      </c>
      <c r="E9969" s="57">
        <v>-4.7999999999999996E-3</v>
      </c>
      <c r="F9969" s="53">
        <v>0.94479999999999997</v>
      </c>
      <c r="G9969" s="53">
        <v>0.94479999999999997</v>
      </c>
    </row>
    <row r="9970" spans="1:7" x14ac:dyDescent="0.15">
      <c r="A9970" s="52">
        <v>100026</v>
      </c>
      <c r="B9970" s="11" t="s">
        <v>2230</v>
      </c>
      <c r="C9970" s="52">
        <v>1.5210999999999999</v>
      </c>
      <c r="D9970" s="52">
        <v>3.5825999999999998</v>
      </c>
      <c r="E9970" s="56">
        <v>-4.7999999999999996E-3</v>
      </c>
      <c r="F9970" s="52">
        <v>1.5284</v>
      </c>
      <c r="G9970" s="52">
        <v>3.5899000000000001</v>
      </c>
    </row>
    <row r="9971" spans="1:7" x14ac:dyDescent="0.15">
      <c r="A9971" s="53">
        <v>399011</v>
      </c>
      <c r="B9971" s="10" t="s">
        <v>2231</v>
      </c>
      <c r="C9971" s="53">
        <v>1.6639999999999999</v>
      </c>
      <c r="D9971" s="53">
        <v>2.0739999999999998</v>
      </c>
      <c r="E9971" s="57">
        <v>-4.7999999999999996E-3</v>
      </c>
      <c r="F9971" s="53">
        <v>1.6719999999999999</v>
      </c>
      <c r="G9971" s="53">
        <v>2.0819999999999999</v>
      </c>
    </row>
    <row r="9972" spans="1:7" ht="32" x14ac:dyDescent="0.15">
      <c r="A9972" s="52">
        <v>2977</v>
      </c>
      <c r="B9972" s="11" t="s">
        <v>5479</v>
      </c>
      <c r="C9972" s="52">
        <v>0.85260000000000002</v>
      </c>
      <c r="D9972" s="52">
        <v>0.85260000000000002</v>
      </c>
      <c r="E9972" s="56">
        <v>-4.7999999999999996E-3</v>
      </c>
      <c r="F9972" s="52">
        <v>0.85670000000000002</v>
      </c>
      <c r="G9972" s="52">
        <v>0.85670000000000002</v>
      </c>
    </row>
    <row r="9973" spans="1:7" x14ac:dyDescent="0.15">
      <c r="A9973" s="53">
        <v>4205</v>
      </c>
      <c r="B9973" s="10" t="s">
        <v>2232</v>
      </c>
      <c r="C9973" s="53">
        <v>1.0798000000000001</v>
      </c>
      <c r="D9973" s="53">
        <v>1.0798000000000001</v>
      </c>
      <c r="E9973" s="57">
        <v>-4.7999999999999996E-3</v>
      </c>
      <c r="F9973" s="53">
        <v>1.085</v>
      </c>
      <c r="G9973" s="53">
        <v>1.085</v>
      </c>
    </row>
    <row r="9974" spans="1:7" ht="30" x14ac:dyDescent="0.15">
      <c r="A9974" s="52">
        <v>1030</v>
      </c>
      <c r="B9974" s="11" t="s">
        <v>2233</v>
      </c>
      <c r="C9974" s="52">
        <v>0.82909999999999995</v>
      </c>
      <c r="D9974" s="52">
        <v>0.82909999999999995</v>
      </c>
      <c r="E9974" s="56">
        <v>-4.7999999999999996E-3</v>
      </c>
      <c r="F9974" s="52">
        <v>0.83309999999999995</v>
      </c>
      <c r="G9974" s="52">
        <v>0.83309999999999995</v>
      </c>
    </row>
    <row r="9975" spans="1:7" x14ac:dyDescent="0.15">
      <c r="A9975" s="53">
        <v>3292</v>
      </c>
      <c r="B9975" s="10" t="s">
        <v>2234</v>
      </c>
      <c r="C9975" s="53">
        <v>1.036</v>
      </c>
      <c r="D9975" s="53">
        <v>1.036</v>
      </c>
      <c r="E9975" s="57">
        <v>-4.7999999999999996E-3</v>
      </c>
      <c r="F9975" s="53">
        <v>1.0409999999999999</v>
      </c>
      <c r="G9975" s="53">
        <v>1.0409999999999999</v>
      </c>
    </row>
    <row r="9976" spans="1:7" ht="30" x14ac:dyDescent="0.15">
      <c r="A9976" s="52">
        <v>462</v>
      </c>
      <c r="B9976" s="11" t="s">
        <v>2235</v>
      </c>
      <c r="C9976" s="52">
        <v>1.5102</v>
      </c>
      <c r="D9976" s="52">
        <v>1.5102</v>
      </c>
      <c r="E9976" s="56">
        <v>-4.7999999999999996E-3</v>
      </c>
      <c r="F9976" s="52">
        <v>1.5175000000000001</v>
      </c>
      <c r="G9976" s="52">
        <v>1.5175000000000001</v>
      </c>
    </row>
    <row r="9977" spans="1:7" x14ac:dyDescent="0.15">
      <c r="A9977" s="53">
        <v>730001</v>
      </c>
      <c r="B9977" s="10" t="s">
        <v>2236</v>
      </c>
      <c r="C9977" s="53">
        <v>1.238</v>
      </c>
      <c r="D9977" s="53">
        <v>1.988</v>
      </c>
      <c r="E9977" s="57">
        <v>-4.7999999999999996E-3</v>
      </c>
      <c r="F9977" s="53">
        <v>1.244</v>
      </c>
      <c r="G9977" s="53">
        <v>1.994</v>
      </c>
    </row>
    <row r="9978" spans="1:7" x14ac:dyDescent="0.15">
      <c r="A9978" s="52">
        <v>519956</v>
      </c>
      <c r="B9978" s="11" t="s">
        <v>5480</v>
      </c>
      <c r="C9978" s="52">
        <v>0.82499999999999996</v>
      </c>
      <c r="D9978" s="52">
        <v>0.82499999999999996</v>
      </c>
      <c r="E9978" s="56">
        <v>-4.7999999999999996E-3</v>
      </c>
      <c r="F9978" s="52">
        <v>0.82899999999999996</v>
      </c>
      <c r="G9978" s="52">
        <v>0.82899999999999996</v>
      </c>
    </row>
    <row r="9979" spans="1:7" x14ac:dyDescent="0.15">
      <c r="A9979" s="53">
        <v>2182</v>
      </c>
      <c r="B9979" s="10" t="s">
        <v>2237</v>
      </c>
      <c r="C9979" s="53">
        <v>0.82499999999999996</v>
      </c>
      <c r="D9979" s="53">
        <v>0.82499999999999996</v>
      </c>
      <c r="E9979" s="57">
        <v>-4.7999999999999996E-3</v>
      </c>
      <c r="F9979" s="53">
        <v>0.82899999999999996</v>
      </c>
      <c r="G9979" s="53">
        <v>0.82899999999999996</v>
      </c>
    </row>
    <row r="9980" spans="1:7" x14ac:dyDescent="0.15">
      <c r="A9980" s="52">
        <v>215</v>
      </c>
      <c r="B9980" s="11" t="s">
        <v>2238</v>
      </c>
      <c r="C9980" s="52">
        <v>1.649</v>
      </c>
      <c r="D9980" s="52">
        <v>1.7090000000000001</v>
      </c>
      <c r="E9980" s="56">
        <v>-4.7999999999999996E-3</v>
      </c>
      <c r="F9980" s="52">
        <v>1.657</v>
      </c>
      <c r="G9980" s="52">
        <v>1.7170000000000001</v>
      </c>
    </row>
    <row r="9981" spans="1:7" x14ac:dyDescent="0.15">
      <c r="A9981" s="53">
        <v>1990</v>
      </c>
      <c r="B9981" s="10" t="s">
        <v>5481</v>
      </c>
      <c r="C9981" s="53">
        <v>1.0075000000000001</v>
      </c>
      <c r="D9981" s="53">
        <v>1.0954999999999999</v>
      </c>
      <c r="E9981" s="57">
        <v>-4.7999999999999996E-3</v>
      </c>
      <c r="F9981" s="53">
        <v>1.0124</v>
      </c>
      <c r="G9981" s="53">
        <v>1.1004</v>
      </c>
    </row>
    <row r="9982" spans="1:7" x14ac:dyDescent="0.15">
      <c r="A9982" s="52">
        <v>288001</v>
      </c>
      <c r="B9982" s="11" t="s">
        <v>2239</v>
      </c>
      <c r="C9982" s="52">
        <v>1.028</v>
      </c>
      <c r="D9982" s="52">
        <v>3.4180000000000001</v>
      </c>
      <c r="E9982" s="56">
        <v>-4.7999999999999996E-3</v>
      </c>
      <c r="F9982" s="52">
        <v>1.0329999999999999</v>
      </c>
      <c r="G9982" s="52">
        <v>3.423</v>
      </c>
    </row>
    <row r="9983" spans="1:7" x14ac:dyDescent="0.15">
      <c r="A9983" s="53">
        <v>1300</v>
      </c>
      <c r="B9983" s="10" t="s">
        <v>5482</v>
      </c>
      <c r="C9983" s="53">
        <v>0.82</v>
      </c>
      <c r="D9983" s="53">
        <v>0.82</v>
      </c>
      <c r="E9983" s="57">
        <v>-4.8999999999999998E-3</v>
      </c>
      <c r="F9983" s="53">
        <v>0.82399999999999995</v>
      </c>
      <c r="G9983" s="53">
        <v>0.82399999999999995</v>
      </c>
    </row>
    <row r="9984" spans="1:7" ht="30" x14ac:dyDescent="0.15">
      <c r="A9984" s="52">
        <v>967</v>
      </c>
      <c r="B9984" s="11" t="s">
        <v>2240</v>
      </c>
      <c r="C9984" s="52">
        <v>1.4350000000000001</v>
      </c>
      <c r="D9984" s="52">
        <v>1.4350000000000001</v>
      </c>
      <c r="E9984" s="56">
        <v>-4.8999999999999998E-3</v>
      </c>
      <c r="F9984" s="52">
        <v>1.4419999999999999</v>
      </c>
      <c r="G9984" s="52">
        <v>1.4419999999999999</v>
      </c>
    </row>
    <row r="9985" spans="1:7" x14ac:dyDescent="0.15">
      <c r="A9985" s="53">
        <v>4234</v>
      </c>
      <c r="B9985" s="10" t="s">
        <v>5483</v>
      </c>
      <c r="C9985" s="53">
        <v>0.99829999999999997</v>
      </c>
      <c r="D9985" s="53">
        <v>0.99829999999999997</v>
      </c>
      <c r="E9985" s="57">
        <v>-4.8999999999999998E-3</v>
      </c>
      <c r="F9985" s="53">
        <v>1.0032000000000001</v>
      </c>
      <c r="G9985" s="53">
        <v>1.0032000000000001</v>
      </c>
    </row>
    <row r="9986" spans="1:7" x14ac:dyDescent="0.15">
      <c r="A9986" s="52">
        <v>163810</v>
      </c>
      <c r="B9986" s="11" t="s">
        <v>2241</v>
      </c>
      <c r="C9986" s="52">
        <v>1.831</v>
      </c>
      <c r="D9986" s="52">
        <v>1.851</v>
      </c>
      <c r="E9986" s="56">
        <v>-4.8999999999999998E-3</v>
      </c>
      <c r="F9986" s="52">
        <v>1.84</v>
      </c>
      <c r="G9986" s="52">
        <v>1.86</v>
      </c>
    </row>
    <row r="9987" spans="1:7" x14ac:dyDescent="0.15">
      <c r="A9987" s="53">
        <v>4166</v>
      </c>
      <c r="B9987" s="10" t="s">
        <v>2242</v>
      </c>
      <c r="C9987" s="53">
        <v>1.0162</v>
      </c>
      <c r="D9987" s="53">
        <v>1.0711999999999999</v>
      </c>
      <c r="E9987" s="57">
        <v>-4.8999999999999998E-3</v>
      </c>
      <c r="F9987" s="53">
        <v>1.0212000000000001</v>
      </c>
      <c r="G9987" s="53">
        <v>1.0762</v>
      </c>
    </row>
    <row r="9988" spans="1:7" x14ac:dyDescent="0.15">
      <c r="A9988" s="52">
        <v>460001</v>
      </c>
      <c r="B9988" s="11" t="s">
        <v>2243</v>
      </c>
      <c r="C9988" s="52">
        <v>0.50580000000000003</v>
      </c>
      <c r="D9988" s="52">
        <v>3.2822</v>
      </c>
      <c r="E9988" s="56">
        <v>-4.8999999999999998E-3</v>
      </c>
      <c r="F9988" s="52">
        <v>0.50829999999999997</v>
      </c>
      <c r="G9988" s="52">
        <v>3.2881999999999998</v>
      </c>
    </row>
    <row r="9989" spans="1:7" x14ac:dyDescent="0.15">
      <c r="A9989" s="53">
        <v>256</v>
      </c>
      <c r="B9989" s="10" t="s">
        <v>5484</v>
      </c>
      <c r="C9989" s="53">
        <v>1.0109999999999999</v>
      </c>
      <c r="D9989" s="53">
        <v>1.353</v>
      </c>
      <c r="E9989" s="57">
        <v>-4.8999999999999998E-3</v>
      </c>
      <c r="F9989" s="53">
        <v>1.016</v>
      </c>
      <c r="G9989" s="53">
        <v>1.3580000000000001</v>
      </c>
    </row>
    <row r="9990" spans="1:7" x14ac:dyDescent="0.15">
      <c r="A9990" s="52">
        <v>530019</v>
      </c>
      <c r="B9990" s="11" t="s">
        <v>2244</v>
      </c>
      <c r="C9990" s="52">
        <v>2.2240000000000002</v>
      </c>
      <c r="D9990" s="52">
        <v>2.2240000000000002</v>
      </c>
      <c r="E9990" s="56">
        <v>-4.8999999999999998E-3</v>
      </c>
      <c r="F9990" s="52">
        <v>2.2349999999999999</v>
      </c>
      <c r="G9990" s="52">
        <v>2.2349999999999999</v>
      </c>
    </row>
    <row r="9991" spans="1:7" x14ac:dyDescent="0.15">
      <c r="A9991" s="53">
        <v>1403</v>
      </c>
      <c r="B9991" s="10" t="s">
        <v>2245</v>
      </c>
      <c r="C9991" s="53">
        <v>1.01</v>
      </c>
      <c r="D9991" s="53">
        <v>1.01</v>
      </c>
      <c r="E9991" s="57">
        <v>-4.8999999999999998E-3</v>
      </c>
      <c r="F9991" s="53">
        <v>1.0149999999999999</v>
      </c>
      <c r="G9991" s="53">
        <v>1.0149999999999999</v>
      </c>
    </row>
    <row r="9992" spans="1:7" x14ac:dyDescent="0.15">
      <c r="A9992" s="52">
        <v>755</v>
      </c>
      <c r="B9992" s="11" t="s">
        <v>2246</v>
      </c>
      <c r="C9992" s="52">
        <v>1.2522</v>
      </c>
      <c r="D9992" s="52">
        <v>1.2522</v>
      </c>
      <c r="E9992" s="56">
        <v>-4.8999999999999998E-3</v>
      </c>
      <c r="F9992" s="52">
        <v>1.2584</v>
      </c>
      <c r="G9992" s="52">
        <v>1.2584</v>
      </c>
    </row>
    <row r="9993" spans="1:7" x14ac:dyDescent="0.15">
      <c r="A9993" s="53">
        <v>163402</v>
      </c>
      <c r="B9993" s="10" t="s">
        <v>5485</v>
      </c>
      <c r="C9993" s="53">
        <v>0.94910000000000005</v>
      </c>
      <c r="D9993" s="53">
        <v>9.5559999999999992</v>
      </c>
      <c r="E9993" s="57">
        <v>-4.8999999999999998E-3</v>
      </c>
      <c r="F9993" s="53">
        <v>0.95379999999999998</v>
      </c>
      <c r="G9993" s="53">
        <v>9.5747</v>
      </c>
    </row>
    <row r="9994" spans="1:7" x14ac:dyDescent="0.15">
      <c r="A9994" s="52">
        <v>161613</v>
      </c>
      <c r="B9994" s="11" t="s">
        <v>5486</v>
      </c>
      <c r="C9994" s="52">
        <v>0.80700000000000005</v>
      </c>
      <c r="D9994" s="52">
        <v>2.0670000000000002</v>
      </c>
      <c r="E9994" s="56">
        <v>-4.8999999999999998E-3</v>
      </c>
      <c r="F9994" s="52">
        <v>0.81100000000000005</v>
      </c>
      <c r="G9994" s="52">
        <v>2.0710000000000002</v>
      </c>
    </row>
    <row r="9995" spans="1:7" x14ac:dyDescent="0.15">
      <c r="A9995" s="53">
        <v>270002</v>
      </c>
      <c r="B9995" s="10" t="s">
        <v>2247</v>
      </c>
      <c r="C9995" s="53">
        <v>1.2696000000000001</v>
      </c>
      <c r="D9995" s="53">
        <v>4.1668000000000003</v>
      </c>
      <c r="E9995" s="57">
        <v>-4.8999999999999998E-3</v>
      </c>
      <c r="F9995" s="53">
        <v>1.2759</v>
      </c>
      <c r="G9995" s="53">
        <v>4.1730999999999998</v>
      </c>
    </row>
    <row r="9996" spans="1:7" x14ac:dyDescent="0.15">
      <c r="A9996" s="52">
        <v>159916</v>
      </c>
      <c r="B9996" s="11" t="s">
        <v>5487</v>
      </c>
      <c r="C9996" s="52">
        <v>4.1896000000000004</v>
      </c>
      <c r="D9996" s="52">
        <v>2.2826</v>
      </c>
      <c r="E9996" s="56">
        <v>-4.8999999999999998E-3</v>
      </c>
      <c r="F9996" s="52">
        <v>4.2103999999999999</v>
      </c>
      <c r="G9996" s="52">
        <v>2.294</v>
      </c>
    </row>
    <row r="9997" spans="1:7" x14ac:dyDescent="0.15">
      <c r="A9997" s="53">
        <v>1009</v>
      </c>
      <c r="B9997" s="10" t="s">
        <v>2248</v>
      </c>
      <c r="C9997" s="53">
        <v>1.0069999999999999</v>
      </c>
      <c r="D9997" s="53">
        <v>1.0069999999999999</v>
      </c>
      <c r="E9997" s="57">
        <v>-4.8999999999999998E-3</v>
      </c>
      <c r="F9997" s="53">
        <v>1.012</v>
      </c>
      <c r="G9997" s="53">
        <v>1.012</v>
      </c>
    </row>
    <row r="9998" spans="1:7" x14ac:dyDescent="0.15">
      <c r="A9998" s="52">
        <v>4870</v>
      </c>
      <c r="B9998" s="11" t="s">
        <v>5488</v>
      </c>
      <c r="C9998" s="52">
        <v>0.80500000000000005</v>
      </c>
      <c r="D9998" s="52">
        <v>0.80500000000000005</v>
      </c>
      <c r="E9998" s="56">
        <v>-4.8999999999999998E-3</v>
      </c>
      <c r="F9998" s="52">
        <v>0.80900000000000005</v>
      </c>
      <c r="G9998" s="52">
        <v>0.80900000000000005</v>
      </c>
    </row>
    <row r="9999" spans="1:7" ht="30" x14ac:dyDescent="0.15">
      <c r="A9999" s="53">
        <v>2181</v>
      </c>
      <c r="B9999" s="10" t="s">
        <v>2249</v>
      </c>
      <c r="C9999" s="53">
        <v>1.006</v>
      </c>
      <c r="D9999" s="53">
        <v>1.006</v>
      </c>
      <c r="E9999" s="57">
        <v>-4.8999999999999998E-3</v>
      </c>
      <c r="F9999" s="53">
        <v>1.0109999999999999</v>
      </c>
      <c r="G9999" s="53">
        <v>1.0109999999999999</v>
      </c>
    </row>
    <row r="10000" spans="1:7" x14ac:dyDescent="0.15">
      <c r="A10000" s="52">
        <v>217021</v>
      </c>
      <c r="B10000" s="11" t="s">
        <v>2250</v>
      </c>
      <c r="C10000" s="52">
        <v>2.4089999999999998</v>
      </c>
      <c r="D10000" s="52">
        <v>2.4089999999999998</v>
      </c>
      <c r="E10000" s="56">
        <v>-5.0000000000000001E-3</v>
      </c>
      <c r="F10000" s="52">
        <v>2.4209999999999998</v>
      </c>
      <c r="G10000" s="52">
        <v>2.4209999999999998</v>
      </c>
    </row>
    <row r="10001" spans="1:7" x14ac:dyDescent="0.15">
      <c r="A10001" s="53">
        <v>1301</v>
      </c>
      <c r="B10001" s="10" t="s">
        <v>5489</v>
      </c>
      <c r="C10001" s="53">
        <v>0.80200000000000005</v>
      </c>
      <c r="D10001" s="53">
        <v>0.80200000000000005</v>
      </c>
      <c r="E10001" s="57">
        <v>-5.0000000000000001E-3</v>
      </c>
      <c r="F10001" s="53">
        <v>0.80600000000000005</v>
      </c>
      <c r="G10001" s="53">
        <v>0.80600000000000005</v>
      </c>
    </row>
    <row r="10002" spans="1:7" x14ac:dyDescent="0.15">
      <c r="A10002" s="52">
        <v>826</v>
      </c>
      <c r="B10002" s="11" t="s">
        <v>5490</v>
      </c>
      <c r="C10002" s="52">
        <v>1.0009999999999999</v>
      </c>
      <c r="D10002" s="52">
        <v>1.361</v>
      </c>
      <c r="E10002" s="56">
        <v>-5.0000000000000001E-3</v>
      </c>
      <c r="F10002" s="52">
        <v>1.006</v>
      </c>
      <c r="G10002" s="52">
        <v>1.3660000000000001</v>
      </c>
    </row>
    <row r="10003" spans="1:7" x14ac:dyDescent="0.15">
      <c r="A10003" s="53">
        <v>350007</v>
      </c>
      <c r="B10003" s="10" t="s">
        <v>2251</v>
      </c>
      <c r="C10003" s="53">
        <v>0.999</v>
      </c>
      <c r="D10003" s="53">
        <v>0.999</v>
      </c>
      <c r="E10003" s="57">
        <v>-5.0000000000000001E-3</v>
      </c>
      <c r="F10003" s="53">
        <v>1.004</v>
      </c>
      <c r="G10003" s="53">
        <v>1.004</v>
      </c>
    </row>
    <row r="10004" spans="1:7" ht="30" x14ac:dyDescent="0.15">
      <c r="A10004" s="52">
        <v>2802</v>
      </c>
      <c r="B10004" s="11" t="s">
        <v>2252</v>
      </c>
      <c r="C10004" s="52">
        <v>0.99760000000000004</v>
      </c>
      <c r="D10004" s="52">
        <v>0.99760000000000004</v>
      </c>
      <c r="E10004" s="56">
        <v>-5.0000000000000001E-3</v>
      </c>
      <c r="F10004" s="52">
        <v>1.0025999999999999</v>
      </c>
      <c r="G10004" s="52">
        <v>1.0025999999999999</v>
      </c>
    </row>
    <row r="10005" spans="1:7" x14ac:dyDescent="0.15">
      <c r="A10005" s="53">
        <v>1105</v>
      </c>
      <c r="B10005" s="10" t="s">
        <v>2253</v>
      </c>
      <c r="C10005" s="53">
        <v>0.79800000000000004</v>
      </c>
      <c r="D10005" s="53">
        <v>0.79800000000000004</v>
      </c>
      <c r="E10005" s="57">
        <v>-5.0000000000000001E-3</v>
      </c>
      <c r="F10005" s="53">
        <v>0.80200000000000005</v>
      </c>
      <c r="G10005" s="53">
        <v>0.80200000000000005</v>
      </c>
    </row>
    <row r="10006" spans="1:7" x14ac:dyDescent="0.15">
      <c r="A10006" s="52">
        <v>5049</v>
      </c>
      <c r="B10006" s="11" t="s">
        <v>5491</v>
      </c>
      <c r="C10006" s="52">
        <v>1.1924999999999999</v>
      </c>
      <c r="D10006" s="52">
        <v>1.1924999999999999</v>
      </c>
      <c r="E10006" s="56">
        <v>-5.0000000000000001E-3</v>
      </c>
      <c r="F10006" s="52">
        <v>1.1984999999999999</v>
      </c>
      <c r="G10006" s="52">
        <v>1.1984999999999999</v>
      </c>
    </row>
    <row r="10007" spans="1:7" x14ac:dyDescent="0.15">
      <c r="A10007" s="53">
        <v>159936</v>
      </c>
      <c r="B10007" s="10" t="s">
        <v>5492</v>
      </c>
      <c r="C10007" s="53">
        <v>1.6494</v>
      </c>
      <c r="D10007" s="53">
        <v>1.6494</v>
      </c>
      <c r="E10007" s="57">
        <v>-5.0000000000000001E-3</v>
      </c>
      <c r="F10007" s="53">
        <v>1.6577</v>
      </c>
      <c r="G10007" s="53">
        <v>1.6577</v>
      </c>
    </row>
    <row r="10008" spans="1:7" x14ac:dyDescent="0.15">
      <c r="A10008" s="52">
        <v>1592</v>
      </c>
      <c r="B10008" s="11" t="s">
        <v>5493</v>
      </c>
      <c r="C10008" s="52">
        <v>0.6754</v>
      </c>
      <c r="D10008" s="52">
        <v>0.6754</v>
      </c>
      <c r="E10008" s="56">
        <v>-5.0000000000000001E-3</v>
      </c>
      <c r="F10008" s="52">
        <v>0.67879999999999996</v>
      </c>
      <c r="G10008" s="52">
        <v>0.67879999999999996</v>
      </c>
    </row>
    <row r="10009" spans="1:7" x14ac:dyDescent="0.15">
      <c r="A10009" s="53">
        <v>5050</v>
      </c>
      <c r="B10009" s="10" t="s">
        <v>5494</v>
      </c>
      <c r="C10009" s="53">
        <v>1.1901999999999999</v>
      </c>
      <c r="D10009" s="53">
        <v>1.1901999999999999</v>
      </c>
      <c r="E10009" s="57">
        <v>-5.0000000000000001E-3</v>
      </c>
      <c r="F10009" s="53">
        <v>1.1961999999999999</v>
      </c>
      <c r="G10009" s="53">
        <v>1.1961999999999999</v>
      </c>
    </row>
    <row r="10010" spans="1:7" x14ac:dyDescent="0.15">
      <c r="A10010" s="52">
        <v>166023</v>
      </c>
      <c r="B10010" s="11" t="s">
        <v>5495</v>
      </c>
      <c r="C10010" s="52">
        <v>1.0702</v>
      </c>
      <c r="D10010" s="52">
        <v>1.0702</v>
      </c>
      <c r="E10010" s="56">
        <v>-5.0000000000000001E-3</v>
      </c>
      <c r="F10010" s="52">
        <v>1.0755999999999999</v>
      </c>
      <c r="G10010" s="52">
        <v>1.0755999999999999</v>
      </c>
    </row>
    <row r="10011" spans="1:7" x14ac:dyDescent="0.15">
      <c r="A10011" s="53">
        <v>1593</v>
      </c>
      <c r="B10011" s="10" t="s">
        <v>5496</v>
      </c>
      <c r="C10011" s="53">
        <v>0.66949999999999998</v>
      </c>
      <c r="D10011" s="53">
        <v>0.66949999999999998</v>
      </c>
      <c r="E10011" s="57">
        <v>-5.1000000000000004E-3</v>
      </c>
      <c r="F10011" s="53">
        <v>0.67290000000000005</v>
      </c>
      <c r="G10011" s="53">
        <v>0.67290000000000005</v>
      </c>
    </row>
    <row r="10012" spans="1:7" x14ac:dyDescent="0.15">
      <c r="A10012" s="52">
        <v>3766</v>
      </c>
      <c r="B10012" s="11" t="s">
        <v>5497</v>
      </c>
      <c r="C10012" s="52">
        <v>0.96250000000000002</v>
      </c>
      <c r="D10012" s="52">
        <v>0.96250000000000002</v>
      </c>
      <c r="E10012" s="56">
        <v>-5.1000000000000004E-3</v>
      </c>
      <c r="F10012" s="52">
        <v>0.96740000000000004</v>
      </c>
      <c r="G10012" s="52">
        <v>0.96740000000000004</v>
      </c>
    </row>
    <row r="10013" spans="1:7" ht="31" x14ac:dyDescent="0.15">
      <c r="A10013" s="53">
        <v>1809</v>
      </c>
      <c r="B10013" s="10" t="s">
        <v>5498</v>
      </c>
      <c r="C10013" s="53">
        <v>1.0773999999999999</v>
      </c>
      <c r="D10013" s="53">
        <v>1.0773999999999999</v>
      </c>
      <c r="E10013" s="57">
        <v>-5.1000000000000004E-3</v>
      </c>
      <c r="F10013" s="53">
        <v>1.0829</v>
      </c>
      <c r="G10013" s="53">
        <v>1.0829</v>
      </c>
    </row>
    <row r="10014" spans="1:7" x14ac:dyDescent="0.15">
      <c r="A10014" s="52">
        <v>4148</v>
      </c>
      <c r="B10014" s="11" t="s">
        <v>2254</v>
      </c>
      <c r="C10014" s="52">
        <v>1.2521</v>
      </c>
      <c r="D10014" s="52">
        <v>1.2521</v>
      </c>
      <c r="E10014" s="56">
        <v>-5.1000000000000004E-3</v>
      </c>
      <c r="F10014" s="52">
        <v>1.2585</v>
      </c>
      <c r="G10014" s="52">
        <v>1.2585</v>
      </c>
    </row>
    <row r="10015" spans="1:7" x14ac:dyDescent="0.15">
      <c r="A10015" s="53">
        <v>240017</v>
      </c>
      <c r="B10015" s="10" t="s">
        <v>2255</v>
      </c>
      <c r="C10015" s="53">
        <v>1.8761000000000001</v>
      </c>
      <c r="D10015" s="53">
        <v>2.3241000000000001</v>
      </c>
      <c r="E10015" s="57">
        <v>-5.1000000000000004E-3</v>
      </c>
      <c r="F10015" s="53">
        <v>1.8856999999999999</v>
      </c>
      <c r="G10015" s="53">
        <v>2.3336999999999999</v>
      </c>
    </row>
    <row r="10016" spans="1:7" x14ac:dyDescent="0.15">
      <c r="A10016" s="52">
        <v>180010</v>
      </c>
      <c r="B10016" s="11" t="s">
        <v>2256</v>
      </c>
      <c r="C10016" s="52">
        <v>1.6798999999999999</v>
      </c>
      <c r="D10016" s="52">
        <v>4.1185</v>
      </c>
      <c r="E10016" s="56">
        <v>-5.1000000000000004E-3</v>
      </c>
      <c r="F10016" s="52">
        <v>1.6884999999999999</v>
      </c>
      <c r="G10016" s="52">
        <v>4.1271000000000004</v>
      </c>
    </row>
    <row r="10017" spans="1:7" x14ac:dyDescent="0.15">
      <c r="A10017" s="53">
        <v>567</v>
      </c>
      <c r="B10017" s="10" t="s">
        <v>2257</v>
      </c>
      <c r="C10017" s="53">
        <v>1.952</v>
      </c>
      <c r="D10017" s="53">
        <v>1.952</v>
      </c>
      <c r="E10017" s="57">
        <v>-5.1000000000000004E-3</v>
      </c>
      <c r="F10017" s="53">
        <v>1.962</v>
      </c>
      <c r="G10017" s="53">
        <v>1.962</v>
      </c>
    </row>
    <row r="10018" spans="1:7" x14ac:dyDescent="0.15">
      <c r="A10018" s="52">
        <v>1178</v>
      </c>
      <c r="B10018" s="11" t="s">
        <v>2258</v>
      </c>
      <c r="C10018" s="52">
        <v>1.171</v>
      </c>
      <c r="D10018" s="52">
        <v>1.391</v>
      </c>
      <c r="E10018" s="56">
        <v>-5.1000000000000004E-3</v>
      </c>
      <c r="F10018" s="52">
        <v>1.177</v>
      </c>
      <c r="G10018" s="52">
        <v>1.397</v>
      </c>
    </row>
    <row r="10019" spans="1:7" x14ac:dyDescent="0.15">
      <c r="A10019" s="53">
        <v>202001</v>
      </c>
      <c r="B10019" s="10" t="s">
        <v>2259</v>
      </c>
      <c r="C10019" s="53">
        <v>1.4831000000000001</v>
      </c>
      <c r="D10019" s="53">
        <v>3.3980999999999999</v>
      </c>
      <c r="E10019" s="57">
        <v>-5.1000000000000004E-3</v>
      </c>
      <c r="F10019" s="53">
        <v>1.4906999999999999</v>
      </c>
      <c r="G10019" s="53">
        <v>3.4056999999999999</v>
      </c>
    </row>
    <row r="10020" spans="1:7" x14ac:dyDescent="0.15">
      <c r="A10020" s="52">
        <v>756</v>
      </c>
      <c r="B10020" s="11" t="s">
        <v>2260</v>
      </c>
      <c r="C10020" s="52">
        <v>1.5609999999999999</v>
      </c>
      <c r="D10020" s="52">
        <v>1.5609999999999999</v>
      </c>
      <c r="E10020" s="56">
        <v>-5.1000000000000004E-3</v>
      </c>
      <c r="F10020" s="52">
        <v>1.569</v>
      </c>
      <c r="G10020" s="52">
        <v>1.569</v>
      </c>
    </row>
    <row r="10021" spans="1:7" x14ac:dyDescent="0.15">
      <c r="A10021" s="53">
        <v>519987</v>
      </c>
      <c r="B10021" s="10" t="s">
        <v>2261</v>
      </c>
      <c r="C10021" s="53">
        <v>0.97499999999999998</v>
      </c>
      <c r="D10021" s="53">
        <v>1.2909999999999999</v>
      </c>
      <c r="E10021" s="57">
        <v>-5.1000000000000004E-3</v>
      </c>
      <c r="F10021" s="53">
        <v>0.98</v>
      </c>
      <c r="G10021" s="53">
        <v>1.296</v>
      </c>
    </row>
    <row r="10022" spans="1:7" x14ac:dyDescent="0.15">
      <c r="A10022" s="52">
        <v>4740</v>
      </c>
      <c r="B10022" s="11" t="s">
        <v>5499</v>
      </c>
      <c r="C10022" s="52">
        <v>1.0676000000000001</v>
      </c>
      <c r="D10022" s="52">
        <v>1.0676000000000001</v>
      </c>
      <c r="E10022" s="56">
        <v>-5.1000000000000004E-3</v>
      </c>
      <c r="F10022" s="52">
        <v>1.0730999999999999</v>
      </c>
      <c r="G10022" s="52">
        <v>1.0730999999999999</v>
      </c>
    </row>
    <row r="10023" spans="1:7" x14ac:dyDescent="0.15">
      <c r="A10023" s="53">
        <v>4744</v>
      </c>
      <c r="B10023" s="10" t="s">
        <v>5500</v>
      </c>
      <c r="C10023" s="53">
        <v>1.764</v>
      </c>
      <c r="D10023" s="53">
        <v>1.764</v>
      </c>
      <c r="E10023" s="57">
        <v>-5.1000000000000004E-3</v>
      </c>
      <c r="F10023" s="53">
        <v>1.7730999999999999</v>
      </c>
      <c r="G10023" s="53">
        <v>1.7730999999999999</v>
      </c>
    </row>
    <row r="10024" spans="1:7" x14ac:dyDescent="0.15">
      <c r="A10024" s="52">
        <v>110026</v>
      </c>
      <c r="B10024" s="11" t="s">
        <v>5501</v>
      </c>
      <c r="C10024" s="52">
        <v>1.7637</v>
      </c>
      <c r="D10024" s="52">
        <v>1.7637</v>
      </c>
      <c r="E10024" s="56">
        <v>-5.1000000000000004E-3</v>
      </c>
      <c r="F10024" s="52">
        <v>1.7727999999999999</v>
      </c>
      <c r="G10024" s="52">
        <v>1.7727999999999999</v>
      </c>
    </row>
    <row r="10025" spans="1:7" x14ac:dyDescent="0.15">
      <c r="A10025" s="53">
        <v>4260</v>
      </c>
      <c r="B10025" s="10" t="s">
        <v>2262</v>
      </c>
      <c r="C10025" s="53">
        <v>1.1042000000000001</v>
      </c>
      <c r="D10025" s="53">
        <v>1.1042000000000001</v>
      </c>
      <c r="E10025" s="57">
        <v>-5.1000000000000004E-3</v>
      </c>
      <c r="F10025" s="53">
        <v>1.1099000000000001</v>
      </c>
      <c r="G10025" s="53">
        <v>1.1099000000000001</v>
      </c>
    </row>
    <row r="10026" spans="1:7" x14ac:dyDescent="0.15">
      <c r="A10026" s="52">
        <v>519993</v>
      </c>
      <c r="B10026" s="11" t="s">
        <v>2263</v>
      </c>
      <c r="C10026" s="52">
        <v>1.0072000000000001</v>
      </c>
      <c r="D10026" s="52">
        <v>2.6261999999999999</v>
      </c>
      <c r="E10026" s="56">
        <v>-5.1000000000000004E-3</v>
      </c>
      <c r="F10026" s="52">
        <v>1.0124</v>
      </c>
      <c r="G10026" s="52">
        <v>2.6314000000000002</v>
      </c>
    </row>
    <row r="10027" spans="1:7" x14ac:dyDescent="0.15">
      <c r="A10027" s="53">
        <v>166006</v>
      </c>
      <c r="B10027" s="10" t="s">
        <v>5502</v>
      </c>
      <c r="C10027" s="53">
        <v>1.2199</v>
      </c>
      <c r="D10027" s="53">
        <v>1.5279</v>
      </c>
      <c r="E10027" s="57">
        <v>-5.1000000000000004E-3</v>
      </c>
      <c r="F10027" s="53">
        <v>1.2262</v>
      </c>
      <c r="G10027" s="53">
        <v>1.5342</v>
      </c>
    </row>
    <row r="10028" spans="1:7" x14ac:dyDescent="0.15">
      <c r="A10028" s="52">
        <v>1387</v>
      </c>
      <c r="B10028" s="11" t="s">
        <v>5503</v>
      </c>
      <c r="C10028" s="52">
        <v>1.7350000000000001</v>
      </c>
      <c r="D10028" s="52">
        <v>2.1669999999999998</v>
      </c>
      <c r="E10028" s="56">
        <v>-5.1999999999999998E-3</v>
      </c>
      <c r="F10028" s="52">
        <v>1.744</v>
      </c>
      <c r="G10028" s="52">
        <v>2.1760000000000002</v>
      </c>
    </row>
    <row r="10029" spans="1:7" x14ac:dyDescent="0.15">
      <c r="A10029" s="53">
        <v>202002</v>
      </c>
      <c r="B10029" s="10" t="s">
        <v>2264</v>
      </c>
      <c r="C10029" s="53">
        <v>0.50019999999999998</v>
      </c>
      <c r="D10029" s="53">
        <v>2.4382999999999999</v>
      </c>
      <c r="E10029" s="57">
        <v>-5.1999999999999998E-3</v>
      </c>
      <c r="F10029" s="53">
        <v>0.50280000000000002</v>
      </c>
      <c r="G10029" s="53">
        <v>2.4439000000000002</v>
      </c>
    </row>
    <row r="10030" spans="1:7" x14ac:dyDescent="0.15">
      <c r="A10030" s="52">
        <v>3765</v>
      </c>
      <c r="B10030" s="11" t="s">
        <v>5504</v>
      </c>
      <c r="C10030" s="52">
        <v>0.96150000000000002</v>
      </c>
      <c r="D10030" s="52">
        <v>0.96150000000000002</v>
      </c>
      <c r="E10030" s="56">
        <v>-5.1999999999999998E-3</v>
      </c>
      <c r="F10030" s="52">
        <v>0.96650000000000003</v>
      </c>
      <c r="G10030" s="52">
        <v>0.96650000000000003</v>
      </c>
    </row>
    <row r="10031" spans="1:7" x14ac:dyDescent="0.15">
      <c r="A10031" s="53">
        <v>40001</v>
      </c>
      <c r="B10031" s="10" t="s">
        <v>2265</v>
      </c>
      <c r="C10031" s="53">
        <v>0.76800000000000002</v>
      </c>
      <c r="D10031" s="53">
        <v>3.831</v>
      </c>
      <c r="E10031" s="57">
        <v>-5.1999999999999998E-3</v>
      </c>
      <c r="F10031" s="53">
        <v>0.77200000000000002</v>
      </c>
      <c r="G10031" s="53">
        <v>3.8479999999999999</v>
      </c>
    </row>
    <row r="10032" spans="1:7" ht="31" x14ac:dyDescent="0.15">
      <c r="A10032" s="52">
        <v>4636</v>
      </c>
      <c r="B10032" s="11" t="s">
        <v>5505</v>
      </c>
      <c r="C10032" s="52">
        <v>1.1496999999999999</v>
      </c>
      <c r="D10032" s="52">
        <v>1.1496999999999999</v>
      </c>
      <c r="E10032" s="56">
        <v>-5.1999999999999998E-3</v>
      </c>
      <c r="F10032" s="52">
        <v>1.1556999999999999</v>
      </c>
      <c r="G10032" s="52">
        <v>1.1556999999999999</v>
      </c>
    </row>
    <row r="10033" spans="1:7" x14ac:dyDescent="0.15">
      <c r="A10033" s="53">
        <v>159952</v>
      </c>
      <c r="B10033" s="10" t="s">
        <v>5506</v>
      </c>
      <c r="C10033" s="53">
        <v>0.97650000000000003</v>
      </c>
      <c r="D10033" s="53">
        <v>0.97650000000000003</v>
      </c>
      <c r="E10033" s="57">
        <v>-5.1999999999999998E-3</v>
      </c>
      <c r="F10033" s="53">
        <v>0.98160000000000003</v>
      </c>
      <c r="G10033" s="53">
        <v>0.98160000000000003</v>
      </c>
    </row>
    <row r="10034" spans="1:7" x14ac:dyDescent="0.15">
      <c r="A10034" s="52">
        <v>978</v>
      </c>
      <c r="B10034" s="11" t="s">
        <v>2266</v>
      </c>
      <c r="C10034" s="52">
        <v>1.5289999999999999</v>
      </c>
      <c r="D10034" s="52">
        <v>1.5289999999999999</v>
      </c>
      <c r="E10034" s="56">
        <v>-5.1999999999999998E-3</v>
      </c>
      <c r="F10034" s="52">
        <v>1.5369999999999999</v>
      </c>
      <c r="G10034" s="52">
        <v>1.5369999999999999</v>
      </c>
    </row>
    <row r="10035" spans="1:7" x14ac:dyDescent="0.15">
      <c r="A10035" s="53">
        <v>1886</v>
      </c>
      <c r="B10035" s="10" t="s">
        <v>5507</v>
      </c>
      <c r="C10035" s="53">
        <v>1.2224999999999999</v>
      </c>
      <c r="D10035" s="53">
        <v>1.5395000000000001</v>
      </c>
      <c r="E10035" s="57">
        <v>-5.1999999999999998E-3</v>
      </c>
      <c r="F10035" s="53">
        <v>1.2289000000000001</v>
      </c>
      <c r="G10035" s="53">
        <v>1.5459000000000001</v>
      </c>
    </row>
    <row r="10036" spans="1:7" x14ac:dyDescent="0.15">
      <c r="A10036" s="52">
        <v>100022</v>
      </c>
      <c r="B10036" s="11" t="s">
        <v>2267</v>
      </c>
      <c r="C10036" s="52">
        <v>0.70550000000000002</v>
      </c>
      <c r="D10036" s="52">
        <v>4.5763999999999996</v>
      </c>
      <c r="E10036" s="56">
        <v>-5.1999999999999998E-3</v>
      </c>
      <c r="F10036" s="52">
        <v>0.70920000000000005</v>
      </c>
      <c r="G10036" s="52">
        <v>4.5850999999999997</v>
      </c>
    </row>
    <row r="10037" spans="1:7" x14ac:dyDescent="0.15">
      <c r="A10037" s="53">
        <v>2263</v>
      </c>
      <c r="B10037" s="10" t="s">
        <v>5508</v>
      </c>
      <c r="C10037" s="53">
        <v>1.2766999999999999</v>
      </c>
      <c r="D10037" s="53">
        <v>1.2766999999999999</v>
      </c>
      <c r="E10037" s="57">
        <v>-5.1999999999999998E-3</v>
      </c>
      <c r="F10037" s="53">
        <v>1.2834000000000001</v>
      </c>
      <c r="G10037" s="53">
        <v>1.2834000000000001</v>
      </c>
    </row>
    <row r="10038" spans="1:7" x14ac:dyDescent="0.15">
      <c r="A10038" s="52">
        <v>160223</v>
      </c>
      <c r="B10038" s="11" t="s">
        <v>5509</v>
      </c>
      <c r="C10038" s="52">
        <v>0.79910000000000003</v>
      </c>
      <c r="D10038" s="52">
        <v>0.79910000000000003</v>
      </c>
      <c r="E10038" s="56">
        <v>-5.1999999999999998E-3</v>
      </c>
      <c r="F10038" s="52">
        <v>0.80330000000000001</v>
      </c>
      <c r="G10038" s="52">
        <v>0.80330000000000001</v>
      </c>
    </row>
    <row r="10039" spans="1:7" x14ac:dyDescent="0.15">
      <c r="A10039" s="53">
        <v>4231</v>
      </c>
      <c r="B10039" s="10" t="s">
        <v>5510</v>
      </c>
      <c r="C10039" s="53">
        <v>1.2174</v>
      </c>
      <c r="D10039" s="53">
        <v>1.3573999999999999</v>
      </c>
      <c r="E10039" s="57">
        <v>-5.1999999999999998E-3</v>
      </c>
      <c r="F10039" s="53">
        <v>1.2238</v>
      </c>
      <c r="G10039" s="53">
        <v>1.3637999999999999</v>
      </c>
    </row>
    <row r="10040" spans="1:7" x14ac:dyDescent="0.15">
      <c r="A10040" s="52">
        <v>3554</v>
      </c>
      <c r="B10040" s="11" t="s">
        <v>5511</v>
      </c>
      <c r="C10040" s="52">
        <v>1.2723</v>
      </c>
      <c r="D10040" s="52">
        <v>1.2723</v>
      </c>
      <c r="E10040" s="56">
        <v>-5.1999999999999998E-3</v>
      </c>
      <c r="F10040" s="52">
        <v>1.2789999999999999</v>
      </c>
      <c r="G10040" s="52">
        <v>1.2789999999999999</v>
      </c>
    </row>
    <row r="10041" spans="1:7" x14ac:dyDescent="0.15">
      <c r="A10041" s="53">
        <v>5154</v>
      </c>
      <c r="B10041" s="10" t="s">
        <v>5512</v>
      </c>
      <c r="C10041" s="53">
        <v>1.0032000000000001</v>
      </c>
      <c r="D10041" s="53">
        <v>1.0032000000000001</v>
      </c>
      <c r="E10041" s="57">
        <v>-5.3E-3</v>
      </c>
      <c r="F10041" s="53">
        <v>1.0085</v>
      </c>
      <c r="G10041" s="53">
        <v>1.0085</v>
      </c>
    </row>
    <row r="10042" spans="1:7" x14ac:dyDescent="0.15">
      <c r="A10042" s="52">
        <v>5155</v>
      </c>
      <c r="B10042" s="11" t="s">
        <v>5513</v>
      </c>
      <c r="C10042" s="52">
        <v>1.0028999999999999</v>
      </c>
      <c r="D10042" s="52">
        <v>1.0028999999999999</v>
      </c>
      <c r="E10042" s="56">
        <v>-5.3E-3</v>
      </c>
      <c r="F10042" s="52">
        <v>1.0082</v>
      </c>
      <c r="G10042" s="52">
        <v>1.0082</v>
      </c>
    </row>
    <row r="10043" spans="1:7" ht="30" x14ac:dyDescent="0.15">
      <c r="A10043" s="53">
        <v>2654</v>
      </c>
      <c r="B10043" s="10" t="s">
        <v>2268</v>
      </c>
      <c r="C10043" s="53">
        <v>0.94599999999999995</v>
      </c>
      <c r="D10043" s="53">
        <v>0.94599999999999995</v>
      </c>
      <c r="E10043" s="57">
        <v>-5.3E-3</v>
      </c>
      <c r="F10043" s="53">
        <v>0.95099999999999996</v>
      </c>
      <c r="G10043" s="53">
        <v>0.95099999999999996</v>
      </c>
    </row>
    <row r="10044" spans="1:7" x14ac:dyDescent="0.15">
      <c r="A10044" s="52">
        <v>1741</v>
      </c>
      <c r="B10044" s="11" t="s">
        <v>5514</v>
      </c>
      <c r="C10044" s="52">
        <v>1.133</v>
      </c>
      <c r="D10044" s="52">
        <v>1.133</v>
      </c>
      <c r="E10044" s="56">
        <v>-5.3E-3</v>
      </c>
      <c r="F10044" s="52">
        <v>1.139</v>
      </c>
      <c r="G10044" s="52">
        <v>1.139</v>
      </c>
    </row>
    <row r="10045" spans="1:7" x14ac:dyDescent="0.15">
      <c r="A10045" s="53">
        <v>590008</v>
      </c>
      <c r="B10045" s="10" t="s">
        <v>2269</v>
      </c>
      <c r="C10045" s="53">
        <v>3.21</v>
      </c>
      <c r="D10045" s="53">
        <v>3.21</v>
      </c>
      <c r="E10045" s="57">
        <v>-5.3E-3</v>
      </c>
      <c r="F10045" s="53">
        <v>3.2269999999999999</v>
      </c>
      <c r="G10045" s="53">
        <v>3.2269999999999999</v>
      </c>
    </row>
    <row r="10046" spans="1:7" x14ac:dyDescent="0.15">
      <c r="A10046" s="52">
        <v>90018</v>
      </c>
      <c r="B10046" s="11" t="s">
        <v>2270</v>
      </c>
      <c r="C10046" s="52">
        <v>1.6950000000000001</v>
      </c>
      <c r="D10046" s="52">
        <v>2.1949999999999998</v>
      </c>
      <c r="E10046" s="56">
        <v>-5.3E-3</v>
      </c>
      <c r="F10046" s="52">
        <v>1.704</v>
      </c>
      <c r="G10046" s="52">
        <v>2.2040000000000002</v>
      </c>
    </row>
    <row r="10047" spans="1:7" x14ac:dyDescent="0.15">
      <c r="A10047" s="53">
        <v>2656</v>
      </c>
      <c r="B10047" s="10" t="s">
        <v>5515</v>
      </c>
      <c r="C10047" s="53">
        <v>0.8286</v>
      </c>
      <c r="D10047" s="53">
        <v>0.8286</v>
      </c>
      <c r="E10047" s="57">
        <v>-5.3E-3</v>
      </c>
      <c r="F10047" s="53">
        <v>0.83299999999999996</v>
      </c>
      <c r="G10047" s="53">
        <v>0.83299999999999996</v>
      </c>
    </row>
    <row r="10048" spans="1:7" x14ac:dyDescent="0.15">
      <c r="A10048" s="52">
        <v>1798</v>
      </c>
      <c r="B10048" s="11" t="s">
        <v>5516</v>
      </c>
      <c r="C10048" s="52">
        <v>1.0920000000000001</v>
      </c>
      <c r="D10048" s="52">
        <v>1.0920000000000001</v>
      </c>
      <c r="E10048" s="56">
        <v>-5.3E-3</v>
      </c>
      <c r="F10048" s="52">
        <v>1.0978000000000001</v>
      </c>
      <c r="G10048" s="52">
        <v>1.0978000000000001</v>
      </c>
    </row>
    <row r="10049" spans="1:7" x14ac:dyDescent="0.15">
      <c r="A10049" s="53">
        <v>320007</v>
      </c>
      <c r="B10049" s="10" t="s">
        <v>2271</v>
      </c>
      <c r="C10049" s="53">
        <v>0.94099999999999995</v>
      </c>
      <c r="D10049" s="53">
        <v>1.3859999999999999</v>
      </c>
      <c r="E10049" s="57">
        <v>-5.3E-3</v>
      </c>
      <c r="F10049" s="53">
        <v>0.94599999999999995</v>
      </c>
      <c r="G10049" s="53">
        <v>1.391</v>
      </c>
    </row>
    <row r="10050" spans="1:7" x14ac:dyDescent="0.15">
      <c r="A10050" s="52">
        <v>160916</v>
      </c>
      <c r="B10050" s="11" t="s">
        <v>5517</v>
      </c>
      <c r="C10050" s="52">
        <v>2.8130000000000002</v>
      </c>
      <c r="D10050" s="52">
        <v>2.2000000000000002</v>
      </c>
      <c r="E10050" s="56">
        <v>-5.3E-3</v>
      </c>
      <c r="F10050" s="52">
        <v>2.8279999999999998</v>
      </c>
      <c r="G10050" s="52">
        <v>2.2109999999999999</v>
      </c>
    </row>
    <row r="10051" spans="1:7" x14ac:dyDescent="0.15">
      <c r="A10051" s="53">
        <v>698</v>
      </c>
      <c r="B10051" s="10" t="s">
        <v>5518</v>
      </c>
      <c r="C10051" s="53">
        <v>1.498</v>
      </c>
      <c r="D10051" s="53">
        <v>1.498</v>
      </c>
      <c r="E10051" s="57">
        <v>-5.3E-3</v>
      </c>
      <c r="F10051" s="53">
        <v>1.506</v>
      </c>
      <c r="G10051" s="53">
        <v>1.506</v>
      </c>
    </row>
    <row r="10052" spans="1:7" x14ac:dyDescent="0.15">
      <c r="A10052" s="52">
        <v>2011</v>
      </c>
      <c r="B10052" s="11" t="s">
        <v>2272</v>
      </c>
      <c r="C10052" s="52">
        <v>2.431</v>
      </c>
      <c r="D10052" s="52">
        <v>4.9039999999999999</v>
      </c>
      <c r="E10052" s="56">
        <v>-5.3E-3</v>
      </c>
      <c r="F10052" s="52">
        <v>2.444</v>
      </c>
      <c r="G10052" s="52">
        <v>4.9169999999999998</v>
      </c>
    </row>
    <row r="10053" spans="1:7" x14ac:dyDescent="0.15">
      <c r="A10053" s="53">
        <v>162102</v>
      </c>
      <c r="B10053" s="10" t="s">
        <v>2273</v>
      </c>
      <c r="C10053" s="53">
        <v>1.0093000000000001</v>
      </c>
      <c r="D10053" s="53">
        <v>2.9058000000000002</v>
      </c>
      <c r="E10053" s="57">
        <v>-5.3E-3</v>
      </c>
      <c r="F10053" s="53">
        <v>1.0146999999999999</v>
      </c>
      <c r="G10053" s="53">
        <v>2.9112</v>
      </c>
    </row>
    <row r="10054" spans="1:7" x14ac:dyDescent="0.15">
      <c r="A10054" s="52">
        <v>519736</v>
      </c>
      <c r="B10054" s="11" t="s">
        <v>2274</v>
      </c>
      <c r="C10054" s="52">
        <v>2.0539999999999998</v>
      </c>
      <c r="D10054" s="52">
        <v>2.4540000000000002</v>
      </c>
      <c r="E10054" s="56">
        <v>-5.3E-3</v>
      </c>
      <c r="F10054" s="52">
        <v>2.0649999999999999</v>
      </c>
      <c r="G10054" s="52">
        <v>2.4649999999999999</v>
      </c>
    </row>
    <row r="10055" spans="1:7" x14ac:dyDescent="0.15">
      <c r="A10055" s="53">
        <v>742</v>
      </c>
      <c r="B10055" s="10" t="s">
        <v>2275</v>
      </c>
      <c r="C10055" s="53">
        <v>2.609</v>
      </c>
      <c r="D10055" s="53">
        <v>2.8940000000000001</v>
      </c>
      <c r="E10055" s="57">
        <v>-5.3E-3</v>
      </c>
      <c r="F10055" s="53">
        <v>2.6230000000000002</v>
      </c>
      <c r="G10055" s="53">
        <v>2.9079999999999999</v>
      </c>
    </row>
    <row r="10056" spans="1:7" x14ac:dyDescent="0.15">
      <c r="A10056" s="52">
        <v>1799</v>
      </c>
      <c r="B10056" s="11" t="s">
        <v>5519</v>
      </c>
      <c r="C10056" s="52">
        <v>1.0988</v>
      </c>
      <c r="D10056" s="52">
        <v>1.0988</v>
      </c>
      <c r="E10056" s="56">
        <v>-5.3E-3</v>
      </c>
      <c r="F10056" s="52">
        <v>1.1047</v>
      </c>
      <c r="G10056" s="52">
        <v>1.1047</v>
      </c>
    </row>
    <row r="10057" spans="1:7" x14ac:dyDescent="0.15">
      <c r="A10057" s="53">
        <v>1112</v>
      </c>
      <c r="B10057" s="10" t="s">
        <v>2276</v>
      </c>
      <c r="C10057" s="53">
        <v>1.669</v>
      </c>
      <c r="D10057" s="53">
        <v>1.669</v>
      </c>
      <c r="E10057" s="57">
        <v>-5.4000000000000003E-3</v>
      </c>
      <c r="F10057" s="53">
        <v>1.6779999999999999</v>
      </c>
      <c r="G10057" s="53">
        <v>1.6779999999999999</v>
      </c>
    </row>
    <row r="10058" spans="1:7" x14ac:dyDescent="0.15">
      <c r="A10058" s="52">
        <v>580006</v>
      </c>
      <c r="B10058" s="11" t="s">
        <v>2277</v>
      </c>
      <c r="C10058" s="52">
        <v>0.92700000000000005</v>
      </c>
      <c r="D10058" s="52">
        <v>1.3169999999999999</v>
      </c>
      <c r="E10058" s="56">
        <v>-5.4000000000000003E-3</v>
      </c>
      <c r="F10058" s="52">
        <v>0.93200000000000005</v>
      </c>
      <c r="G10058" s="52">
        <v>1.3220000000000001</v>
      </c>
    </row>
    <row r="10059" spans="1:7" x14ac:dyDescent="0.15">
      <c r="A10059" s="53">
        <v>263</v>
      </c>
      <c r="B10059" s="10" t="s">
        <v>2278</v>
      </c>
      <c r="C10059" s="53">
        <v>1.4810000000000001</v>
      </c>
      <c r="D10059" s="53">
        <v>1.758</v>
      </c>
      <c r="E10059" s="57">
        <v>-5.4000000000000003E-3</v>
      </c>
      <c r="F10059" s="53">
        <v>1.4890000000000001</v>
      </c>
      <c r="G10059" s="53">
        <v>1.766</v>
      </c>
    </row>
    <row r="10060" spans="1:7" x14ac:dyDescent="0.15">
      <c r="A10060" s="52">
        <v>1482</v>
      </c>
      <c r="B10060" s="11" t="s">
        <v>2279</v>
      </c>
      <c r="C10060" s="52">
        <v>1.1080000000000001</v>
      </c>
      <c r="D10060" s="52">
        <v>1.1080000000000001</v>
      </c>
      <c r="E10060" s="56">
        <v>-5.4000000000000003E-3</v>
      </c>
      <c r="F10060" s="52">
        <v>1.1140000000000001</v>
      </c>
      <c r="G10060" s="52">
        <v>1.1140000000000001</v>
      </c>
    </row>
    <row r="10061" spans="1:7" x14ac:dyDescent="0.15">
      <c r="A10061" s="53">
        <v>1681</v>
      </c>
      <c r="B10061" s="10" t="s">
        <v>2280</v>
      </c>
      <c r="C10061" s="53">
        <v>1.1080000000000001</v>
      </c>
      <c r="D10061" s="53">
        <v>1.1080000000000001</v>
      </c>
      <c r="E10061" s="57">
        <v>-5.4000000000000003E-3</v>
      </c>
      <c r="F10061" s="53">
        <v>1.1140000000000001</v>
      </c>
      <c r="G10061" s="53">
        <v>1.1140000000000001</v>
      </c>
    </row>
    <row r="10062" spans="1:7" x14ac:dyDescent="0.15">
      <c r="A10062" s="52">
        <v>994</v>
      </c>
      <c r="B10062" s="11" t="s">
        <v>5520</v>
      </c>
      <c r="C10062" s="52">
        <v>1.105</v>
      </c>
      <c r="D10062" s="52">
        <v>1.105</v>
      </c>
      <c r="E10062" s="56">
        <v>-5.4000000000000003E-3</v>
      </c>
      <c r="F10062" s="52">
        <v>1.111</v>
      </c>
      <c r="G10062" s="52">
        <v>1.111</v>
      </c>
    </row>
    <row r="10063" spans="1:7" x14ac:dyDescent="0.15">
      <c r="A10063" s="53">
        <v>519029</v>
      </c>
      <c r="B10063" s="10" t="s">
        <v>2281</v>
      </c>
      <c r="C10063" s="53">
        <v>1.655</v>
      </c>
      <c r="D10063" s="53">
        <v>2.46</v>
      </c>
      <c r="E10063" s="57">
        <v>-5.4000000000000003E-3</v>
      </c>
      <c r="F10063" s="53">
        <v>1.6639999999999999</v>
      </c>
      <c r="G10063" s="53">
        <v>2.4689999999999999</v>
      </c>
    </row>
    <row r="10064" spans="1:7" x14ac:dyDescent="0.15">
      <c r="A10064" s="52">
        <v>161022</v>
      </c>
      <c r="B10064" s="11" t="s">
        <v>2282</v>
      </c>
      <c r="C10064" s="52">
        <v>0.73299999999999998</v>
      </c>
      <c r="D10064" s="52">
        <v>1.5940000000000001</v>
      </c>
      <c r="E10064" s="56">
        <v>-5.4000000000000003E-3</v>
      </c>
      <c r="F10064" s="52">
        <v>0.73699999999999999</v>
      </c>
      <c r="G10064" s="52">
        <v>1.5960000000000001</v>
      </c>
    </row>
    <row r="10065" spans="1:7" x14ac:dyDescent="0.15">
      <c r="A10065" s="53">
        <v>4343</v>
      </c>
      <c r="B10065" s="10" t="s">
        <v>5521</v>
      </c>
      <c r="C10065" s="53">
        <v>0.8427</v>
      </c>
      <c r="D10065" s="53">
        <v>0.8427</v>
      </c>
      <c r="E10065" s="57">
        <v>-5.4000000000000003E-3</v>
      </c>
      <c r="F10065" s="53">
        <v>0.84730000000000005</v>
      </c>
      <c r="G10065" s="53">
        <v>0.84730000000000005</v>
      </c>
    </row>
    <row r="10066" spans="1:7" x14ac:dyDescent="0.15">
      <c r="A10066" s="52">
        <v>160639</v>
      </c>
      <c r="B10066" s="11" t="s">
        <v>2283</v>
      </c>
      <c r="C10066" s="52">
        <v>0.73199999999999998</v>
      </c>
      <c r="D10066" s="52">
        <v>0.46400000000000002</v>
      </c>
      <c r="E10066" s="56">
        <v>-5.4000000000000003E-3</v>
      </c>
      <c r="F10066" s="52">
        <v>0.73599999999999999</v>
      </c>
      <c r="G10066" s="52">
        <v>0.46600000000000003</v>
      </c>
    </row>
    <row r="10067" spans="1:7" x14ac:dyDescent="0.15">
      <c r="A10067" s="53">
        <v>1576</v>
      </c>
      <c r="B10067" s="10" t="s">
        <v>2284</v>
      </c>
      <c r="C10067" s="53">
        <v>1.0960000000000001</v>
      </c>
      <c r="D10067" s="53">
        <v>1.0960000000000001</v>
      </c>
      <c r="E10067" s="57">
        <v>-5.4000000000000003E-3</v>
      </c>
      <c r="F10067" s="53">
        <v>1.1020000000000001</v>
      </c>
      <c r="G10067" s="53">
        <v>1.1020000000000001</v>
      </c>
    </row>
    <row r="10068" spans="1:7" x14ac:dyDescent="0.15">
      <c r="A10068" s="52">
        <v>4573</v>
      </c>
      <c r="B10068" s="11" t="s">
        <v>2285</v>
      </c>
      <c r="C10068" s="52">
        <v>1.0399</v>
      </c>
      <c r="D10068" s="52">
        <v>1.0399</v>
      </c>
      <c r="E10068" s="56">
        <v>-5.4999999999999997E-3</v>
      </c>
      <c r="F10068" s="52">
        <v>1.0456000000000001</v>
      </c>
      <c r="G10068" s="52">
        <v>1.0456000000000001</v>
      </c>
    </row>
    <row r="10069" spans="1:7" x14ac:dyDescent="0.15">
      <c r="A10069" s="53">
        <v>510660</v>
      </c>
      <c r="B10069" s="10" t="s">
        <v>5522</v>
      </c>
      <c r="C10069" s="53">
        <v>1.9087000000000001</v>
      </c>
      <c r="D10069" s="53">
        <v>1.9087000000000001</v>
      </c>
      <c r="E10069" s="57">
        <v>-5.4999999999999997E-3</v>
      </c>
      <c r="F10069" s="53">
        <v>1.9192</v>
      </c>
      <c r="G10069" s="53">
        <v>1.9192</v>
      </c>
    </row>
    <row r="10070" spans="1:7" ht="30" x14ac:dyDescent="0.15">
      <c r="A10070" s="52">
        <v>598</v>
      </c>
      <c r="B10070" s="11" t="s">
        <v>2286</v>
      </c>
      <c r="C10070" s="52">
        <v>1.6339999999999999</v>
      </c>
      <c r="D10070" s="52">
        <v>1.6339999999999999</v>
      </c>
      <c r="E10070" s="56">
        <v>-5.4999999999999997E-3</v>
      </c>
      <c r="F10070" s="52">
        <v>1.643</v>
      </c>
      <c r="G10070" s="52">
        <v>1.643</v>
      </c>
    </row>
    <row r="10071" spans="1:7" x14ac:dyDescent="0.15">
      <c r="A10071" s="53">
        <v>519688</v>
      </c>
      <c r="B10071" s="10" t="s">
        <v>2287</v>
      </c>
      <c r="C10071" s="53">
        <v>0.65339999999999998</v>
      </c>
      <c r="D10071" s="53">
        <v>3.4371999999999998</v>
      </c>
      <c r="E10071" s="57">
        <v>-5.4999999999999997E-3</v>
      </c>
      <c r="F10071" s="53">
        <v>0.65700000000000003</v>
      </c>
      <c r="G10071" s="53">
        <v>3.4407999999999999</v>
      </c>
    </row>
    <row r="10072" spans="1:7" x14ac:dyDescent="0.15">
      <c r="A10072" s="52">
        <v>150054</v>
      </c>
      <c r="B10072" s="11" t="s">
        <v>2288</v>
      </c>
      <c r="C10072" s="52">
        <v>1.0685</v>
      </c>
      <c r="D10072" s="52">
        <v>2.7570999999999999</v>
      </c>
      <c r="E10072" s="56">
        <v>-5.4999999999999997E-3</v>
      </c>
      <c r="F10072" s="52">
        <v>1.0744</v>
      </c>
      <c r="G10072" s="52">
        <v>2.7629999999999999</v>
      </c>
    </row>
    <row r="10073" spans="1:7" x14ac:dyDescent="0.15">
      <c r="A10073" s="53">
        <v>619</v>
      </c>
      <c r="B10073" s="10" t="s">
        <v>2289</v>
      </c>
      <c r="C10073" s="53">
        <v>3.4359999999999999</v>
      </c>
      <c r="D10073" s="53">
        <v>3.4359999999999999</v>
      </c>
      <c r="E10073" s="57">
        <v>-5.4999999999999997E-3</v>
      </c>
      <c r="F10073" s="53">
        <v>3.4550000000000001</v>
      </c>
      <c r="G10073" s="53">
        <v>3.4550000000000001</v>
      </c>
    </row>
    <row r="10074" spans="1:7" x14ac:dyDescent="0.15">
      <c r="A10074" s="52">
        <v>4666</v>
      </c>
      <c r="B10074" s="11" t="s">
        <v>2290</v>
      </c>
      <c r="C10074" s="52">
        <v>1.0487</v>
      </c>
      <c r="D10074" s="52">
        <v>1.0487</v>
      </c>
      <c r="E10074" s="56">
        <v>-5.4999999999999997E-3</v>
      </c>
      <c r="F10074" s="52">
        <v>1.0545</v>
      </c>
      <c r="G10074" s="52">
        <v>1.0545</v>
      </c>
    </row>
    <row r="10075" spans="1:7" x14ac:dyDescent="0.15">
      <c r="A10075" s="53">
        <v>1388</v>
      </c>
      <c r="B10075" s="10" t="s">
        <v>5523</v>
      </c>
      <c r="C10075" s="53">
        <v>1.0840000000000001</v>
      </c>
      <c r="D10075" s="53">
        <v>1.0840000000000001</v>
      </c>
      <c r="E10075" s="57">
        <v>-5.4999999999999997E-3</v>
      </c>
      <c r="F10075" s="53">
        <v>1.0900000000000001</v>
      </c>
      <c r="G10075" s="53">
        <v>1.0900000000000001</v>
      </c>
    </row>
    <row r="10076" spans="1:7" x14ac:dyDescent="0.15">
      <c r="A10076" s="52">
        <v>180001</v>
      </c>
      <c r="B10076" s="11" t="s">
        <v>2291</v>
      </c>
      <c r="C10076" s="52">
        <v>1.2643</v>
      </c>
      <c r="D10076" s="52">
        <v>3.1214</v>
      </c>
      <c r="E10076" s="56">
        <v>-5.4999999999999997E-3</v>
      </c>
      <c r="F10076" s="52">
        <v>1.2713000000000001</v>
      </c>
      <c r="G10076" s="52">
        <v>3.1284000000000001</v>
      </c>
    </row>
    <row r="10077" spans="1:7" x14ac:dyDescent="0.15">
      <c r="A10077" s="53">
        <v>519961</v>
      </c>
      <c r="B10077" s="10" t="s">
        <v>5524</v>
      </c>
      <c r="C10077" s="53">
        <v>1.08</v>
      </c>
      <c r="D10077" s="53">
        <v>1.08</v>
      </c>
      <c r="E10077" s="57">
        <v>-5.4999999999999997E-3</v>
      </c>
      <c r="F10077" s="53">
        <v>1.0860000000000001</v>
      </c>
      <c r="G10077" s="53">
        <v>1.0860000000000001</v>
      </c>
    </row>
    <row r="10078" spans="1:7" x14ac:dyDescent="0.15">
      <c r="A10078" s="52">
        <v>519099</v>
      </c>
      <c r="B10078" s="11" t="s">
        <v>2292</v>
      </c>
      <c r="C10078" s="52">
        <v>1.4339999999999999</v>
      </c>
      <c r="D10078" s="52">
        <v>1.915</v>
      </c>
      <c r="E10078" s="56">
        <v>-5.4999999999999997E-3</v>
      </c>
      <c r="F10078" s="52">
        <v>1.4419999999999999</v>
      </c>
      <c r="G10078" s="52">
        <v>1.923</v>
      </c>
    </row>
    <row r="10079" spans="1:7" x14ac:dyDescent="0.15">
      <c r="A10079" s="53">
        <v>159915</v>
      </c>
      <c r="B10079" s="10" t="s">
        <v>5525</v>
      </c>
      <c r="C10079" s="53">
        <v>1.6305000000000001</v>
      </c>
      <c r="D10079" s="53">
        <v>1.8678999999999999</v>
      </c>
      <c r="E10079" s="57">
        <v>-5.5999999999999999E-3</v>
      </c>
      <c r="F10079" s="53">
        <v>1.6395999999999999</v>
      </c>
      <c r="G10079" s="53">
        <v>1.8783000000000001</v>
      </c>
    </row>
    <row r="10080" spans="1:7" x14ac:dyDescent="0.15">
      <c r="A10080" s="52">
        <v>1126</v>
      </c>
      <c r="B10080" s="11" t="s">
        <v>2293</v>
      </c>
      <c r="C10080" s="52">
        <v>0.71599999999999997</v>
      </c>
      <c r="D10080" s="52">
        <v>0.71599999999999997</v>
      </c>
      <c r="E10080" s="56">
        <v>-5.5999999999999999E-3</v>
      </c>
      <c r="F10080" s="52">
        <v>0.72</v>
      </c>
      <c r="G10080" s="52">
        <v>0.72</v>
      </c>
    </row>
    <row r="10081" spans="1:7" x14ac:dyDescent="0.15">
      <c r="A10081" s="53">
        <v>1781</v>
      </c>
      <c r="B10081" s="10" t="s">
        <v>2294</v>
      </c>
      <c r="C10081" s="53">
        <v>1.252</v>
      </c>
      <c r="D10081" s="53">
        <v>1.252</v>
      </c>
      <c r="E10081" s="57">
        <v>-5.5999999999999999E-3</v>
      </c>
      <c r="F10081" s="53">
        <v>1.2589999999999999</v>
      </c>
      <c r="G10081" s="53">
        <v>1.2589999999999999</v>
      </c>
    </row>
    <row r="10082" spans="1:7" x14ac:dyDescent="0.15">
      <c r="A10082" s="52">
        <v>995</v>
      </c>
      <c r="B10082" s="11" t="s">
        <v>5526</v>
      </c>
      <c r="C10082" s="52">
        <v>1.0720000000000001</v>
      </c>
      <c r="D10082" s="52">
        <v>1.0720000000000001</v>
      </c>
      <c r="E10082" s="56">
        <v>-5.5999999999999999E-3</v>
      </c>
      <c r="F10082" s="52">
        <v>1.0780000000000001</v>
      </c>
      <c r="G10082" s="52">
        <v>1.0780000000000001</v>
      </c>
    </row>
    <row r="10083" spans="1:7" x14ac:dyDescent="0.15">
      <c r="A10083" s="53">
        <v>2258</v>
      </c>
      <c r="B10083" s="10" t="s">
        <v>2295</v>
      </c>
      <c r="C10083" s="53">
        <v>1.071</v>
      </c>
      <c r="D10083" s="53">
        <v>1.071</v>
      </c>
      <c r="E10083" s="57">
        <v>-5.5999999999999999E-3</v>
      </c>
      <c r="F10083" s="53">
        <v>1.077</v>
      </c>
      <c r="G10083" s="53">
        <v>1.077</v>
      </c>
    </row>
    <row r="10084" spans="1:7" x14ac:dyDescent="0.15">
      <c r="A10084" s="52">
        <v>1223</v>
      </c>
      <c r="B10084" s="11" t="s">
        <v>2296</v>
      </c>
      <c r="C10084" s="52">
        <v>1.0669999999999999</v>
      </c>
      <c r="D10084" s="52">
        <v>1.0669999999999999</v>
      </c>
      <c r="E10084" s="56">
        <v>-5.5999999999999999E-3</v>
      </c>
      <c r="F10084" s="52">
        <v>1.073</v>
      </c>
      <c r="G10084" s="52">
        <v>1.073</v>
      </c>
    </row>
    <row r="10085" spans="1:7" ht="30" x14ac:dyDescent="0.15">
      <c r="A10085" s="53">
        <v>2708</v>
      </c>
      <c r="B10085" s="10" t="s">
        <v>2297</v>
      </c>
      <c r="C10085" s="53">
        <v>1.0660000000000001</v>
      </c>
      <c r="D10085" s="53">
        <v>1.0660000000000001</v>
      </c>
      <c r="E10085" s="57">
        <v>-5.5999999999999999E-3</v>
      </c>
      <c r="F10085" s="53">
        <v>1.0720000000000001</v>
      </c>
      <c r="G10085" s="53">
        <v>1.0720000000000001</v>
      </c>
    </row>
    <row r="10086" spans="1:7" x14ac:dyDescent="0.15">
      <c r="A10086" s="52">
        <v>168107</v>
      </c>
      <c r="B10086" s="11" t="s">
        <v>5527</v>
      </c>
      <c r="C10086" s="52">
        <v>0.94089999999999996</v>
      </c>
      <c r="D10086" s="52">
        <v>0.94089999999999996</v>
      </c>
      <c r="E10086" s="56">
        <v>-5.5999999999999999E-3</v>
      </c>
      <c r="F10086" s="52">
        <v>0.94620000000000004</v>
      </c>
      <c r="G10086" s="52">
        <v>0.94620000000000004</v>
      </c>
    </row>
    <row r="10087" spans="1:7" x14ac:dyDescent="0.15">
      <c r="A10087" s="53">
        <v>690009</v>
      </c>
      <c r="B10087" s="10" t="s">
        <v>2298</v>
      </c>
      <c r="C10087" s="53">
        <v>1.952</v>
      </c>
      <c r="D10087" s="53">
        <v>2.25</v>
      </c>
      <c r="E10087" s="57">
        <v>-5.5999999999999999E-3</v>
      </c>
      <c r="F10087" s="53">
        <v>1.9630000000000001</v>
      </c>
      <c r="G10087" s="53">
        <v>2.2610000000000001</v>
      </c>
    </row>
    <row r="10088" spans="1:7" x14ac:dyDescent="0.15">
      <c r="A10088" s="52">
        <v>460002</v>
      </c>
      <c r="B10088" s="11" t="s">
        <v>2299</v>
      </c>
      <c r="C10088" s="52">
        <v>1.3473999999999999</v>
      </c>
      <c r="D10088" s="52">
        <v>1.7142999999999999</v>
      </c>
      <c r="E10088" s="56">
        <v>-5.5999999999999999E-3</v>
      </c>
      <c r="F10088" s="52">
        <v>1.355</v>
      </c>
      <c r="G10088" s="52">
        <v>1.7219</v>
      </c>
    </row>
    <row r="10089" spans="1:7" x14ac:dyDescent="0.15">
      <c r="A10089" s="53">
        <v>90015</v>
      </c>
      <c r="B10089" s="10" t="s">
        <v>5528</v>
      </c>
      <c r="C10089" s="53">
        <v>2.83</v>
      </c>
      <c r="D10089" s="53">
        <v>2.83</v>
      </c>
      <c r="E10089" s="57">
        <v>-5.5999999999999999E-3</v>
      </c>
      <c r="F10089" s="53">
        <v>2.8460000000000001</v>
      </c>
      <c r="G10089" s="53">
        <v>2.8460000000000001</v>
      </c>
    </row>
    <row r="10090" spans="1:7" x14ac:dyDescent="0.15">
      <c r="A10090" s="52">
        <v>960018</v>
      </c>
      <c r="B10090" s="11" t="s">
        <v>5529</v>
      </c>
      <c r="C10090" s="52">
        <v>2.83</v>
      </c>
      <c r="D10090" s="52">
        <v>2.83</v>
      </c>
      <c r="E10090" s="56">
        <v>-5.5999999999999999E-3</v>
      </c>
      <c r="F10090" s="52">
        <v>2.8460000000000001</v>
      </c>
      <c r="G10090" s="52">
        <v>2.8460000000000001</v>
      </c>
    </row>
    <row r="10091" spans="1:7" x14ac:dyDescent="0.15">
      <c r="A10091" s="53">
        <v>159958</v>
      </c>
      <c r="B10091" s="10" t="s">
        <v>5530</v>
      </c>
      <c r="C10091" s="53">
        <v>0.98809999999999998</v>
      </c>
      <c r="D10091" s="53">
        <v>0.98809999999999998</v>
      </c>
      <c r="E10091" s="57">
        <v>-5.5999999999999999E-3</v>
      </c>
      <c r="F10091" s="53">
        <v>0.99370000000000003</v>
      </c>
      <c r="G10091" s="53">
        <v>0.99370000000000003</v>
      </c>
    </row>
    <row r="10092" spans="1:7" x14ac:dyDescent="0.15">
      <c r="A10092" s="52">
        <v>1955</v>
      </c>
      <c r="B10092" s="11" t="s">
        <v>2300</v>
      </c>
      <c r="C10092" s="52">
        <v>1.232</v>
      </c>
      <c r="D10092" s="52">
        <v>1.232</v>
      </c>
      <c r="E10092" s="56">
        <v>-5.5999999999999999E-3</v>
      </c>
      <c r="F10092" s="52">
        <v>1.2390000000000001</v>
      </c>
      <c r="G10092" s="52">
        <v>1.2390000000000001</v>
      </c>
    </row>
    <row r="10093" spans="1:7" x14ac:dyDescent="0.15">
      <c r="A10093" s="53">
        <v>524</v>
      </c>
      <c r="B10093" s="10" t="s">
        <v>2301</v>
      </c>
      <c r="C10093" s="53">
        <v>1.583</v>
      </c>
      <c r="D10093" s="53">
        <v>2.0219999999999998</v>
      </c>
      <c r="E10093" s="57">
        <v>-5.7000000000000002E-3</v>
      </c>
      <c r="F10093" s="53">
        <v>1.5920000000000001</v>
      </c>
      <c r="G10093" s="53">
        <v>2.0310000000000001</v>
      </c>
    </row>
    <row r="10094" spans="1:7" x14ac:dyDescent="0.15">
      <c r="A10094" s="52">
        <v>159948</v>
      </c>
      <c r="B10094" s="11" t="s">
        <v>5531</v>
      </c>
      <c r="C10094" s="52">
        <v>1.7884</v>
      </c>
      <c r="D10094" s="52">
        <v>0.87880000000000003</v>
      </c>
      <c r="E10094" s="56">
        <v>-5.7000000000000002E-3</v>
      </c>
      <c r="F10094" s="52">
        <v>1.7986</v>
      </c>
      <c r="G10094" s="52">
        <v>0.88380000000000003</v>
      </c>
    </row>
    <row r="10095" spans="1:7" x14ac:dyDescent="0.15">
      <c r="A10095" s="53">
        <v>168106</v>
      </c>
      <c r="B10095" s="10" t="s">
        <v>5532</v>
      </c>
      <c r="C10095" s="53">
        <v>0.94599999999999995</v>
      </c>
      <c r="D10095" s="53">
        <v>0.94599999999999995</v>
      </c>
      <c r="E10095" s="57">
        <v>-5.7000000000000002E-3</v>
      </c>
      <c r="F10095" s="53">
        <v>0.95140000000000002</v>
      </c>
      <c r="G10095" s="53">
        <v>0.95140000000000002</v>
      </c>
    </row>
    <row r="10096" spans="1:7" x14ac:dyDescent="0.15">
      <c r="A10096" s="52">
        <v>519960</v>
      </c>
      <c r="B10096" s="11" t="s">
        <v>5533</v>
      </c>
      <c r="C10096" s="52">
        <v>1.0489999999999999</v>
      </c>
      <c r="D10096" s="52">
        <v>1.0489999999999999</v>
      </c>
      <c r="E10096" s="56">
        <v>-5.7000000000000002E-3</v>
      </c>
      <c r="F10096" s="52">
        <v>1.0549999999999999</v>
      </c>
      <c r="G10096" s="52">
        <v>1.0549999999999999</v>
      </c>
    </row>
    <row r="10097" spans="1:7" x14ac:dyDescent="0.15">
      <c r="A10097" s="53">
        <v>519165</v>
      </c>
      <c r="B10097" s="10" t="s">
        <v>2302</v>
      </c>
      <c r="C10097" s="53">
        <v>1.3979999999999999</v>
      </c>
      <c r="D10097" s="53">
        <v>1.3979999999999999</v>
      </c>
      <c r="E10097" s="57">
        <v>-5.7000000000000002E-3</v>
      </c>
      <c r="F10097" s="53">
        <v>1.4059999999999999</v>
      </c>
      <c r="G10097" s="53">
        <v>1.4059999999999999</v>
      </c>
    </row>
    <row r="10098" spans="1:7" x14ac:dyDescent="0.15">
      <c r="A10098" s="52">
        <v>1373</v>
      </c>
      <c r="B10098" s="11" t="s">
        <v>2303</v>
      </c>
      <c r="C10098" s="52">
        <v>0.871</v>
      </c>
      <c r="D10098" s="52">
        <v>0.871</v>
      </c>
      <c r="E10098" s="56">
        <v>-5.7000000000000002E-3</v>
      </c>
      <c r="F10098" s="52">
        <v>0.876</v>
      </c>
      <c r="G10098" s="52">
        <v>0.876</v>
      </c>
    </row>
    <row r="10099" spans="1:7" x14ac:dyDescent="0.15">
      <c r="A10099" s="53">
        <v>160919</v>
      </c>
      <c r="B10099" s="10" t="s">
        <v>5534</v>
      </c>
      <c r="C10099" s="53">
        <v>1.2170000000000001</v>
      </c>
      <c r="D10099" s="53">
        <v>3.2029999999999998</v>
      </c>
      <c r="E10099" s="57">
        <v>-5.7000000000000002E-3</v>
      </c>
      <c r="F10099" s="53">
        <v>1.224</v>
      </c>
      <c r="G10099" s="53">
        <v>3.21</v>
      </c>
    </row>
    <row r="10100" spans="1:7" x14ac:dyDescent="0.15">
      <c r="A10100" s="52">
        <v>264</v>
      </c>
      <c r="B10100" s="11" t="s">
        <v>2304</v>
      </c>
      <c r="C10100" s="52">
        <v>1.0409999999999999</v>
      </c>
      <c r="D10100" s="52">
        <v>0.91</v>
      </c>
      <c r="E10100" s="56">
        <v>-5.7000000000000002E-3</v>
      </c>
      <c r="F10100" s="52">
        <v>1.0469999999999999</v>
      </c>
      <c r="G10100" s="52">
        <v>0.91500000000000004</v>
      </c>
    </row>
    <row r="10101" spans="1:7" x14ac:dyDescent="0.15">
      <c r="A10101" s="53">
        <v>1276</v>
      </c>
      <c r="B10101" s="10" t="s">
        <v>2305</v>
      </c>
      <c r="C10101" s="53">
        <v>0.86299999999999999</v>
      </c>
      <c r="D10101" s="53">
        <v>0.86299999999999999</v>
      </c>
      <c r="E10101" s="57">
        <v>-5.7999999999999996E-3</v>
      </c>
      <c r="F10101" s="53">
        <v>0.86799999999999999</v>
      </c>
      <c r="G10101" s="53">
        <v>0.86799999999999999</v>
      </c>
    </row>
    <row r="10102" spans="1:7" x14ac:dyDescent="0.15">
      <c r="A10102" s="52">
        <v>163804</v>
      </c>
      <c r="B10102" s="11" t="s">
        <v>5535</v>
      </c>
      <c r="C10102" s="52">
        <v>1.2756000000000001</v>
      </c>
      <c r="D10102" s="52">
        <v>3.0775999999999999</v>
      </c>
      <c r="E10102" s="56">
        <v>-5.7999999999999996E-3</v>
      </c>
      <c r="F10102" s="52">
        <v>1.2829999999999999</v>
      </c>
      <c r="G10102" s="52">
        <v>3.085</v>
      </c>
    </row>
    <row r="10103" spans="1:7" x14ac:dyDescent="0.15">
      <c r="A10103" s="53">
        <v>162212</v>
      </c>
      <c r="B10103" s="10" t="s">
        <v>2306</v>
      </c>
      <c r="C10103" s="53">
        <v>1.206</v>
      </c>
      <c r="D10103" s="53">
        <v>1.758</v>
      </c>
      <c r="E10103" s="57">
        <v>-5.7999999999999996E-3</v>
      </c>
      <c r="F10103" s="53">
        <v>1.2130000000000001</v>
      </c>
      <c r="G10103" s="53">
        <v>1.7649999999999999</v>
      </c>
    </row>
    <row r="10104" spans="1:7" x14ac:dyDescent="0.15">
      <c r="A10104" s="52">
        <v>2123</v>
      </c>
      <c r="B10104" s="11" t="s">
        <v>2307</v>
      </c>
      <c r="C10104" s="52">
        <v>1.032</v>
      </c>
      <c r="D10104" s="52">
        <v>1.032</v>
      </c>
      <c r="E10104" s="56">
        <v>-5.7999999999999996E-3</v>
      </c>
      <c r="F10104" s="52">
        <v>1.038</v>
      </c>
      <c r="G10104" s="52">
        <v>1.038</v>
      </c>
    </row>
    <row r="10105" spans="1:7" x14ac:dyDescent="0.15">
      <c r="A10105" s="53">
        <v>217009</v>
      </c>
      <c r="B10105" s="10" t="s">
        <v>2308</v>
      </c>
      <c r="C10105" s="53">
        <v>1.1978</v>
      </c>
      <c r="D10105" s="53">
        <v>1.3178000000000001</v>
      </c>
      <c r="E10105" s="57">
        <v>-5.7999999999999996E-3</v>
      </c>
      <c r="F10105" s="53">
        <v>1.2048000000000001</v>
      </c>
      <c r="G10105" s="53">
        <v>1.3248</v>
      </c>
    </row>
    <row r="10106" spans="1:7" x14ac:dyDescent="0.15">
      <c r="A10106" s="52">
        <v>960012</v>
      </c>
      <c r="B10106" s="11" t="s">
        <v>5536</v>
      </c>
      <c r="C10106" s="52">
        <v>1.2783</v>
      </c>
      <c r="D10106" s="52">
        <v>1.4802999999999999</v>
      </c>
      <c r="E10106" s="56">
        <v>-5.7999999999999996E-3</v>
      </c>
      <c r="F10106" s="52">
        <v>1.2858000000000001</v>
      </c>
      <c r="G10106" s="52">
        <v>1.4878</v>
      </c>
    </row>
    <row r="10107" spans="1:7" x14ac:dyDescent="0.15">
      <c r="A10107" s="53">
        <v>2323</v>
      </c>
      <c r="B10107" s="10" t="s">
        <v>5537</v>
      </c>
      <c r="C10107" s="53">
        <v>1.1919999999999999</v>
      </c>
      <c r="D10107" s="53">
        <v>1.1919999999999999</v>
      </c>
      <c r="E10107" s="57">
        <v>-5.7999999999999996E-3</v>
      </c>
      <c r="F10107" s="53">
        <v>1.1990000000000001</v>
      </c>
      <c r="G10107" s="53">
        <v>1.1990000000000001</v>
      </c>
    </row>
    <row r="10108" spans="1:7" x14ac:dyDescent="0.15">
      <c r="A10108" s="52">
        <v>1703</v>
      </c>
      <c r="B10108" s="11" t="s">
        <v>2309</v>
      </c>
      <c r="C10108" s="52">
        <v>1.524</v>
      </c>
      <c r="D10108" s="52">
        <v>1.5940000000000001</v>
      </c>
      <c r="E10108" s="56">
        <v>-5.8999999999999999E-3</v>
      </c>
      <c r="F10108" s="52">
        <v>1.5329999999999999</v>
      </c>
      <c r="G10108" s="52">
        <v>1.603</v>
      </c>
    </row>
    <row r="10109" spans="1:7" x14ac:dyDescent="0.15">
      <c r="A10109" s="53">
        <v>1714</v>
      </c>
      <c r="B10109" s="10" t="s">
        <v>2310</v>
      </c>
      <c r="C10109" s="53">
        <v>1.524</v>
      </c>
      <c r="D10109" s="53">
        <v>1.524</v>
      </c>
      <c r="E10109" s="57">
        <v>-5.8999999999999999E-3</v>
      </c>
      <c r="F10109" s="53">
        <v>1.5329999999999999</v>
      </c>
      <c r="G10109" s="53">
        <v>1.5329999999999999</v>
      </c>
    </row>
    <row r="10110" spans="1:7" x14ac:dyDescent="0.15">
      <c r="A10110" s="52">
        <v>571002</v>
      </c>
      <c r="B10110" s="11" t="s">
        <v>2311</v>
      </c>
      <c r="C10110" s="52">
        <v>1.6416999999999999</v>
      </c>
      <c r="D10110" s="52">
        <v>2.3616999999999999</v>
      </c>
      <c r="E10110" s="56">
        <v>-5.8999999999999999E-3</v>
      </c>
      <c r="F10110" s="52">
        <v>1.6514</v>
      </c>
      <c r="G10110" s="52">
        <v>2.3714</v>
      </c>
    </row>
    <row r="10111" spans="1:7" x14ac:dyDescent="0.15">
      <c r="A10111" s="53">
        <v>150304</v>
      </c>
      <c r="B10111" s="10" t="s">
        <v>5538</v>
      </c>
      <c r="C10111" s="53">
        <v>0.50629999999999997</v>
      </c>
      <c r="D10111" s="53">
        <v>2.29E-2</v>
      </c>
      <c r="E10111" s="57">
        <v>-5.8999999999999999E-3</v>
      </c>
      <c r="F10111" s="53">
        <v>0.50929999999999997</v>
      </c>
      <c r="G10111" s="53">
        <v>2.3E-2</v>
      </c>
    </row>
    <row r="10112" spans="1:7" x14ac:dyDescent="0.15">
      <c r="A10112" s="52">
        <v>519935</v>
      </c>
      <c r="B10112" s="11" t="s">
        <v>2312</v>
      </c>
      <c r="C10112" s="52">
        <v>1.18</v>
      </c>
      <c r="D10112" s="52">
        <v>1.18</v>
      </c>
      <c r="E10112" s="56">
        <v>-5.8999999999999999E-3</v>
      </c>
      <c r="F10112" s="52">
        <v>1.1870000000000001</v>
      </c>
      <c r="G10112" s="52">
        <v>1.1870000000000001</v>
      </c>
    </row>
    <row r="10113" spans="1:7" x14ac:dyDescent="0.15">
      <c r="A10113" s="53">
        <v>519066</v>
      </c>
      <c r="B10113" s="10" t="s">
        <v>2313</v>
      </c>
      <c r="C10113" s="53">
        <v>2.528</v>
      </c>
      <c r="D10113" s="53">
        <v>3.544</v>
      </c>
      <c r="E10113" s="57">
        <v>-5.8999999999999999E-3</v>
      </c>
      <c r="F10113" s="53">
        <v>2.5430000000000001</v>
      </c>
      <c r="G10113" s="53">
        <v>3.5590000000000002</v>
      </c>
    </row>
    <row r="10114" spans="1:7" x14ac:dyDescent="0.15">
      <c r="A10114" s="52">
        <v>612</v>
      </c>
      <c r="B10114" s="11" t="s">
        <v>2314</v>
      </c>
      <c r="C10114" s="52">
        <v>2.0209999999999999</v>
      </c>
      <c r="D10114" s="52">
        <v>2.2210000000000001</v>
      </c>
      <c r="E10114" s="56">
        <v>-5.8999999999999999E-3</v>
      </c>
      <c r="F10114" s="52">
        <v>2.0329999999999999</v>
      </c>
      <c r="G10114" s="52">
        <v>2.2330000000000001</v>
      </c>
    </row>
    <row r="10115" spans="1:7" x14ac:dyDescent="0.15">
      <c r="A10115" s="53">
        <v>2124</v>
      </c>
      <c r="B10115" s="10" t="s">
        <v>2315</v>
      </c>
      <c r="C10115" s="53">
        <v>1.5149999999999999</v>
      </c>
      <c r="D10115" s="53">
        <v>1.5149999999999999</v>
      </c>
      <c r="E10115" s="57">
        <v>-5.8999999999999999E-3</v>
      </c>
      <c r="F10115" s="53">
        <v>1.524</v>
      </c>
      <c r="G10115" s="53">
        <v>1.524</v>
      </c>
    </row>
    <row r="10116" spans="1:7" x14ac:dyDescent="0.15">
      <c r="A10116" s="52">
        <v>160921</v>
      </c>
      <c r="B10116" s="11" t="s">
        <v>2316</v>
      </c>
      <c r="C10116" s="52">
        <v>1.01</v>
      </c>
      <c r="D10116" s="52">
        <v>1.01</v>
      </c>
      <c r="E10116" s="56">
        <v>-5.8999999999999999E-3</v>
      </c>
      <c r="F10116" s="52">
        <v>1.016</v>
      </c>
      <c r="G10116" s="52">
        <v>1.016</v>
      </c>
    </row>
    <row r="10117" spans="1:7" x14ac:dyDescent="0.15">
      <c r="A10117" s="53">
        <v>50008</v>
      </c>
      <c r="B10117" s="10" t="s">
        <v>2317</v>
      </c>
      <c r="C10117" s="53">
        <v>0.83899999999999997</v>
      </c>
      <c r="D10117" s="53">
        <v>3.081</v>
      </c>
      <c r="E10117" s="57">
        <v>-5.8999999999999999E-3</v>
      </c>
      <c r="F10117" s="53">
        <v>0.84399999999999997</v>
      </c>
      <c r="G10117" s="53">
        <v>3.093</v>
      </c>
    </row>
    <row r="10118" spans="1:7" x14ac:dyDescent="0.15">
      <c r="A10118" s="52">
        <v>700002</v>
      </c>
      <c r="B10118" s="11" t="s">
        <v>5539</v>
      </c>
      <c r="C10118" s="52">
        <v>1.839</v>
      </c>
      <c r="D10118" s="52">
        <v>1.919</v>
      </c>
      <c r="E10118" s="56">
        <v>-5.8999999999999999E-3</v>
      </c>
      <c r="F10118" s="52">
        <v>1.85</v>
      </c>
      <c r="G10118" s="52">
        <v>1.93</v>
      </c>
    </row>
    <row r="10119" spans="1:7" x14ac:dyDescent="0.15">
      <c r="A10119" s="53">
        <v>730002</v>
      </c>
      <c r="B10119" s="10" t="s">
        <v>2318</v>
      </c>
      <c r="C10119" s="53">
        <v>1.335</v>
      </c>
      <c r="D10119" s="53">
        <v>1.605</v>
      </c>
      <c r="E10119" s="57">
        <v>-6.0000000000000001E-3</v>
      </c>
      <c r="F10119" s="53">
        <v>1.343</v>
      </c>
      <c r="G10119" s="53">
        <v>1.613</v>
      </c>
    </row>
    <row r="10120" spans="1:7" x14ac:dyDescent="0.15">
      <c r="A10120" s="52">
        <v>1657</v>
      </c>
      <c r="B10120" s="11" t="s">
        <v>2319</v>
      </c>
      <c r="C10120" s="52">
        <v>1.5009999999999999</v>
      </c>
      <c r="D10120" s="52">
        <v>1.5009999999999999</v>
      </c>
      <c r="E10120" s="56">
        <v>-6.0000000000000001E-3</v>
      </c>
      <c r="F10120" s="52">
        <v>1.51</v>
      </c>
      <c r="G10120" s="52">
        <v>1.51</v>
      </c>
    </row>
    <row r="10121" spans="1:7" x14ac:dyDescent="0.15">
      <c r="A10121" s="53">
        <v>70099</v>
      </c>
      <c r="B10121" s="10" t="s">
        <v>2320</v>
      </c>
      <c r="C10121" s="53">
        <v>1.5009999999999999</v>
      </c>
      <c r="D10121" s="53">
        <v>2.7130000000000001</v>
      </c>
      <c r="E10121" s="57">
        <v>-6.0000000000000001E-3</v>
      </c>
      <c r="F10121" s="53">
        <v>1.51</v>
      </c>
      <c r="G10121" s="53">
        <v>2.722</v>
      </c>
    </row>
    <row r="10122" spans="1:7" x14ac:dyDescent="0.15">
      <c r="A10122" s="52">
        <v>354</v>
      </c>
      <c r="B10122" s="11" t="s">
        <v>2321</v>
      </c>
      <c r="C10122" s="52">
        <v>1.3340000000000001</v>
      </c>
      <c r="D10122" s="52">
        <v>1.982</v>
      </c>
      <c r="E10122" s="56">
        <v>-6.0000000000000001E-3</v>
      </c>
      <c r="F10122" s="52">
        <v>1.3420000000000001</v>
      </c>
      <c r="G10122" s="52">
        <v>1.99</v>
      </c>
    </row>
    <row r="10123" spans="1:7" x14ac:dyDescent="0.15">
      <c r="A10123" s="53">
        <v>2031</v>
      </c>
      <c r="B10123" s="10" t="s">
        <v>2322</v>
      </c>
      <c r="C10123" s="53">
        <v>3.5009999999999999</v>
      </c>
      <c r="D10123" s="53">
        <v>4.101</v>
      </c>
      <c r="E10123" s="57">
        <v>-6.0000000000000001E-3</v>
      </c>
      <c r="F10123" s="53">
        <v>3.5219999999999998</v>
      </c>
      <c r="G10123" s="53">
        <v>4.1219999999999999</v>
      </c>
    </row>
    <row r="10124" spans="1:7" ht="31" x14ac:dyDescent="0.15">
      <c r="A10124" s="52">
        <v>4857</v>
      </c>
      <c r="B10124" s="11" t="s">
        <v>5540</v>
      </c>
      <c r="C10124" s="52">
        <v>1.0489999999999999</v>
      </c>
      <c r="D10124" s="52">
        <v>1.0489999999999999</v>
      </c>
      <c r="E10124" s="56">
        <v>-6.0000000000000001E-3</v>
      </c>
      <c r="F10124" s="52">
        <v>1.0552999999999999</v>
      </c>
      <c r="G10124" s="52">
        <v>1.0552999999999999</v>
      </c>
    </row>
    <row r="10125" spans="1:7" x14ac:dyDescent="0.15">
      <c r="A10125" s="53">
        <v>150139</v>
      </c>
      <c r="B10125" s="10" t="s">
        <v>5541</v>
      </c>
      <c r="C10125" s="53">
        <v>0.999</v>
      </c>
      <c r="D10125" s="53">
        <v>0</v>
      </c>
      <c r="E10125" s="57">
        <v>-6.0000000000000001E-3</v>
      </c>
      <c r="F10125" s="53">
        <v>1.0049999999999999</v>
      </c>
      <c r="G10125" s="53">
        <v>0</v>
      </c>
    </row>
    <row r="10126" spans="1:7" x14ac:dyDescent="0.15">
      <c r="A10126" s="52">
        <v>400003</v>
      </c>
      <c r="B10126" s="11" t="s">
        <v>2323</v>
      </c>
      <c r="C10126" s="52">
        <v>1.6288</v>
      </c>
      <c r="D10126" s="52">
        <v>5.0163000000000002</v>
      </c>
      <c r="E10126" s="56">
        <v>-6.0000000000000001E-3</v>
      </c>
      <c r="F10126" s="52">
        <v>1.6386000000000001</v>
      </c>
      <c r="G10126" s="52">
        <v>5.0430000000000001</v>
      </c>
    </row>
    <row r="10127" spans="1:7" ht="31" x14ac:dyDescent="0.15">
      <c r="A10127" s="53">
        <v>4856</v>
      </c>
      <c r="B10127" s="10" t="s">
        <v>5542</v>
      </c>
      <c r="C10127" s="53">
        <v>1.0466</v>
      </c>
      <c r="D10127" s="53">
        <v>1.0466</v>
      </c>
      <c r="E10127" s="57">
        <v>-6.0000000000000001E-3</v>
      </c>
      <c r="F10127" s="53">
        <v>1.0528999999999999</v>
      </c>
      <c r="G10127" s="53">
        <v>1.0528999999999999</v>
      </c>
    </row>
    <row r="10128" spans="1:7" x14ac:dyDescent="0.15">
      <c r="A10128" s="52">
        <v>360016</v>
      </c>
      <c r="B10128" s="11" t="s">
        <v>2324</v>
      </c>
      <c r="C10128" s="52">
        <v>0.996</v>
      </c>
      <c r="D10128" s="52">
        <v>1.806</v>
      </c>
      <c r="E10128" s="56">
        <v>-6.0000000000000001E-3</v>
      </c>
      <c r="F10128" s="52">
        <v>1.002</v>
      </c>
      <c r="G10128" s="52">
        <v>1.8120000000000001</v>
      </c>
    </row>
    <row r="10129" spans="1:7" x14ac:dyDescent="0.15">
      <c r="A10129" s="53">
        <v>1303</v>
      </c>
      <c r="B10129" s="10" t="s">
        <v>5543</v>
      </c>
      <c r="C10129" s="53">
        <v>1.161</v>
      </c>
      <c r="D10129" s="53">
        <v>1.161</v>
      </c>
      <c r="E10129" s="57">
        <v>-6.0000000000000001E-3</v>
      </c>
      <c r="F10129" s="53">
        <v>1.1679999999999999</v>
      </c>
      <c r="G10129" s="53">
        <v>1.1679999999999999</v>
      </c>
    </row>
    <row r="10130" spans="1:7" x14ac:dyDescent="0.15">
      <c r="A10130" s="52">
        <v>400007</v>
      </c>
      <c r="B10130" s="11" t="s">
        <v>2325</v>
      </c>
      <c r="C10130" s="52">
        <v>2.9184999999999999</v>
      </c>
      <c r="D10130" s="52">
        <v>2.9184999999999999</v>
      </c>
      <c r="E10130" s="56">
        <v>-6.0000000000000001E-3</v>
      </c>
      <c r="F10130" s="52">
        <v>2.9361000000000002</v>
      </c>
      <c r="G10130" s="52">
        <v>2.9361000000000002</v>
      </c>
    </row>
    <row r="10131" spans="1:7" x14ac:dyDescent="0.15">
      <c r="A10131" s="53">
        <v>540009</v>
      </c>
      <c r="B10131" s="10" t="s">
        <v>2326</v>
      </c>
      <c r="C10131" s="53">
        <v>1.1929000000000001</v>
      </c>
      <c r="D10131" s="53">
        <v>1.4198999999999999</v>
      </c>
      <c r="E10131" s="57">
        <v>-6.0000000000000001E-3</v>
      </c>
      <c r="F10131" s="53">
        <v>1.2000999999999999</v>
      </c>
      <c r="G10131" s="53">
        <v>1.4271</v>
      </c>
    </row>
    <row r="10132" spans="1:7" x14ac:dyDescent="0.15">
      <c r="A10132" s="52">
        <v>4643</v>
      </c>
      <c r="B10132" s="11" t="s">
        <v>5544</v>
      </c>
      <c r="C10132" s="52">
        <v>1.143</v>
      </c>
      <c r="D10132" s="52">
        <v>1.143</v>
      </c>
      <c r="E10132" s="56">
        <v>-6.0000000000000001E-3</v>
      </c>
      <c r="F10132" s="52">
        <v>1.1498999999999999</v>
      </c>
      <c r="G10132" s="52">
        <v>1.1498999999999999</v>
      </c>
    </row>
    <row r="10133" spans="1:7" x14ac:dyDescent="0.15">
      <c r="A10133" s="53">
        <v>4606</v>
      </c>
      <c r="B10133" s="10" t="s">
        <v>2327</v>
      </c>
      <c r="C10133" s="53">
        <v>1.0579000000000001</v>
      </c>
      <c r="D10133" s="53">
        <v>1.0579000000000001</v>
      </c>
      <c r="E10133" s="57">
        <v>-6.0000000000000001E-3</v>
      </c>
      <c r="F10133" s="53">
        <v>1.0643</v>
      </c>
      <c r="G10133" s="53">
        <v>1.0643</v>
      </c>
    </row>
    <row r="10134" spans="1:7" ht="31" x14ac:dyDescent="0.15">
      <c r="A10134" s="52">
        <v>1281</v>
      </c>
      <c r="B10134" s="11" t="s">
        <v>5545</v>
      </c>
      <c r="C10134" s="52">
        <v>1.7186999999999999</v>
      </c>
      <c r="D10134" s="52">
        <v>1.7186999999999999</v>
      </c>
      <c r="E10134" s="56">
        <v>-6.0000000000000001E-3</v>
      </c>
      <c r="F10134" s="52">
        <v>1.7291000000000001</v>
      </c>
      <c r="G10134" s="52">
        <v>1.7291000000000001</v>
      </c>
    </row>
    <row r="10135" spans="1:7" x14ac:dyDescent="0.15">
      <c r="A10135" s="53">
        <v>3001</v>
      </c>
      <c r="B10135" s="10" t="s">
        <v>5546</v>
      </c>
      <c r="C10135" s="53">
        <v>1.0734999999999999</v>
      </c>
      <c r="D10135" s="53">
        <v>1.0734999999999999</v>
      </c>
      <c r="E10135" s="57">
        <v>-6.0000000000000001E-3</v>
      </c>
      <c r="F10135" s="53">
        <v>1.08</v>
      </c>
      <c r="G10135" s="53">
        <v>1.08</v>
      </c>
    </row>
    <row r="10136" spans="1:7" x14ac:dyDescent="0.15">
      <c r="A10136" s="52">
        <v>610005</v>
      </c>
      <c r="B10136" s="11" t="s">
        <v>2328</v>
      </c>
      <c r="C10136" s="52">
        <v>0.99</v>
      </c>
      <c r="D10136" s="52">
        <v>1.19</v>
      </c>
      <c r="E10136" s="56">
        <v>-6.0000000000000001E-3</v>
      </c>
      <c r="F10136" s="52">
        <v>0.996</v>
      </c>
      <c r="G10136" s="52">
        <v>1.196</v>
      </c>
    </row>
    <row r="10137" spans="1:7" x14ac:dyDescent="0.15">
      <c r="A10137" s="53">
        <v>150124</v>
      </c>
      <c r="B10137" s="10" t="s">
        <v>5547</v>
      </c>
      <c r="C10137" s="53">
        <v>1.0061</v>
      </c>
      <c r="D10137" s="53">
        <v>0</v>
      </c>
      <c r="E10137" s="57">
        <v>-6.0000000000000001E-3</v>
      </c>
      <c r="F10137" s="53">
        <v>1.0122</v>
      </c>
      <c r="G10137" s="53">
        <v>0</v>
      </c>
    </row>
    <row r="10138" spans="1:7" x14ac:dyDescent="0.15">
      <c r="A10138" s="52">
        <v>3000</v>
      </c>
      <c r="B10138" s="11" t="s">
        <v>5548</v>
      </c>
      <c r="C10138" s="52">
        <v>1.0884</v>
      </c>
      <c r="D10138" s="52">
        <v>1.0884</v>
      </c>
      <c r="E10138" s="56">
        <v>-6.0000000000000001E-3</v>
      </c>
      <c r="F10138" s="52">
        <v>1.095</v>
      </c>
      <c r="G10138" s="52">
        <v>1.095</v>
      </c>
    </row>
    <row r="10139" spans="1:7" ht="31" x14ac:dyDescent="0.15">
      <c r="A10139" s="53">
        <v>2072</v>
      </c>
      <c r="B10139" s="10" t="s">
        <v>5549</v>
      </c>
      <c r="C10139" s="53">
        <v>1.7146999999999999</v>
      </c>
      <c r="D10139" s="53">
        <v>1.7146999999999999</v>
      </c>
      <c r="E10139" s="57">
        <v>-6.0000000000000001E-3</v>
      </c>
      <c r="F10139" s="53">
        <v>1.7251000000000001</v>
      </c>
      <c r="G10139" s="53">
        <v>1.7251000000000001</v>
      </c>
    </row>
    <row r="10140" spans="1:7" x14ac:dyDescent="0.15">
      <c r="A10140" s="52">
        <v>398031</v>
      </c>
      <c r="B10140" s="11" t="s">
        <v>2329</v>
      </c>
      <c r="C10140" s="52">
        <v>0.85440000000000005</v>
      </c>
      <c r="D10140" s="52">
        <v>2.0594000000000001</v>
      </c>
      <c r="E10140" s="56">
        <v>-6.0000000000000001E-3</v>
      </c>
      <c r="F10140" s="52">
        <v>0.85960000000000003</v>
      </c>
      <c r="G10140" s="52">
        <v>2.0646</v>
      </c>
    </row>
    <row r="10141" spans="1:7" x14ac:dyDescent="0.15">
      <c r="A10141" s="53">
        <v>1829</v>
      </c>
      <c r="B10141" s="10" t="s">
        <v>2330</v>
      </c>
      <c r="C10141" s="53">
        <v>0.98499999999999999</v>
      </c>
      <c r="D10141" s="53">
        <v>0.98499999999999999</v>
      </c>
      <c r="E10141" s="57">
        <v>-6.1000000000000004E-3</v>
      </c>
      <c r="F10141" s="53">
        <v>0.99099999999999999</v>
      </c>
      <c r="G10141" s="53">
        <v>0.99099999999999999</v>
      </c>
    </row>
    <row r="10142" spans="1:7" x14ac:dyDescent="0.15">
      <c r="A10142" s="52">
        <v>960005</v>
      </c>
      <c r="B10142" s="11" t="s">
        <v>5550</v>
      </c>
      <c r="C10142" s="52">
        <v>0.91930000000000001</v>
      </c>
      <c r="D10142" s="52">
        <v>0.91930000000000001</v>
      </c>
      <c r="E10142" s="56">
        <v>-6.1000000000000004E-3</v>
      </c>
      <c r="F10142" s="52">
        <v>0.92490000000000006</v>
      </c>
      <c r="G10142" s="52">
        <v>0.92490000000000006</v>
      </c>
    </row>
    <row r="10143" spans="1:7" x14ac:dyDescent="0.15">
      <c r="A10143" s="53">
        <v>373010</v>
      </c>
      <c r="B10143" s="10" t="s">
        <v>5551</v>
      </c>
      <c r="C10143" s="53">
        <v>0.90280000000000005</v>
      </c>
      <c r="D10143" s="53">
        <v>2.996</v>
      </c>
      <c r="E10143" s="57">
        <v>-6.1000000000000004E-3</v>
      </c>
      <c r="F10143" s="53">
        <v>0.9083</v>
      </c>
      <c r="G10143" s="53">
        <v>3.0015000000000001</v>
      </c>
    </row>
    <row r="10144" spans="1:7" x14ac:dyDescent="0.15">
      <c r="A10144" s="52">
        <v>1663</v>
      </c>
      <c r="B10144" s="11" t="s">
        <v>5552</v>
      </c>
      <c r="C10144" s="52">
        <v>1.1479999999999999</v>
      </c>
      <c r="D10144" s="52">
        <v>1.1479999999999999</v>
      </c>
      <c r="E10144" s="56">
        <v>-6.1000000000000004E-3</v>
      </c>
      <c r="F10144" s="52">
        <v>1.155</v>
      </c>
      <c r="G10144" s="52">
        <v>1.155</v>
      </c>
    </row>
    <row r="10145" spans="1:7" x14ac:dyDescent="0.15">
      <c r="A10145" s="53">
        <v>160135</v>
      </c>
      <c r="B10145" s="10" t="s">
        <v>2331</v>
      </c>
      <c r="C10145" s="53">
        <v>0.98340000000000005</v>
      </c>
      <c r="D10145" s="53">
        <v>0.59409999999999996</v>
      </c>
      <c r="E10145" s="57">
        <v>-6.1000000000000004E-3</v>
      </c>
      <c r="F10145" s="53">
        <v>0.98939999999999995</v>
      </c>
      <c r="G10145" s="53">
        <v>0.59770000000000001</v>
      </c>
    </row>
    <row r="10146" spans="1:7" x14ac:dyDescent="0.15">
      <c r="A10146" s="52">
        <v>1473</v>
      </c>
      <c r="B10146" s="11" t="s">
        <v>2332</v>
      </c>
      <c r="C10146" s="52">
        <v>1.4726999999999999</v>
      </c>
      <c r="D10146" s="52">
        <v>1.4726999999999999</v>
      </c>
      <c r="E10146" s="56">
        <v>-6.1000000000000004E-3</v>
      </c>
      <c r="F10146" s="52">
        <v>1.4817</v>
      </c>
      <c r="G10146" s="52">
        <v>1.4817</v>
      </c>
    </row>
    <row r="10147" spans="1:7" x14ac:dyDescent="0.15">
      <c r="A10147" s="53">
        <v>398001</v>
      </c>
      <c r="B10147" s="10" t="s">
        <v>2333</v>
      </c>
      <c r="C10147" s="53">
        <v>0.52349999999999997</v>
      </c>
      <c r="D10147" s="53">
        <v>3.5097999999999998</v>
      </c>
      <c r="E10147" s="57">
        <v>-6.1000000000000004E-3</v>
      </c>
      <c r="F10147" s="53">
        <v>0.52669999999999995</v>
      </c>
      <c r="G10147" s="53">
        <v>3.5177999999999998</v>
      </c>
    </row>
    <row r="10148" spans="1:7" x14ac:dyDescent="0.15">
      <c r="A10148" s="52">
        <v>4642</v>
      </c>
      <c r="B10148" s="11" t="s">
        <v>5553</v>
      </c>
      <c r="C10148" s="52">
        <v>1.1447000000000001</v>
      </c>
      <c r="D10148" s="52">
        <v>1.1447000000000001</v>
      </c>
      <c r="E10148" s="56">
        <v>-6.1000000000000004E-3</v>
      </c>
      <c r="F10148" s="52">
        <v>1.1516999999999999</v>
      </c>
      <c r="G10148" s="52">
        <v>1.1516999999999999</v>
      </c>
    </row>
    <row r="10149" spans="1:7" x14ac:dyDescent="0.15">
      <c r="A10149" s="53">
        <v>260104</v>
      </c>
      <c r="B10149" s="10" t="s">
        <v>2334</v>
      </c>
      <c r="C10149" s="53">
        <v>5.3929999999999998</v>
      </c>
      <c r="D10149" s="53">
        <v>7.2489999999999997</v>
      </c>
      <c r="E10149" s="57">
        <v>-6.1000000000000004E-3</v>
      </c>
      <c r="F10149" s="53">
        <v>5.4260000000000002</v>
      </c>
      <c r="G10149" s="53">
        <v>7.2720000000000002</v>
      </c>
    </row>
    <row r="10150" spans="1:7" x14ac:dyDescent="0.15">
      <c r="A10150" s="52">
        <v>336</v>
      </c>
      <c r="B10150" s="11" t="s">
        <v>2335</v>
      </c>
      <c r="C10150" s="52">
        <v>1.4703999999999999</v>
      </c>
      <c r="D10150" s="52">
        <v>1.4703999999999999</v>
      </c>
      <c r="E10150" s="56">
        <v>-6.1000000000000004E-3</v>
      </c>
      <c r="F10150" s="52">
        <v>1.4794</v>
      </c>
      <c r="G10150" s="52">
        <v>1.4794</v>
      </c>
    </row>
    <row r="10151" spans="1:7" ht="30" x14ac:dyDescent="0.15">
      <c r="A10151" s="53">
        <v>242</v>
      </c>
      <c r="B10151" s="10" t="s">
        <v>2336</v>
      </c>
      <c r="C10151" s="53">
        <v>1.141</v>
      </c>
      <c r="D10151" s="53">
        <v>1.6910000000000001</v>
      </c>
      <c r="E10151" s="57">
        <v>-6.1000000000000004E-3</v>
      </c>
      <c r="F10151" s="53">
        <v>1.1479999999999999</v>
      </c>
      <c r="G10151" s="53">
        <v>1.698</v>
      </c>
    </row>
    <row r="10152" spans="1:7" x14ac:dyDescent="0.15">
      <c r="A10152" s="52">
        <v>210005</v>
      </c>
      <c r="B10152" s="11" t="s">
        <v>2337</v>
      </c>
      <c r="C10152" s="52">
        <v>1.139</v>
      </c>
      <c r="D10152" s="52">
        <v>1.139</v>
      </c>
      <c r="E10152" s="56">
        <v>-6.1000000000000004E-3</v>
      </c>
      <c r="F10152" s="52">
        <v>1.1459999999999999</v>
      </c>
      <c r="G10152" s="52">
        <v>1.1459999999999999</v>
      </c>
    </row>
    <row r="10153" spans="1:7" x14ac:dyDescent="0.15">
      <c r="A10153" s="53">
        <v>1384</v>
      </c>
      <c r="B10153" s="10" t="s">
        <v>5554</v>
      </c>
      <c r="C10153" s="53">
        <v>0.91080000000000005</v>
      </c>
      <c r="D10153" s="53">
        <v>0.91080000000000005</v>
      </c>
      <c r="E10153" s="57">
        <v>-6.1000000000000004E-3</v>
      </c>
      <c r="F10153" s="53">
        <v>0.91639999999999999</v>
      </c>
      <c r="G10153" s="53">
        <v>0.91639999999999999</v>
      </c>
    </row>
    <row r="10154" spans="1:7" x14ac:dyDescent="0.15">
      <c r="A10154" s="52">
        <v>1193</v>
      </c>
      <c r="B10154" s="11" t="s">
        <v>2338</v>
      </c>
      <c r="C10154" s="52">
        <v>0.81299999999999994</v>
      </c>
      <c r="D10154" s="52">
        <v>0.81299999999999994</v>
      </c>
      <c r="E10154" s="56">
        <v>-6.1000000000000004E-3</v>
      </c>
      <c r="F10154" s="52">
        <v>0.81799999999999995</v>
      </c>
      <c r="G10154" s="52">
        <v>0.81799999999999995</v>
      </c>
    </row>
    <row r="10155" spans="1:7" ht="30" x14ac:dyDescent="0.15">
      <c r="A10155" s="53">
        <v>2938</v>
      </c>
      <c r="B10155" s="10" t="s">
        <v>2339</v>
      </c>
      <c r="C10155" s="53">
        <v>1.0243</v>
      </c>
      <c r="D10155" s="53">
        <v>1.0243</v>
      </c>
      <c r="E10155" s="57">
        <v>-6.1000000000000004E-3</v>
      </c>
      <c r="F10155" s="53">
        <v>1.0306</v>
      </c>
      <c r="G10155" s="53">
        <v>1.0306</v>
      </c>
    </row>
    <row r="10156" spans="1:7" ht="30" x14ac:dyDescent="0.15">
      <c r="A10156" s="52">
        <v>1984</v>
      </c>
      <c r="B10156" s="11" t="s">
        <v>2340</v>
      </c>
      <c r="C10156" s="52">
        <v>1.1379999999999999</v>
      </c>
      <c r="D10156" s="52">
        <v>1.1379999999999999</v>
      </c>
      <c r="E10156" s="56">
        <v>-6.1000000000000004E-3</v>
      </c>
      <c r="F10156" s="52">
        <v>1.145</v>
      </c>
      <c r="G10156" s="52">
        <v>1.145</v>
      </c>
    </row>
    <row r="10157" spans="1:7" x14ac:dyDescent="0.15">
      <c r="A10157" s="53">
        <v>21</v>
      </c>
      <c r="B10157" s="10" t="s">
        <v>2341</v>
      </c>
      <c r="C10157" s="53">
        <v>1.784</v>
      </c>
      <c r="D10157" s="53">
        <v>2.9540000000000002</v>
      </c>
      <c r="E10157" s="57">
        <v>-6.1000000000000004E-3</v>
      </c>
      <c r="F10157" s="53">
        <v>1.7949999999999999</v>
      </c>
      <c r="G10157" s="53">
        <v>2.9649999999999999</v>
      </c>
    </row>
    <row r="10158" spans="1:7" x14ac:dyDescent="0.15">
      <c r="A10158" s="52">
        <v>1815</v>
      </c>
      <c r="B10158" s="11" t="s">
        <v>5555</v>
      </c>
      <c r="C10158" s="52">
        <v>1.2969999999999999</v>
      </c>
      <c r="D10158" s="52">
        <v>1.2969999999999999</v>
      </c>
      <c r="E10158" s="56">
        <v>-6.1000000000000004E-3</v>
      </c>
      <c r="F10158" s="52">
        <v>1.3049999999999999</v>
      </c>
      <c r="G10158" s="52">
        <v>1.3049999999999999</v>
      </c>
    </row>
    <row r="10159" spans="1:7" x14ac:dyDescent="0.15">
      <c r="A10159" s="53">
        <v>164820</v>
      </c>
      <c r="B10159" s="10" t="s">
        <v>2342</v>
      </c>
      <c r="C10159" s="53">
        <v>0.92290000000000005</v>
      </c>
      <c r="D10159" s="53">
        <v>0.6</v>
      </c>
      <c r="E10159" s="57">
        <v>-6.1000000000000004E-3</v>
      </c>
      <c r="F10159" s="53">
        <v>0.92859999999999998</v>
      </c>
      <c r="G10159" s="53">
        <v>0.60340000000000005</v>
      </c>
    </row>
    <row r="10160" spans="1:7" x14ac:dyDescent="0.15">
      <c r="A10160" s="52">
        <v>1742</v>
      </c>
      <c r="B10160" s="11" t="s">
        <v>5556</v>
      </c>
      <c r="C10160" s="52">
        <v>1.1319999999999999</v>
      </c>
      <c r="D10160" s="52">
        <v>1.1319999999999999</v>
      </c>
      <c r="E10160" s="56">
        <v>-6.1000000000000004E-3</v>
      </c>
      <c r="F10160" s="52">
        <v>1.139</v>
      </c>
      <c r="G10160" s="52">
        <v>1.139</v>
      </c>
    </row>
    <row r="10161" spans="1:7" ht="31" x14ac:dyDescent="0.15">
      <c r="A10161" s="53">
        <v>878</v>
      </c>
      <c r="B10161" s="10" t="s">
        <v>5557</v>
      </c>
      <c r="C10161" s="53">
        <v>1.4550000000000001</v>
      </c>
      <c r="D10161" s="53">
        <v>1.4550000000000001</v>
      </c>
      <c r="E10161" s="57">
        <v>-6.1000000000000004E-3</v>
      </c>
      <c r="F10161" s="53">
        <v>1.464</v>
      </c>
      <c r="G10161" s="53">
        <v>1.464</v>
      </c>
    </row>
    <row r="10162" spans="1:7" x14ac:dyDescent="0.15">
      <c r="A10162" s="52">
        <v>161005</v>
      </c>
      <c r="B10162" s="11" t="s">
        <v>5558</v>
      </c>
      <c r="C10162" s="52">
        <v>2.1305999999999998</v>
      </c>
      <c r="D10162" s="52">
        <v>4.8186</v>
      </c>
      <c r="E10162" s="56">
        <v>-6.1999999999999998E-3</v>
      </c>
      <c r="F10162" s="52">
        <v>2.1438000000000001</v>
      </c>
      <c r="G10162" s="52">
        <v>4.8318000000000003</v>
      </c>
    </row>
    <row r="10163" spans="1:7" x14ac:dyDescent="0.15">
      <c r="A10163" s="53">
        <v>1725</v>
      </c>
      <c r="B10163" s="10" t="s">
        <v>2343</v>
      </c>
      <c r="C10163" s="53">
        <v>1.452</v>
      </c>
      <c r="D10163" s="53">
        <v>1.452</v>
      </c>
      <c r="E10163" s="57">
        <v>-6.1999999999999998E-3</v>
      </c>
      <c r="F10163" s="53">
        <v>1.4610000000000001</v>
      </c>
      <c r="G10163" s="53">
        <v>1.4610000000000001</v>
      </c>
    </row>
    <row r="10164" spans="1:7" x14ac:dyDescent="0.15">
      <c r="A10164" s="52">
        <v>2082</v>
      </c>
      <c r="B10164" s="11" t="s">
        <v>5559</v>
      </c>
      <c r="C10164" s="52">
        <v>1.4490000000000001</v>
      </c>
      <c r="D10164" s="52">
        <v>1.4490000000000001</v>
      </c>
      <c r="E10164" s="56">
        <v>-6.1999999999999998E-3</v>
      </c>
      <c r="F10164" s="52">
        <v>1.458</v>
      </c>
      <c r="G10164" s="52">
        <v>1.458</v>
      </c>
    </row>
    <row r="10165" spans="1:7" x14ac:dyDescent="0.15">
      <c r="A10165" s="53">
        <v>1967</v>
      </c>
      <c r="B10165" s="10" t="s">
        <v>2344</v>
      </c>
      <c r="C10165" s="53">
        <v>1.1259999999999999</v>
      </c>
      <c r="D10165" s="53">
        <v>1.1259999999999999</v>
      </c>
      <c r="E10165" s="57">
        <v>-6.1999999999999998E-3</v>
      </c>
      <c r="F10165" s="53">
        <v>1.133</v>
      </c>
      <c r="G10165" s="53">
        <v>1.133</v>
      </c>
    </row>
    <row r="10166" spans="1:7" x14ac:dyDescent="0.15">
      <c r="A10166" s="52">
        <v>378010</v>
      </c>
      <c r="B10166" s="11" t="s">
        <v>2345</v>
      </c>
      <c r="C10166" s="52">
        <v>1.2701</v>
      </c>
      <c r="D10166" s="52">
        <v>2.1391</v>
      </c>
      <c r="E10166" s="56">
        <v>-6.1999999999999998E-3</v>
      </c>
      <c r="F10166" s="52">
        <v>1.278</v>
      </c>
      <c r="G10166" s="52">
        <v>2.1469999999999998</v>
      </c>
    </row>
    <row r="10167" spans="1:7" x14ac:dyDescent="0.15">
      <c r="A10167" s="53">
        <v>20023</v>
      </c>
      <c r="B10167" s="10" t="s">
        <v>2346</v>
      </c>
      <c r="C10167" s="53">
        <v>2.8889999999999998</v>
      </c>
      <c r="D10167" s="53">
        <v>2.8889999999999998</v>
      </c>
      <c r="E10167" s="57">
        <v>-6.1999999999999998E-3</v>
      </c>
      <c r="F10167" s="53">
        <v>2.907</v>
      </c>
      <c r="G10167" s="53">
        <v>2.907</v>
      </c>
    </row>
    <row r="10168" spans="1:7" x14ac:dyDescent="0.15">
      <c r="A10168" s="52">
        <v>519172</v>
      </c>
      <c r="B10168" s="11" t="s">
        <v>5560</v>
      </c>
      <c r="C10168" s="52">
        <v>1.121</v>
      </c>
      <c r="D10168" s="52">
        <v>1.121</v>
      </c>
      <c r="E10168" s="56">
        <v>-6.1999999999999998E-3</v>
      </c>
      <c r="F10168" s="52">
        <v>1.1279999999999999</v>
      </c>
      <c r="G10168" s="52">
        <v>1.1279999999999999</v>
      </c>
    </row>
    <row r="10169" spans="1:7" x14ac:dyDescent="0.15">
      <c r="A10169" s="53">
        <v>70013</v>
      </c>
      <c r="B10169" s="10" t="s">
        <v>2347</v>
      </c>
      <c r="C10169" s="53">
        <v>2.399</v>
      </c>
      <c r="D10169" s="53">
        <v>3.8290000000000002</v>
      </c>
      <c r="E10169" s="57">
        <v>-6.1999999999999998E-3</v>
      </c>
      <c r="F10169" s="53">
        <v>2.4140000000000001</v>
      </c>
      <c r="G10169" s="53">
        <v>3.8439999999999999</v>
      </c>
    </row>
    <row r="10170" spans="1:7" x14ac:dyDescent="0.15">
      <c r="A10170" s="52">
        <v>3494</v>
      </c>
      <c r="B10170" s="11" t="s">
        <v>5561</v>
      </c>
      <c r="C10170" s="52">
        <v>2.1248999999999998</v>
      </c>
      <c r="D10170" s="52">
        <v>2.1248999999999998</v>
      </c>
      <c r="E10170" s="56">
        <v>-6.1999999999999998E-3</v>
      </c>
      <c r="F10170" s="52">
        <v>2.1381999999999999</v>
      </c>
      <c r="G10170" s="52">
        <v>2.1381999999999999</v>
      </c>
    </row>
    <row r="10171" spans="1:7" ht="30" x14ac:dyDescent="0.15">
      <c r="A10171" s="53">
        <v>1511</v>
      </c>
      <c r="B10171" s="10" t="s">
        <v>2348</v>
      </c>
      <c r="C10171" s="53">
        <v>1.278</v>
      </c>
      <c r="D10171" s="53">
        <v>1.3380000000000001</v>
      </c>
      <c r="E10171" s="57">
        <v>-6.1999999999999998E-3</v>
      </c>
      <c r="F10171" s="53">
        <v>1.286</v>
      </c>
      <c r="G10171" s="53">
        <v>1.3460000000000001</v>
      </c>
    </row>
    <row r="10172" spans="1:7" ht="31" x14ac:dyDescent="0.15">
      <c r="A10172" s="52">
        <v>2085</v>
      </c>
      <c r="B10172" s="11" t="s">
        <v>5562</v>
      </c>
      <c r="C10172" s="52">
        <v>1.278</v>
      </c>
      <c r="D10172" s="52">
        <v>1.278</v>
      </c>
      <c r="E10172" s="56">
        <v>-6.1999999999999998E-3</v>
      </c>
      <c r="F10172" s="52">
        <v>1.286</v>
      </c>
      <c r="G10172" s="52">
        <v>1.286</v>
      </c>
    </row>
    <row r="10173" spans="1:7" ht="31" x14ac:dyDescent="0.15">
      <c r="A10173" s="53">
        <v>2667</v>
      </c>
      <c r="B10173" s="10" t="s">
        <v>5563</v>
      </c>
      <c r="C10173" s="53">
        <v>1.4370000000000001</v>
      </c>
      <c r="D10173" s="53">
        <v>1.4870000000000001</v>
      </c>
      <c r="E10173" s="57">
        <v>-6.1999999999999998E-3</v>
      </c>
      <c r="F10173" s="53">
        <v>1.446</v>
      </c>
      <c r="G10173" s="53">
        <v>1.496</v>
      </c>
    </row>
    <row r="10174" spans="1:7" ht="30" x14ac:dyDescent="0.15">
      <c r="A10174" s="52">
        <v>160218</v>
      </c>
      <c r="B10174" s="11" t="s">
        <v>2349</v>
      </c>
      <c r="C10174" s="52">
        <v>0.90920000000000001</v>
      </c>
      <c r="D10174" s="52">
        <v>2.0712000000000002</v>
      </c>
      <c r="E10174" s="56">
        <v>-6.1999999999999998E-3</v>
      </c>
      <c r="F10174" s="52">
        <v>0.91490000000000005</v>
      </c>
      <c r="G10174" s="52">
        <v>2.0769000000000002</v>
      </c>
    </row>
    <row r="10175" spans="1:7" x14ac:dyDescent="0.15">
      <c r="A10175" s="53">
        <v>308</v>
      </c>
      <c r="B10175" s="10" t="s">
        <v>2350</v>
      </c>
      <c r="C10175" s="53">
        <v>2.5430000000000001</v>
      </c>
      <c r="D10175" s="53">
        <v>2.5430000000000001</v>
      </c>
      <c r="E10175" s="57">
        <v>-6.3E-3</v>
      </c>
      <c r="F10175" s="53">
        <v>2.5590000000000002</v>
      </c>
      <c r="G10175" s="53">
        <v>2.5590000000000002</v>
      </c>
    </row>
    <row r="10176" spans="1:7" x14ac:dyDescent="0.15">
      <c r="A10176" s="52">
        <v>398011</v>
      </c>
      <c r="B10176" s="11" t="s">
        <v>2351</v>
      </c>
      <c r="C10176" s="52">
        <v>0.8256</v>
      </c>
      <c r="D10176" s="52">
        <v>2.2256</v>
      </c>
      <c r="E10176" s="56">
        <v>-6.3E-3</v>
      </c>
      <c r="F10176" s="52">
        <v>0.83079999999999998</v>
      </c>
      <c r="G10176" s="52">
        <v>2.2307999999999999</v>
      </c>
    </row>
    <row r="10177" spans="1:7" x14ac:dyDescent="0.15">
      <c r="A10177" s="53">
        <v>150324</v>
      </c>
      <c r="B10177" s="10" t="s">
        <v>5564</v>
      </c>
      <c r="C10177" s="53">
        <v>0.38100000000000001</v>
      </c>
      <c r="D10177" s="53">
        <v>0.38100000000000001</v>
      </c>
      <c r="E10177" s="57">
        <v>-6.3E-3</v>
      </c>
      <c r="F10177" s="53">
        <v>0.38340000000000002</v>
      </c>
      <c r="G10177" s="53">
        <v>0.38340000000000002</v>
      </c>
    </row>
    <row r="10178" spans="1:7" ht="30" x14ac:dyDescent="0.15">
      <c r="A10178" s="52">
        <v>1892</v>
      </c>
      <c r="B10178" s="11" t="s">
        <v>2352</v>
      </c>
      <c r="C10178" s="52">
        <v>1.268</v>
      </c>
      <c r="D10178" s="52">
        <v>1.268</v>
      </c>
      <c r="E10178" s="56">
        <v>-6.3E-3</v>
      </c>
      <c r="F10178" s="52">
        <v>1.276</v>
      </c>
      <c r="G10178" s="52">
        <v>1.276</v>
      </c>
    </row>
    <row r="10179" spans="1:7" x14ac:dyDescent="0.15">
      <c r="A10179" s="53">
        <v>513</v>
      </c>
      <c r="B10179" s="10" t="s">
        <v>2353</v>
      </c>
      <c r="C10179" s="53">
        <v>1.7410000000000001</v>
      </c>
      <c r="D10179" s="53">
        <v>1.7410000000000001</v>
      </c>
      <c r="E10179" s="57">
        <v>-6.3E-3</v>
      </c>
      <c r="F10179" s="53">
        <v>1.752</v>
      </c>
      <c r="G10179" s="53">
        <v>1.752</v>
      </c>
    </row>
    <row r="10180" spans="1:7" x14ac:dyDescent="0.15">
      <c r="A10180" s="52">
        <v>740001</v>
      </c>
      <c r="B10180" s="11" t="s">
        <v>2354</v>
      </c>
      <c r="C10180" s="52">
        <v>1.4239999999999999</v>
      </c>
      <c r="D10180" s="52">
        <v>2.2440000000000002</v>
      </c>
      <c r="E10180" s="56">
        <v>-6.3E-3</v>
      </c>
      <c r="F10180" s="52">
        <v>1.4330000000000001</v>
      </c>
      <c r="G10180" s="52">
        <v>2.2530000000000001</v>
      </c>
    </row>
    <row r="10181" spans="1:7" x14ac:dyDescent="0.15">
      <c r="A10181" s="53">
        <v>1385</v>
      </c>
      <c r="B10181" s="10" t="s">
        <v>5565</v>
      </c>
      <c r="C10181" s="53">
        <v>0.90129999999999999</v>
      </c>
      <c r="D10181" s="53">
        <v>0.90129999999999999</v>
      </c>
      <c r="E10181" s="57">
        <v>-6.3E-3</v>
      </c>
      <c r="F10181" s="53">
        <v>0.90700000000000003</v>
      </c>
      <c r="G10181" s="53">
        <v>0.90700000000000003</v>
      </c>
    </row>
    <row r="10182" spans="1:7" x14ac:dyDescent="0.15">
      <c r="A10182" s="52">
        <v>1732</v>
      </c>
      <c r="B10182" s="11" t="s">
        <v>5566</v>
      </c>
      <c r="C10182" s="52">
        <v>1.103</v>
      </c>
      <c r="D10182" s="52">
        <v>1.103</v>
      </c>
      <c r="E10182" s="56">
        <v>-6.3E-3</v>
      </c>
      <c r="F10182" s="52">
        <v>1.1100000000000001</v>
      </c>
      <c r="G10182" s="52">
        <v>1.1100000000000001</v>
      </c>
    </row>
    <row r="10183" spans="1:7" x14ac:dyDescent="0.15">
      <c r="A10183" s="53">
        <v>150185</v>
      </c>
      <c r="B10183" s="10" t="s">
        <v>5567</v>
      </c>
      <c r="C10183" s="53">
        <v>0.80269999999999997</v>
      </c>
      <c r="D10183" s="53">
        <v>0</v>
      </c>
      <c r="E10183" s="57">
        <v>-6.3E-3</v>
      </c>
      <c r="F10183" s="53">
        <v>0.80779999999999996</v>
      </c>
      <c r="G10183" s="53">
        <v>0</v>
      </c>
    </row>
    <row r="10184" spans="1:7" ht="31" x14ac:dyDescent="0.15">
      <c r="A10184" s="52">
        <v>879</v>
      </c>
      <c r="B10184" s="11" t="s">
        <v>5568</v>
      </c>
      <c r="C10184" s="52">
        <v>1.413</v>
      </c>
      <c r="D10184" s="52">
        <v>1.413</v>
      </c>
      <c r="E10184" s="56">
        <v>-6.3E-3</v>
      </c>
      <c r="F10184" s="52">
        <v>1.4219999999999999</v>
      </c>
      <c r="G10184" s="52">
        <v>1.4219999999999999</v>
      </c>
    </row>
    <row r="10185" spans="1:7" x14ac:dyDescent="0.15">
      <c r="A10185" s="53">
        <v>502030</v>
      </c>
      <c r="B10185" s="10" t="s">
        <v>2355</v>
      </c>
      <c r="C10185" s="53">
        <v>0.94199999999999995</v>
      </c>
      <c r="D10185" s="53">
        <v>0.63600000000000001</v>
      </c>
      <c r="E10185" s="57">
        <v>-6.3E-3</v>
      </c>
      <c r="F10185" s="53">
        <v>0.94799999999999995</v>
      </c>
      <c r="G10185" s="53">
        <v>0.64200000000000002</v>
      </c>
    </row>
    <row r="10186" spans="1:7" x14ac:dyDescent="0.15">
      <c r="A10186" s="52">
        <v>70019</v>
      </c>
      <c r="B10186" s="11" t="s">
        <v>2356</v>
      </c>
      <c r="C10186" s="52">
        <v>1.5669999999999999</v>
      </c>
      <c r="D10186" s="52">
        <v>1.9079999999999999</v>
      </c>
      <c r="E10186" s="56">
        <v>-6.3E-3</v>
      </c>
      <c r="F10186" s="52">
        <v>1.577</v>
      </c>
      <c r="G10186" s="52">
        <v>1.9179999999999999</v>
      </c>
    </row>
    <row r="10187" spans="1:7" x14ac:dyDescent="0.15">
      <c r="A10187" s="53">
        <v>610004</v>
      </c>
      <c r="B10187" s="10" t="s">
        <v>2357</v>
      </c>
      <c r="C10187" s="53">
        <v>1.2529999999999999</v>
      </c>
      <c r="D10187" s="53">
        <v>1.2529999999999999</v>
      </c>
      <c r="E10187" s="57">
        <v>-6.3E-3</v>
      </c>
      <c r="F10187" s="53">
        <v>1.2609999999999999</v>
      </c>
      <c r="G10187" s="53">
        <v>1.2609999999999999</v>
      </c>
    </row>
    <row r="10188" spans="1:7" x14ac:dyDescent="0.15">
      <c r="A10188" s="52">
        <v>935</v>
      </c>
      <c r="B10188" s="11" t="s">
        <v>2358</v>
      </c>
      <c r="C10188" s="52">
        <v>0.78</v>
      </c>
      <c r="D10188" s="52">
        <v>0.93</v>
      </c>
      <c r="E10188" s="56">
        <v>-6.4000000000000003E-3</v>
      </c>
      <c r="F10188" s="52">
        <v>0.78500000000000003</v>
      </c>
      <c r="G10188" s="52">
        <v>0.93500000000000005</v>
      </c>
    </row>
    <row r="10189" spans="1:7" x14ac:dyDescent="0.15">
      <c r="A10189" s="53">
        <v>481012</v>
      </c>
      <c r="B10189" s="10" t="s">
        <v>5569</v>
      </c>
      <c r="C10189" s="53">
        <v>1.5424</v>
      </c>
      <c r="D10189" s="53">
        <v>1.7205999999999999</v>
      </c>
      <c r="E10189" s="57">
        <v>-6.4000000000000003E-3</v>
      </c>
      <c r="F10189" s="53">
        <v>1.5523</v>
      </c>
      <c r="G10189" s="53">
        <v>1.7304999999999999</v>
      </c>
    </row>
    <row r="10190" spans="1:7" x14ac:dyDescent="0.15">
      <c r="A10190" s="52">
        <v>166005</v>
      </c>
      <c r="B10190" s="11" t="s">
        <v>5570</v>
      </c>
      <c r="C10190" s="52">
        <v>2.1032000000000002</v>
      </c>
      <c r="D10190" s="52">
        <v>2.7791999999999999</v>
      </c>
      <c r="E10190" s="56">
        <v>-6.4000000000000003E-3</v>
      </c>
      <c r="F10190" s="52">
        <v>2.1166999999999998</v>
      </c>
      <c r="G10190" s="52">
        <v>2.7927</v>
      </c>
    </row>
    <row r="10191" spans="1:7" x14ac:dyDescent="0.15">
      <c r="A10191" s="53">
        <v>4897</v>
      </c>
      <c r="B10191" s="10" t="s">
        <v>5571</v>
      </c>
      <c r="C10191" s="53">
        <v>1.2444999999999999</v>
      </c>
      <c r="D10191" s="53">
        <v>1.2444999999999999</v>
      </c>
      <c r="E10191" s="57">
        <v>-6.4000000000000003E-3</v>
      </c>
      <c r="F10191" s="53">
        <v>1.2524999999999999</v>
      </c>
      <c r="G10191" s="53">
        <v>1.2524999999999999</v>
      </c>
    </row>
    <row r="10192" spans="1:7" x14ac:dyDescent="0.15">
      <c r="A10192" s="52">
        <v>1543</v>
      </c>
      <c r="B10192" s="11" t="s">
        <v>2359</v>
      </c>
      <c r="C10192" s="52">
        <v>1.3979999999999999</v>
      </c>
      <c r="D10192" s="52">
        <v>1.3979999999999999</v>
      </c>
      <c r="E10192" s="56">
        <v>-6.4000000000000003E-3</v>
      </c>
      <c r="F10192" s="52">
        <v>1.407</v>
      </c>
      <c r="G10192" s="52">
        <v>1.407</v>
      </c>
    </row>
    <row r="10193" spans="1:7" x14ac:dyDescent="0.15">
      <c r="A10193" s="53">
        <v>217010</v>
      </c>
      <c r="B10193" s="10" t="s">
        <v>2360</v>
      </c>
      <c r="C10193" s="53">
        <v>1.5529999999999999</v>
      </c>
      <c r="D10193" s="53">
        <v>2.266</v>
      </c>
      <c r="E10193" s="57">
        <v>-6.4000000000000003E-3</v>
      </c>
      <c r="F10193" s="53">
        <v>1.5629999999999999</v>
      </c>
      <c r="G10193" s="53">
        <v>2.2759999999999998</v>
      </c>
    </row>
    <row r="10194" spans="1:7" x14ac:dyDescent="0.15">
      <c r="A10194" s="52">
        <v>880</v>
      </c>
      <c r="B10194" s="11" t="s">
        <v>2361</v>
      </c>
      <c r="C10194" s="52">
        <v>1.552</v>
      </c>
      <c r="D10194" s="52">
        <v>1.552</v>
      </c>
      <c r="E10194" s="56">
        <v>-6.4000000000000003E-3</v>
      </c>
      <c r="F10194" s="52">
        <v>1.5620000000000001</v>
      </c>
      <c r="G10194" s="52">
        <v>1.5620000000000001</v>
      </c>
    </row>
    <row r="10195" spans="1:7" x14ac:dyDescent="0.15">
      <c r="A10195" s="53">
        <v>1696</v>
      </c>
      <c r="B10195" s="10" t="s">
        <v>2362</v>
      </c>
      <c r="C10195" s="53">
        <v>1.085</v>
      </c>
      <c r="D10195" s="53">
        <v>1.085</v>
      </c>
      <c r="E10195" s="57">
        <v>-6.4000000000000003E-3</v>
      </c>
      <c r="F10195" s="53">
        <v>1.0920000000000001</v>
      </c>
      <c r="G10195" s="53">
        <v>1.0920000000000001</v>
      </c>
    </row>
    <row r="10196" spans="1:7" x14ac:dyDescent="0.15">
      <c r="A10196" s="52">
        <v>510630</v>
      </c>
      <c r="B10196" s="11" t="s">
        <v>5572</v>
      </c>
      <c r="C10196" s="52">
        <v>2.4782000000000002</v>
      </c>
      <c r="D10196" s="52">
        <v>2.4782000000000002</v>
      </c>
      <c r="E10196" s="56">
        <v>-6.4000000000000003E-3</v>
      </c>
      <c r="F10196" s="52">
        <v>2.4942000000000002</v>
      </c>
      <c r="G10196" s="52">
        <v>2.4942000000000002</v>
      </c>
    </row>
    <row r="10197" spans="1:7" x14ac:dyDescent="0.15">
      <c r="A10197" s="53">
        <v>4232</v>
      </c>
      <c r="B10197" s="10" t="s">
        <v>5573</v>
      </c>
      <c r="C10197" s="53">
        <v>2.0901000000000001</v>
      </c>
      <c r="D10197" s="53">
        <v>2.7660999999999998</v>
      </c>
      <c r="E10197" s="57">
        <v>-6.4000000000000003E-3</v>
      </c>
      <c r="F10197" s="53">
        <v>2.1036000000000001</v>
      </c>
      <c r="G10197" s="53">
        <v>2.7795999999999998</v>
      </c>
    </row>
    <row r="10198" spans="1:7" x14ac:dyDescent="0.15">
      <c r="A10198" s="52">
        <v>1882</v>
      </c>
      <c r="B10198" s="11" t="s">
        <v>5574</v>
      </c>
      <c r="C10198" s="52">
        <v>2.383</v>
      </c>
      <c r="D10198" s="52">
        <v>2.863</v>
      </c>
      <c r="E10198" s="56">
        <v>-6.4000000000000003E-3</v>
      </c>
      <c r="F10198" s="52">
        <v>2.3984000000000001</v>
      </c>
      <c r="G10198" s="52">
        <v>2.8784000000000001</v>
      </c>
    </row>
    <row r="10199" spans="1:7" x14ac:dyDescent="0.15">
      <c r="A10199" s="53">
        <v>867</v>
      </c>
      <c r="B10199" s="10" t="s">
        <v>2363</v>
      </c>
      <c r="C10199" s="53">
        <v>1.0760000000000001</v>
      </c>
      <c r="D10199" s="53">
        <v>1.1259999999999999</v>
      </c>
      <c r="E10199" s="57">
        <v>-6.4999999999999997E-3</v>
      </c>
      <c r="F10199" s="53">
        <v>1.083</v>
      </c>
      <c r="G10199" s="53">
        <v>1.133</v>
      </c>
    </row>
    <row r="10200" spans="1:7" x14ac:dyDescent="0.15">
      <c r="A10200" s="52">
        <v>4898</v>
      </c>
      <c r="B10200" s="11" t="s">
        <v>5575</v>
      </c>
      <c r="C10200" s="52">
        <v>1.2430000000000001</v>
      </c>
      <c r="D10200" s="52">
        <v>1.2430000000000001</v>
      </c>
      <c r="E10200" s="56">
        <v>-6.4999999999999997E-3</v>
      </c>
      <c r="F10200" s="52">
        <v>1.2511000000000001</v>
      </c>
      <c r="G10200" s="52">
        <v>1.2511000000000001</v>
      </c>
    </row>
    <row r="10201" spans="1:7" x14ac:dyDescent="0.15">
      <c r="A10201" s="53">
        <v>160642</v>
      </c>
      <c r="B10201" s="10" t="s">
        <v>2364</v>
      </c>
      <c r="C10201" s="53">
        <v>1.0435000000000001</v>
      </c>
      <c r="D10201" s="53">
        <v>1.0435000000000001</v>
      </c>
      <c r="E10201" s="57">
        <v>-6.4999999999999997E-3</v>
      </c>
      <c r="F10201" s="53">
        <v>1.0503</v>
      </c>
      <c r="G10201" s="53">
        <v>1.0503</v>
      </c>
    </row>
    <row r="10202" spans="1:7" x14ac:dyDescent="0.15">
      <c r="A10202" s="52">
        <v>512200</v>
      </c>
      <c r="B10202" s="11" t="s">
        <v>5576</v>
      </c>
      <c r="C10202" s="52">
        <v>1.1046</v>
      </c>
      <c r="D10202" s="52">
        <v>1.1046</v>
      </c>
      <c r="E10202" s="56">
        <v>-6.4999999999999997E-3</v>
      </c>
      <c r="F10202" s="52">
        <v>1.1117999999999999</v>
      </c>
      <c r="G10202" s="52">
        <v>1.1117999999999999</v>
      </c>
    </row>
    <row r="10203" spans="1:7" x14ac:dyDescent="0.15">
      <c r="A10203" s="53">
        <v>700003</v>
      </c>
      <c r="B10203" s="10" t="s">
        <v>2365</v>
      </c>
      <c r="C10203" s="53">
        <v>1.8380000000000001</v>
      </c>
      <c r="D10203" s="53">
        <v>1.9379999999999999</v>
      </c>
      <c r="E10203" s="57">
        <v>-6.4999999999999997E-3</v>
      </c>
      <c r="F10203" s="53">
        <v>1.85</v>
      </c>
      <c r="G10203" s="53">
        <v>1.95</v>
      </c>
    </row>
    <row r="10204" spans="1:7" x14ac:dyDescent="0.15">
      <c r="A10204" s="52">
        <v>2919</v>
      </c>
      <c r="B10204" s="11" t="s">
        <v>2366</v>
      </c>
      <c r="C10204" s="52">
        <v>0.91900000000000004</v>
      </c>
      <c r="D10204" s="52">
        <v>0.91900000000000004</v>
      </c>
      <c r="E10204" s="56">
        <v>-6.4999999999999997E-3</v>
      </c>
      <c r="F10204" s="52">
        <v>0.92500000000000004</v>
      </c>
      <c r="G10204" s="52">
        <v>0.92500000000000004</v>
      </c>
    </row>
    <row r="10205" spans="1:7" x14ac:dyDescent="0.15">
      <c r="A10205" s="53">
        <v>1162</v>
      </c>
      <c r="B10205" s="10" t="s">
        <v>5577</v>
      </c>
      <c r="C10205" s="53">
        <v>1.224</v>
      </c>
      <c r="D10205" s="53">
        <v>1.224</v>
      </c>
      <c r="E10205" s="57">
        <v>-6.4999999999999997E-3</v>
      </c>
      <c r="F10205" s="53">
        <v>1.232</v>
      </c>
      <c r="G10205" s="53">
        <v>1.232</v>
      </c>
    </row>
    <row r="10206" spans="1:7" x14ac:dyDescent="0.15">
      <c r="A10206" s="52">
        <v>531</v>
      </c>
      <c r="B10206" s="11" t="s">
        <v>2367</v>
      </c>
      <c r="C10206" s="52">
        <v>1.371</v>
      </c>
      <c r="D10206" s="52">
        <v>1.371</v>
      </c>
      <c r="E10206" s="56">
        <v>-6.4999999999999997E-3</v>
      </c>
      <c r="F10206" s="52">
        <v>1.38</v>
      </c>
      <c r="G10206" s="52">
        <v>1.38</v>
      </c>
    </row>
    <row r="10207" spans="1:7" x14ac:dyDescent="0.15">
      <c r="A10207" s="53">
        <v>165516</v>
      </c>
      <c r="B10207" s="10" t="s">
        <v>5578</v>
      </c>
      <c r="C10207" s="53">
        <v>2.125</v>
      </c>
      <c r="D10207" s="53">
        <v>2.6389999999999998</v>
      </c>
      <c r="E10207" s="57">
        <v>-6.4999999999999997E-3</v>
      </c>
      <c r="F10207" s="53">
        <v>2.1389999999999998</v>
      </c>
      <c r="G10207" s="53">
        <v>2.653</v>
      </c>
    </row>
    <row r="10208" spans="1:7" x14ac:dyDescent="0.15">
      <c r="A10208" s="52">
        <v>4907</v>
      </c>
      <c r="B10208" s="11" t="s">
        <v>5579</v>
      </c>
      <c r="C10208" s="52">
        <v>1.2445999999999999</v>
      </c>
      <c r="D10208" s="52">
        <v>1.2445999999999999</v>
      </c>
      <c r="E10208" s="56">
        <v>-6.4999999999999997E-3</v>
      </c>
      <c r="F10208" s="52">
        <v>1.2527999999999999</v>
      </c>
      <c r="G10208" s="52">
        <v>1.2527999999999999</v>
      </c>
    </row>
    <row r="10209" spans="1:7" x14ac:dyDescent="0.15">
      <c r="A10209" s="53">
        <v>160637</v>
      </c>
      <c r="B10209" s="10" t="s">
        <v>2368</v>
      </c>
      <c r="C10209" s="53">
        <v>0.75800000000000001</v>
      </c>
      <c r="D10209" s="53">
        <v>0.51</v>
      </c>
      <c r="E10209" s="57">
        <v>-6.6E-3</v>
      </c>
      <c r="F10209" s="53">
        <v>0.76300000000000001</v>
      </c>
      <c r="G10209" s="53">
        <v>0.51300000000000001</v>
      </c>
    </row>
    <row r="10210" spans="1:7" x14ac:dyDescent="0.15">
      <c r="A10210" s="52">
        <v>20</v>
      </c>
      <c r="B10210" s="11" t="s">
        <v>2369</v>
      </c>
      <c r="C10210" s="52">
        <v>2.2719999999999998</v>
      </c>
      <c r="D10210" s="52">
        <v>2.2719999999999998</v>
      </c>
      <c r="E10210" s="56">
        <v>-6.6E-3</v>
      </c>
      <c r="F10210" s="52">
        <v>2.2869999999999999</v>
      </c>
      <c r="G10210" s="52">
        <v>2.2869999999999999</v>
      </c>
    </row>
    <row r="10211" spans="1:7" x14ac:dyDescent="0.15">
      <c r="A10211" s="53">
        <v>169105</v>
      </c>
      <c r="B10211" s="10" t="s">
        <v>2370</v>
      </c>
      <c r="C10211" s="53">
        <v>1.4841</v>
      </c>
      <c r="D10211" s="53">
        <v>1.7060999999999999</v>
      </c>
      <c r="E10211" s="57">
        <v>-6.6E-3</v>
      </c>
      <c r="F10211" s="53">
        <v>1.4939</v>
      </c>
      <c r="G10211" s="53">
        <v>1.7159</v>
      </c>
    </row>
    <row r="10212" spans="1:7" x14ac:dyDescent="0.15">
      <c r="A10212" s="52">
        <v>4908</v>
      </c>
      <c r="B10212" s="11" t="s">
        <v>5580</v>
      </c>
      <c r="C10212" s="52">
        <v>1.2412000000000001</v>
      </c>
      <c r="D10212" s="52">
        <v>1.2412000000000001</v>
      </c>
      <c r="E10212" s="56">
        <v>-6.6E-3</v>
      </c>
      <c r="F10212" s="52">
        <v>1.2494000000000001</v>
      </c>
      <c r="G10212" s="52">
        <v>1.2494000000000001</v>
      </c>
    </row>
    <row r="10213" spans="1:7" x14ac:dyDescent="0.15">
      <c r="A10213" s="53">
        <v>410</v>
      </c>
      <c r="B10213" s="10" t="s">
        <v>2371</v>
      </c>
      <c r="C10213" s="53">
        <v>3.0270000000000001</v>
      </c>
      <c r="D10213" s="53">
        <v>3.0270000000000001</v>
      </c>
      <c r="E10213" s="57">
        <v>-6.6E-3</v>
      </c>
      <c r="F10213" s="53">
        <v>3.0470000000000002</v>
      </c>
      <c r="G10213" s="53">
        <v>3.0470000000000002</v>
      </c>
    </row>
    <row r="10214" spans="1:7" x14ac:dyDescent="0.15">
      <c r="A10214" s="52">
        <v>1810</v>
      </c>
      <c r="B10214" s="11" t="s">
        <v>2372</v>
      </c>
      <c r="C10214" s="52">
        <v>1.5129999999999999</v>
      </c>
      <c r="D10214" s="52">
        <v>1.5129999999999999</v>
      </c>
      <c r="E10214" s="56">
        <v>-6.6E-3</v>
      </c>
      <c r="F10214" s="52">
        <v>1.5229999999999999</v>
      </c>
      <c r="G10214" s="52">
        <v>1.5229999999999999</v>
      </c>
    </row>
    <row r="10215" spans="1:7" x14ac:dyDescent="0.15">
      <c r="A10215" s="53">
        <v>294</v>
      </c>
      <c r="B10215" s="10" t="s">
        <v>2373</v>
      </c>
      <c r="C10215" s="53">
        <v>2.1139999999999999</v>
      </c>
      <c r="D10215" s="53">
        <v>2.1139999999999999</v>
      </c>
      <c r="E10215" s="57">
        <v>-6.6E-3</v>
      </c>
      <c r="F10215" s="53">
        <v>2.1280000000000001</v>
      </c>
      <c r="G10215" s="53">
        <v>2.1280000000000001</v>
      </c>
    </row>
    <row r="10216" spans="1:7" x14ac:dyDescent="0.15">
      <c r="A10216" s="52">
        <v>496</v>
      </c>
      <c r="B10216" s="11" t="s">
        <v>5581</v>
      </c>
      <c r="C10216" s="52">
        <v>1.2972999999999999</v>
      </c>
      <c r="D10216" s="52">
        <v>1.5373000000000001</v>
      </c>
      <c r="E10216" s="56">
        <v>-6.6E-3</v>
      </c>
      <c r="F10216" s="52">
        <v>1.3059000000000001</v>
      </c>
      <c r="G10216" s="52">
        <v>1.5459000000000001</v>
      </c>
    </row>
    <row r="10217" spans="1:7" x14ac:dyDescent="0.15">
      <c r="A10217" s="53">
        <v>2071</v>
      </c>
      <c r="B10217" s="10" t="s">
        <v>5582</v>
      </c>
      <c r="C10217" s="53">
        <v>1.2948</v>
      </c>
      <c r="D10217" s="53">
        <v>1.3448</v>
      </c>
      <c r="E10217" s="57">
        <v>-6.6E-3</v>
      </c>
      <c r="F10217" s="53">
        <v>1.3033999999999999</v>
      </c>
      <c r="G10217" s="53">
        <v>1.3533999999999999</v>
      </c>
    </row>
    <row r="10218" spans="1:7" x14ac:dyDescent="0.15">
      <c r="A10218" s="52">
        <v>1574</v>
      </c>
      <c r="B10218" s="11" t="s">
        <v>2374</v>
      </c>
      <c r="C10218" s="52">
        <v>1.0529999999999999</v>
      </c>
      <c r="D10218" s="52">
        <v>1.0529999999999999</v>
      </c>
      <c r="E10218" s="56">
        <v>-6.6E-3</v>
      </c>
      <c r="F10218" s="52">
        <v>1.06</v>
      </c>
      <c r="G10218" s="52">
        <v>1.06</v>
      </c>
    </row>
    <row r="10219" spans="1:7" ht="30" x14ac:dyDescent="0.15">
      <c r="A10219" s="53">
        <v>1808</v>
      </c>
      <c r="B10219" s="10" t="s">
        <v>2375</v>
      </c>
      <c r="C10219" s="53">
        <v>0.90100000000000002</v>
      </c>
      <c r="D10219" s="53">
        <v>0.90100000000000002</v>
      </c>
      <c r="E10219" s="57">
        <v>-6.6E-3</v>
      </c>
      <c r="F10219" s="53">
        <v>0.90700000000000003</v>
      </c>
      <c r="G10219" s="53">
        <v>0.90700000000000003</v>
      </c>
    </row>
    <row r="10220" spans="1:7" x14ac:dyDescent="0.15">
      <c r="A10220" s="52">
        <v>110023</v>
      </c>
      <c r="B10220" s="11" t="s">
        <v>2376</v>
      </c>
      <c r="C10220" s="52">
        <v>1.645</v>
      </c>
      <c r="D10220" s="52">
        <v>1.645</v>
      </c>
      <c r="E10220" s="56">
        <v>-6.6E-3</v>
      </c>
      <c r="F10220" s="52">
        <v>1.6559999999999999</v>
      </c>
      <c r="G10220" s="52">
        <v>1.6559999999999999</v>
      </c>
    </row>
    <row r="10221" spans="1:7" x14ac:dyDescent="0.15">
      <c r="A10221" s="53">
        <v>1638</v>
      </c>
      <c r="B10221" s="10" t="s">
        <v>5583</v>
      </c>
      <c r="C10221" s="53">
        <v>1.345</v>
      </c>
      <c r="D10221" s="53">
        <v>1.345</v>
      </c>
      <c r="E10221" s="57">
        <v>-6.6E-3</v>
      </c>
      <c r="F10221" s="53">
        <v>1.3540000000000001</v>
      </c>
      <c r="G10221" s="53">
        <v>1.3540000000000001</v>
      </c>
    </row>
    <row r="10222" spans="1:7" x14ac:dyDescent="0.15">
      <c r="A10222" s="52">
        <v>1076</v>
      </c>
      <c r="B10222" s="11" t="s">
        <v>2377</v>
      </c>
      <c r="C10222" s="52">
        <v>1.044</v>
      </c>
      <c r="D10222" s="52">
        <v>1.044</v>
      </c>
      <c r="E10222" s="56">
        <v>-6.7000000000000002E-3</v>
      </c>
      <c r="F10222" s="52">
        <v>1.0509999999999999</v>
      </c>
      <c r="G10222" s="52">
        <v>1.0509999999999999</v>
      </c>
    </row>
    <row r="10223" spans="1:7" x14ac:dyDescent="0.15">
      <c r="A10223" s="53">
        <v>1004</v>
      </c>
      <c r="B10223" s="10" t="s">
        <v>2378</v>
      </c>
      <c r="C10223" s="53">
        <v>0.89400000000000002</v>
      </c>
      <c r="D10223" s="53">
        <v>0.89400000000000002</v>
      </c>
      <c r="E10223" s="57">
        <v>-6.7000000000000002E-3</v>
      </c>
      <c r="F10223" s="53">
        <v>0.9</v>
      </c>
      <c r="G10223" s="53">
        <v>0.9</v>
      </c>
    </row>
    <row r="10224" spans="1:7" x14ac:dyDescent="0.15">
      <c r="A10224" s="52">
        <v>2450</v>
      </c>
      <c r="B10224" s="11" t="s">
        <v>5584</v>
      </c>
      <c r="C10224" s="52">
        <v>1.1919999999999999</v>
      </c>
      <c r="D10224" s="52">
        <v>1.1919999999999999</v>
      </c>
      <c r="E10224" s="56">
        <v>-6.7000000000000002E-3</v>
      </c>
      <c r="F10224" s="52">
        <v>1.2</v>
      </c>
      <c r="G10224" s="52">
        <v>1.2</v>
      </c>
    </row>
    <row r="10225" spans="1:7" x14ac:dyDescent="0.15">
      <c r="A10225" s="53">
        <v>519035</v>
      </c>
      <c r="B10225" s="10" t="s">
        <v>2379</v>
      </c>
      <c r="C10225" s="53">
        <v>1.6680999999999999</v>
      </c>
      <c r="D10225" s="53">
        <v>5.1543999999999999</v>
      </c>
      <c r="E10225" s="57">
        <v>-6.7000000000000002E-3</v>
      </c>
      <c r="F10225" s="53">
        <v>1.6793</v>
      </c>
      <c r="G10225" s="53">
        <v>5.1844000000000001</v>
      </c>
    </row>
    <row r="10226" spans="1:7" x14ac:dyDescent="0.15">
      <c r="A10226" s="52">
        <v>1157</v>
      </c>
      <c r="B10226" s="11" t="s">
        <v>2380</v>
      </c>
      <c r="C10226" s="52">
        <v>1.1901999999999999</v>
      </c>
      <c r="D10226" s="52">
        <v>1.1901999999999999</v>
      </c>
      <c r="E10226" s="56">
        <v>-6.7000000000000002E-3</v>
      </c>
      <c r="F10226" s="52">
        <v>1.1981999999999999</v>
      </c>
      <c r="G10226" s="52">
        <v>1.1981999999999999</v>
      </c>
    </row>
    <row r="10227" spans="1:7" x14ac:dyDescent="0.15">
      <c r="A10227" s="53">
        <v>377010</v>
      </c>
      <c r="B10227" s="10" t="s">
        <v>2381</v>
      </c>
      <c r="C10227" s="53">
        <v>3.6833</v>
      </c>
      <c r="D10227" s="53">
        <v>5.6032999999999999</v>
      </c>
      <c r="E10227" s="57">
        <v>-6.7000000000000002E-3</v>
      </c>
      <c r="F10227" s="53">
        <v>3.7081</v>
      </c>
      <c r="G10227" s="53">
        <v>5.6280999999999999</v>
      </c>
    </row>
    <row r="10228" spans="1:7" x14ac:dyDescent="0.15">
      <c r="A10228" s="52">
        <v>240020</v>
      </c>
      <c r="B10228" s="11" t="s">
        <v>2382</v>
      </c>
      <c r="C10228" s="52">
        <v>1.774</v>
      </c>
      <c r="D10228" s="52">
        <v>2.0630000000000002</v>
      </c>
      <c r="E10228" s="56">
        <v>-6.7000000000000002E-3</v>
      </c>
      <c r="F10228" s="52">
        <v>1.786</v>
      </c>
      <c r="G10228" s="52">
        <v>2.0750000000000002</v>
      </c>
    </row>
    <row r="10229" spans="1:7" x14ac:dyDescent="0.15">
      <c r="A10229" s="53">
        <v>1007</v>
      </c>
      <c r="B10229" s="10" t="s">
        <v>2383</v>
      </c>
      <c r="C10229" s="53">
        <v>1.1228</v>
      </c>
      <c r="D10229" s="53">
        <v>1.2878000000000001</v>
      </c>
      <c r="E10229" s="57">
        <v>-6.7000000000000002E-3</v>
      </c>
      <c r="F10229" s="53">
        <v>1.1304000000000001</v>
      </c>
      <c r="G10229" s="53">
        <v>1.2954000000000001</v>
      </c>
    </row>
    <row r="10230" spans="1:7" x14ac:dyDescent="0.15">
      <c r="A10230" s="52">
        <v>945</v>
      </c>
      <c r="B10230" s="11" t="s">
        <v>5585</v>
      </c>
      <c r="C10230" s="52">
        <v>1.4730000000000001</v>
      </c>
      <c r="D10230" s="52">
        <v>1.4730000000000001</v>
      </c>
      <c r="E10230" s="56">
        <v>-6.7000000000000002E-3</v>
      </c>
      <c r="F10230" s="52">
        <v>1.4830000000000001</v>
      </c>
      <c r="G10230" s="52">
        <v>1.4830000000000001</v>
      </c>
    </row>
    <row r="10231" spans="1:7" x14ac:dyDescent="0.15">
      <c r="A10231" s="53">
        <v>519056</v>
      </c>
      <c r="B10231" s="10" t="s">
        <v>2384</v>
      </c>
      <c r="C10231" s="53">
        <v>1.325</v>
      </c>
      <c r="D10231" s="53">
        <v>1.325</v>
      </c>
      <c r="E10231" s="57">
        <v>-6.7000000000000002E-3</v>
      </c>
      <c r="F10231" s="53">
        <v>1.3340000000000001</v>
      </c>
      <c r="G10231" s="53">
        <v>1.3340000000000001</v>
      </c>
    </row>
    <row r="10232" spans="1:7" x14ac:dyDescent="0.15">
      <c r="A10232" s="52">
        <v>290011</v>
      </c>
      <c r="B10232" s="11" t="s">
        <v>2385</v>
      </c>
      <c r="C10232" s="52">
        <v>1.613</v>
      </c>
      <c r="D10232" s="52">
        <v>1.873</v>
      </c>
      <c r="E10232" s="56">
        <v>-6.7999999999999996E-3</v>
      </c>
      <c r="F10232" s="52">
        <v>1.6240000000000001</v>
      </c>
      <c r="G10232" s="52">
        <v>1.8839999999999999</v>
      </c>
    </row>
    <row r="10233" spans="1:7" x14ac:dyDescent="0.15">
      <c r="A10233" s="53">
        <v>160127</v>
      </c>
      <c r="B10233" s="10" t="s">
        <v>2386</v>
      </c>
      <c r="C10233" s="53">
        <v>1.319</v>
      </c>
      <c r="D10233" s="53">
        <v>2.6739999999999999</v>
      </c>
      <c r="E10233" s="57">
        <v>-6.7999999999999996E-3</v>
      </c>
      <c r="F10233" s="53">
        <v>1.3280000000000001</v>
      </c>
      <c r="G10233" s="53">
        <v>2.6920000000000002</v>
      </c>
    </row>
    <row r="10234" spans="1:7" x14ac:dyDescent="0.15">
      <c r="A10234" s="52">
        <v>2451</v>
      </c>
      <c r="B10234" s="11" t="s">
        <v>5586</v>
      </c>
      <c r="C10234" s="52">
        <v>1.1719999999999999</v>
      </c>
      <c r="D10234" s="52">
        <v>1.1719999999999999</v>
      </c>
      <c r="E10234" s="56">
        <v>-6.7999999999999996E-3</v>
      </c>
      <c r="F10234" s="52">
        <v>1.18</v>
      </c>
      <c r="G10234" s="52">
        <v>1.18</v>
      </c>
    </row>
    <row r="10235" spans="1:7" x14ac:dyDescent="0.15">
      <c r="A10235" s="53">
        <v>290004</v>
      </c>
      <c r="B10235" s="10" t="s">
        <v>2387</v>
      </c>
      <c r="C10235" s="53">
        <v>0.78859999999999997</v>
      </c>
      <c r="D10235" s="53">
        <v>1.6023000000000001</v>
      </c>
      <c r="E10235" s="57">
        <v>-6.7999999999999996E-3</v>
      </c>
      <c r="F10235" s="53">
        <v>0.79400000000000004</v>
      </c>
      <c r="G10235" s="53">
        <v>1.6076999999999999</v>
      </c>
    </row>
    <row r="10236" spans="1:7" x14ac:dyDescent="0.15">
      <c r="A10236" s="52">
        <v>530001</v>
      </c>
      <c r="B10236" s="11" t="s">
        <v>2388</v>
      </c>
      <c r="C10236" s="52">
        <v>0.83220000000000005</v>
      </c>
      <c r="D10236" s="52">
        <v>3.0712000000000002</v>
      </c>
      <c r="E10236" s="56">
        <v>-6.7999999999999996E-3</v>
      </c>
      <c r="F10236" s="52">
        <v>0.83789999999999998</v>
      </c>
      <c r="G10236" s="52">
        <v>3.0819999999999999</v>
      </c>
    </row>
    <row r="10237" spans="1:7" x14ac:dyDescent="0.15">
      <c r="A10237" s="53">
        <v>1983</v>
      </c>
      <c r="B10237" s="10" t="s">
        <v>2389</v>
      </c>
      <c r="C10237" s="53">
        <v>0.73</v>
      </c>
      <c r="D10237" s="53">
        <v>0.73</v>
      </c>
      <c r="E10237" s="57">
        <v>-6.7999999999999996E-3</v>
      </c>
      <c r="F10237" s="53">
        <v>0.73499999999999999</v>
      </c>
      <c r="G10237" s="53">
        <v>0.73499999999999999</v>
      </c>
    </row>
    <row r="10238" spans="1:7" x14ac:dyDescent="0.15">
      <c r="A10238" s="52">
        <v>767</v>
      </c>
      <c r="B10238" s="11" t="s">
        <v>2390</v>
      </c>
      <c r="C10238" s="52">
        <v>1.167</v>
      </c>
      <c r="D10238" s="52">
        <v>1.167</v>
      </c>
      <c r="E10238" s="56">
        <v>-6.7999999999999996E-3</v>
      </c>
      <c r="F10238" s="52">
        <v>1.175</v>
      </c>
      <c r="G10238" s="52">
        <v>1.175</v>
      </c>
    </row>
    <row r="10239" spans="1:7" x14ac:dyDescent="0.15">
      <c r="A10239" s="53">
        <v>159905</v>
      </c>
      <c r="B10239" s="10" t="s">
        <v>5587</v>
      </c>
      <c r="C10239" s="53">
        <v>1.9075</v>
      </c>
      <c r="D10239" s="53">
        <v>1.9075</v>
      </c>
      <c r="E10239" s="57">
        <v>-6.7999999999999996E-3</v>
      </c>
      <c r="F10239" s="53">
        <v>1.9206000000000001</v>
      </c>
      <c r="G10239" s="53">
        <v>1.9206000000000001</v>
      </c>
    </row>
    <row r="10240" spans="1:7" x14ac:dyDescent="0.15">
      <c r="A10240" s="52">
        <v>946</v>
      </c>
      <c r="B10240" s="11" t="s">
        <v>5588</v>
      </c>
      <c r="C10240" s="52">
        <v>1.4510000000000001</v>
      </c>
      <c r="D10240" s="52">
        <v>1.4510000000000001</v>
      </c>
      <c r="E10240" s="56">
        <v>-6.7999999999999996E-3</v>
      </c>
      <c r="F10240" s="52">
        <v>1.4610000000000001</v>
      </c>
      <c r="G10240" s="52">
        <v>1.4610000000000001</v>
      </c>
    </row>
    <row r="10241" spans="1:7" ht="31" x14ac:dyDescent="0.15">
      <c r="A10241" s="53">
        <v>2666</v>
      </c>
      <c r="B10241" s="10" t="s">
        <v>5589</v>
      </c>
      <c r="C10241" s="53">
        <v>1.45</v>
      </c>
      <c r="D10241" s="53">
        <v>1.5</v>
      </c>
      <c r="E10241" s="57">
        <v>-6.7999999999999996E-3</v>
      </c>
      <c r="F10241" s="53">
        <v>1.46</v>
      </c>
      <c r="G10241" s="53">
        <v>1.51</v>
      </c>
    </row>
    <row r="10242" spans="1:7" x14ac:dyDescent="0.15">
      <c r="A10242" s="52">
        <v>202007</v>
      </c>
      <c r="B10242" s="11" t="s">
        <v>2391</v>
      </c>
      <c r="C10242" s="52">
        <v>0.86899999999999999</v>
      </c>
      <c r="D10242" s="52">
        <v>0.86899999999999999</v>
      </c>
      <c r="E10242" s="56">
        <v>-6.8999999999999999E-3</v>
      </c>
      <c r="F10242" s="52">
        <v>0.875</v>
      </c>
      <c r="G10242" s="52">
        <v>0.875</v>
      </c>
    </row>
    <row r="10243" spans="1:7" x14ac:dyDescent="0.15">
      <c r="A10243" s="53">
        <v>3125</v>
      </c>
      <c r="B10243" s="10" t="s">
        <v>2392</v>
      </c>
      <c r="C10243" s="53">
        <v>1.0278</v>
      </c>
      <c r="D10243" s="53">
        <v>1.0278</v>
      </c>
      <c r="E10243" s="57">
        <v>-6.8999999999999999E-3</v>
      </c>
      <c r="F10243" s="53">
        <v>1.0348999999999999</v>
      </c>
      <c r="G10243" s="53">
        <v>1.0348999999999999</v>
      </c>
    </row>
    <row r="10244" spans="1:7" x14ac:dyDescent="0.15">
      <c r="A10244" s="52">
        <v>620008</v>
      </c>
      <c r="B10244" s="11" t="s">
        <v>2393</v>
      </c>
      <c r="C10244" s="52">
        <v>1.4430000000000001</v>
      </c>
      <c r="D10244" s="52">
        <v>1.4430000000000001</v>
      </c>
      <c r="E10244" s="56">
        <v>-6.8999999999999999E-3</v>
      </c>
      <c r="F10244" s="52">
        <v>1.4530000000000001</v>
      </c>
      <c r="G10244" s="52">
        <v>1.4530000000000001</v>
      </c>
    </row>
    <row r="10245" spans="1:7" x14ac:dyDescent="0.15">
      <c r="A10245" s="53">
        <v>3513</v>
      </c>
      <c r="B10245" s="10" t="s">
        <v>2394</v>
      </c>
      <c r="C10245" s="53">
        <v>1.008</v>
      </c>
      <c r="D10245" s="53">
        <v>1.008</v>
      </c>
      <c r="E10245" s="57">
        <v>-6.8999999999999999E-3</v>
      </c>
      <c r="F10245" s="53">
        <v>1.0149999999999999</v>
      </c>
      <c r="G10245" s="53">
        <v>1.0149999999999999</v>
      </c>
    </row>
    <row r="10246" spans="1:7" x14ac:dyDescent="0.15">
      <c r="A10246" s="52">
        <v>4429</v>
      </c>
      <c r="B10246" s="11" t="s">
        <v>2395</v>
      </c>
      <c r="C10246" s="52">
        <v>1.0472999999999999</v>
      </c>
      <c r="D10246" s="52">
        <v>1.0472999999999999</v>
      </c>
      <c r="E10246" s="56">
        <v>-6.8999999999999999E-3</v>
      </c>
      <c r="F10246" s="52">
        <v>1.0546</v>
      </c>
      <c r="G10246" s="52">
        <v>1.0546</v>
      </c>
    </row>
    <row r="10247" spans="1:7" x14ac:dyDescent="0.15">
      <c r="A10247" s="53">
        <v>200011</v>
      </c>
      <c r="B10247" s="10" t="s">
        <v>2396</v>
      </c>
      <c r="C10247" s="53">
        <v>1.29</v>
      </c>
      <c r="D10247" s="53">
        <v>1.3149999999999999</v>
      </c>
      <c r="E10247" s="57">
        <v>-6.8999999999999999E-3</v>
      </c>
      <c r="F10247" s="53">
        <v>1.2989999999999999</v>
      </c>
      <c r="G10247" s="53">
        <v>1.3240000000000001</v>
      </c>
    </row>
    <row r="10248" spans="1:7" x14ac:dyDescent="0.15">
      <c r="A10248" s="52">
        <v>150306</v>
      </c>
      <c r="B10248" s="11" t="s">
        <v>5590</v>
      </c>
      <c r="C10248" s="52">
        <v>0.57199999999999995</v>
      </c>
      <c r="D10248" s="52">
        <v>0.57199999999999995</v>
      </c>
      <c r="E10248" s="56">
        <v>-6.8999999999999999E-3</v>
      </c>
      <c r="F10248" s="52">
        <v>0.57599999999999996</v>
      </c>
      <c r="G10248" s="52">
        <v>0.57599999999999996</v>
      </c>
    </row>
    <row r="10249" spans="1:7" ht="31" x14ac:dyDescent="0.15">
      <c r="A10249" s="53">
        <v>5239</v>
      </c>
      <c r="B10249" s="10" t="s">
        <v>5591</v>
      </c>
      <c r="C10249" s="53">
        <v>0.92710000000000004</v>
      </c>
      <c r="D10249" s="53">
        <v>0.92710000000000004</v>
      </c>
      <c r="E10249" s="57">
        <v>-7.0000000000000001E-3</v>
      </c>
      <c r="F10249" s="53">
        <v>0.93359999999999999</v>
      </c>
      <c r="G10249" s="53">
        <v>0.93359999999999999</v>
      </c>
    </row>
    <row r="10250" spans="1:7" ht="31" x14ac:dyDescent="0.15">
      <c r="A10250" s="52">
        <v>5240</v>
      </c>
      <c r="B10250" s="11" t="s">
        <v>5592</v>
      </c>
      <c r="C10250" s="52">
        <v>0.92689999999999995</v>
      </c>
      <c r="D10250" s="52">
        <v>0.92689999999999995</v>
      </c>
      <c r="E10250" s="56">
        <v>-7.0000000000000001E-3</v>
      </c>
      <c r="F10250" s="52">
        <v>0.93340000000000001</v>
      </c>
      <c r="G10250" s="52">
        <v>0.93340000000000001</v>
      </c>
    </row>
    <row r="10251" spans="1:7" ht="30" x14ac:dyDescent="0.15">
      <c r="A10251" s="53">
        <v>4351</v>
      </c>
      <c r="B10251" s="10" t="s">
        <v>2397</v>
      </c>
      <c r="C10251" s="53">
        <v>1.0972</v>
      </c>
      <c r="D10251" s="53">
        <v>1.0972</v>
      </c>
      <c r="E10251" s="57">
        <v>-7.0000000000000001E-3</v>
      </c>
      <c r="F10251" s="53">
        <v>1.1049</v>
      </c>
      <c r="G10251" s="53">
        <v>1.1049</v>
      </c>
    </row>
    <row r="10252" spans="1:7" x14ac:dyDescent="0.15">
      <c r="A10252" s="52">
        <v>400001</v>
      </c>
      <c r="B10252" s="11" t="s">
        <v>2398</v>
      </c>
      <c r="C10252" s="52">
        <v>1.0368999999999999</v>
      </c>
      <c r="D10252" s="52">
        <v>3.0484</v>
      </c>
      <c r="E10252" s="56">
        <v>-7.0000000000000001E-3</v>
      </c>
      <c r="F10252" s="52">
        <v>1.0442</v>
      </c>
      <c r="G10252" s="52">
        <v>3.0556999999999999</v>
      </c>
    </row>
    <row r="10253" spans="1:7" x14ac:dyDescent="0.15">
      <c r="A10253" s="53">
        <v>739</v>
      </c>
      <c r="B10253" s="10" t="s">
        <v>5593</v>
      </c>
      <c r="C10253" s="53">
        <v>1.278</v>
      </c>
      <c r="D10253" s="53">
        <v>1.278</v>
      </c>
      <c r="E10253" s="57">
        <v>-7.0000000000000001E-3</v>
      </c>
      <c r="F10253" s="53">
        <v>1.2869999999999999</v>
      </c>
      <c r="G10253" s="53">
        <v>1.2869999999999999</v>
      </c>
    </row>
    <row r="10254" spans="1:7" x14ac:dyDescent="0.15">
      <c r="A10254" s="52">
        <v>519126</v>
      </c>
      <c r="B10254" s="11" t="s">
        <v>2399</v>
      </c>
      <c r="C10254" s="52">
        <v>1.403</v>
      </c>
      <c r="D10254" s="52">
        <v>1.403</v>
      </c>
      <c r="E10254" s="56">
        <v>-7.1000000000000004E-3</v>
      </c>
      <c r="F10254" s="52">
        <v>1.413</v>
      </c>
      <c r="G10254" s="52">
        <v>1.413</v>
      </c>
    </row>
    <row r="10255" spans="1:7" x14ac:dyDescent="0.15">
      <c r="A10255" s="53">
        <v>160314</v>
      </c>
      <c r="B10255" s="10" t="s">
        <v>5594</v>
      </c>
      <c r="C10255" s="53">
        <v>1.121</v>
      </c>
      <c r="D10255" s="53">
        <v>6.5149999999999997</v>
      </c>
      <c r="E10255" s="57">
        <v>-7.1000000000000004E-3</v>
      </c>
      <c r="F10255" s="53">
        <v>1.129</v>
      </c>
      <c r="G10255" s="53">
        <v>6.5439999999999996</v>
      </c>
    </row>
    <row r="10256" spans="1:7" x14ac:dyDescent="0.15">
      <c r="A10256" s="52">
        <v>1382</v>
      </c>
      <c r="B10256" s="11" t="s">
        <v>2400</v>
      </c>
      <c r="C10256" s="52">
        <v>1.1200000000000001</v>
      </c>
      <c r="D10256" s="52">
        <v>1.1200000000000001</v>
      </c>
      <c r="E10256" s="56">
        <v>-7.1000000000000004E-3</v>
      </c>
      <c r="F10256" s="52">
        <v>1.1279999999999999</v>
      </c>
      <c r="G10256" s="52">
        <v>1.1279999999999999</v>
      </c>
    </row>
    <row r="10257" spans="1:7" x14ac:dyDescent="0.15">
      <c r="A10257" s="53">
        <v>1515</v>
      </c>
      <c r="B10257" s="10" t="s">
        <v>5595</v>
      </c>
      <c r="C10257" s="53">
        <v>1.2569999999999999</v>
      </c>
      <c r="D10257" s="53">
        <v>1.2569999999999999</v>
      </c>
      <c r="E10257" s="57">
        <v>-7.1000000000000004E-3</v>
      </c>
      <c r="F10257" s="53">
        <v>1.266</v>
      </c>
      <c r="G10257" s="53">
        <v>1.266</v>
      </c>
    </row>
    <row r="10258" spans="1:7" x14ac:dyDescent="0.15">
      <c r="A10258" s="52">
        <v>309</v>
      </c>
      <c r="B10258" s="11" t="s">
        <v>2401</v>
      </c>
      <c r="C10258" s="52">
        <v>1.954</v>
      </c>
      <c r="D10258" s="52">
        <v>1.954</v>
      </c>
      <c r="E10258" s="56">
        <v>-7.1000000000000004E-3</v>
      </c>
      <c r="F10258" s="52">
        <v>1.968</v>
      </c>
      <c r="G10258" s="52">
        <v>1.968</v>
      </c>
    </row>
    <row r="10259" spans="1:7" x14ac:dyDescent="0.15">
      <c r="A10259" s="53">
        <v>2408</v>
      </c>
      <c r="B10259" s="10" t="s">
        <v>2402</v>
      </c>
      <c r="C10259" s="53">
        <v>1.107</v>
      </c>
      <c r="D10259" s="53">
        <v>1.107</v>
      </c>
      <c r="E10259" s="57">
        <v>-7.1999999999999998E-3</v>
      </c>
      <c r="F10259" s="53">
        <v>1.115</v>
      </c>
      <c r="G10259" s="53">
        <v>1.115</v>
      </c>
    </row>
    <row r="10260" spans="1:7" x14ac:dyDescent="0.15">
      <c r="A10260" s="52">
        <v>2001</v>
      </c>
      <c r="B10260" s="11" t="s">
        <v>5596</v>
      </c>
      <c r="C10260" s="52">
        <v>1.516</v>
      </c>
      <c r="D10260" s="52">
        <v>4.47</v>
      </c>
      <c r="E10260" s="56">
        <v>-7.1999999999999998E-3</v>
      </c>
      <c r="F10260" s="52">
        <v>1.5269999999999999</v>
      </c>
      <c r="G10260" s="52">
        <v>4.4809999999999999</v>
      </c>
    </row>
    <row r="10261" spans="1:7" x14ac:dyDescent="0.15">
      <c r="A10261" s="53">
        <v>960002</v>
      </c>
      <c r="B10261" s="10" t="s">
        <v>5597</v>
      </c>
      <c r="C10261" s="53">
        <v>1.516</v>
      </c>
      <c r="D10261" s="53">
        <v>4.47</v>
      </c>
      <c r="E10261" s="57">
        <v>-7.1999999999999998E-3</v>
      </c>
      <c r="F10261" s="53">
        <v>1.5269999999999999</v>
      </c>
      <c r="G10261" s="53">
        <v>4.4809999999999999</v>
      </c>
    </row>
    <row r="10262" spans="1:7" x14ac:dyDescent="0.15">
      <c r="A10262" s="52">
        <v>70018</v>
      </c>
      <c r="B10262" s="11" t="s">
        <v>2403</v>
      </c>
      <c r="C10262" s="52">
        <v>1.24</v>
      </c>
      <c r="D10262" s="52">
        <v>1.6870000000000001</v>
      </c>
      <c r="E10262" s="56">
        <v>-7.1999999999999998E-3</v>
      </c>
      <c r="F10262" s="52">
        <v>1.2490000000000001</v>
      </c>
      <c r="G10262" s="52">
        <v>1.696</v>
      </c>
    </row>
    <row r="10263" spans="1:7" x14ac:dyDescent="0.15">
      <c r="A10263" s="53">
        <v>2250</v>
      </c>
      <c r="B10263" s="10" t="s">
        <v>2404</v>
      </c>
      <c r="C10263" s="53">
        <v>0.96399999999999997</v>
      </c>
      <c r="D10263" s="53">
        <v>0.98399999999999999</v>
      </c>
      <c r="E10263" s="57">
        <v>-7.1999999999999998E-3</v>
      </c>
      <c r="F10263" s="53">
        <v>0.97099999999999997</v>
      </c>
      <c r="G10263" s="53">
        <v>0.99099999999999999</v>
      </c>
    </row>
    <row r="10264" spans="1:7" x14ac:dyDescent="0.15">
      <c r="A10264" s="52">
        <v>1924</v>
      </c>
      <c r="B10264" s="11" t="s">
        <v>2405</v>
      </c>
      <c r="C10264" s="52">
        <v>0.96399999999999997</v>
      </c>
      <c r="D10264" s="52">
        <v>0.96399999999999997</v>
      </c>
      <c r="E10264" s="56">
        <v>-7.1999999999999998E-3</v>
      </c>
      <c r="F10264" s="52">
        <v>0.97099999999999997</v>
      </c>
      <c r="G10264" s="52">
        <v>0.97099999999999997</v>
      </c>
    </row>
    <row r="10265" spans="1:7" x14ac:dyDescent="0.15">
      <c r="A10265" s="53">
        <v>3397</v>
      </c>
      <c r="B10265" s="10" t="s">
        <v>2406</v>
      </c>
      <c r="C10265" s="53">
        <v>1.101</v>
      </c>
      <c r="D10265" s="53">
        <v>1.101</v>
      </c>
      <c r="E10265" s="57">
        <v>-7.1999999999999998E-3</v>
      </c>
      <c r="F10265" s="53">
        <v>1.109</v>
      </c>
      <c r="G10265" s="53">
        <v>1.109</v>
      </c>
    </row>
    <row r="10266" spans="1:7" x14ac:dyDescent="0.15">
      <c r="A10266" s="52">
        <v>519173</v>
      </c>
      <c r="B10266" s="11" t="s">
        <v>5598</v>
      </c>
      <c r="C10266" s="52">
        <v>1.1000000000000001</v>
      </c>
      <c r="D10266" s="52">
        <v>1.1000000000000001</v>
      </c>
      <c r="E10266" s="56">
        <v>-7.1999999999999998E-3</v>
      </c>
      <c r="F10266" s="52">
        <v>1.1080000000000001</v>
      </c>
      <c r="G10266" s="52">
        <v>1.1080000000000001</v>
      </c>
    </row>
    <row r="10267" spans="1:7" x14ac:dyDescent="0.15">
      <c r="A10267" s="53">
        <v>2264</v>
      </c>
      <c r="B10267" s="10" t="s">
        <v>2407</v>
      </c>
      <c r="C10267" s="53">
        <v>1.099</v>
      </c>
      <c r="D10267" s="53">
        <v>1.099</v>
      </c>
      <c r="E10267" s="57">
        <v>-7.1999999999999998E-3</v>
      </c>
      <c r="F10267" s="53">
        <v>1.107</v>
      </c>
      <c r="G10267" s="53">
        <v>1.107</v>
      </c>
    </row>
    <row r="10268" spans="1:7" x14ac:dyDescent="0.15">
      <c r="A10268" s="52">
        <v>1731</v>
      </c>
      <c r="B10268" s="11" t="s">
        <v>5599</v>
      </c>
      <c r="C10268" s="52">
        <v>1.0900000000000001</v>
      </c>
      <c r="D10268" s="52">
        <v>1.0900000000000001</v>
      </c>
      <c r="E10268" s="56">
        <v>-7.3000000000000001E-3</v>
      </c>
      <c r="F10268" s="52">
        <v>1.0980000000000001</v>
      </c>
      <c r="G10268" s="52">
        <v>1.0980000000000001</v>
      </c>
    </row>
    <row r="10269" spans="1:7" x14ac:dyDescent="0.15">
      <c r="A10269" s="53">
        <v>711</v>
      </c>
      <c r="B10269" s="10" t="s">
        <v>2408</v>
      </c>
      <c r="C10269" s="53">
        <v>1.4970000000000001</v>
      </c>
      <c r="D10269" s="53">
        <v>1.4970000000000001</v>
      </c>
      <c r="E10269" s="57">
        <v>-7.3000000000000001E-3</v>
      </c>
      <c r="F10269" s="53">
        <v>1.508</v>
      </c>
      <c r="G10269" s="53">
        <v>1.508</v>
      </c>
    </row>
    <row r="10270" spans="1:7" x14ac:dyDescent="0.15">
      <c r="A10270" s="52">
        <v>217001</v>
      </c>
      <c r="B10270" s="11" t="s">
        <v>2409</v>
      </c>
      <c r="C10270" s="52">
        <v>0.4078</v>
      </c>
      <c r="D10270" s="52">
        <v>3.7747999999999999</v>
      </c>
      <c r="E10270" s="56">
        <v>-7.3000000000000001E-3</v>
      </c>
      <c r="F10270" s="52">
        <v>0.4108</v>
      </c>
      <c r="G10270" s="52">
        <v>3.7778</v>
      </c>
    </row>
    <row r="10271" spans="1:7" x14ac:dyDescent="0.15">
      <c r="A10271" s="53">
        <v>519022</v>
      </c>
      <c r="B10271" s="10" t="s">
        <v>5600</v>
      </c>
      <c r="C10271" s="53">
        <v>1.0873999999999999</v>
      </c>
      <c r="D10271" s="53">
        <v>1.1724000000000001</v>
      </c>
      <c r="E10271" s="57">
        <v>-7.4000000000000003E-3</v>
      </c>
      <c r="F10271" s="53">
        <v>1.0954999999999999</v>
      </c>
      <c r="G10271" s="53">
        <v>1.1805000000000001</v>
      </c>
    </row>
    <row r="10272" spans="1:7" x14ac:dyDescent="0.15">
      <c r="A10272" s="52">
        <v>2697</v>
      </c>
      <c r="B10272" s="11" t="s">
        <v>5601</v>
      </c>
      <c r="C10272" s="52">
        <v>1.3420000000000001</v>
      </c>
      <c r="D10272" s="52">
        <v>1.3420000000000001</v>
      </c>
      <c r="E10272" s="56">
        <v>-7.4000000000000003E-3</v>
      </c>
      <c r="F10272" s="52">
        <v>1.3520000000000001</v>
      </c>
      <c r="G10272" s="52">
        <v>1.3520000000000001</v>
      </c>
    </row>
    <row r="10273" spans="1:7" x14ac:dyDescent="0.15">
      <c r="A10273" s="53">
        <v>519020</v>
      </c>
      <c r="B10273" s="10" t="s">
        <v>5602</v>
      </c>
      <c r="C10273" s="53">
        <v>1.0869</v>
      </c>
      <c r="D10273" s="53">
        <v>1.0625</v>
      </c>
      <c r="E10273" s="57">
        <v>-7.4000000000000003E-3</v>
      </c>
      <c r="F10273" s="53">
        <v>1.095</v>
      </c>
      <c r="G10273" s="53">
        <v>1.0699000000000001</v>
      </c>
    </row>
    <row r="10274" spans="1:7" x14ac:dyDescent="0.15">
      <c r="A10274" s="52">
        <v>1879</v>
      </c>
      <c r="B10274" s="11" t="s">
        <v>2410</v>
      </c>
      <c r="C10274" s="52">
        <v>1.073</v>
      </c>
      <c r="D10274" s="52">
        <v>1.073</v>
      </c>
      <c r="E10274" s="56">
        <v>-7.4000000000000003E-3</v>
      </c>
      <c r="F10274" s="52">
        <v>1.081</v>
      </c>
      <c r="G10274" s="52">
        <v>1.081</v>
      </c>
    </row>
    <row r="10275" spans="1:7" x14ac:dyDescent="0.15">
      <c r="A10275" s="53">
        <v>770001</v>
      </c>
      <c r="B10275" s="10" t="s">
        <v>2411</v>
      </c>
      <c r="C10275" s="53">
        <v>1.0589999999999999</v>
      </c>
      <c r="D10275" s="53">
        <v>1.859</v>
      </c>
      <c r="E10275" s="57">
        <v>-7.4000000000000003E-3</v>
      </c>
      <c r="F10275" s="53">
        <v>1.0669</v>
      </c>
      <c r="G10275" s="53">
        <v>1.8669</v>
      </c>
    </row>
    <row r="10276" spans="1:7" x14ac:dyDescent="0.15">
      <c r="A10276" s="52">
        <v>4396</v>
      </c>
      <c r="B10276" s="11" t="s">
        <v>2412</v>
      </c>
      <c r="C10276" s="52">
        <v>1.0931</v>
      </c>
      <c r="D10276" s="52">
        <v>1.0931</v>
      </c>
      <c r="E10276" s="56">
        <v>-7.4000000000000003E-3</v>
      </c>
      <c r="F10276" s="52">
        <v>1.1012999999999999</v>
      </c>
      <c r="G10276" s="52">
        <v>1.1012999999999999</v>
      </c>
    </row>
    <row r="10277" spans="1:7" x14ac:dyDescent="0.15">
      <c r="A10277" s="53">
        <v>200006</v>
      </c>
      <c r="B10277" s="10" t="s">
        <v>2413</v>
      </c>
      <c r="C10277" s="53">
        <v>0.97130000000000005</v>
      </c>
      <c r="D10277" s="53">
        <v>2.4113000000000002</v>
      </c>
      <c r="E10277" s="57">
        <v>-7.4999999999999997E-3</v>
      </c>
      <c r="F10277" s="53">
        <v>0.97860000000000003</v>
      </c>
      <c r="G10277" s="53">
        <v>2.4186000000000001</v>
      </c>
    </row>
    <row r="10278" spans="1:7" x14ac:dyDescent="0.15">
      <c r="A10278" s="52">
        <v>1163</v>
      </c>
      <c r="B10278" s="11" t="s">
        <v>5603</v>
      </c>
      <c r="C10278" s="52">
        <v>1.1910000000000001</v>
      </c>
      <c r="D10278" s="52">
        <v>1.1910000000000001</v>
      </c>
      <c r="E10278" s="56">
        <v>-7.4999999999999997E-3</v>
      </c>
      <c r="F10278" s="52">
        <v>1.2</v>
      </c>
      <c r="G10278" s="52">
        <v>1.2</v>
      </c>
    </row>
    <row r="10279" spans="1:7" x14ac:dyDescent="0.15">
      <c r="A10279" s="53">
        <v>160628</v>
      </c>
      <c r="B10279" s="10" t="s">
        <v>5604</v>
      </c>
      <c r="C10279" s="53">
        <v>1.3220000000000001</v>
      </c>
      <c r="D10279" s="53">
        <v>1.9119999999999999</v>
      </c>
      <c r="E10279" s="57">
        <v>-7.4999999999999997E-3</v>
      </c>
      <c r="F10279" s="53">
        <v>1.3320000000000001</v>
      </c>
      <c r="G10279" s="53">
        <v>1.919</v>
      </c>
    </row>
    <row r="10280" spans="1:7" x14ac:dyDescent="0.15">
      <c r="A10280" s="52">
        <v>150968</v>
      </c>
      <c r="B10280" s="11" t="s">
        <v>2414</v>
      </c>
      <c r="C10280" s="52">
        <v>1.0972</v>
      </c>
      <c r="D10280" s="52">
        <v>3.7940999999999998</v>
      </c>
      <c r="E10280" s="56">
        <v>-7.4999999999999997E-3</v>
      </c>
      <c r="F10280" s="52">
        <v>1.1054999999999999</v>
      </c>
      <c r="G10280" s="52">
        <v>3.8024</v>
      </c>
    </row>
    <row r="10281" spans="1:7" ht="30" x14ac:dyDescent="0.15">
      <c r="A10281" s="53">
        <v>1056</v>
      </c>
      <c r="B10281" s="10" t="s">
        <v>2415</v>
      </c>
      <c r="C10281" s="53">
        <v>0.92400000000000004</v>
      </c>
      <c r="D10281" s="53">
        <v>0.92400000000000004</v>
      </c>
      <c r="E10281" s="57">
        <v>-7.4999999999999997E-3</v>
      </c>
      <c r="F10281" s="53">
        <v>0.93100000000000005</v>
      </c>
      <c r="G10281" s="53">
        <v>0.93100000000000005</v>
      </c>
    </row>
    <row r="10282" spans="1:7" x14ac:dyDescent="0.15">
      <c r="A10282" s="52">
        <v>164205</v>
      </c>
      <c r="B10282" s="11" t="s">
        <v>2416</v>
      </c>
      <c r="C10282" s="52">
        <v>1.095</v>
      </c>
      <c r="D10282" s="52">
        <v>1.2732000000000001</v>
      </c>
      <c r="E10282" s="56">
        <v>-7.4999999999999997E-3</v>
      </c>
      <c r="F10282" s="52">
        <v>1.1032999999999999</v>
      </c>
      <c r="G10282" s="52">
        <v>1.2828999999999999</v>
      </c>
    </row>
    <row r="10283" spans="1:7" x14ac:dyDescent="0.15">
      <c r="A10283" s="53">
        <v>470098</v>
      </c>
      <c r="B10283" s="10" t="s">
        <v>2417</v>
      </c>
      <c r="C10283" s="53">
        <v>1.9750000000000001</v>
      </c>
      <c r="D10283" s="53">
        <v>2.544</v>
      </c>
      <c r="E10283" s="57">
        <v>-7.4999999999999997E-3</v>
      </c>
      <c r="F10283" s="53">
        <v>1.99</v>
      </c>
      <c r="G10283" s="53">
        <v>2.5590000000000002</v>
      </c>
    </row>
    <row r="10284" spans="1:7" x14ac:dyDescent="0.15">
      <c r="A10284" s="52">
        <v>502058</v>
      </c>
      <c r="B10284" s="11" t="s">
        <v>5605</v>
      </c>
      <c r="C10284" s="52">
        <v>0.94669999999999999</v>
      </c>
      <c r="D10284" s="52">
        <v>0.27050000000000002</v>
      </c>
      <c r="E10284" s="56">
        <v>-7.4999999999999997E-3</v>
      </c>
      <c r="F10284" s="52">
        <v>0.95389999999999997</v>
      </c>
      <c r="G10284" s="52">
        <v>0.27260000000000001</v>
      </c>
    </row>
    <row r="10285" spans="1:7" x14ac:dyDescent="0.15">
      <c r="A10285" s="53">
        <v>100060</v>
      </c>
      <c r="B10285" s="10" t="s">
        <v>2418</v>
      </c>
      <c r="C10285" s="53">
        <v>1.97</v>
      </c>
      <c r="D10285" s="53">
        <v>2.39</v>
      </c>
      <c r="E10285" s="57">
        <v>-7.6E-3</v>
      </c>
      <c r="F10285" s="53">
        <v>1.9850000000000001</v>
      </c>
      <c r="G10285" s="53">
        <v>2.4049999999999998</v>
      </c>
    </row>
    <row r="10286" spans="1:7" x14ac:dyDescent="0.15">
      <c r="A10286" s="52">
        <v>519732</v>
      </c>
      <c r="B10286" s="11" t="s">
        <v>2419</v>
      </c>
      <c r="C10286" s="52">
        <v>2.738</v>
      </c>
      <c r="D10286" s="52">
        <v>2.738</v>
      </c>
      <c r="E10286" s="56">
        <v>-7.6E-3</v>
      </c>
      <c r="F10286" s="52">
        <v>2.7589999999999999</v>
      </c>
      <c r="G10286" s="52">
        <v>2.7589999999999999</v>
      </c>
    </row>
    <row r="10287" spans="1:7" x14ac:dyDescent="0.15">
      <c r="A10287" s="53">
        <v>160624</v>
      </c>
      <c r="B10287" s="10" t="s">
        <v>2420</v>
      </c>
      <c r="C10287" s="53">
        <v>1.9450000000000001</v>
      </c>
      <c r="D10287" s="53">
        <v>1.8080000000000001</v>
      </c>
      <c r="E10287" s="57">
        <v>-7.7000000000000002E-3</v>
      </c>
      <c r="F10287" s="53">
        <v>1.96</v>
      </c>
      <c r="G10287" s="53">
        <v>1.8220000000000001</v>
      </c>
    </row>
    <row r="10288" spans="1:7" x14ac:dyDescent="0.15">
      <c r="A10288" s="52">
        <v>398021</v>
      </c>
      <c r="B10288" s="11" t="s">
        <v>2421</v>
      </c>
      <c r="C10288" s="52">
        <v>0.89439999999999997</v>
      </c>
      <c r="D10288" s="52">
        <v>1.2043999999999999</v>
      </c>
      <c r="E10288" s="56">
        <v>-7.7000000000000002E-3</v>
      </c>
      <c r="F10288" s="52">
        <v>0.90129999999999999</v>
      </c>
      <c r="G10288" s="52">
        <v>1.2113</v>
      </c>
    </row>
    <row r="10289" spans="1:7" ht="31" x14ac:dyDescent="0.15">
      <c r="A10289" s="53">
        <v>2685</v>
      </c>
      <c r="B10289" s="10" t="s">
        <v>5606</v>
      </c>
      <c r="C10289" s="53">
        <v>1.1659999999999999</v>
      </c>
      <c r="D10289" s="53">
        <v>1.246</v>
      </c>
      <c r="E10289" s="57">
        <v>-7.7000000000000002E-3</v>
      </c>
      <c r="F10289" s="53">
        <v>1.175</v>
      </c>
      <c r="G10289" s="53">
        <v>1.2549999999999999</v>
      </c>
    </row>
    <row r="10290" spans="1:7" x14ac:dyDescent="0.15">
      <c r="A10290" s="52">
        <v>160610</v>
      </c>
      <c r="B10290" s="11" t="s">
        <v>5607</v>
      </c>
      <c r="C10290" s="52">
        <v>1.0349999999999999</v>
      </c>
      <c r="D10290" s="52">
        <v>1.93</v>
      </c>
      <c r="E10290" s="56">
        <v>-7.7000000000000002E-3</v>
      </c>
      <c r="F10290" s="52">
        <v>1.0429999999999999</v>
      </c>
      <c r="G10290" s="52">
        <v>1.9379999999999999</v>
      </c>
    </row>
    <row r="10291" spans="1:7" x14ac:dyDescent="0.15">
      <c r="A10291" s="53">
        <v>1396</v>
      </c>
      <c r="B10291" s="10" t="s">
        <v>5608</v>
      </c>
      <c r="C10291" s="53">
        <v>0.77600000000000002</v>
      </c>
      <c r="D10291" s="53">
        <v>0.77600000000000002</v>
      </c>
      <c r="E10291" s="57">
        <v>-7.7000000000000002E-3</v>
      </c>
      <c r="F10291" s="53">
        <v>0.78200000000000003</v>
      </c>
      <c r="G10291" s="53">
        <v>0.78200000000000003</v>
      </c>
    </row>
    <row r="10292" spans="1:7" ht="30" x14ac:dyDescent="0.15">
      <c r="A10292" s="52">
        <v>501038</v>
      </c>
      <c r="B10292" s="11" t="s">
        <v>2422</v>
      </c>
      <c r="C10292" s="52">
        <v>1.1883999999999999</v>
      </c>
      <c r="D10292" s="52">
        <v>1.1883999999999999</v>
      </c>
      <c r="E10292" s="56">
        <v>-7.7000000000000002E-3</v>
      </c>
      <c r="F10292" s="52">
        <v>1.1976</v>
      </c>
      <c r="G10292" s="52">
        <v>1.1976</v>
      </c>
    </row>
    <row r="10293" spans="1:7" x14ac:dyDescent="0.15">
      <c r="A10293" s="53">
        <v>529</v>
      </c>
      <c r="B10293" s="10" t="s">
        <v>2423</v>
      </c>
      <c r="C10293" s="53">
        <v>1.9339999999999999</v>
      </c>
      <c r="D10293" s="53">
        <v>1.9339999999999999</v>
      </c>
      <c r="E10293" s="57">
        <v>-7.7000000000000002E-3</v>
      </c>
      <c r="F10293" s="53">
        <v>1.9490000000000001</v>
      </c>
      <c r="G10293" s="53">
        <v>1.9490000000000001</v>
      </c>
    </row>
    <row r="10294" spans="1:7" x14ac:dyDescent="0.15">
      <c r="A10294" s="52">
        <v>519772</v>
      </c>
      <c r="B10294" s="11" t="s">
        <v>2424</v>
      </c>
      <c r="C10294" s="52">
        <v>1.413</v>
      </c>
      <c r="D10294" s="52">
        <v>1.413</v>
      </c>
      <c r="E10294" s="56">
        <v>-7.7000000000000002E-3</v>
      </c>
      <c r="F10294" s="52">
        <v>1.4239999999999999</v>
      </c>
      <c r="G10294" s="52">
        <v>1.4239999999999999</v>
      </c>
    </row>
    <row r="10295" spans="1:7" x14ac:dyDescent="0.15">
      <c r="A10295" s="53">
        <v>240001</v>
      </c>
      <c r="B10295" s="10" t="s">
        <v>2425</v>
      </c>
      <c r="C10295" s="53">
        <v>2.3502000000000001</v>
      </c>
      <c r="D10295" s="53">
        <v>6.9123000000000001</v>
      </c>
      <c r="E10295" s="57">
        <v>-7.7000000000000002E-3</v>
      </c>
      <c r="F10295" s="53">
        <v>2.3685</v>
      </c>
      <c r="G10295" s="53">
        <v>6.9577999999999998</v>
      </c>
    </row>
    <row r="10296" spans="1:7" x14ac:dyDescent="0.15">
      <c r="A10296" s="52">
        <v>519644</v>
      </c>
      <c r="B10296" s="11" t="s">
        <v>2426</v>
      </c>
      <c r="C10296" s="52">
        <v>1.024</v>
      </c>
      <c r="D10296" s="52">
        <v>1.024</v>
      </c>
      <c r="E10296" s="56">
        <v>-7.7999999999999996E-3</v>
      </c>
      <c r="F10296" s="52">
        <v>1.032</v>
      </c>
      <c r="G10296" s="52">
        <v>1.032</v>
      </c>
    </row>
    <row r="10297" spans="1:7" x14ac:dyDescent="0.15">
      <c r="A10297" s="53">
        <v>163805</v>
      </c>
      <c r="B10297" s="10" t="s">
        <v>2427</v>
      </c>
      <c r="C10297" s="53">
        <v>1.2758</v>
      </c>
      <c r="D10297" s="53">
        <v>2.5868000000000002</v>
      </c>
      <c r="E10297" s="57">
        <v>-7.7999999999999996E-3</v>
      </c>
      <c r="F10297" s="53">
        <v>1.2858000000000001</v>
      </c>
      <c r="G10297" s="53">
        <v>2.5968</v>
      </c>
    </row>
    <row r="10298" spans="1:7" x14ac:dyDescent="0.15">
      <c r="A10298" s="52">
        <v>4119</v>
      </c>
      <c r="B10298" s="11" t="s">
        <v>2428</v>
      </c>
      <c r="C10298" s="52">
        <v>1.1459999999999999</v>
      </c>
      <c r="D10298" s="52">
        <v>1.1459999999999999</v>
      </c>
      <c r="E10298" s="56">
        <v>-7.7999999999999996E-3</v>
      </c>
      <c r="F10298" s="52">
        <v>1.155</v>
      </c>
      <c r="G10298" s="52">
        <v>1.155</v>
      </c>
    </row>
    <row r="10299" spans="1:7" x14ac:dyDescent="0.15">
      <c r="A10299" s="53">
        <v>160133</v>
      </c>
      <c r="B10299" s="10" t="s">
        <v>5609</v>
      </c>
      <c r="C10299" s="53">
        <v>2.29</v>
      </c>
      <c r="D10299" s="53">
        <v>2.29</v>
      </c>
      <c r="E10299" s="57">
        <v>-7.7999999999999996E-3</v>
      </c>
      <c r="F10299" s="53">
        <v>2.3079999999999998</v>
      </c>
      <c r="G10299" s="53">
        <v>2.3079999999999998</v>
      </c>
    </row>
    <row r="10300" spans="1:7" x14ac:dyDescent="0.15">
      <c r="A10300" s="52">
        <v>50026</v>
      </c>
      <c r="B10300" s="11" t="s">
        <v>2429</v>
      </c>
      <c r="C10300" s="52">
        <v>1.526</v>
      </c>
      <c r="D10300" s="52">
        <v>1.665</v>
      </c>
      <c r="E10300" s="56">
        <v>-7.7999999999999996E-3</v>
      </c>
      <c r="F10300" s="52">
        <v>1.538</v>
      </c>
      <c r="G10300" s="52">
        <v>1.677</v>
      </c>
    </row>
    <row r="10301" spans="1:7" x14ac:dyDescent="0.15">
      <c r="A10301" s="53">
        <v>4777</v>
      </c>
      <c r="B10301" s="10" t="s">
        <v>2430</v>
      </c>
      <c r="C10301" s="53">
        <v>1.0503</v>
      </c>
      <c r="D10301" s="53">
        <v>1.0503</v>
      </c>
      <c r="E10301" s="57">
        <v>-7.7999999999999996E-3</v>
      </c>
      <c r="F10301" s="53">
        <v>1.0586</v>
      </c>
      <c r="G10301" s="53">
        <v>1.0586</v>
      </c>
    </row>
    <row r="10302" spans="1:7" x14ac:dyDescent="0.15">
      <c r="A10302" s="52">
        <v>729</v>
      </c>
      <c r="B10302" s="11" t="s">
        <v>2431</v>
      </c>
      <c r="C10302" s="52">
        <v>1.518</v>
      </c>
      <c r="D10302" s="52">
        <v>1.518</v>
      </c>
      <c r="E10302" s="56">
        <v>-7.7999999999999996E-3</v>
      </c>
      <c r="F10302" s="52">
        <v>1.53</v>
      </c>
      <c r="G10302" s="52">
        <v>1.53</v>
      </c>
    </row>
    <row r="10303" spans="1:7" x14ac:dyDescent="0.15">
      <c r="A10303" s="53">
        <v>519176</v>
      </c>
      <c r="B10303" s="10" t="s">
        <v>5610</v>
      </c>
      <c r="C10303" s="53">
        <v>1.6439999999999999</v>
      </c>
      <c r="D10303" s="53">
        <v>1.6439999999999999</v>
      </c>
      <c r="E10303" s="57">
        <v>-7.7999999999999996E-3</v>
      </c>
      <c r="F10303" s="53">
        <v>1.657</v>
      </c>
      <c r="G10303" s="53">
        <v>1.657</v>
      </c>
    </row>
    <row r="10304" spans="1:7" ht="31" x14ac:dyDescent="0.15">
      <c r="A10304" s="52">
        <v>163415</v>
      </c>
      <c r="B10304" s="11" t="s">
        <v>5611</v>
      </c>
      <c r="C10304" s="52">
        <v>1.389</v>
      </c>
      <c r="D10304" s="52">
        <v>2.2490000000000001</v>
      </c>
      <c r="E10304" s="56">
        <v>-7.9000000000000008E-3</v>
      </c>
      <c r="F10304" s="52">
        <v>1.4</v>
      </c>
      <c r="G10304" s="52">
        <v>2.2599999999999998</v>
      </c>
    </row>
    <row r="10305" spans="1:7" ht="30" x14ac:dyDescent="0.15">
      <c r="A10305" s="53">
        <v>1864</v>
      </c>
      <c r="B10305" s="10" t="s">
        <v>2432</v>
      </c>
      <c r="C10305" s="53">
        <v>1.385</v>
      </c>
      <c r="D10305" s="53">
        <v>1.385</v>
      </c>
      <c r="E10305" s="57">
        <v>-7.9000000000000008E-3</v>
      </c>
      <c r="F10305" s="53">
        <v>1.3959999999999999</v>
      </c>
      <c r="G10305" s="53">
        <v>1.3959999999999999</v>
      </c>
    </row>
    <row r="10306" spans="1:7" x14ac:dyDescent="0.15">
      <c r="A10306" s="52">
        <v>398061</v>
      </c>
      <c r="B10306" s="11" t="s">
        <v>2433</v>
      </c>
      <c r="C10306" s="52">
        <v>2.8929999999999998</v>
      </c>
      <c r="D10306" s="52">
        <v>3.1030000000000002</v>
      </c>
      <c r="E10306" s="56">
        <v>-7.9000000000000008E-3</v>
      </c>
      <c r="F10306" s="52">
        <v>2.9159999999999999</v>
      </c>
      <c r="G10306" s="52">
        <v>3.1259999999999999</v>
      </c>
    </row>
    <row r="10307" spans="1:7" x14ac:dyDescent="0.15">
      <c r="A10307" s="53">
        <v>4845</v>
      </c>
      <c r="B10307" s="10" t="s">
        <v>5612</v>
      </c>
      <c r="C10307" s="53">
        <v>0.97989999999999999</v>
      </c>
      <c r="D10307" s="53">
        <v>0.97989999999999999</v>
      </c>
      <c r="E10307" s="57">
        <v>-7.9000000000000008E-3</v>
      </c>
      <c r="F10307" s="53">
        <v>0.98770000000000002</v>
      </c>
      <c r="G10307" s="53">
        <v>0.98770000000000002</v>
      </c>
    </row>
    <row r="10308" spans="1:7" x14ac:dyDescent="0.15">
      <c r="A10308" s="52">
        <v>4846</v>
      </c>
      <c r="B10308" s="11" t="s">
        <v>5613</v>
      </c>
      <c r="C10308" s="52">
        <v>0.97689999999999999</v>
      </c>
      <c r="D10308" s="52">
        <v>0.97689999999999999</v>
      </c>
      <c r="E10308" s="56">
        <v>-7.9000000000000008E-3</v>
      </c>
      <c r="F10308" s="52">
        <v>0.98470000000000002</v>
      </c>
      <c r="G10308" s="52">
        <v>0.98470000000000002</v>
      </c>
    </row>
    <row r="10309" spans="1:7" x14ac:dyDescent="0.15">
      <c r="A10309" s="53">
        <v>217013</v>
      </c>
      <c r="B10309" s="10" t="s">
        <v>2434</v>
      </c>
      <c r="C10309" s="53">
        <v>1.752</v>
      </c>
      <c r="D10309" s="53">
        <v>1.752</v>
      </c>
      <c r="E10309" s="57">
        <v>-7.9000000000000008E-3</v>
      </c>
      <c r="F10309" s="53">
        <v>1.766</v>
      </c>
      <c r="G10309" s="53">
        <v>1.766</v>
      </c>
    </row>
    <row r="10310" spans="1:7" x14ac:dyDescent="0.15">
      <c r="A10310" s="52">
        <v>290012</v>
      </c>
      <c r="B10310" s="11" t="s">
        <v>5614</v>
      </c>
      <c r="C10310" s="52">
        <v>1.1220000000000001</v>
      </c>
      <c r="D10310" s="52">
        <v>1.4119999999999999</v>
      </c>
      <c r="E10310" s="56">
        <v>-8.0000000000000002E-3</v>
      </c>
      <c r="F10310" s="52">
        <v>1.131</v>
      </c>
      <c r="G10310" s="52">
        <v>1.421</v>
      </c>
    </row>
    <row r="10311" spans="1:7" x14ac:dyDescent="0.15">
      <c r="A10311" s="53">
        <v>2583</v>
      </c>
      <c r="B10311" s="10" t="s">
        <v>5615</v>
      </c>
      <c r="C10311" s="53">
        <v>1.1220000000000001</v>
      </c>
      <c r="D10311" s="53">
        <v>1.4119999999999999</v>
      </c>
      <c r="E10311" s="57">
        <v>-8.0000000000000002E-3</v>
      </c>
      <c r="F10311" s="53">
        <v>1.131</v>
      </c>
      <c r="G10311" s="53">
        <v>1.421</v>
      </c>
    </row>
    <row r="10312" spans="1:7" x14ac:dyDescent="0.15">
      <c r="A10312" s="52">
        <v>519093</v>
      </c>
      <c r="B10312" s="11" t="s">
        <v>2435</v>
      </c>
      <c r="C10312" s="52">
        <v>1.9890000000000001</v>
      </c>
      <c r="D10312" s="52">
        <v>1.9890000000000001</v>
      </c>
      <c r="E10312" s="56">
        <v>-8.0000000000000002E-3</v>
      </c>
      <c r="F10312" s="52">
        <v>2.0049999999999999</v>
      </c>
      <c r="G10312" s="52">
        <v>2.0049999999999999</v>
      </c>
    </row>
    <row r="10313" spans="1:7" x14ac:dyDescent="0.15">
      <c r="A10313" s="53">
        <v>270028</v>
      </c>
      <c r="B10313" s="10" t="s">
        <v>2436</v>
      </c>
      <c r="C10313" s="53">
        <v>2.605</v>
      </c>
      <c r="D10313" s="53">
        <v>2.605</v>
      </c>
      <c r="E10313" s="57">
        <v>-8.0000000000000002E-3</v>
      </c>
      <c r="F10313" s="53">
        <v>2.6259999999999999</v>
      </c>
      <c r="G10313" s="53">
        <v>2.6259999999999999</v>
      </c>
    </row>
    <row r="10314" spans="1:7" x14ac:dyDescent="0.15">
      <c r="A10314" s="52">
        <v>163503</v>
      </c>
      <c r="B10314" s="11" t="s">
        <v>5616</v>
      </c>
      <c r="C10314" s="52">
        <v>0.50560000000000005</v>
      </c>
      <c r="D10314" s="52">
        <v>2.4024000000000001</v>
      </c>
      <c r="E10314" s="56">
        <v>-8.0000000000000002E-3</v>
      </c>
      <c r="F10314" s="52">
        <v>0.50970000000000004</v>
      </c>
      <c r="G10314" s="52">
        <v>2.4104000000000001</v>
      </c>
    </row>
    <row r="10315" spans="1:7" x14ac:dyDescent="0.15">
      <c r="A10315" s="53">
        <v>1457</v>
      </c>
      <c r="B10315" s="10" t="s">
        <v>2437</v>
      </c>
      <c r="C10315" s="53">
        <v>0.86099999999999999</v>
      </c>
      <c r="D10315" s="53">
        <v>1.111</v>
      </c>
      <c r="E10315" s="57">
        <v>-8.0999999999999996E-3</v>
      </c>
      <c r="F10315" s="53">
        <v>0.86799999999999999</v>
      </c>
      <c r="G10315" s="53">
        <v>1.1180000000000001</v>
      </c>
    </row>
    <row r="10316" spans="1:7" x14ac:dyDescent="0.15">
      <c r="A10316" s="52">
        <v>164401</v>
      </c>
      <c r="B10316" s="11" t="s">
        <v>2438</v>
      </c>
      <c r="C10316" s="52">
        <v>0.98199999999999998</v>
      </c>
      <c r="D10316" s="52">
        <v>1.0669999999999999</v>
      </c>
      <c r="E10316" s="56">
        <v>-8.0999999999999996E-3</v>
      </c>
      <c r="F10316" s="52">
        <v>0.99</v>
      </c>
      <c r="G10316" s="52">
        <v>1.075</v>
      </c>
    </row>
    <row r="10317" spans="1:7" x14ac:dyDescent="0.15">
      <c r="A10317" s="53">
        <v>150131</v>
      </c>
      <c r="B10317" s="10" t="s">
        <v>5617</v>
      </c>
      <c r="C10317" s="53">
        <v>0.68520000000000003</v>
      </c>
      <c r="D10317" s="53">
        <v>1.7790999999999999</v>
      </c>
      <c r="E10317" s="57">
        <v>-8.0999999999999996E-3</v>
      </c>
      <c r="F10317" s="53">
        <v>0.69079999999999997</v>
      </c>
      <c r="G10317" s="53">
        <v>1.7847</v>
      </c>
    </row>
    <row r="10318" spans="1:7" x14ac:dyDescent="0.15">
      <c r="A10318" s="52">
        <v>1255</v>
      </c>
      <c r="B10318" s="11" t="s">
        <v>2439</v>
      </c>
      <c r="C10318" s="52">
        <v>0.73299999999999998</v>
      </c>
      <c r="D10318" s="52">
        <v>0.73299999999999998</v>
      </c>
      <c r="E10318" s="56">
        <v>-8.0999999999999996E-3</v>
      </c>
      <c r="F10318" s="52">
        <v>0.73899999999999999</v>
      </c>
      <c r="G10318" s="52">
        <v>0.73899999999999999</v>
      </c>
    </row>
    <row r="10319" spans="1:7" x14ac:dyDescent="0.15">
      <c r="A10319" s="53">
        <v>1487</v>
      </c>
      <c r="B10319" s="10" t="s">
        <v>2440</v>
      </c>
      <c r="C10319" s="53">
        <v>1.218</v>
      </c>
      <c r="D10319" s="53">
        <v>1.3680000000000001</v>
      </c>
      <c r="E10319" s="57">
        <v>-8.0999999999999996E-3</v>
      </c>
      <c r="F10319" s="53">
        <v>1.228</v>
      </c>
      <c r="G10319" s="53">
        <v>1.3779999999999999</v>
      </c>
    </row>
    <row r="10320" spans="1:7" x14ac:dyDescent="0.15">
      <c r="A10320" s="52">
        <v>4241</v>
      </c>
      <c r="B10320" s="11" t="s">
        <v>5618</v>
      </c>
      <c r="C10320" s="52">
        <v>1.2266999999999999</v>
      </c>
      <c r="D10320" s="52">
        <v>1.4307000000000001</v>
      </c>
      <c r="E10320" s="56">
        <v>-8.2000000000000007E-3</v>
      </c>
      <c r="F10320" s="52">
        <v>1.2367999999999999</v>
      </c>
      <c r="G10320" s="52">
        <v>1.4408000000000001</v>
      </c>
    </row>
    <row r="10321" spans="1:7" x14ac:dyDescent="0.15">
      <c r="A10321" s="53">
        <v>1938</v>
      </c>
      <c r="B10321" s="10" t="s">
        <v>5619</v>
      </c>
      <c r="C10321" s="53">
        <v>1.2370000000000001</v>
      </c>
      <c r="D10321" s="53">
        <v>1.653</v>
      </c>
      <c r="E10321" s="57">
        <v>-8.2000000000000007E-3</v>
      </c>
      <c r="F10321" s="53">
        <v>1.2472000000000001</v>
      </c>
      <c r="G10321" s="53">
        <v>1.6632</v>
      </c>
    </row>
    <row r="10322" spans="1:7" x14ac:dyDescent="0.15">
      <c r="A10322" s="52">
        <v>2621</v>
      </c>
      <c r="B10322" s="11" t="s">
        <v>5620</v>
      </c>
      <c r="C10322" s="52">
        <v>1.3320000000000001</v>
      </c>
      <c r="D10322" s="52">
        <v>1.3320000000000001</v>
      </c>
      <c r="E10322" s="56">
        <v>-8.2000000000000007E-3</v>
      </c>
      <c r="F10322" s="52">
        <v>1.343</v>
      </c>
      <c r="G10322" s="52">
        <v>1.343</v>
      </c>
    </row>
    <row r="10323" spans="1:7" x14ac:dyDescent="0.15">
      <c r="A10323" s="53">
        <v>1070</v>
      </c>
      <c r="B10323" s="10" t="s">
        <v>2441</v>
      </c>
      <c r="C10323" s="53">
        <v>1.33</v>
      </c>
      <c r="D10323" s="53">
        <v>1.33</v>
      </c>
      <c r="E10323" s="57">
        <v>-8.2000000000000007E-3</v>
      </c>
      <c r="F10323" s="53">
        <v>1.341</v>
      </c>
      <c r="G10323" s="53">
        <v>1.341</v>
      </c>
    </row>
    <row r="10324" spans="1:7" x14ac:dyDescent="0.15">
      <c r="A10324" s="52">
        <v>150284</v>
      </c>
      <c r="B10324" s="11" t="s">
        <v>5621</v>
      </c>
      <c r="C10324" s="52">
        <v>0.89410000000000001</v>
      </c>
      <c r="D10324" s="52">
        <v>0</v>
      </c>
      <c r="E10324" s="56">
        <v>-8.2000000000000007E-3</v>
      </c>
      <c r="F10324" s="52">
        <v>0.90149999999999997</v>
      </c>
      <c r="G10324" s="52">
        <v>0</v>
      </c>
    </row>
    <row r="10325" spans="1:7" x14ac:dyDescent="0.15">
      <c r="A10325" s="53">
        <v>4868</v>
      </c>
      <c r="B10325" s="10" t="s">
        <v>2442</v>
      </c>
      <c r="C10325" s="53">
        <v>1.1541999999999999</v>
      </c>
      <c r="D10325" s="53">
        <v>1.1541999999999999</v>
      </c>
      <c r="E10325" s="57">
        <v>-8.2000000000000007E-3</v>
      </c>
      <c r="F10325" s="53">
        <v>1.1637999999999999</v>
      </c>
      <c r="G10325" s="53">
        <v>1.1637999999999999</v>
      </c>
    </row>
    <row r="10326" spans="1:7" x14ac:dyDescent="0.15">
      <c r="A10326" s="52">
        <v>1044</v>
      </c>
      <c r="B10326" s="11" t="s">
        <v>2443</v>
      </c>
      <c r="C10326" s="52">
        <v>1.4370000000000001</v>
      </c>
      <c r="D10326" s="52">
        <v>1.4370000000000001</v>
      </c>
      <c r="E10326" s="56">
        <v>-8.3000000000000001E-3</v>
      </c>
      <c r="F10326" s="52">
        <v>1.4490000000000001</v>
      </c>
      <c r="G10326" s="52">
        <v>1.4490000000000001</v>
      </c>
    </row>
    <row r="10327" spans="1:7" x14ac:dyDescent="0.15">
      <c r="A10327" s="53">
        <v>519068</v>
      </c>
      <c r="B10327" s="10" t="s">
        <v>2444</v>
      </c>
      <c r="C10327" s="53">
        <v>2.1194999999999999</v>
      </c>
      <c r="D10327" s="53">
        <v>3.3085</v>
      </c>
      <c r="E10327" s="57">
        <v>-8.3000000000000001E-3</v>
      </c>
      <c r="F10327" s="53">
        <v>2.1373000000000002</v>
      </c>
      <c r="G10327" s="53">
        <v>3.3262999999999998</v>
      </c>
    </row>
    <row r="10328" spans="1:7" x14ac:dyDescent="0.15">
      <c r="A10328" s="52">
        <v>2021</v>
      </c>
      <c r="B10328" s="11" t="s">
        <v>2445</v>
      </c>
      <c r="C10328" s="52">
        <v>1.3089999999999999</v>
      </c>
      <c r="D10328" s="52">
        <v>3.3540000000000001</v>
      </c>
      <c r="E10328" s="56">
        <v>-8.3000000000000001E-3</v>
      </c>
      <c r="F10328" s="52">
        <v>1.32</v>
      </c>
      <c r="G10328" s="52">
        <v>3.3650000000000002</v>
      </c>
    </row>
    <row r="10329" spans="1:7" x14ac:dyDescent="0.15">
      <c r="A10329" s="53">
        <v>4734</v>
      </c>
      <c r="B10329" s="10" t="s">
        <v>5622</v>
      </c>
      <c r="C10329" s="53">
        <v>1.0343</v>
      </c>
      <c r="D10329" s="53">
        <v>1.0343</v>
      </c>
      <c r="E10329" s="57">
        <v>-8.3000000000000001E-3</v>
      </c>
      <c r="F10329" s="53">
        <v>1.0429999999999999</v>
      </c>
      <c r="G10329" s="53">
        <v>1.0429999999999999</v>
      </c>
    </row>
    <row r="10330" spans="1:7" x14ac:dyDescent="0.15">
      <c r="A10330" s="52">
        <v>180018</v>
      </c>
      <c r="B10330" s="11" t="s">
        <v>2446</v>
      </c>
      <c r="C10330" s="52">
        <v>2.258</v>
      </c>
      <c r="D10330" s="52">
        <v>2.3380000000000001</v>
      </c>
      <c r="E10330" s="56">
        <v>-8.3000000000000001E-3</v>
      </c>
      <c r="F10330" s="52">
        <v>2.2770000000000001</v>
      </c>
      <c r="G10330" s="52">
        <v>2.3570000000000002</v>
      </c>
    </row>
    <row r="10331" spans="1:7" ht="31" x14ac:dyDescent="0.15">
      <c r="A10331" s="53">
        <v>164403</v>
      </c>
      <c r="B10331" s="10" t="s">
        <v>5623</v>
      </c>
      <c r="C10331" s="53">
        <v>1.0640000000000001</v>
      </c>
      <c r="D10331" s="53">
        <v>1.0840000000000001</v>
      </c>
      <c r="E10331" s="57">
        <v>-8.3999999999999995E-3</v>
      </c>
      <c r="F10331" s="53">
        <v>1.073</v>
      </c>
      <c r="G10331" s="53">
        <v>1.093</v>
      </c>
    </row>
    <row r="10332" spans="1:7" x14ac:dyDescent="0.15">
      <c r="A10332" s="52">
        <v>1753</v>
      </c>
      <c r="B10332" s="11" t="s">
        <v>2447</v>
      </c>
      <c r="C10332" s="52">
        <v>0.94499999999999995</v>
      </c>
      <c r="D10332" s="52">
        <v>0.94499999999999995</v>
      </c>
      <c r="E10332" s="56">
        <v>-8.3999999999999995E-3</v>
      </c>
      <c r="F10332" s="52">
        <v>0.95299999999999996</v>
      </c>
      <c r="G10332" s="52">
        <v>0.95299999999999996</v>
      </c>
    </row>
    <row r="10333" spans="1:7" x14ac:dyDescent="0.15">
      <c r="A10333" s="53">
        <v>680001</v>
      </c>
      <c r="B10333" s="10" t="s">
        <v>2448</v>
      </c>
      <c r="C10333" s="53">
        <v>1.18</v>
      </c>
      <c r="D10333" s="53">
        <v>1.18</v>
      </c>
      <c r="E10333" s="57">
        <v>-8.3999999999999995E-3</v>
      </c>
      <c r="F10333" s="53">
        <v>1.19</v>
      </c>
      <c r="G10333" s="53">
        <v>1.19</v>
      </c>
    </row>
    <row r="10334" spans="1:7" ht="30" x14ac:dyDescent="0.15">
      <c r="A10334" s="52">
        <v>519710</v>
      </c>
      <c r="B10334" s="11" t="s">
        <v>2449</v>
      </c>
      <c r="C10334" s="52">
        <v>1.415</v>
      </c>
      <c r="D10334" s="52">
        <v>1.8080000000000001</v>
      </c>
      <c r="E10334" s="56">
        <v>-8.3999999999999995E-3</v>
      </c>
      <c r="F10334" s="52">
        <v>1.427</v>
      </c>
      <c r="G10334" s="52">
        <v>1.82</v>
      </c>
    </row>
    <row r="10335" spans="1:7" x14ac:dyDescent="0.15">
      <c r="A10335" s="53">
        <v>519125</v>
      </c>
      <c r="B10335" s="10" t="s">
        <v>5624</v>
      </c>
      <c r="C10335" s="53">
        <v>1.649</v>
      </c>
      <c r="D10335" s="53">
        <v>1.649</v>
      </c>
      <c r="E10335" s="57">
        <v>-8.3999999999999995E-3</v>
      </c>
      <c r="F10335" s="53">
        <v>1.663</v>
      </c>
      <c r="G10335" s="53">
        <v>1.663</v>
      </c>
    </row>
    <row r="10336" spans="1:7" x14ac:dyDescent="0.15">
      <c r="A10336" s="52">
        <v>3593</v>
      </c>
      <c r="B10336" s="11" t="s">
        <v>2450</v>
      </c>
      <c r="C10336" s="52">
        <v>1.2337</v>
      </c>
      <c r="D10336" s="52">
        <v>1.2789999999999999</v>
      </c>
      <c r="E10336" s="56">
        <v>-8.3999999999999995E-3</v>
      </c>
      <c r="F10336" s="52">
        <v>1.2442</v>
      </c>
      <c r="G10336" s="52">
        <v>1.2895000000000001</v>
      </c>
    </row>
    <row r="10337" spans="1:7" x14ac:dyDescent="0.15">
      <c r="A10337" s="53">
        <v>4784</v>
      </c>
      <c r="B10337" s="10" t="s">
        <v>2451</v>
      </c>
      <c r="C10337" s="53">
        <v>1.056</v>
      </c>
      <c r="D10337" s="53">
        <v>1.056</v>
      </c>
      <c r="E10337" s="57">
        <v>-8.5000000000000006E-3</v>
      </c>
      <c r="F10337" s="53">
        <v>1.0649999999999999</v>
      </c>
      <c r="G10337" s="53">
        <v>1.0649999999999999</v>
      </c>
    </row>
    <row r="10338" spans="1:7" x14ac:dyDescent="0.15">
      <c r="A10338" s="52">
        <v>1677</v>
      </c>
      <c r="B10338" s="11" t="s">
        <v>2452</v>
      </c>
      <c r="C10338" s="52">
        <v>1.4059999999999999</v>
      </c>
      <c r="D10338" s="52">
        <v>1.4059999999999999</v>
      </c>
      <c r="E10338" s="56">
        <v>-8.5000000000000006E-3</v>
      </c>
      <c r="F10338" s="52">
        <v>1.4179999999999999</v>
      </c>
      <c r="G10338" s="52">
        <v>1.4179999999999999</v>
      </c>
    </row>
    <row r="10339" spans="1:7" x14ac:dyDescent="0.15">
      <c r="A10339" s="53">
        <v>1959</v>
      </c>
      <c r="B10339" s="10" t="s">
        <v>2453</v>
      </c>
      <c r="C10339" s="53">
        <v>0.81899999999999995</v>
      </c>
      <c r="D10339" s="53">
        <v>0.81899999999999995</v>
      </c>
      <c r="E10339" s="57">
        <v>-8.5000000000000006E-3</v>
      </c>
      <c r="F10339" s="53">
        <v>0.82599999999999996</v>
      </c>
      <c r="G10339" s="53">
        <v>0.82599999999999996</v>
      </c>
    </row>
    <row r="10340" spans="1:7" x14ac:dyDescent="0.15">
      <c r="A10340" s="52">
        <v>4735</v>
      </c>
      <c r="B10340" s="11" t="s">
        <v>5625</v>
      </c>
      <c r="C10340" s="52">
        <v>1.0324</v>
      </c>
      <c r="D10340" s="52">
        <v>1.0324</v>
      </c>
      <c r="E10340" s="56">
        <v>-8.5000000000000006E-3</v>
      </c>
      <c r="F10340" s="52">
        <v>1.0412999999999999</v>
      </c>
      <c r="G10340" s="52">
        <v>1.0412999999999999</v>
      </c>
    </row>
    <row r="10341" spans="1:7" x14ac:dyDescent="0.15">
      <c r="A10341" s="53">
        <v>163209</v>
      </c>
      <c r="B10341" s="10" t="s">
        <v>2454</v>
      </c>
      <c r="C10341" s="53">
        <v>1.0429999999999999</v>
      </c>
      <c r="D10341" s="53">
        <v>1.6739999999999999</v>
      </c>
      <c r="E10341" s="57">
        <v>-8.6E-3</v>
      </c>
      <c r="F10341" s="53">
        <v>1.052</v>
      </c>
      <c r="G10341" s="53">
        <v>1.679</v>
      </c>
    </row>
    <row r="10342" spans="1:7" x14ac:dyDescent="0.15">
      <c r="A10342" s="52">
        <v>161910</v>
      </c>
      <c r="B10342" s="11" t="s">
        <v>2455</v>
      </c>
      <c r="C10342" s="52">
        <v>0.90269999999999995</v>
      </c>
      <c r="D10342" s="52">
        <v>1.6640999999999999</v>
      </c>
      <c r="E10342" s="56">
        <v>-8.6E-3</v>
      </c>
      <c r="F10342" s="52">
        <v>0.91049999999999998</v>
      </c>
      <c r="G10342" s="52">
        <v>1.6718999999999999</v>
      </c>
    </row>
    <row r="10343" spans="1:7" x14ac:dyDescent="0.15">
      <c r="A10343" s="53">
        <v>519087</v>
      </c>
      <c r="B10343" s="10" t="s">
        <v>2456</v>
      </c>
      <c r="C10343" s="53">
        <v>0.85570000000000002</v>
      </c>
      <c r="D10343" s="53">
        <v>3.5735000000000001</v>
      </c>
      <c r="E10343" s="57">
        <v>-8.6E-3</v>
      </c>
      <c r="F10343" s="53">
        <v>0.86309999999999998</v>
      </c>
      <c r="G10343" s="53">
        <v>3.5853999999999999</v>
      </c>
    </row>
    <row r="10344" spans="1:7" ht="31" x14ac:dyDescent="0.15">
      <c r="A10344" s="52">
        <v>2686</v>
      </c>
      <c r="B10344" s="11" t="s">
        <v>5626</v>
      </c>
      <c r="C10344" s="52">
        <v>1.1559999999999999</v>
      </c>
      <c r="D10344" s="52">
        <v>1.236</v>
      </c>
      <c r="E10344" s="56">
        <v>-8.6E-3</v>
      </c>
      <c r="F10344" s="52">
        <v>1.1659999999999999</v>
      </c>
      <c r="G10344" s="52">
        <v>1.246</v>
      </c>
    </row>
    <row r="10345" spans="1:7" x14ac:dyDescent="0.15">
      <c r="A10345" s="53">
        <v>4189</v>
      </c>
      <c r="B10345" s="10" t="s">
        <v>2457</v>
      </c>
      <c r="C10345" s="53">
        <v>1.0369999999999999</v>
      </c>
      <c r="D10345" s="53">
        <v>1.0369999999999999</v>
      </c>
      <c r="E10345" s="57">
        <v>-8.6E-3</v>
      </c>
      <c r="F10345" s="53">
        <v>1.046</v>
      </c>
      <c r="G10345" s="53">
        <v>1.046</v>
      </c>
    </row>
    <row r="10346" spans="1:7" ht="30" x14ac:dyDescent="0.15">
      <c r="A10346" s="52">
        <v>541</v>
      </c>
      <c r="B10346" s="11" t="s">
        <v>2458</v>
      </c>
      <c r="C10346" s="52">
        <v>1.2549999999999999</v>
      </c>
      <c r="D10346" s="52">
        <v>1.51</v>
      </c>
      <c r="E10346" s="56">
        <v>-8.6999999999999994E-3</v>
      </c>
      <c r="F10346" s="52">
        <v>1.266</v>
      </c>
      <c r="G10346" s="52">
        <v>1.5209999999999999</v>
      </c>
    </row>
    <row r="10347" spans="1:7" x14ac:dyDescent="0.15">
      <c r="A10347" s="53">
        <v>2624</v>
      </c>
      <c r="B10347" s="10" t="s">
        <v>2459</v>
      </c>
      <c r="C10347" s="53">
        <v>1.367</v>
      </c>
      <c r="D10347" s="53">
        <v>1.367</v>
      </c>
      <c r="E10347" s="57">
        <v>-8.6999999999999994E-3</v>
      </c>
      <c r="F10347" s="53">
        <v>1.379</v>
      </c>
      <c r="G10347" s="53">
        <v>1.379</v>
      </c>
    </row>
    <row r="10348" spans="1:7" x14ac:dyDescent="0.15">
      <c r="A10348" s="52">
        <v>2083</v>
      </c>
      <c r="B10348" s="11" t="s">
        <v>5627</v>
      </c>
      <c r="C10348" s="52">
        <v>1.0249999999999999</v>
      </c>
      <c r="D10348" s="52">
        <v>1.0249999999999999</v>
      </c>
      <c r="E10348" s="56">
        <v>-8.6999999999999994E-3</v>
      </c>
      <c r="F10348" s="52">
        <v>1.034</v>
      </c>
      <c r="G10348" s="52">
        <v>1.034</v>
      </c>
    </row>
    <row r="10349" spans="1:7" x14ac:dyDescent="0.15">
      <c r="A10349" s="53">
        <v>165317</v>
      </c>
      <c r="B10349" s="10" t="s">
        <v>2460</v>
      </c>
      <c r="C10349" s="53">
        <v>1.0176000000000001</v>
      </c>
      <c r="D10349" s="53">
        <v>1.0176000000000001</v>
      </c>
      <c r="E10349" s="57">
        <v>-8.8000000000000005E-3</v>
      </c>
      <c r="F10349" s="53">
        <v>1.0266</v>
      </c>
      <c r="G10349" s="53">
        <v>1.0266</v>
      </c>
    </row>
    <row r="10350" spans="1:7" x14ac:dyDescent="0.15">
      <c r="A10350" s="52">
        <v>1230</v>
      </c>
      <c r="B10350" s="11" t="s">
        <v>2461</v>
      </c>
      <c r="C10350" s="52">
        <v>0.56299999999999994</v>
      </c>
      <c r="D10350" s="52">
        <v>0.56299999999999994</v>
      </c>
      <c r="E10350" s="56">
        <v>-8.8000000000000005E-3</v>
      </c>
      <c r="F10350" s="52">
        <v>0.56799999999999995</v>
      </c>
      <c r="G10350" s="52">
        <v>0.56799999999999995</v>
      </c>
    </row>
    <row r="10351" spans="1:7" ht="32" x14ac:dyDescent="0.15">
      <c r="A10351" s="53">
        <v>512300</v>
      </c>
      <c r="B10351" s="10" t="s">
        <v>5628</v>
      </c>
      <c r="C10351" s="53">
        <v>1.2577</v>
      </c>
      <c r="D10351" s="53">
        <v>1.2577</v>
      </c>
      <c r="E10351" s="57">
        <v>-8.8000000000000005E-3</v>
      </c>
      <c r="F10351" s="53">
        <v>1.2688999999999999</v>
      </c>
      <c r="G10351" s="53">
        <v>1.2688999999999999</v>
      </c>
    </row>
    <row r="10352" spans="1:7" x14ac:dyDescent="0.15">
      <c r="A10352" s="52">
        <v>121001</v>
      </c>
      <c r="B10352" s="11" t="s">
        <v>2462</v>
      </c>
      <c r="C10352" s="52">
        <v>1.6474</v>
      </c>
      <c r="D10352" s="52">
        <v>3.1644000000000001</v>
      </c>
      <c r="E10352" s="56">
        <v>-8.8000000000000005E-3</v>
      </c>
      <c r="F10352" s="52">
        <v>1.6620999999999999</v>
      </c>
      <c r="G10352" s="52">
        <v>3.1791</v>
      </c>
    </row>
    <row r="10353" spans="1:7" x14ac:dyDescent="0.15">
      <c r="A10353" s="53">
        <v>167</v>
      </c>
      <c r="B10353" s="10" t="s">
        <v>5629</v>
      </c>
      <c r="C10353" s="53">
        <v>1.448</v>
      </c>
      <c r="D10353" s="53">
        <v>1.6579999999999999</v>
      </c>
      <c r="E10353" s="57">
        <v>-8.8999999999999999E-3</v>
      </c>
      <c r="F10353" s="53">
        <v>1.4610000000000001</v>
      </c>
      <c r="G10353" s="53">
        <v>1.671</v>
      </c>
    </row>
    <row r="10354" spans="1:7" x14ac:dyDescent="0.15">
      <c r="A10354" s="52">
        <v>2772</v>
      </c>
      <c r="B10354" s="11" t="s">
        <v>2463</v>
      </c>
      <c r="C10354" s="52">
        <v>1.113</v>
      </c>
      <c r="D10354" s="52">
        <v>1.113</v>
      </c>
      <c r="E10354" s="56">
        <v>-8.8999999999999999E-3</v>
      </c>
      <c r="F10354" s="52">
        <v>1.123</v>
      </c>
      <c r="G10354" s="52">
        <v>1.123</v>
      </c>
    </row>
    <row r="10355" spans="1:7" x14ac:dyDescent="0.15">
      <c r="A10355" s="53">
        <v>150262</v>
      </c>
      <c r="B10355" s="10" t="s">
        <v>5630</v>
      </c>
      <c r="C10355" s="53">
        <v>0.77749999999999997</v>
      </c>
      <c r="D10355" s="53">
        <v>2.9399999999999999E-2</v>
      </c>
      <c r="E10355" s="57">
        <v>-8.8999999999999999E-3</v>
      </c>
      <c r="F10355" s="53">
        <v>0.78449999999999998</v>
      </c>
      <c r="G10355" s="53">
        <v>2.9700000000000001E-2</v>
      </c>
    </row>
    <row r="10356" spans="1:7" x14ac:dyDescent="0.15">
      <c r="A10356" s="52">
        <v>11</v>
      </c>
      <c r="B10356" s="11" t="s">
        <v>2464</v>
      </c>
      <c r="C10356" s="52">
        <v>14.068</v>
      </c>
      <c r="D10356" s="52">
        <v>18.248000000000001</v>
      </c>
      <c r="E10356" s="56">
        <v>-8.8999999999999999E-3</v>
      </c>
      <c r="F10356" s="52">
        <v>14.195</v>
      </c>
      <c r="G10356" s="52">
        <v>18.375</v>
      </c>
    </row>
    <row r="10357" spans="1:7" x14ac:dyDescent="0.15">
      <c r="A10357" s="53">
        <v>519120</v>
      </c>
      <c r="B10357" s="10" t="s">
        <v>2465</v>
      </c>
      <c r="C10357" s="53">
        <v>2.3159999999999998</v>
      </c>
      <c r="D10357" s="53">
        <v>2.3159999999999998</v>
      </c>
      <c r="E10357" s="57">
        <v>-8.9999999999999993E-3</v>
      </c>
      <c r="F10357" s="53">
        <v>2.3370000000000002</v>
      </c>
      <c r="G10357" s="53">
        <v>2.3370000000000002</v>
      </c>
    </row>
    <row r="10358" spans="1:7" x14ac:dyDescent="0.15">
      <c r="A10358" s="52">
        <v>57</v>
      </c>
      <c r="B10358" s="11" t="s">
        <v>2466</v>
      </c>
      <c r="C10358" s="52">
        <v>1.6539999999999999</v>
      </c>
      <c r="D10358" s="52">
        <v>1.6539999999999999</v>
      </c>
      <c r="E10358" s="56">
        <v>-8.9999999999999993E-3</v>
      </c>
      <c r="F10358" s="52">
        <v>1.669</v>
      </c>
      <c r="G10358" s="52">
        <v>1.669</v>
      </c>
    </row>
    <row r="10359" spans="1:7" x14ac:dyDescent="0.15">
      <c r="A10359" s="53">
        <v>519959</v>
      </c>
      <c r="B10359" s="10" t="s">
        <v>2467</v>
      </c>
      <c r="C10359" s="53">
        <v>1.2090000000000001</v>
      </c>
      <c r="D10359" s="53">
        <v>1.2090000000000001</v>
      </c>
      <c r="E10359" s="57">
        <v>-8.9999999999999993E-3</v>
      </c>
      <c r="F10359" s="53">
        <v>1.22</v>
      </c>
      <c r="G10359" s="53">
        <v>1.22</v>
      </c>
    </row>
    <row r="10360" spans="1:7" x14ac:dyDescent="0.15">
      <c r="A10360" s="52">
        <v>4075</v>
      </c>
      <c r="B10360" s="11" t="s">
        <v>2468</v>
      </c>
      <c r="C10360" s="52">
        <v>1.119</v>
      </c>
      <c r="D10360" s="52">
        <v>1.119</v>
      </c>
      <c r="E10360" s="56">
        <v>-8.9999999999999993E-3</v>
      </c>
      <c r="F10360" s="52">
        <v>1.1292</v>
      </c>
      <c r="G10360" s="52">
        <v>1.1292</v>
      </c>
    </row>
    <row r="10361" spans="1:7" x14ac:dyDescent="0.15">
      <c r="A10361" s="53">
        <v>1811</v>
      </c>
      <c r="B10361" s="10" t="s">
        <v>2469</v>
      </c>
      <c r="C10361" s="53">
        <v>1.2010000000000001</v>
      </c>
      <c r="D10361" s="53">
        <v>1.2709999999999999</v>
      </c>
      <c r="E10361" s="57">
        <v>-9.1000000000000004E-3</v>
      </c>
      <c r="F10361" s="53">
        <v>1.212</v>
      </c>
      <c r="G10361" s="53">
        <v>1.282</v>
      </c>
    </row>
    <row r="10362" spans="1:7" ht="31" x14ac:dyDescent="0.15">
      <c r="A10362" s="52">
        <v>1927</v>
      </c>
      <c r="B10362" s="11" t="s">
        <v>5631</v>
      </c>
      <c r="C10362" s="52">
        <v>1.637</v>
      </c>
      <c r="D10362" s="52">
        <v>1.637</v>
      </c>
      <c r="E10362" s="56">
        <v>-9.1000000000000004E-3</v>
      </c>
      <c r="F10362" s="52">
        <v>1.6519999999999999</v>
      </c>
      <c r="G10362" s="52">
        <v>1.6519999999999999</v>
      </c>
    </row>
    <row r="10363" spans="1:7" x14ac:dyDescent="0.15">
      <c r="A10363" s="53">
        <v>2152</v>
      </c>
      <c r="B10363" s="10" t="s">
        <v>2470</v>
      </c>
      <c r="C10363" s="53">
        <v>1.089</v>
      </c>
      <c r="D10363" s="53">
        <v>1.089</v>
      </c>
      <c r="E10363" s="57">
        <v>-9.1000000000000004E-3</v>
      </c>
      <c r="F10363" s="53">
        <v>1.099</v>
      </c>
      <c r="G10363" s="53">
        <v>1.099</v>
      </c>
    </row>
    <row r="10364" spans="1:7" ht="30" x14ac:dyDescent="0.15">
      <c r="A10364" s="52">
        <v>1463</v>
      </c>
      <c r="B10364" s="11" t="s">
        <v>2471</v>
      </c>
      <c r="C10364" s="52">
        <v>0.98</v>
      </c>
      <c r="D10364" s="52">
        <v>0.98</v>
      </c>
      <c r="E10364" s="56">
        <v>-9.1000000000000004E-3</v>
      </c>
      <c r="F10364" s="52">
        <v>0.98899999999999999</v>
      </c>
      <c r="G10364" s="52">
        <v>0.98899999999999999</v>
      </c>
    </row>
    <row r="10365" spans="1:7" x14ac:dyDescent="0.15">
      <c r="A10365" s="53">
        <v>161223</v>
      </c>
      <c r="B10365" s="10" t="s">
        <v>2472</v>
      </c>
      <c r="C10365" s="53">
        <v>0.65200000000000002</v>
      </c>
      <c r="D10365" s="53">
        <v>0.72099999999999997</v>
      </c>
      <c r="E10365" s="57">
        <v>-9.1000000000000004E-3</v>
      </c>
      <c r="F10365" s="53">
        <v>0.65800000000000003</v>
      </c>
      <c r="G10365" s="53">
        <v>0.72799999999999998</v>
      </c>
    </row>
    <row r="10366" spans="1:7" x14ac:dyDescent="0.15">
      <c r="A10366" s="52">
        <v>1227</v>
      </c>
      <c r="B10366" s="11" t="s">
        <v>2473</v>
      </c>
      <c r="C10366" s="52">
        <v>0.54300000000000004</v>
      </c>
      <c r="D10366" s="52">
        <v>0.54300000000000004</v>
      </c>
      <c r="E10366" s="56">
        <v>-9.1000000000000004E-3</v>
      </c>
      <c r="F10366" s="52">
        <v>0.54800000000000004</v>
      </c>
      <c r="G10366" s="52">
        <v>0.54800000000000004</v>
      </c>
    </row>
    <row r="10367" spans="1:7" x14ac:dyDescent="0.15">
      <c r="A10367" s="53">
        <v>570007</v>
      </c>
      <c r="B10367" s="10" t="s">
        <v>5632</v>
      </c>
      <c r="C10367" s="53">
        <v>1.52</v>
      </c>
      <c r="D10367" s="53">
        <v>1.52</v>
      </c>
      <c r="E10367" s="57">
        <v>-9.1000000000000004E-3</v>
      </c>
      <c r="F10367" s="53">
        <v>1.534</v>
      </c>
      <c r="G10367" s="53">
        <v>1.534</v>
      </c>
    </row>
    <row r="10368" spans="1:7" x14ac:dyDescent="0.15">
      <c r="A10368" s="52">
        <v>3333</v>
      </c>
      <c r="B10368" s="11" t="s">
        <v>2474</v>
      </c>
      <c r="C10368" s="52">
        <v>0.94410000000000005</v>
      </c>
      <c r="D10368" s="52">
        <v>0.94410000000000005</v>
      </c>
      <c r="E10368" s="56">
        <v>-9.1000000000000004E-3</v>
      </c>
      <c r="F10368" s="52">
        <v>0.95279999999999998</v>
      </c>
      <c r="G10368" s="52">
        <v>0.95279999999999998</v>
      </c>
    </row>
    <row r="10369" spans="1:7" x14ac:dyDescent="0.15">
      <c r="A10369" s="53">
        <v>854</v>
      </c>
      <c r="B10369" s="10" t="s">
        <v>2475</v>
      </c>
      <c r="C10369" s="53">
        <v>1.8440000000000001</v>
      </c>
      <c r="D10369" s="53">
        <v>1.8440000000000001</v>
      </c>
      <c r="E10369" s="57">
        <v>-9.1000000000000004E-3</v>
      </c>
      <c r="F10369" s="53">
        <v>1.861</v>
      </c>
      <c r="G10369" s="53">
        <v>1.861</v>
      </c>
    </row>
    <row r="10370" spans="1:7" ht="31" x14ac:dyDescent="0.15">
      <c r="A10370" s="52">
        <v>1928</v>
      </c>
      <c r="B10370" s="11" t="s">
        <v>5633</v>
      </c>
      <c r="C10370" s="52">
        <v>1.621</v>
      </c>
      <c r="D10370" s="52">
        <v>1.621</v>
      </c>
      <c r="E10370" s="56">
        <v>-9.1999999999999998E-3</v>
      </c>
      <c r="F10370" s="52">
        <v>1.6359999999999999</v>
      </c>
      <c r="G10370" s="52">
        <v>1.6359999999999999</v>
      </c>
    </row>
    <row r="10371" spans="1:7" x14ac:dyDescent="0.15">
      <c r="A10371" s="53">
        <v>3581</v>
      </c>
      <c r="B10371" s="10" t="s">
        <v>2476</v>
      </c>
      <c r="C10371" s="53">
        <v>1.0780000000000001</v>
      </c>
      <c r="D10371" s="53">
        <v>1.0780000000000001</v>
      </c>
      <c r="E10371" s="57">
        <v>-9.1999999999999998E-3</v>
      </c>
      <c r="F10371" s="53">
        <v>1.0880000000000001</v>
      </c>
      <c r="G10371" s="53">
        <v>1.0880000000000001</v>
      </c>
    </row>
    <row r="10372" spans="1:7" x14ac:dyDescent="0.15">
      <c r="A10372" s="52">
        <v>1730</v>
      </c>
      <c r="B10372" s="11" t="s">
        <v>2477</v>
      </c>
      <c r="C10372" s="52">
        <v>0.96799999999999997</v>
      </c>
      <c r="D10372" s="52">
        <v>0.96799999999999997</v>
      </c>
      <c r="E10372" s="56">
        <v>-9.1999999999999998E-3</v>
      </c>
      <c r="F10372" s="52">
        <v>0.97699999999999998</v>
      </c>
      <c r="G10372" s="52">
        <v>0.97699999999999998</v>
      </c>
    </row>
    <row r="10373" spans="1:7" x14ac:dyDescent="0.15">
      <c r="A10373" s="53">
        <v>200008</v>
      </c>
      <c r="B10373" s="10" t="s">
        <v>2478</v>
      </c>
      <c r="C10373" s="53">
        <v>1.5229999999999999</v>
      </c>
      <c r="D10373" s="53">
        <v>1.5229999999999999</v>
      </c>
      <c r="E10373" s="57">
        <v>-9.1999999999999998E-3</v>
      </c>
      <c r="F10373" s="53">
        <v>1.5371999999999999</v>
      </c>
      <c r="G10373" s="53">
        <v>1.5371999999999999</v>
      </c>
    </row>
    <row r="10374" spans="1:7" x14ac:dyDescent="0.15">
      <c r="A10374" s="52">
        <v>270022</v>
      </c>
      <c r="B10374" s="11" t="s">
        <v>2479</v>
      </c>
      <c r="C10374" s="52">
        <v>0.96399999999999997</v>
      </c>
      <c r="D10374" s="52">
        <v>1.0640000000000001</v>
      </c>
      <c r="E10374" s="56">
        <v>-9.1999999999999998E-3</v>
      </c>
      <c r="F10374" s="52">
        <v>0.97299999999999998</v>
      </c>
      <c r="G10374" s="52">
        <v>1.073</v>
      </c>
    </row>
    <row r="10375" spans="1:7" x14ac:dyDescent="0.15">
      <c r="A10375" s="53">
        <v>3284</v>
      </c>
      <c r="B10375" s="10" t="s">
        <v>2480</v>
      </c>
      <c r="C10375" s="53">
        <v>1.0869</v>
      </c>
      <c r="D10375" s="53">
        <v>1.0869</v>
      </c>
      <c r="E10375" s="57">
        <v>-9.2999999999999992E-3</v>
      </c>
      <c r="F10375" s="53">
        <v>1.0971</v>
      </c>
      <c r="G10375" s="53">
        <v>1.0971</v>
      </c>
    </row>
    <row r="10376" spans="1:7" x14ac:dyDescent="0.15">
      <c r="A10376" s="52">
        <v>2980</v>
      </c>
      <c r="B10376" s="11" t="s">
        <v>2481</v>
      </c>
      <c r="C10376" s="52">
        <v>0.94599999999999995</v>
      </c>
      <c r="D10376" s="52">
        <v>0.94599999999999995</v>
      </c>
      <c r="E10376" s="56">
        <v>-9.4000000000000004E-3</v>
      </c>
      <c r="F10376" s="52">
        <v>0.95499999999999996</v>
      </c>
      <c r="G10376" s="52">
        <v>0.95499999999999996</v>
      </c>
    </row>
    <row r="10377" spans="1:7" x14ac:dyDescent="0.15">
      <c r="A10377" s="53">
        <v>1222</v>
      </c>
      <c r="B10377" s="10" t="s">
        <v>2482</v>
      </c>
      <c r="C10377" s="53">
        <v>1.046</v>
      </c>
      <c r="D10377" s="53">
        <v>1.046</v>
      </c>
      <c r="E10377" s="57">
        <v>-9.4999999999999998E-3</v>
      </c>
      <c r="F10377" s="53">
        <v>1.056</v>
      </c>
      <c r="G10377" s="53">
        <v>1.056</v>
      </c>
    </row>
    <row r="10378" spans="1:7" ht="30" x14ac:dyDescent="0.15">
      <c r="A10378" s="52">
        <v>1027</v>
      </c>
      <c r="B10378" s="11" t="s">
        <v>2483</v>
      </c>
      <c r="C10378" s="52">
        <v>0.83399999999999996</v>
      </c>
      <c r="D10378" s="52">
        <v>0.83399999999999996</v>
      </c>
      <c r="E10378" s="56">
        <v>-9.4999999999999998E-3</v>
      </c>
      <c r="F10378" s="52">
        <v>0.84199999999999997</v>
      </c>
      <c r="G10378" s="52">
        <v>0.84199999999999997</v>
      </c>
    </row>
    <row r="10379" spans="1:7" x14ac:dyDescent="0.15">
      <c r="A10379" s="53">
        <v>519113</v>
      </c>
      <c r="B10379" s="10" t="s">
        <v>2484</v>
      </c>
      <c r="C10379" s="53">
        <v>1.98</v>
      </c>
      <c r="D10379" s="53">
        <v>2.04</v>
      </c>
      <c r="E10379" s="57">
        <v>-9.4999999999999998E-3</v>
      </c>
      <c r="F10379" s="53">
        <v>1.9990000000000001</v>
      </c>
      <c r="G10379" s="53">
        <v>2.0590000000000002</v>
      </c>
    </row>
    <row r="10380" spans="1:7" x14ac:dyDescent="0.15">
      <c r="A10380" s="52">
        <v>166009</v>
      </c>
      <c r="B10380" s="11" t="s">
        <v>5634</v>
      </c>
      <c r="C10380" s="52">
        <v>1.8337000000000001</v>
      </c>
      <c r="D10380" s="52">
        <v>2.7496999999999998</v>
      </c>
      <c r="E10380" s="56">
        <v>-9.4999999999999998E-3</v>
      </c>
      <c r="F10380" s="52">
        <v>1.8512999999999999</v>
      </c>
      <c r="G10380" s="52">
        <v>2.7673000000000001</v>
      </c>
    </row>
    <row r="10381" spans="1:7" x14ac:dyDescent="0.15">
      <c r="A10381" s="53">
        <v>1883</v>
      </c>
      <c r="B10381" s="10" t="s">
        <v>5635</v>
      </c>
      <c r="C10381" s="53">
        <v>1.8515999999999999</v>
      </c>
      <c r="D10381" s="53">
        <v>2.7675999999999998</v>
      </c>
      <c r="E10381" s="57">
        <v>-9.4999999999999998E-3</v>
      </c>
      <c r="F10381" s="53">
        <v>1.8694</v>
      </c>
      <c r="G10381" s="53">
        <v>2.7854000000000001</v>
      </c>
    </row>
    <row r="10382" spans="1:7" x14ac:dyDescent="0.15">
      <c r="A10382" s="52">
        <v>4236</v>
      </c>
      <c r="B10382" s="11" t="s">
        <v>5636</v>
      </c>
      <c r="C10382" s="52">
        <v>1.8301000000000001</v>
      </c>
      <c r="D10382" s="52">
        <v>2.2450999999999999</v>
      </c>
      <c r="E10382" s="56">
        <v>-9.4999999999999998E-3</v>
      </c>
      <c r="F10382" s="52">
        <v>1.8476999999999999</v>
      </c>
      <c r="G10382" s="52">
        <v>2.2627000000000002</v>
      </c>
    </row>
    <row r="10383" spans="1:7" x14ac:dyDescent="0.15">
      <c r="A10383" s="53">
        <v>1005</v>
      </c>
      <c r="B10383" s="10" t="s">
        <v>2485</v>
      </c>
      <c r="C10383" s="53">
        <v>0.72399999999999998</v>
      </c>
      <c r="D10383" s="53">
        <v>0.72399999999999998</v>
      </c>
      <c r="E10383" s="57">
        <v>-9.5999999999999992E-3</v>
      </c>
      <c r="F10383" s="53">
        <v>0.73099999999999998</v>
      </c>
      <c r="G10383" s="53">
        <v>0.73099999999999998</v>
      </c>
    </row>
    <row r="10384" spans="1:7" x14ac:dyDescent="0.15">
      <c r="A10384" s="52">
        <v>2084</v>
      </c>
      <c r="B10384" s="11" t="s">
        <v>5637</v>
      </c>
      <c r="C10384" s="52">
        <v>1.022</v>
      </c>
      <c r="D10384" s="52">
        <v>1.022</v>
      </c>
      <c r="E10384" s="56">
        <v>-9.7000000000000003E-3</v>
      </c>
      <c r="F10384" s="52">
        <v>1.032</v>
      </c>
      <c r="G10384" s="52">
        <v>1.032</v>
      </c>
    </row>
    <row r="10385" spans="1:7" x14ac:dyDescent="0.15">
      <c r="A10385" s="53">
        <v>530016</v>
      </c>
      <c r="B10385" s="10" t="s">
        <v>2486</v>
      </c>
      <c r="C10385" s="53">
        <v>2.2480000000000002</v>
      </c>
      <c r="D10385" s="53">
        <v>2.3479999999999999</v>
      </c>
      <c r="E10385" s="57">
        <v>-9.7000000000000003E-3</v>
      </c>
      <c r="F10385" s="53">
        <v>2.27</v>
      </c>
      <c r="G10385" s="53">
        <v>2.37</v>
      </c>
    </row>
    <row r="10386" spans="1:7" x14ac:dyDescent="0.15">
      <c r="A10386" s="52">
        <v>161706</v>
      </c>
      <c r="B10386" s="11" t="s">
        <v>5638</v>
      </c>
      <c r="C10386" s="52">
        <v>1.7782</v>
      </c>
      <c r="D10386" s="52">
        <v>3.6884999999999999</v>
      </c>
      <c r="E10386" s="56">
        <v>-9.7000000000000003E-3</v>
      </c>
      <c r="F10386" s="52">
        <v>1.7957000000000001</v>
      </c>
      <c r="G10386" s="52">
        <v>3.706</v>
      </c>
    </row>
    <row r="10387" spans="1:7" x14ac:dyDescent="0.15">
      <c r="A10387" s="53">
        <v>320012</v>
      </c>
      <c r="B10387" s="10" t="s">
        <v>2487</v>
      </c>
      <c r="C10387" s="53">
        <v>1.7270000000000001</v>
      </c>
      <c r="D10387" s="53">
        <v>1.827</v>
      </c>
      <c r="E10387" s="57">
        <v>-9.7000000000000003E-3</v>
      </c>
      <c r="F10387" s="53">
        <v>1.744</v>
      </c>
      <c r="G10387" s="53">
        <v>1.8440000000000001</v>
      </c>
    </row>
    <row r="10388" spans="1:7" x14ac:dyDescent="0.15">
      <c r="A10388" s="52">
        <v>180013</v>
      </c>
      <c r="B10388" s="11" t="s">
        <v>2488</v>
      </c>
      <c r="C10388" s="52">
        <v>1.8474999999999999</v>
      </c>
      <c r="D10388" s="52">
        <v>2.9335</v>
      </c>
      <c r="E10388" s="56">
        <v>-9.7999999999999997E-3</v>
      </c>
      <c r="F10388" s="52">
        <v>1.8656999999999999</v>
      </c>
      <c r="G10388" s="52">
        <v>2.9517000000000002</v>
      </c>
    </row>
    <row r="10389" spans="1:7" x14ac:dyDescent="0.15">
      <c r="A10389" s="53">
        <v>1404</v>
      </c>
      <c r="B10389" s="10" t="s">
        <v>2489</v>
      </c>
      <c r="C10389" s="53">
        <v>0.90800000000000003</v>
      </c>
      <c r="D10389" s="53">
        <v>0.90800000000000003</v>
      </c>
      <c r="E10389" s="57">
        <v>-9.7999999999999997E-3</v>
      </c>
      <c r="F10389" s="53">
        <v>0.91700000000000004</v>
      </c>
      <c r="G10389" s="53">
        <v>0.91700000000000004</v>
      </c>
    </row>
    <row r="10390" spans="1:7" x14ac:dyDescent="0.15">
      <c r="A10390" s="52">
        <v>150208</v>
      </c>
      <c r="B10390" s="11" t="s">
        <v>5639</v>
      </c>
      <c r="C10390" s="52">
        <v>0.80200000000000005</v>
      </c>
      <c r="D10390" s="52">
        <v>1.823</v>
      </c>
      <c r="E10390" s="56">
        <v>-9.9000000000000008E-3</v>
      </c>
      <c r="F10390" s="52">
        <v>0.81</v>
      </c>
      <c r="G10390" s="52">
        <v>1.831</v>
      </c>
    </row>
    <row r="10391" spans="1:7" x14ac:dyDescent="0.15">
      <c r="A10391" s="53">
        <v>519001</v>
      </c>
      <c r="B10391" s="10" t="s">
        <v>2490</v>
      </c>
      <c r="C10391" s="53">
        <v>2.4251</v>
      </c>
      <c r="D10391" s="53">
        <v>8.0594000000000001</v>
      </c>
      <c r="E10391" s="57">
        <v>-9.9000000000000008E-3</v>
      </c>
      <c r="F10391" s="53">
        <v>2.4493</v>
      </c>
      <c r="G10391" s="53">
        <v>8.1376000000000008</v>
      </c>
    </row>
    <row r="10392" spans="1:7" x14ac:dyDescent="0.15">
      <c r="A10392" s="52">
        <v>519702</v>
      </c>
      <c r="B10392" s="11" t="s">
        <v>2491</v>
      </c>
      <c r="C10392" s="52">
        <v>1.494</v>
      </c>
      <c r="D10392" s="52">
        <v>1.994</v>
      </c>
      <c r="E10392" s="56">
        <v>-9.9000000000000008E-3</v>
      </c>
      <c r="F10392" s="52">
        <v>1.5089999999999999</v>
      </c>
      <c r="G10392" s="52">
        <v>2.0089999999999999</v>
      </c>
    </row>
    <row r="10393" spans="1:7" x14ac:dyDescent="0.15">
      <c r="A10393" s="53">
        <v>532</v>
      </c>
      <c r="B10393" s="10" t="s">
        <v>2492</v>
      </c>
      <c r="C10393" s="53">
        <v>1.885</v>
      </c>
      <c r="D10393" s="53">
        <v>1.885</v>
      </c>
      <c r="E10393" s="57">
        <v>-0.01</v>
      </c>
      <c r="F10393" s="53">
        <v>1.9039999999999999</v>
      </c>
      <c r="G10393" s="53">
        <v>1.9039999999999999</v>
      </c>
    </row>
    <row r="10394" spans="1:7" ht="32" x14ac:dyDescent="0.15">
      <c r="A10394" s="52">
        <v>1458</v>
      </c>
      <c r="B10394" s="11" t="s">
        <v>5640</v>
      </c>
      <c r="C10394" s="52">
        <v>1.4453</v>
      </c>
      <c r="D10394" s="52">
        <v>1.4453</v>
      </c>
      <c r="E10394" s="56">
        <v>-0.01</v>
      </c>
      <c r="F10394" s="52">
        <v>1.4599</v>
      </c>
      <c r="G10394" s="52">
        <v>1.4599</v>
      </c>
    </row>
    <row r="10395" spans="1:7" x14ac:dyDescent="0.15">
      <c r="A10395" s="53">
        <v>1631</v>
      </c>
      <c r="B10395" s="10" t="s">
        <v>5641</v>
      </c>
      <c r="C10395" s="53">
        <v>1.5633999999999999</v>
      </c>
      <c r="D10395" s="53">
        <v>1.5633999999999999</v>
      </c>
      <c r="E10395" s="57">
        <v>-0.01</v>
      </c>
      <c r="F10395" s="53">
        <v>1.5791999999999999</v>
      </c>
      <c r="G10395" s="53">
        <v>1.5791999999999999</v>
      </c>
    </row>
    <row r="10396" spans="1:7" ht="32" x14ac:dyDescent="0.15">
      <c r="A10396" s="52">
        <v>2976</v>
      </c>
      <c r="B10396" s="11" t="s">
        <v>5642</v>
      </c>
      <c r="C10396" s="52">
        <v>1.4423999999999999</v>
      </c>
      <c r="D10396" s="52">
        <v>1.4423999999999999</v>
      </c>
      <c r="E10396" s="56">
        <v>-0.01</v>
      </c>
      <c r="F10396" s="52">
        <v>1.4570000000000001</v>
      </c>
      <c r="G10396" s="52">
        <v>1.4570000000000001</v>
      </c>
    </row>
    <row r="10397" spans="1:7" x14ac:dyDescent="0.15">
      <c r="A10397" s="53">
        <v>746</v>
      </c>
      <c r="B10397" s="10" t="s">
        <v>2493</v>
      </c>
      <c r="C10397" s="53">
        <v>1.778</v>
      </c>
      <c r="D10397" s="53">
        <v>1.778</v>
      </c>
      <c r="E10397" s="57">
        <v>-0.01</v>
      </c>
      <c r="F10397" s="53">
        <v>1.796</v>
      </c>
      <c r="G10397" s="53">
        <v>1.796</v>
      </c>
    </row>
    <row r="10398" spans="1:7" x14ac:dyDescent="0.15">
      <c r="A10398" s="52">
        <v>1632</v>
      </c>
      <c r="B10398" s="11" t="s">
        <v>5643</v>
      </c>
      <c r="C10398" s="52">
        <v>1.5542</v>
      </c>
      <c r="D10398" s="52">
        <v>1.5542</v>
      </c>
      <c r="E10398" s="56">
        <v>-1.01E-2</v>
      </c>
      <c r="F10398" s="52">
        <v>1.57</v>
      </c>
      <c r="G10398" s="52">
        <v>1.57</v>
      </c>
    </row>
    <row r="10399" spans="1:7" x14ac:dyDescent="0.15">
      <c r="A10399" s="53">
        <v>340006</v>
      </c>
      <c r="B10399" s="10" t="s">
        <v>2494</v>
      </c>
      <c r="C10399" s="53">
        <v>1.7271000000000001</v>
      </c>
      <c r="D10399" s="53">
        <v>4.4730999999999996</v>
      </c>
      <c r="E10399" s="57">
        <v>-1.01E-2</v>
      </c>
      <c r="F10399" s="53">
        <v>1.7446999999999999</v>
      </c>
      <c r="G10399" s="53">
        <v>4.4907000000000004</v>
      </c>
    </row>
    <row r="10400" spans="1:7" ht="32" x14ac:dyDescent="0.15">
      <c r="A10400" s="52">
        <v>150149</v>
      </c>
      <c r="B10400" s="11" t="s">
        <v>5644</v>
      </c>
      <c r="C10400" s="52">
        <v>0.88100000000000001</v>
      </c>
      <c r="D10400" s="52">
        <v>1.911</v>
      </c>
      <c r="E10400" s="56">
        <v>-1.01E-2</v>
      </c>
      <c r="F10400" s="52">
        <v>0.89</v>
      </c>
      <c r="G10400" s="52">
        <v>1.92</v>
      </c>
    </row>
    <row r="10401" spans="1:7" x14ac:dyDescent="0.15">
      <c r="A10401" s="53">
        <v>420005</v>
      </c>
      <c r="B10401" s="10" t="s">
        <v>2495</v>
      </c>
      <c r="C10401" s="53">
        <v>1.5629999999999999</v>
      </c>
      <c r="D10401" s="53">
        <v>1.9339999999999999</v>
      </c>
      <c r="E10401" s="57">
        <v>-1.01E-2</v>
      </c>
      <c r="F10401" s="53">
        <v>1.579</v>
      </c>
      <c r="G10401" s="53">
        <v>1.95</v>
      </c>
    </row>
    <row r="10402" spans="1:7" x14ac:dyDescent="0.15">
      <c r="A10402" s="52">
        <v>83</v>
      </c>
      <c r="B10402" s="11" t="s">
        <v>2496</v>
      </c>
      <c r="C10402" s="52">
        <v>3.5830000000000002</v>
      </c>
      <c r="D10402" s="52">
        <v>3.5830000000000002</v>
      </c>
      <c r="E10402" s="56">
        <v>-1.0200000000000001E-2</v>
      </c>
      <c r="F10402" s="52">
        <v>3.62</v>
      </c>
      <c r="G10402" s="52">
        <v>3.62</v>
      </c>
    </row>
    <row r="10403" spans="1:7" ht="30" x14ac:dyDescent="0.15">
      <c r="A10403" s="53">
        <v>1857</v>
      </c>
      <c r="B10403" s="10" t="s">
        <v>2497</v>
      </c>
      <c r="C10403" s="53">
        <v>1.0529999999999999</v>
      </c>
      <c r="D10403" s="53">
        <v>1.0529999999999999</v>
      </c>
      <c r="E10403" s="57">
        <v>-1.03E-2</v>
      </c>
      <c r="F10403" s="53">
        <v>1.0640000000000001</v>
      </c>
      <c r="G10403" s="53">
        <v>1.0640000000000001</v>
      </c>
    </row>
    <row r="10404" spans="1:7" x14ac:dyDescent="0.15">
      <c r="A10404" s="52">
        <v>1297</v>
      </c>
      <c r="B10404" s="11" t="s">
        <v>2498</v>
      </c>
      <c r="C10404" s="52">
        <v>0.57399999999999995</v>
      </c>
      <c r="D10404" s="52">
        <v>0.57399999999999995</v>
      </c>
      <c r="E10404" s="56">
        <v>-1.03E-2</v>
      </c>
      <c r="F10404" s="52">
        <v>0.57999999999999996</v>
      </c>
      <c r="G10404" s="52">
        <v>0.57999999999999996</v>
      </c>
    </row>
    <row r="10405" spans="1:7" ht="31" x14ac:dyDescent="0.15">
      <c r="A10405" s="53">
        <v>248</v>
      </c>
      <c r="B10405" s="10" t="s">
        <v>5645</v>
      </c>
      <c r="C10405" s="53">
        <v>1.6444000000000001</v>
      </c>
      <c r="D10405" s="53">
        <v>1.6444000000000001</v>
      </c>
      <c r="E10405" s="57">
        <v>-1.04E-2</v>
      </c>
      <c r="F10405" s="53">
        <v>1.6616</v>
      </c>
      <c r="G10405" s="53">
        <v>1.6616</v>
      </c>
    </row>
    <row r="10406" spans="1:7" x14ac:dyDescent="0.15">
      <c r="A10406" s="52">
        <v>960008</v>
      </c>
      <c r="B10406" s="11" t="s">
        <v>5646</v>
      </c>
      <c r="C10406" s="52">
        <v>3.343</v>
      </c>
      <c r="D10406" s="52">
        <v>3.343</v>
      </c>
      <c r="E10406" s="56">
        <v>-1.04E-2</v>
      </c>
      <c r="F10406" s="52">
        <v>3.3780000000000001</v>
      </c>
      <c r="G10406" s="52">
        <v>3.3780000000000001</v>
      </c>
    </row>
    <row r="10407" spans="1:7" ht="30" x14ac:dyDescent="0.15">
      <c r="A10407" s="53">
        <v>1827</v>
      </c>
      <c r="B10407" s="10" t="s">
        <v>2499</v>
      </c>
      <c r="C10407" s="53">
        <v>1.337</v>
      </c>
      <c r="D10407" s="53">
        <v>1.337</v>
      </c>
      <c r="E10407" s="57">
        <v>-1.04E-2</v>
      </c>
      <c r="F10407" s="53">
        <v>1.351</v>
      </c>
      <c r="G10407" s="53">
        <v>1.351</v>
      </c>
    </row>
    <row r="10408" spans="1:7" x14ac:dyDescent="0.15">
      <c r="A10408" s="52">
        <v>260116</v>
      </c>
      <c r="B10408" s="11" t="s">
        <v>5647</v>
      </c>
      <c r="C10408" s="52">
        <v>3.3420000000000001</v>
      </c>
      <c r="D10408" s="52">
        <v>3.492</v>
      </c>
      <c r="E10408" s="56">
        <v>-1.04E-2</v>
      </c>
      <c r="F10408" s="52">
        <v>3.3769999999999998</v>
      </c>
      <c r="G10408" s="52">
        <v>3.5270000000000001</v>
      </c>
    </row>
    <row r="10409" spans="1:7" x14ac:dyDescent="0.15">
      <c r="A10409" s="53">
        <v>4986</v>
      </c>
      <c r="B10409" s="10" t="s">
        <v>2500</v>
      </c>
      <c r="C10409" s="53">
        <v>1.2108000000000001</v>
      </c>
      <c r="D10409" s="53">
        <v>1.2108000000000001</v>
      </c>
      <c r="E10409" s="57">
        <v>-1.04E-2</v>
      </c>
      <c r="F10409" s="53">
        <v>1.2235</v>
      </c>
      <c r="G10409" s="53">
        <v>1.2235</v>
      </c>
    </row>
    <row r="10410" spans="1:7" x14ac:dyDescent="0.15">
      <c r="A10410" s="52">
        <v>706</v>
      </c>
      <c r="B10410" s="11" t="s">
        <v>2501</v>
      </c>
      <c r="C10410" s="52">
        <v>1.33</v>
      </c>
      <c r="D10410" s="52">
        <v>1.33</v>
      </c>
      <c r="E10410" s="56">
        <v>-1.04E-2</v>
      </c>
      <c r="F10410" s="52">
        <v>1.3440000000000001</v>
      </c>
      <c r="G10410" s="52">
        <v>1.3440000000000001</v>
      </c>
    </row>
    <row r="10411" spans="1:7" ht="30" x14ac:dyDescent="0.15">
      <c r="A10411" s="53">
        <v>160222</v>
      </c>
      <c r="B10411" s="10" t="s">
        <v>2502</v>
      </c>
      <c r="C10411" s="53">
        <v>1.3902000000000001</v>
      </c>
      <c r="D10411" s="53">
        <v>2.0388999999999999</v>
      </c>
      <c r="E10411" s="57">
        <v>-1.0500000000000001E-2</v>
      </c>
      <c r="F10411" s="53">
        <v>1.4049</v>
      </c>
      <c r="G10411" s="53">
        <v>2.0535999999999999</v>
      </c>
    </row>
    <row r="10412" spans="1:7" x14ac:dyDescent="0.15">
      <c r="A10412" s="52">
        <v>5106</v>
      </c>
      <c r="B10412" s="11" t="s">
        <v>2503</v>
      </c>
      <c r="C10412" s="52">
        <v>1.0621</v>
      </c>
      <c r="D10412" s="52">
        <v>1.0621</v>
      </c>
      <c r="E10412" s="56">
        <v>-1.0500000000000001E-2</v>
      </c>
      <c r="F10412" s="52">
        <v>1.0733999999999999</v>
      </c>
      <c r="G10412" s="52">
        <v>1.0733999999999999</v>
      </c>
    </row>
    <row r="10413" spans="1:7" x14ac:dyDescent="0.15">
      <c r="A10413" s="53">
        <v>690001</v>
      </c>
      <c r="B10413" s="10" t="s">
        <v>2504</v>
      </c>
      <c r="C10413" s="53">
        <v>2.157</v>
      </c>
      <c r="D10413" s="53">
        <v>2.1869999999999998</v>
      </c>
      <c r="E10413" s="57">
        <v>-1.06E-2</v>
      </c>
      <c r="F10413" s="53">
        <v>2.1800000000000002</v>
      </c>
      <c r="G10413" s="53">
        <v>2.21</v>
      </c>
    </row>
    <row r="10414" spans="1:7" x14ac:dyDescent="0.15">
      <c r="A10414" s="52">
        <v>161224</v>
      </c>
      <c r="B10414" s="11" t="s">
        <v>5648</v>
      </c>
      <c r="C10414" s="52">
        <v>1.028</v>
      </c>
      <c r="D10414" s="52">
        <v>1.1850000000000001</v>
      </c>
      <c r="E10414" s="56">
        <v>-1.06E-2</v>
      </c>
      <c r="F10414" s="52">
        <v>1.0389999999999999</v>
      </c>
      <c r="G10414" s="52">
        <v>1.196</v>
      </c>
    </row>
    <row r="10415" spans="1:7" x14ac:dyDescent="0.15">
      <c r="A10415" s="53">
        <v>20005</v>
      </c>
      <c r="B10415" s="10" t="s">
        <v>2505</v>
      </c>
      <c r="C10415" s="53">
        <v>1.1200000000000001</v>
      </c>
      <c r="D10415" s="53">
        <v>5.0549999999999997</v>
      </c>
      <c r="E10415" s="57">
        <v>-1.06E-2</v>
      </c>
      <c r="F10415" s="53">
        <v>1.1319999999999999</v>
      </c>
      <c r="G10415" s="53">
        <v>5.1029999999999998</v>
      </c>
    </row>
    <row r="10416" spans="1:7" x14ac:dyDescent="0.15">
      <c r="A10416" s="52">
        <v>1195</v>
      </c>
      <c r="B10416" s="11" t="s">
        <v>2506</v>
      </c>
      <c r="C10416" s="52">
        <v>0.65300000000000002</v>
      </c>
      <c r="D10416" s="52">
        <v>0.65300000000000002</v>
      </c>
      <c r="E10416" s="56">
        <v>-1.06E-2</v>
      </c>
      <c r="F10416" s="52">
        <v>0.66</v>
      </c>
      <c r="G10416" s="52">
        <v>0.66</v>
      </c>
    </row>
    <row r="10417" spans="1:7" x14ac:dyDescent="0.15">
      <c r="A10417" s="53">
        <v>159946</v>
      </c>
      <c r="B10417" s="10" t="s">
        <v>5649</v>
      </c>
      <c r="C10417" s="53">
        <v>1.3449</v>
      </c>
      <c r="D10417" s="53">
        <v>1.3449</v>
      </c>
      <c r="E10417" s="57">
        <v>-1.0800000000000001E-2</v>
      </c>
      <c r="F10417" s="53">
        <v>1.3595999999999999</v>
      </c>
      <c r="G10417" s="53">
        <v>1.3595999999999999</v>
      </c>
    </row>
    <row r="10418" spans="1:7" x14ac:dyDescent="0.15">
      <c r="A10418" s="52">
        <v>163001</v>
      </c>
      <c r="B10418" s="11" t="s">
        <v>5650</v>
      </c>
      <c r="C10418" s="52">
        <v>0.91400000000000003</v>
      </c>
      <c r="D10418" s="52">
        <v>1.454</v>
      </c>
      <c r="E10418" s="56">
        <v>-1.0800000000000001E-2</v>
      </c>
      <c r="F10418" s="52">
        <v>0.92400000000000004</v>
      </c>
      <c r="G10418" s="52">
        <v>1.464</v>
      </c>
    </row>
    <row r="10419" spans="1:7" x14ac:dyDescent="0.15">
      <c r="A10419" s="53">
        <v>150264</v>
      </c>
      <c r="B10419" s="10" t="s">
        <v>5651</v>
      </c>
      <c r="C10419" s="53">
        <v>0.31030000000000002</v>
      </c>
      <c r="D10419" s="53">
        <v>4.8800000000000003E-2</v>
      </c>
      <c r="E10419" s="57">
        <v>-1.0800000000000001E-2</v>
      </c>
      <c r="F10419" s="53">
        <v>0.31369999999999998</v>
      </c>
      <c r="G10419" s="53">
        <v>4.9299999999999997E-2</v>
      </c>
    </row>
    <row r="10420" spans="1:7" x14ac:dyDescent="0.15">
      <c r="A10420" s="52">
        <v>180012</v>
      </c>
      <c r="B10420" s="11" t="s">
        <v>2507</v>
      </c>
      <c r="C10420" s="52">
        <v>3.0030000000000001</v>
      </c>
      <c r="D10420" s="52">
        <v>3.956</v>
      </c>
      <c r="E10420" s="56">
        <v>-1.09E-2</v>
      </c>
      <c r="F10420" s="52">
        <v>3.0362</v>
      </c>
      <c r="G10420" s="52">
        <v>3.9891999999999999</v>
      </c>
    </row>
    <row r="10421" spans="1:7" ht="30" x14ac:dyDescent="0.15">
      <c r="A10421" s="53">
        <v>1898</v>
      </c>
      <c r="B10421" s="10" t="s">
        <v>2508</v>
      </c>
      <c r="C10421" s="53">
        <v>1.079</v>
      </c>
      <c r="D10421" s="53">
        <v>1.079</v>
      </c>
      <c r="E10421" s="57">
        <v>-1.0999999999999999E-2</v>
      </c>
      <c r="F10421" s="53">
        <v>1.091</v>
      </c>
      <c r="G10421" s="53">
        <v>1.091</v>
      </c>
    </row>
    <row r="10422" spans="1:7" x14ac:dyDescent="0.15">
      <c r="A10422" s="52">
        <v>1040</v>
      </c>
      <c r="B10422" s="11" t="s">
        <v>2509</v>
      </c>
      <c r="C10422" s="52">
        <v>1.163</v>
      </c>
      <c r="D10422" s="52">
        <v>1.163</v>
      </c>
      <c r="E10422" s="56">
        <v>-1.11E-2</v>
      </c>
      <c r="F10422" s="52">
        <v>1.1759999999999999</v>
      </c>
      <c r="G10422" s="52">
        <v>1.1759999999999999</v>
      </c>
    </row>
    <row r="10423" spans="1:7" x14ac:dyDescent="0.15">
      <c r="A10423" s="53">
        <v>4183</v>
      </c>
      <c r="B10423" s="10" t="s">
        <v>2510</v>
      </c>
      <c r="C10423" s="53">
        <v>1.2514000000000001</v>
      </c>
      <c r="D10423" s="53">
        <v>1.2514000000000001</v>
      </c>
      <c r="E10423" s="57">
        <v>-1.11E-2</v>
      </c>
      <c r="F10423" s="53">
        <v>1.2654000000000001</v>
      </c>
      <c r="G10423" s="53">
        <v>1.2654000000000001</v>
      </c>
    </row>
    <row r="10424" spans="1:7" x14ac:dyDescent="0.15">
      <c r="A10424" s="52">
        <v>3032</v>
      </c>
      <c r="B10424" s="11" t="s">
        <v>2511</v>
      </c>
      <c r="C10424" s="52">
        <v>1.0173000000000001</v>
      </c>
      <c r="D10424" s="52">
        <v>1.0173000000000001</v>
      </c>
      <c r="E10424" s="56">
        <v>-1.11E-2</v>
      </c>
      <c r="F10424" s="52">
        <v>1.0286999999999999</v>
      </c>
      <c r="G10424" s="52">
        <v>1.0286999999999999</v>
      </c>
    </row>
    <row r="10425" spans="1:7" x14ac:dyDescent="0.15">
      <c r="A10425" s="53">
        <v>150050</v>
      </c>
      <c r="B10425" s="10" t="s">
        <v>2512</v>
      </c>
      <c r="C10425" s="53">
        <v>1.5980000000000001</v>
      </c>
      <c r="D10425" s="53">
        <v>4.274</v>
      </c>
      <c r="E10425" s="57">
        <v>-1.11E-2</v>
      </c>
      <c r="F10425" s="53">
        <v>1.6160000000000001</v>
      </c>
      <c r="G10425" s="53">
        <v>4.3220000000000001</v>
      </c>
    </row>
    <row r="10426" spans="1:7" x14ac:dyDescent="0.15">
      <c r="A10426" s="52">
        <v>270006</v>
      </c>
      <c r="B10426" s="11" t="s">
        <v>2513</v>
      </c>
      <c r="C10426" s="52">
        <v>2.0325000000000002</v>
      </c>
      <c r="D10426" s="52">
        <v>3.2925</v>
      </c>
      <c r="E10426" s="56">
        <v>-1.12E-2</v>
      </c>
      <c r="F10426" s="52">
        <v>2.0554999999999999</v>
      </c>
      <c r="G10426" s="52">
        <v>3.3155000000000001</v>
      </c>
    </row>
    <row r="10427" spans="1:7" x14ac:dyDescent="0.15">
      <c r="A10427" s="53">
        <v>206007</v>
      </c>
      <c r="B10427" s="10" t="s">
        <v>2514</v>
      </c>
      <c r="C10427" s="53">
        <v>2.4729999999999999</v>
      </c>
      <c r="D10427" s="53">
        <v>2.4729999999999999</v>
      </c>
      <c r="E10427" s="57">
        <v>-1.12E-2</v>
      </c>
      <c r="F10427" s="53">
        <v>2.5009999999999999</v>
      </c>
      <c r="G10427" s="53">
        <v>2.5009999999999999</v>
      </c>
    </row>
    <row r="10428" spans="1:7" x14ac:dyDescent="0.15">
      <c r="A10428" s="52">
        <v>180031</v>
      </c>
      <c r="B10428" s="11" t="s">
        <v>2515</v>
      </c>
      <c r="C10428" s="52">
        <v>2.6429999999999998</v>
      </c>
      <c r="D10428" s="52">
        <v>3.883</v>
      </c>
      <c r="E10428" s="56">
        <v>-1.12E-2</v>
      </c>
      <c r="F10428" s="52">
        <v>2.673</v>
      </c>
      <c r="G10428" s="52">
        <v>3.9129999999999998</v>
      </c>
    </row>
    <row r="10429" spans="1:7" x14ac:dyDescent="0.15">
      <c r="A10429" s="53">
        <v>512600</v>
      </c>
      <c r="B10429" s="10" t="s">
        <v>5652</v>
      </c>
      <c r="C10429" s="53">
        <v>2.5005000000000002</v>
      </c>
      <c r="D10429" s="53">
        <v>2.5005000000000002</v>
      </c>
      <c r="E10429" s="57">
        <v>-1.1299999999999999E-2</v>
      </c>
      <c r="F10429" s="53">
        <v>2.5289999999999999</v>
      </c>
      <c r="G10429" s="53">
        <v>2.5289999999999999</v>
      </c>
    </row>
    <row r="10430" spans="1:7" x14ac:dyDescent="0.15">
      <c r="A10430" s="52">
        <v>159928</v>
      </c>
      <c r="B10430" s="11" t="s">
        <v>5653</v>
      </c>
      <c r="C10430" s="52">
        <v>2.4679000000000002</v>
      </c>
      <c r="D10430" s="52">
        <v>2.4679000000000002</v>
      </c>
      <c r="E10430" s="56">
        <v>-1.1299999999999999E-2</v>
      </c>
      <c r="F10430" s="52">
        <v>2.4961000000000002</v>
      </c>
      <c r="G10430" s="52">
        <v>2.4961000000000002</v>
      </c>
    </row>
    <row r="10431" spans="1:7" x14ac:dyDescent="0.15">
      <c r="A10431" s="53">
        <v>1042</v>
      </c>
      <c r="B10431" s="10" t="s">
        <v>2516</v>
      </c>
      <c r="C10431" s="53">
        <v>0.69899999999999995</v>
      </c>
      <c r="D10431" s="53">
        <v>0.69899999999999995</v>
      </c>
      <c r="E10431" s="57">
        <v>-1.1299999999999999E-2</v>
      </c>
      <c r="F10431" s="53">
        <v>0.70699999999999996</v>
      </c>
      <c r="G10431" s="53">
        <v>0.70699999999999996</v>
      </c>
    </row>
    <row r="10432" spans="1:7" x14ac:dyDescent="0.15">
      <c r="A10432" s="52">
        <v>350008</v>
      </c>
      <c r="B10432" s="11" t="s">
        <v>2517</v>
      </c>
      <c r="C10432" s="52">
        <v>1.827</v>
      </c>
      <c r="D10432" s="52">
        <v>1.827</v>
      </c>
      <c r="E10432" s="56">
        <v>-1.14E-2</v>
      </c>
      <c r="F10432" s="52">
        <v>1.8480000000000001</v>
      </c>
      <c r="G10432" s="52">
        <v>1.8480000000000001</v>
      </c>
    </row>
    <row r="10433" spans="1:7" x14ac:dyDescent="0.15">
      <c r="A10433" s="53">
        <v>2851</v>
      </c>
      <c r="B10433" s="10" t="s">
        <v>2518</v>
      </c>
      <c r="C10433" s="53">
        <v>1.5640000000000001</v>
      </c>
      <c r="D10433" s="53">
        <v>1.5640000000000001</v>
      </c>
      <c r="E10433" s="57">
        <v>-1.14E-2</v>
      </c>
      <c r="F10433" s="53">
        <v>1.5820000000000001</v>
      </c>
      <c r="G10433" s="53">
        <v>1.5820000000000001</v>
      </c>
    </row>
    <row r="10434" spans="1:7" x14ac:dyDescent="0.15">
      <c r="A10434" s="52">
        <v>260103</v>
      </c>
      <c r="B10434" s="11" t="s">
        <v>2519</v>
      </c>
      <c r="C10434" s="52">
        <v>1.2587999999999999</v>
      </c>
      <c r="D10434" s="52">
        <v>3.5588000000000002</v>
      </c>
      <c r="E10434" s="56">
        <v>-1.15E-2</v>
      </c>
      <c r="F10434" s="52">
        <v>1.2735000000000001</v>
      </c>
      <c r="G10434" s="52">
        <v>3.5634999999999999</v>
      </c>
    </row>
    <row r="10435" spans="1:7" x14ac:dyDescent="0.15">
      <c r="A10435" s="53">
        <v>590005</v>
      </c>
      <c r="B10435" s="10" t="s">
        <v>2520</v>
      </c>
      <c r="C10435" s="53">
        <v>1.9550000000000001</v>
      </c>
      <c r="D10435" s="53">
        <v>2.1150000000000002</v>
      </c>
      <c r="E10435" s="57">
        <v>-1.1599999999999999E-2</v>
      </c>
      <c r="F10435" s="53">
        <v>1.978</v>
      </c>
      <c r="G10435" s="53">
        <v>2.1379999999999999</v>
      </c>
    </row>
    <row r="10436" spans="1:7" x14ac:dyDescent="0.15">
      <c r="A10436" s="52">
        <v>150023</v>
      </c>
      <c r="B10436" s="11" t="s">
        <v>2521</v>
      </c>
      <c r="C10436" s="52">
        <v>0.21190000000000001</v>
      </c>
      <c r="D10436" s="52">
        <v>0.21190000000000001</v>
      </c>
      <c r="E10436" s="56">
        <v>-1.17E-2</v>
      </c>
      <c r="F10436" s="52">
        <v>0.21440000000000001</v>
      </c>
      <c r="G10436" s="52">
        <v>0.21440000000000001</v>
      </c>
    </row>
    <row r="10437" spans="1:7" x14ac:dyDescent="0.15">
      <c r="A10437" s="53">
        <v>1468</v>
      </c>
      <c r="B10437" s="10" t="s">
        <v>2522</v>
      </c>
      <c r="C10437" s="53">
        <v>0.75700000000000001</v>
      </c>
      <c r="D10437" s="53">
        <v>0.75700000000000001</v>
      </c>
      <c r="E10437" s="57">
        <v>-1.17E-2</v>
      </c>
      <c r="F10437" s="53">
        <v>0.76600000000000001</v>
      </c>
      <c r="G10437" s="53">
        <v>0.76600000000000001</v>
      </c>
    </row>
    <row r="10438" spans="1:7" x14ac:dyDescent="0.15">
      <c r="A10438" s="52">
        <v>519991</v>
      </c>
      <c r="B10438" s="11" t="s">
        <v>2523</v>
      </c>
      <c r="C10438" s="52">
        <v>1.51</v>
      </c>
      <c r="D10438" s="52">
        <v>2.1459999999999999</v>
      </c>
      <c r="E10438" s="56">
        <v>-1.18E-2</v>
      </c>
      <c r="F10438" s="52">
        <v>1.528</v>
      </c>
      <c r="G10438" s="52">
        <v>2.1640000000000001</v>
      </c>
    </row>
    <row r="10439" spans="1:7" x14ac:dyDescent="0.15">
      <c r="A10439" s="53">
        <v>570008</v>
      </c>
      <c r="B10439" s="10" t="s">
        <v>2524</v>
      </c>
      <c r="C10439" s="53">
        <v>1.827</v>
      </c>
      <c r="D10439" s="53">
        <v>2.5619999999999998</v>
      </c>
      <c r="E10439" s="57">
        <v>-1.1900000000000001E-2</v>
      </c>
      <c r="F10439" s="53">
        <v>1.849</v>
      </c>
      <c r="G10439" s="53">
        <v>2.5840000000000001</v>
      </c>
    </row>
    <row r="10440" spans="1:7" x14ac:dyDescent="0.15">
      <c r="A10440" s="52">
        <v>720001</v>
      </c>
      <c r="B10440" s="11" t="s">
        <v>2525</v>
      </c>
      <c r="C10440" s="52">
        <v>1.907</v>
      </c>
      <c r="D10440" s="52">
        <v>2.3780000000000001</v>
      </c>
      <c r="E10440" s="56">
        <v>-1.1900000000000001E-2</v>
      </c>
      <c r="F10440" s="52">
        <v>1.93</v>
      </c>
      <c r="G10440" s="52">
        <v>2.4009999999999998</v>
      </c>
    </row>
    <row r="10441" spans="1:7" x14ac:dyDescent="0.15">
      <c r="A10441" s="53">
        <v>477</v>
      </c>
      <c r="B10441" s="10" t="s">
        <v>2526</v>
      </c>
      <c r="C10441" s="53">
        <v>1.897</v>
      </c>
      <c r="D10441" s="53">
        <v>1.897</v>
      </c>
      <c r="E10441" s="57">
        <v>-1.2E-2</v>
      </c>
      <c r="F10441" s="53">
        <v>1.92</v>
      </c>
      <c r="G10441" s="53">
        <v>1.92</v>
      </c>
    </row>
    <row r="10442" spans="1:7" x14ac:dyDescent="0.15">
      <c r="A10442" s="52">
        <v>400025</v>
      </c>
      <c r="B10442" s="11" t="s">
        <v>2527</v>
      </c>
      <c r="C10442" s="52">
        <v>1.6019000000000001</v>
      </c>
      <c r="D10442" s="52">
        <v>1.6019000000000001</v>
      </c>
      <c r="E10442" s="56">
        <v>-1.2E-2</v>
      </c>
      <c r="F10442" s="52">
        <v>1.6214</v>
      </c>
      <c r="G10442" s="52">
        <v>1.6214</v>
      </c>
    </row>
    <row r="10443" spans="1:7" ht="32" x14ac:dyDescent="0.15">
      <c r="A10443" s="53">
        <v>150193</v>
      </c>
      <c r="B10443" s="10" t="s">
        <v>5654</v>
      </c>
      <c r="C10443" s="53">
        <v>1.6419999999999999</v>
      </c>
      <c r="D10443" s="53">
        <v>2.4609999999999999</v>
      </c>
      <c r="E10443" s="57">
        <v>-1.2E-2</v>
      </c>
      <c r="F10443" s="53">
        <v>1.6619999999999999</v>
      </c>
      <c r="G10443" s="53">
        <v>2.4660000000000002</v>
      </c>
    </row>
    <row r="10444" spans="1:7" x14ac:dyDescent="0.15">
      <c r="A10444" s="52">
        <v>570001</v>
      </c>
      <c r="B10444" s="11" t="s">
        <v>2528</v>
      </c>
      <c r="C10444" s="52">
        <v>1.9370000000000001</v>
      </c>
      <c r="D10444" s="52">
        <v>1.9370000000000001</v>
      </c>
      <c r="E10444" s="56">
        <v>-1.2E-2</v>
      </c>
      <c r="F10444" s="52">
        <v>1.9605999999999999</v>
      </c>
      <c r="G10444" s="52">
        <v>1.9605999999999999</v>
      </c>
    </row>
    <row r="10445" spans="1:7" x14ac:dyDescent="0.15">
      <c r="A10445" s="53">
        <v>110022</v>
      </c>
      <c r="B10445" s="10" t="s">
        <v>2529</v>
      </c>
      <c r="C10445" s="53">
        <v>2.4569999999999999</v>
      </c>
      <c r="D10445" s="53">
        <v>2.4569999999999999</v>
      </c>
      <c r="E10445" s="57">
        <v>-1.21E-2</v>
      </c>
      <c r="F10445" s="53">
        <v>2.4870000000000001</v>
      </c>
      <c r="G10445" s="53">
        <v>2.4870000000000001</v>
      </c>
    </row>
    <row r="10446" spans="1:7" x14ac:dyDescent="0.15">
      <c r="A10446" s="52">
        <v>431</v>
      </c>
      <c r="B10446" s="11" t="s">
        <v>2530</v>
      </c>
      <c r="C10446" s="52">
        <v>1.556</v>
      </c>
      <c r="D10446" s="52">
        <v>1.6379999999999999</v>
      </c>
      <c r="E10446" s="56">
        <v>-1.21E-2</v>
      </c>
      <c r="F10446" s="52">
        <v>1.575</v>
      </c>
      <c r="G10446" s="52">
        <v>1.657</v>
      </c>
    </row>
    <row r="10447" spans="1:7" ht="30" x14ac:dyDescent="0.15">
      <c r="A10447" s="53">
        <v>3940</v>
      </c>
      <c r="B10447" s="10" t="s">
        <v>2531</v>
      </c>
      <c r="C10447" s="53">
        <v>1.3501000000000001</v>
      </c>
      <c r="D10447" s="53">
        <v>1.4743999999999999</v>
      </c>
      <c r="E10447" s="57">
        <v>-1.21E-2</v>
      </c>
      <c r="F10447" s="53">
        <v>1.3666</v>
      </c>
      <c r="G10447" s="53">
        <v>1.4908999999999999</v>
      </c>
    </row>
    <row r="10448" spans="1:7" ht="31" x14ac:dyDescent="0.15">
      <c r="A10448" s="52">
        <v>2662</v>
      </c>
      <c r="B10448" s="11" t="s">
        <v>5655</v>
      </c>
      <c r="C10448" s="52">
        <v>1.2250000000000001</v>
      </c>
      <c r="D10448" s="52">
        <v>1.2250000000000001</v>
      </c>
      <c r="E10448" s="56">
        <v>-1.21E-2</v>
      </c>
      <c r="F10448" s="52">
        <v>1.24</v>
      </c>
      <c r="G10448" s="52">
        <v>1.24</v>
      </c>
    </row>
    <row r="10449" spans="1:7" ht="31" x14ac:dyDescent="0.15">
      <c r="A10449" s="53">
        <v>5236</v>
      </c>
      <c r="B10449" s="10" t="s">
        <v>5656</v>
      </c>
      <c r="C10449" s="53">
        <v>1.0606</v>
      </c>
      <c r="D10449" s="53">
        <v>1.0606</v>
      </c>
      <c r="E10449" s="57">
        <v>-1.21E-2</v>
      </c>
      <c r="F10449" s="53">
        <v>1.0736000000000001</v>
      </c>
      <c r="G10449" s="53">
        <v>1.0736000000000001</v>
      </c>
    </row>
    <row r="10450" spans="1:7" ht="31" x14ac:dyDescent="0.15">
      <c r="A10450" s="52">
        <v>5235</v>
      </c>
      <c r="B10450" s="11" t="s">
        <v>5657</v>
      </c>
      <c r="C10450" s="52">
        <v>1.0596000000000001</v>
      </c>
      <c r="D10450" s="52">
        <v>1.0596000000000001</v>
      </c>
      <c r="E10450" s="56">
        <v>-1.21E-2</v>
      </c>
      <c r="F10450" s="52">
        <v>1.0726</v>
      </c>
      <c r="G10450" s="52">
        <v>1.0726</v>
      </c>
    </row>
    <row r="10451" spans="1:7" ht="31" x14ac:dyDescent="0.15">
      <c r="A10451" s="53">
        <v>2663</v>
      </c>
      <c r="B10451" s="10" t="s">
        <v>5658</v>
      </c>
      <c r="C10451" s="53">
        <v>1.22</v>
      </c>
      <c r="D10451" s="53">
        <v>1.22</v>
      </c>
      <c r="E10451" s="57">
        <v>-1.21E-2</v>
      </c>
      <c r="F10451" s="53">
        <v>1.2350000000000001</v>
      </c>
      <c r="G10451" s="53">
        <v>1.2350000000000001</v>
      </c>
    </row>
    <row r="10452" spans="1:7" x14ac:dyDescent="0.15">
      <c r="A10452" s="52">
        <v>110011</v>
      </c>
      <c r="B10452" s="11" t="s">
        <v>2532</v>
      </c>
      <c r="C10452" s="52">
        <v>4.0018000000000002</v>
      </c>
      <c r="D10452" s="52">
        <v>4.3917999999999999</v>
      </c>
      <c r="E10452" s="56">
        <v>-1.2200000000000001E-2</v>
      </c>
      <c r="F10452" s="52">
        <v>4.0511999999999997</v>
      </c>
      <c r="G10452" s="52">
        <v>4.4412000000000003</v>
      </c>
    </row>
    <row r="10453" spans="1:7" x14ac:dyDescent="0.15">
      <c r="A10453" s="53">
        <v>3634</v>
      </c>
      <c r="B10453" s="10" t="s">
        <v>2533</v>
      </c>
      <c r="C10453" s="53">
        <v>1.1878</v>
      </c>
      <c r="D10453" s="53">
        <v>1.1878</v>
      </c>
      <c r="E10453" s="57">
        <v>-1.23E-2</v>
      </c>
      <c r="F10453" s="53">
        <v>1.2025999999999999</v>
      </c>
      <c r="G10453" s="53">
        <v>1.2025999999999999</v>
      </c>
    </row>
    <row r="10454" spans="1:7" x14ac:dyDescent="0.15">
      <c r="A10454" s="52">
        <v>519714</v>
      </c>
      <c r="B10454" s="11" t="s">
        <v>2534</v>
      </c>
      <c r="C10454" s="52">
        <v>1.0389999999999999</v>
      </c>
      <c r="D10454" s="52">
        <v>2.5049999999999999</v>
      </c>
      <c r="E10454" s="56">
        <v>-1.24E-2</v>
      </c>
      <c r="F10454" s="52">
        <v>1.052</v>
      </c>
      <c r="G10454" s="52">
        <v>2.5299999999999998</v>
      </c>
    </row>
    <row r="10455" spans="1:7" x14ac:dyDescent="0.15">
      <c r="A10455" s="53">
        <v>270041</v>
      </c>
      <c r="B10455" s="10" t="s">
        <v>2535</v>
      </c>
      <c r="C10455" s="53">
        <v>2.87</v>
      </c>
      <c r="D10455" s="53">
        <v>2.87</v>
      </c>
      <c r="E10455" s="57">
        <v>-1.24E-2</v>
      </c>
      <c r="F10455" s="53">
        <v>2.9060000000000001</v>
      </c>
      <c r="G10455" s="53">
        <v>2.9060000000000001</v>
      </c>
    </row>
    <row r="10456" spans="1:7" x14ac:dyDescent="0.15">
      <c r="A10456" s="52">
        <v>4995</v>
      </c>
      <c r="B10456" s="11" t="s">
        <v>2536</v>
      </c>
      <c r="C10456" s="52">
        <v>1.0508999999999999</v>
      </c>
      <c r="D10456" s="52">
        <v>1.0508999999999999</v>
      </c>
      <c r="E10456" s="56">
        <v>-1.24E-2</v>
      </c>
      <c r="F10456" s="52">
        <v>1.0641</v>
      </c>
      <c r="G10456" s="52">
        <v>1.0641</v>
      </c>
    </row>
    <row r="10457" spans="1:7" x14ac:dyDescent="0.15">
      <c r="A10457" s="53">
        <v>530006</v>
      </c>
      <c r="B10457" s="10" t="s">
        <v>2537</v>
      </c>
      <c r="C10457" s="53">
        <v>1.665</v>
      </c>
      <c r="D10457" s="53">
        <v>2.569</v>
      </c>
      <c r="E10457" s="57">
        <v>-1.2500000000000001E-2</v>
      </c>
      <c r="F10457" s="53">
        <v>1.6859999999999999</v>
      </c>
      <c r="G10457" s="53">
        <v>2.5710000000000002</v>
      </c>
    </row>
    <row r="10458" spans="1:7" ht="32" x14ac:dyDescent="0.15">
      <c r="A10458" s="52">
        <v>512210</v>
      </c>
      <c r="B10458" s="11" t="s">
        <v>5659</v>
      </c>
      <c r="C10458" s="52">
        <v>2.3401000000000001</v>
      </c>
      <c r="D10458" s="52">
        <v>2.3401000000000001</v>
      </c>
      <c r="E10458" s="56">
        <v>-1.2500000000000001E-2</v>
      </c>
      <c r="F10458" s="52">
        <v>2.3698000000000001</v>
      </c>
      <c r="G10458" s="52">
        <v>2.3698000000000001</v>
      </c>
    </row>
    <row r="10459" spans="1:7" ht="31" x14ac:dyDescent="0.15">
      <c r="A10459" s="53">
        <v>150294</v>
      </c>
      <c r="B10459" s="10" t="s">
        <v>5660</v>
      </c>
      <c r="C10459" s="53">
        <v>0.95940000000000003</v>
      </c>
      <c r="D10459" s="53">
        <v>0</v>
      </c>
      <c r="E10459" s="57">
        <v>-1.26E-2</v>
      </c>
      <c r="F10459" s="53">
        <v>0.97160000000000002</v>
      </c>
      <c r="G10459" s="53">
        <v>0</v>
      </c>
    </row>
    <row r="10460" spans="1:7" x14ac:dyDescent="0.15">
      <c r="A10460" s="52">
        <v>200015</v>
      </c>
      <c r="B10460" s="11" t="s">
        <v>2538</v>
      </c>
      <c r="C10460" s="52">
        <v>1.8779999999999999</v>
      </c>
      <c r="D10460" s="52">
        <v>1.9930000000000001</v>
      </c>
      <c r="E10460" s="56">
        <v>-1.26E-2</v>
      </c>
      <c r="F10460" s="52">
        <v>1.9019999999999999</v>
      </c>
      <c r="G10460" s="52">
        <v>2.0169999999999999</v>
      </c>
    </row>
    <row r="10461" spans="1:7" x14ac:dyDescent="0.15">
      <c r="A10461" s="53">
        <v>310388</v>
      </c>
      <c r="B10461" s="10" t="s">
        <v>2539</v>
      </c>
      <c r="C10461" s="53">
        <v>1.4730000000000001</v>
      </c>
      <c r="D10461" s="53">
        <v>1.8640000000000001</v>
      </c>
      <c r="E10461" s="57">
        <v>-1.2699999999999999E-2</v>
      </c>
      <c r="F10461" s="53">
        <v>1.492</v>
      </c>
      <c r="G10461" s="53">
        <v>1.883</v>
      </c>
    </row>
    <row r="10462" spans="1:7" x14ac:dyDescent="0.15">
      <c r="A10462" s="52">
        <v>4703</v>
      </c>
      <c r="B10462" s="11" t="s">
        <v>2540</v>
      </c>
      <c r="C10462" s="52">
        <v>1.081</v>
      </c>
      <c r="D10462" s="52">
        <v>1.081</v>
      </c>
      <c r="E10462" s="56">
        <v>-1.2800000000000001E-2</v>
      </c>
      <c r="F10462" s="52">
        <v>1.095</v>
      </c>
      <c r="G10462" s="52">
        <v>1.095</v>
      </c>
    </row>
    <row r="10463" spans="1:7" x14ac:dyDescent="0.15">
      <c r="A10463" s="53">
        <v>1480</v>
      </c>
      <c r="B10463" s="10" t="s">
        <v>2541</v>
      </c>
      <c r="C10463" s="53">
        <v>0.999</v>
      </c>
      <c r="D10463" s="53">
        <v>0.999</v>
      </c>
      <c r="E10463" s="57">
        <v>-1.2800000000000001E-2</v>
      </c>
      <c r="F10463" s="53">
        <v>1.012</v>
      </c>
      <c r="G10463" s="53">
        <v>1.012</v>
      </c>
    </row>
    <row r="10464" spans="1:7" ht="31" x14ac:dyDescent="0.15">
      <c r="A10464" s="52">
        <v>5063</v>
      </c>
      <c r="B10464" s="11" t="s">
        <v>5661</v>
      </c>
      <c r="C10464" s="52">
        <v>1.1412</v>
      </c>
      <c r="D10464" s="52">
        <v>1.1412</v>
      </c>
      <c r="E10464" s="56">
        <v>-1.29E-2</v>
      </c>
      <c r="F10464" s="52">
        <v>1.1560999999999999</v>
      </c>
      <c r="G10464" s="52">
        <v>1.1560999999999999</v>
      </c>
    </row>
    <row r="10465" spans="1:7" ht="31" x14ac:dyDescent="0.15">
      <c r="A10465" s="53">
        <v>5064</v>
      </c>
      <c r="B10465" s="10" t="s">
        <v>5662</v>
      </c>
      <c r="C10465" s="53">
        <v>1.1402000000000001</v>
      </c>
      <c r="D10465" s="53">
        <v>1.1402000000000001</v>
      </c>
      <c r="E10465" s="57">
        <v>-1.29E-2</v>
      </c>
      <c r="F10465" s="53">
        <v>1.1551</v>
      </c>
      <c r="G10465" s="53">
        <v>1.1551</v>
      </c>
    </row>
    <row r="10466" spans="1:7" x14ac:dyDescent="0.15">
      <c r="A10466" s="52">
        <v>2547</v>
      </c>
      <c r="B10466" s="11" t="s">
        <v>2542</v>
      </c>
      <c r="C10466" s="52">
        <v>1.2170000000000001</v>
      </c>
      <c r="D10466" s="52">
        <v>1.2170000000000001</v>
      </c>
      <c r="E10466" s="56">
        <v>-1.2999999999999999E-2</v>
      </c>
      <c r="F10466" s="52">
        <v>1.2330000000000001</v>
      </c>
      <c r="G10466" s="52">
        <v>1.2330000000000001</v>
      </c>
    </row>
    <row r="10467" spans="1:7" x14ac:dyDescent="0.15">
      <c r="A10467" s="53">
        <v>1169</v>
      </c>
      <c r="B10467" s="10" t="s">
        <v>2543</v>
      </c>
      <c r="C10467" s="53">
        <v>0.98199999999999998</v>
      </c>
      <c r="D10467" s="53">
        <v>1.036</v>
      </c>
      <c r="E10467" s="57">
        <v>-1.3100000000000001E-2</v>
      </c>
      <c r="F10467" s="53">
        <v>0.995</v>
      </c>
      <c r="G10467" s="53">
        <v>1.0489999999999999</v>
      </c>
    </row>
    <row r="10468" spans="1:7" x14ac:dyDescent="0.15">
      <c r="A10468" s="52">
        <v>519979</v>
      </c>
      <c r="B10468" s="11" t="s">
        <v>2544</v>
      </c>
      <c r="C10468" s="52">
        <v>1.5840000000000001</v>
      </c>
      <c r="D10468" s="52">
        <v>2.2789999999999999</v>
      </c>
      <c r="E10468" s="56">
        <v>-1.3100000000000001E-2</v>
      </c>
      <c r="F10468" s="52">
        <v>1.605</v>
      </c>
      <c r="G10468" s="52">
        <v>2.2999999999999998</v>
      </c>
    </row>
    <row r="10469" spans="1:7" x14ac:dyDescent="0.15">
      <c r="A10469" s="53">
        <v>977</v>
      </c>
      <c r="B10469" s="10" t="s">
        <v>2545</v>
      </c>
      <c r="C10469" s="53">
        <v>1.0469999999999999</v>
      </c>
      <c r="D10469" s="53">
        <v>1.0469999999999999</v>
      </c>
      <c r="E10469" s="57">
        <v>-1.32E-2</v>
      </c>
      <c r="F10469" s="53">
        <v>1.0609999999999999</v>
      </c>
      <c r="G10469" s="53">
        <v>1.0609999999999999</v>
      </c>
    </row>
    <row r="10470" spans="1:7" x14ac:dyDescent="0.15">
      <c r="A10470" s="52">
        <v>61</v>
      </c>
      <c r="B10470" s="11" t="s">
        <v>2546</v>
      </c>
      <c r="C10470" s="52">
        <v>0.81299999999999994</v>
      </c>
      <c r="D10470" s="52">
        <v>0.81299999999999994</v>
      </c>
      <c r="E10470" s="56">
        <v>-1.3299999999999999E-2</v>
      </c>
      <c r="F10470" s="52">
        <v>0.82399999999999995</v>
      </c>
      <c r="G10470" s="52">
        <v>0.82399999999999995</v>
      </c>
    </row>
    <row r="10471" spans="1:7" x14ac:dyDescent="0.15">
      <c r="A10471" s="53">
        <v>690004</v>
      </c>
      <c r="B10471" s="10" t="s">
        <v>2547</v>
      </c>
      <c r="C10471" s="53">
        <v>1.6220000000000001</v>
      </c>
      <c r="D10471" s="53">
        <v>1.6220000000000001</v>
      </c>
      <c r="E10471" s="57">
        <v>-1.34E-2</v>
      </c>
      <c r="F10471" s="53">
        <v>1.6439999999999999</v>
      </c>
      <c r="G10471" s="53">
        <v>1.6439999999999999</v>
      </c>
    </row>
    <row r="10472" spans="1:7" x14ac:dyDescent="0.15">
      <c r="A10472" s="52">
        <v>150326</v>
      </c>
      <c r="B10472" s="11" t="s">
        <v>5663</v>
      </c>
      <c r="C10472" s="52">
        <v>0.84319999999999995</v>
      </c>
      <c r="D10472" s="52">
        <v>0.16700000000000001</v>
      </c>
      <c r="E10472" s="56">
        <v>-1.3599999999999999E-2</v>
      </c>
      <c r="F10472" s="52">
        <v>0.8548</v>
      </c>
      <c r="G10472" s="52">
        <v>0.16930000000000001</v>
      </c>
    </row>
    <row r="10473" spans="1:7" x14ac:dyDescent="0.15">
      <c r="A10473" s="53">
        <v>161725</v>
      </c>
      <c r="B10473" s="10" t="s">
        <v>2548</v>
      </c>
      <c r="C10473" s="53">
        <v>1.222</v>
      </c>
      <c r="D10473" s="53">
        <v>1.758</v>
      </c>
      <c r="E10473" s="57">
        <v>-1.37E-2</v>
      </c>
      <c r="F10473" s="53">
        <v>1.2390000000000001</v>
      </c>
      <c r="G10473" s="53">
        <v>1.7749999999999999</v>
      </c>
    </row>
    <row r="10474" spans="1:7" x14ac:dyDescent="0.15">
      <c r="A10474" s="52">
        <v>110003</v>
      </c>
      <c r="B10474" s="11" t="s">
        <v>5664</v>
      </c>
      <c r="C10474" s="52">
        <v>1.5741000000000001</v>
      </c>
      <c r="D10474" s="52">
        <v>3.4441000000000002</v>
      </c>
      <c r="E10474" s="56">
        <v>-1.37E-2</v>
      </c>
      <c r="F10474" s="52">
        <v>1.5960000000000001</v>
      </c>
      <c r="G10474" s="52">
        <v>3.4460000000000002</v>
      </c>
    </row>
    <row r="10475" spans="1:7" x14ac:dyDescent="0.15">
      <c r="A10475" s="53">
        <v>4746</v>
      </c>
      <c r="B10475" s="10" t="s">
        <v>5665</v>
      </c>
      <c r="C10475" s="53">
        <v>1.5719000000000001</v>
      </c>
      <c r="D10475" s="53">
        <v>1.5919000000000001</v>
      </c>
      <c r="E10475" s="57">
        <v>-1.37E-2</v>
      </c>
      <c r="F10475" s="53">
        <v>1.5938000000000001</v>
      </c>
      <c r="G10475" s="53">
        <v>1.5938000000000001</v>
      </c>
    </row>
    <row r="10476" spans="1:7" ht="31" x14ac:dyDescent="0.15">
      <c r="A10476" s="52">
        <v>502032</v>
      </c>
      <c r="B10476" s="11" t="s">
        <v>5666</v>
      </c>
      <c r="C10476" s="52">
        <v>0.86099999999999999</v>
      </c>
      <c r="D10476" s="52">
        <v>0.14299999999999999</v>
      </c>
      <c r="E10476" s="56">
        <v>-1.37E-2</v>
      </c>
      <c r="F10476" s="52">
        <v>0.873</v>
      </c>
      <c r="G10476" s="52">
        <v>0.155</v>
      </c>
    </row>
    <row r="10477" spans="1:7" x14ac:dyDescent="0.15">
      <c r="A10477" s="53">
        <v>160605</v>
      </c>
      <c r="B10477" s="10" t="s">
        <v>5667</v>
      </c>
      <c r="C10477" s="53">
        <v>1.4319999999999999</v>
      </c>
      <c r="D10477" s="53">
        <v>3.802</v>
      </c>
      <c r="E10477" s="57">
        <v>-1.38E-2</v>
      </c>
      <c r="F10477" s="53">
        <v>1.452</v>
      </c>
      <c r="G10477" s="53">
        <v>3.8220000000000001</v>
      </c>
    </row>
    <row r="10478" spans="1:7" x14ac:dyDescent="0.15">
      <c r="A10478" s="52">
        <v>2790</v>
      </c>
      <c r="B10478" s="11" t="s">
        <v>5668</v>
      </c>
      <c r="C10478" s="52">
        <v>1</v>
      </c>
      <c r="D10478" s="52">
        <v>1</v>
      </c>
      <c r="E10478" s="56">
        <v>-1.38E-2</v>
      </c>
      <c r="F10478" s="52">
        <v>1.014</v>
      </c>
      <c r="G10478" s="52">
        <v>1.014</v>
      </c>
    </row>
    <row r="10479" spans="1:7" x14ac:dyDescent="0.15">
      <c r="A10479" s="53">
        <v>150075</v>
      </c>
      <c r="B10479" s="10" t="s">
        <v>2549</v>
      </c>
      <c r="C10479" s="53">
        <v>1.07</v>
      </c>
      <c r="D10479" s="53">
        <v>1.9079999999999999</v>
      </c>
      <c r="E10479" s="57">
        <v>-1.38E-2</v>
      </c>
      <c r="F10479" s="53">
        <v>1.085</v>
      </c>
      <c r="G10479" s="53">
        <v>1.911</v>
      </c>
    </row>
    <row r="10480" spans="1:7" x14ac:dyDescent="0.15">
      <c r="A10480" s="52">
        <v>519915</v>
      </c>
      <c r="B10480" s="11" t="s">
        <v>2550</v>
      </c>
      <c r="C10480" s="52">
        <v>1.196</v>
      </c>
      <c r="D10480" s="52">
        <v>1.196</v>
      </c>
      <c r="E10480" s="56">
        <v>-1.4E-2</v>
      </c>
      <c r="F10480" s="52">
        <v>1.2130000000000001</v>
      </c>
      <c r="G10480" s="52">
        <v>1.2130000000000001</v>
      </c>
    </row>
    <row r="10481" spans="1:7" x14ac:dyDescent="0.15">
      <c r="A10481" s="53">
        <v>150118</v>
      </c>
      <c r="B10481" s="10" t="s">
        <v>5669</v>
      </c>
      <c r="C10481" s="53">
        <v>0.81579999999999997</v>
      </c>
      <c r="D10481" s="53">
        <v>2.8308</v>
      </c>
      <c r="E10481" s="57">
        <v>-1.4E-2</v>
      </c>
      <c r="F10481" s="53">
        <v>0.82740000000000002</v>
      </c>
      <c r="G10481" s="53">
        <v>2.8424</v>
      </c>
    </row>
    <row r="10482" spans="1:7" x14ac:dyDescent="0.15">
      <c r="A10482" s="52">
        <v>519908</v>
      </c>
      <c r="B10482" s="11" t="s">
        <v>5670</v>
      </c>
      <c r="C10482" s="52">
        <v>1.8280000000000001</v>
      </c>
      <c r="D10482" s="52">
        <v>6.258</v>
      </c>
      <c r="E10482" s="56">
        <v>-1.4E-2</v>
      </c>
      <c r="F10482" s="52">
        <v>1.8540000000000001</v>
      </c>
      <c r="G10482" s="52">
        <v>6.2850000000000001</v>
      </c>
    </row>
    <row r="10483" spans="1:7" x14ac:dyDescent="0.15">
      <c r="A10483" s="53">
        <v>960004</v>
      </c>
      <c r="B10483" s="10" t="s">
        <v>5671</v>
      </c>
      <c r="C10483" s="53">
        <v>1.8280000000000001</v>
      </c>
      <c r="D10483" s="53">
        <v>6.258</v>
      </c>
      <c r="E10483" s="57">
        <v>-1.4E-2</v>
      </c>
      <c r="F10483" s="53">
        <v>1.8540000000000001</v>
      </c>
      <c r="G10483" s="53">
        <v>6.2850000000000001</v>
      </c>
    </row>
    <row r="10484" spans="1:7" x14ac:dyDescent="0.15">
      <c r="A10484" s="52">
        <v>4244</v>
      </c>
      <c r="B10484" s="11" t="s">
        <v>2551</v>
      </c>
      <c r="C10484" s="52">
        <v>1.1918</v>
      </c>
      <c r="D10484" s="52">
        <v>1.1918</v>
      </c>
      <c r="E10484" s="56">
        <v>-1.43E-2</v>
      </c>
      <c r="F10484" s="52">
        <v>1.2091000000000001</v>
      </c>
      <c r="G10484" s="52">
        <v>1.2091000000000001</v>
      </c>
    </row>
    <row r="10485" spans="1:7" x14ac:dyDescent="0.15">
      <c r="A10485" s="53">
        <v>884</v>
      </c>
      <c r="B10485" s="10" t="s">
        <v>2552</v>
      </c>
      <c r="C10485" s="53">
        <v>1.3049999999999999</v>
      </c>
      <c r="D10485" s="53">
        <v>1.3049999999999999</v>
      </c>
      <c r="E10485" s="57">
        <v>-1.44E-2</v>
      </c>
      <c r="F10485" s="53">
        <v>1.3240000000000001</v>
      </c>
      <c r="G10485" s="53">
        <v>1.3240000000000001</v>
      </c>
    </row>
    <row r="10486" spans="1:7" x14ac:dyDescent="0.15">
      <c r="A10486" s="52">
        <v>160632</v>
      </c>
      <c r="B10486" s="11" t="s">
        <v>2553</v>
      </c>
      <c r="C10486" s="52">
        <v>1.411</v>
      </c>
      <c r="D10486" s="52">
        <v>1.472</v>
      </c>
      <c r="E10486" s="56">
        <v>-1.47E-2</v>
      </c>
      <c r="F10486" s="52">
        <v>1.4319999999999999</v>
      </c>
      <c r="G10486" s="52">
        <v>1.4930000000000001</v>
      </c>
    </row>
    <row r="10487" spans="1:7" x14ac:dyDescent="0.15">
      <c r="A10487" s="53">
        <v>376510</v>
      </c>
      <c r="B10487" s="10" t="s">
        <v>2554</v>
      </c>
      <c r="C10487" s="53">
        <v>1.8819999999999999</v>
      </c>
      <c r="D10487" s="53">
        <v>1.8819999999999999</v>
      </c>
      <c r="E10487" s="57">
        <v>-1.52E-2</v>
      </c>
      <c r="F10487" s="53">
        <v>1.911</v>
      </c>
      <c r="G10487" s="53">
        <v>1.911</v>
      </c>
    </row>
    <row r="10488" spans="1:7" x14ac:dyDescent="0.15">
      <c r="A10488" s="52">
        <v>570006</v>
      </c>
      <c r="B10488" s="11" t="s">
        <v>2555</v>
      </c>
      <c r="C10488" s="52">
        <v>1.36</v>
      </c>
      <c r="D10488" s="52">
        <v>1.89</v>
      </c>
      <c r="E10488" s="56">
        <v>-1.52E-2</v>
      </c>
      <c r="F10488" s="52">
        <v>1.381</v>
      </c>
      <c r="G10488" s="52">
        <v>1.911</v>
      </c>
    </row>
    <row r="10489" spans="1:7" x14ac:dyDescent="0.15">
      <c r="A10489" s="53">
        <v>150220</v>
      </c>
      <c r="B10489" s="10" t="s">
        <v>5672</v>
      </c>
      <c r="C10489" s="53">
        <v>0.96099999999999997</v>
      </c>
      <c r="D10489" s="53">
        <v>0.96099999999999997</v>
      </c>
      <c r="E10489" s="57">
        <v>-1.6400000000000001E-2</v>
      </c>
      <c r="F10489" s="53">
        <v>0.97699999999999998</v>
      </c>
      <c r="G10489" s="53">
        <v>0.97699999999999998</v>
      </c>
    </row>
    <row r="10490" spans="1:7" ht="31" x14ac:dyDescent="0.15">
      <c r="A10490" s="52">
        <v>150199</v>
      </c>
      <c r="B10490" s="11" t="s">
        <v>5673</v>
      </c>
      <c r="C10490" s="52">
        <v>1.7778</v>
      </c>
      <c r="D10490" s="52">
        <v>2.8866999999999998</v>
      </c>
      <c r="E10490" s="56">
        <v>-1.6400000000000001E-2</v>
      </c>
      <c r="F10490" s="52">
        <v>1.8073999999999999</v>
      </c>
      <c r="G10490" s="52">
        <v>2.9163000000000001</v>
      </c>
    </row>
    <row r="10491" spans="1:7" ht="30" x14ac:dyDescent="0.15">
      <c r="A10491" s="53">
        <v>1152</v>
      </c>
      <c r="B10491" s="10" t="s">
        <v>2556</v>
      </c>
      <c r="C10491" s="53">
        <v>0.53700000000000003</v>
      </c>
      <c r="D10491" s="53">
        <v>0.53700000000000003</v>
      </c>
      <c r="E10491" s="57">
        <v>-1.6500000000000001E-2</v>
      </c>
      <c r="F10491" s="53">
        <v>0.54600000000000004</v>
      </c>
      <c r="G10491" s="53">
        <v>0.54600000000000004</v>
      </c>
    </row>
    <row r="10492" spans="1:7" x14ac:dyDescent="0.15">
      <c r="A10492" s="52">
        <v>150278</v>
      </c>
      <c r="B10492" s="11" t="s">
        <v>5674</v>
      </c>
      <c r="C10492" s="52">
        <v>0.44700000000000001</v>
      </c>
      <c r="D10492" s="52">
        <v>0.08</v>
      </c>
      <c r="E10492" s="56">
        <v>-1.7600000000000001E-2</v>
      </c>
      <c r="F10492" s="52">
        <v>0.45500000000000002</v>
      </c>
      <c r="G10492" s="52">
        <v>8.1000000000000003E-2</v>
      </c>
    </row>
    <row r="10493" spans="1:7" x14ac:dyDescent="0.15">
      <c r="A10493" s="53">
        <v>775</v>
      </c>
      <c r="B10493" s="10" t="s">
        <v>5675</v>
      </c>
      <c r="C10493" s="53">
        <v>1</v>
      </c>
      <c r="D10493" s="53">
        <v>1.117</v>
      </c>
      <c r="E10493" s="57">
        <v>-1.77E-2</v>
      </c>
      <c r="F10493" s="53">
        <v>1.018</v>
      </c>
      <c r="G10493" s="53">
        <v>1.117</v>
      </c>
    </row>
    <row r="10494" spans="1:7" x14ac:dyDescent="0.15">
      <c r="A10494" s="52">
        <v>100056</v>
      </c>
      <c r="B10494" s="11" t="s">
        <v>2557</v>
      </c>
      <c r="C10494" s="52">
        <v>2.8479999999999999</v>
      </c>
      <c r="D10494" s="52">
        <v>2.8479999999999999</v>
      </c>
      <c r="E10494" s="56">
        <v>-1.89E-2</v>
      </c>
      <c r="F10494" s="52">
        <v>2.903</v>
      </c>
      <c r="G10494" s="52">
        <v>2.903</v>
      </c>
    </row>
    <row r="10495" spans="1:7" x14ac:dyDescent="0.15">
      <c r="A10495" s="53">
        <v>150153</v>
      </c>
      <c r="B10495" s="10" t="s">
        <v>5676</v>
      </c>
      <c r="C10495" s="53">
        <v>0.46300000000000002</v>
      </c>
      <c r="D10495" s="53">
        <v>2.2400000000000002</v>
      </c>
      <c r="E10495" s="57">
        <v>-1.9099999999999999E-2</v>
      </c>
      <c r="F10495" s="53">
        <v>0.47199999999999998</v>
      </c>
      <c r="G10495" s="53">
        <v>2.2410000000000001</v>
      </c>
    </row>
    <row r="10496" spans="1:7" x14ac:dyDescent="0.15">
      <c r="A10496" s="52">
        <v>1048</v>
      </c>
      <c r="B10496" s="11" t="s">
        <v>2558</v>
      </c>
      <c r="C10496" s="52">
        <v>1.3839999999999999</v>
      </c>
      <c r="D10496" s="52">
        <v>1.3839999999999999</v>
      </c>
      <c r="E10496" s="56">
        <v>-1.9099999999999999E-2</v>
      </c>
      <c r="F10496" s="52">
        <v>1.411</v>
      </c>
      <c r="G10496" s="52">
        <v>1.411</v>
      </c>
    </row>
    <row r="10497" spans="1:7" x14ac:dyDescent="0.15">
      <c r="A10497" s="53">
        <v>150091</v>
      </c>
      <c r="B10497" s="10" t="s">
        <v>5677</v>
      </c>
      <c r="C10497" s="53">
        <v>0.80279999999999996</v>
      </c>
      <c r="D10497" s="53">
        <v>2.0063</v>
      </c>
      <c r="E10497" s="57">
        <v>-1.9199999999999998E-2</v>
      </c>
      <c r="F10497" s="53">
        <v>0.81850000000000001</v>
      </c>
      <c r="G10497" s="53">
        <v>2.0219999999999998</v>
      </c>
    </row>
    <row r="10498" spans="1:7" x14ac:dyDescent="0.15">
      <c r="A10498" s="52">
        <v>150244</v>
      </c>
      <c r="B10498" s="11" t="s">
        <v>5678</v>
      </c>
      <c r="C10498" s="52">
        <v>0.51</v>
      </c>
      <c r="D10498" s="52">
        <v>0.121</v>
      </c>
      <c r="E10498" s="56">
        <v>-1.9199999999999998E-2</v>
      </c>
      <c r="F10498" s="52">
        <v>0.52</v>
      </c>
      <c r="G10498" s="52">
        <v>0.123</v>
      </c>
    </row>
    <row r="10499" spans="1:7" x14ac:dyDescent="0.15">
      <c r="A10499" s="53">
        <v>3745</v>
      </c>
      <c r="B10499" s="10" t="s">
        <v>2559</v>
      </c>
      <c r="C10499" s="53">
        <v>1.0862000000000001</v>
      </c>
      <c r="D10499" s="53">
        <v>1.0862000000000001</v>
      </c>
      <c r="E10499" s="57">
        <v>-2.01E-2</v>
      </c>
      <c r="F10499" s="53">
        <v>1.1085</v>
      </c>
      <c r="G10499" s="53">
        <v>1.1085</v>
      </c>
    </row>
    <row r="10500" spans="1:7" x14ac:dyDescent="0.15">
      <c r="A10500" s="52">
        <v>2345</v>
      </c>
      <c r="B10500" s="11" t="s">
        <v>2560</v>
      </c>
      <c r="C10500" s="52">
        <v>0.875</v>
      </c>
      <c r="D10500" s="52">
        <v>0.875</v>
      </c>
      <c r="E10500" s="56">
        <v>-2.0199999999999999E-2</v>
      </c>
      <c r="F10500" s="52">
        <v>0.89300000000000002</v>
      </c>
      <c r="G10500" s="52">
        <v>0.89300000000000002</v>
      </c>
    </row>
    <row r="10501" spans="1:7" ht="30" x14ac:dyDescent="0.15">
      <c r="A10501" s="53">
        <v>1192</v>
      </c>
      <c r="B10501" s="10" t="s">
        <v>2561</v>
      </c>
      <c r="C10501" s="53">
        <v>0.77600000000000002</v>
      </c>
      <c r="D10501" s="53">
        <v>0.77600000000000002</v>
      </c>
      <c r="E10501" s="57">
        <v>-2.0199999999999999E-2</v>
      </c>
      <c r="F10501" s="53">
        <v>0.79200000000000004</v>
      </c>
      <c r="G10501" s="53">
        <v>0.79200000000000004</v>
      </c>
    </row>
    <row r="10502" spans="1:7" x14ac:dyDescent="0.15">
      <c r="A10502" s="52">
        <v>200010</v>
      </c>
      <c r="B10502" s="11" t="s">
        <v>2562</v>
      </c>
      <c r="C10502" s="52">
        <v>1.6511</v>
      </c>
      <c r="D10502" s="52">
        <v>2.1560999999999999</v>
      </c>
      <c r="E10502" s="56">
        <v>-2.06E-2</v>
      </c>
      <c r="F10502" s="52">
        <v>1.6858</v>
      </c>
      <c r="G10502" s="52">
        <v>2.1907999999999999</v>
      </c>
    </row>
    <row r="10503" spans="1:7" ht="31" x14ac:dyDescent="0.15">
      <c r="A10503" s="53">
        <v>347</v>
      </c>
      <c r="B10503" s="10" t="s">
        <v>5679</v>
      </c>
      <c r="C10503" s="53">
        <v>1.01</v>
      </c>
      <c r="D10503" s="53">
        <v>1.2190000000000001</v>
      </c>
      <c r="E10503" s="57">
        <v>-2.1299999999999999E-2</v>
      </c>
      <c r="F10503" s="53">
        <v>1.032</v>
      </c>
      <c r="G10503" s="53">
        <v>1.218</v>
      </c>
    </row>
    <row r="10504" spans="1:7" x14ac:dyDescent="0.15">
      <c r="A10504" s="52">
        <v>117</v>
      </c>
      <c r="B10504" s="11" t="s">
        <v>2563</v>
      </c>
      <c r="C10504" s="52">
        <v>1.698</v>
      </c>
      <c r="D10504" s="52">
        <v>1.698</v>
      </c>
      <c r="E10504" s="56">
        <v>-2.2499999999999999E-2</v>
      </c>
      <c r="F10504" s="52">
        <v>1.7370000000000001</v>
      </c>
      <c r="G10504" s="52">
        <v>1.7370000000000001</v>
      </c>
    </row>
    <row r="10505" spans="1:7" x14ac:dyDescent="0.15">
      <c r="A10505" s="53">
        <v>150230</v>
      </c>
      <c r="B10505" s="10" t="s">
        <v>5680</v>
      </c>
      <c r="C10505" s="53">
        <v>1.8160000000000001</v>
      </c>
      <c r="D10505" s="53">
        <v>1.8160000000000001</v>
      </c>
      <c r="E10505" s="57">
        <v>-2.2599999999999999E-2</v>
      </c>
      <c r="F10505" s="53">
        <v>1.8580000000000001</v>
      </c>
      <c r="G10505" s="53">
        <v>1.8580000000000001</v>
      </c>
    </row>
    <row r="10506" spans="1:7" x14ac:dyDescent="0.15">
      <c r="A10506" s="52">
        <v>150270</v>
      </c>
      <c r="B10506" s="11" t="s">
        <v>5681</v>
      </c>
      <c r="C10506" s="52">
        <v>1.44</v>
      </c>
      <c r="D10506" s="52">
        <v>2.3929999999999998</v>
      </c>
      <c r="E10506" s="56">
        <v>-2.3099999999999999E-2</v>
      </c>
      <c r="F10506" s="52">
        <v>1.474</v>
      </c>
      <c r="G10506" s="52">
        <v>2.427</v>
      </c>
    </row>
    <row r="10507" spans="1:7" ht="31" x14ac:dyDescent="0.15">
      <c r="A10507" s="53">
        <v>346</v>
      </c>
      <c r="B10507" s="10" t="s">
        <v>5682</v>
      </c>
      <c r="C10507" s="53">
        <v>1.0109999999999999</v>
      </c>
      <c r="D10507" s="53">
        <v>1.2350000000000001</v>
      </c>
      <c r="E10507" s="57">
        <v>-2.41E-2</v>
      </c>
      <c r="F10507" s="53">
        <v>1.036</v>
      </c>
      <c r="G10507" s="53">
        <v>1.2350000000000001</v>
      </c>
    </row>
    <row r="10508" spans="1:7" x14ac:dyDescent="0.15">
      <c r="A10508" s="52">
        <v>270008</v>
      </c>
      <c r="B10508" s="11" t="s">
        <v>2564</v>
      </c>
      <c r="C10508" s="52">
        <v>3.2370000000000001</v>
      </c>
      <c r="D10508" s="52">
        <v>3.4470000000000001</v>
      </c>
      <c r="E10508" s="56">
        <v>-2.7300000000000001E-2</v>
      </c>
      <c r="F10508" s="52">
        <v>3.3279999999999998</v>
      </c>
      <c r="G10508" s="52">
        <v>3.5379999999999998</v>
      </c>
    </row>
    <row r="10509" spans="1:7" x14ac:dyDescent="0.15">
      <c r="A10509" s="53">
        <v>110029</v>
      </c>
      <c r="B10509" s="10" t="s">
        <v>2565</v>
      </c>
      <c r="C10509" s="53">
        <v>1.1106</v>
      </c>
      <c r="D10509" s="53">
        <v>5.7283999999999997</v>
      </c>
      <c r="E10509" s="57">
        <v>-2.8799999999999999E-2</v>
      </c>
      <c r="F10509" s="53">
        <v>1.1435</v>
      </c>
      <c r="G10509" s="53">
        <v>5.7140000000000004</v>
      </c>
    </row>
    <row r="10510" spans="1:7" x14ac:dyDescent="0.15">
      <c r="A10510" s="52">
        <v>530005</v>
      </c>
      <c r="B10510" s="11" t="s">
        <v>2566</v>
      </c>
      <c r="C10510" s="52">
        <v>1.4117999999999999</v>
      </c>
      <c r="D10510" s="52">
        <v>2.0106000000000002</v>
      </c>
      <c r="E10510" s="56">
        <v>-3.2300000000000002E-2</v>
      </c>
      <c r="F10510" s="52">
        <v>1.4589000000000001</v>
      </c>
      <c r="G10510" s="52">
        <v>2.0089000000000001</v>
      </c>
    </row>
    <row r="10511" spans="1:7" x14ac:dyDescent="0.15">
      <c r="A10511" s="53">
        <v>150214</v>
      </c>
      <c r="B10511" s="10" t="s">
        <v>5683</v>
      </c>
      <c r="C10511" s="53">
        <v>0.30099999999999999</v>
      </c>
      <c r="D10511" s="53">
        <v>0.30099999999999999</v>
      </c>
      <c r="E10511" s="57">
        <v>-3.8300000000000001E-2</v>
      </c>
      <c r="F10511" s="53">
        <v>0.313</v>
      </c>
      <c r="G10511" s="53">
        <v>0.313</v>
      </c>
    </row>
    <row r="10512" spans="1:7" x14ac:dyDescent="0.15">
      <c r="A10512" s="52">
        <v>519629</v>
      </c>
      <c r="B10512" s="11" t="s">
        <v>5684</v>
      </c>
      <c r="C10512" s="52">
        <v>1.097</v>
      </c>
      <c r="D10512" s="52">
        <v>1.147</v>
      </c>
      <c r="E10512" s="56">
        <v>-4.53E-2</v>
      </c>
      <c r="F10512" s="52">
        <v>1.149</v>
      </c>
      <c r="G10512" s="52">
        <v>1.149</v>
      </c>
    </row>
    <row r="10513" spans="1:7" x14ac:dyDescent="0.15">
      <c r="A10513" s="53">
        <v>519630</v>
      </c>
      <c r="B10513" s="10" t="s">
        <v>5685</v>
      </c>
      <c r="C10513" s="53">
        <v>1.0960000000000001</v>
      </c>
      <c r="D10513" s="53">
        <v>1.1459999999999999</v>
      </c>
      <c r="E10513" s="57">
        <v>-4.53E-2</v>
      </c>
      <c r="F10513" s="53">
        <v>1.1479999999999999</v>
      </c>
      <c r="G10513" s="53">
        <v>1.1479999999999999</v>
      </c>
    </row>
    <row r="10514" spans="1:7" x14ac:dyDescent="0.15">
      <c r="A10514" s="52">
        <v>162605</v>
      </c>
      <c r="B10514" s="11" t="s">
        <v>5686</v>
      </c>
      <c r="C10514" s="52">
        <v>1.385</v>
      </c>
      <c r="D10514" s="52">
        <v>4.1130000000000004</v>
      </c>
      <c r="E10514" s="56">
        <v>-4.5499999999999999E-2</v>
      </c>
      <c r="F10514" s="52">
        <v>1.4510000000000001</v>
      </c>
      <c r="G10514" s="52">
        <v>4.1390000000000002</v>
      </c>
    </row>
    <row r="10515" spans="1:7" x14ac:dyDescent="0.15">
      <c r="A10515" s="53">
        <v>3964</v>
      </c>
      <c r="B10515" s="10" t="s">
        <v>5687</v>
      </c>
      <c r="C10515" s="53">
        <v>1.0007999999999999</v>
      </c>
      <c r="D10515" s="53">
        <v>1.0486</v>
      </c>
      <c r="E10515" s="57">
        <v>-4.5499999999999999E-2</v>
      </c>
      <c r="F10515" s="53">
        <v>1.0485</v>
      </c>
      <c r="G10515" s="53">
        <v>1.0485</v>
      </c>
    </row>
    <row r="10516" spans="1:7" x14ac:dyDescent="0.15">
      <c r="A10516" s="52">
        <v>530011</v>
      </c>
      <c r="B10516" s="11" t="s">
        <v>2567</v>
      </c>
      <c r="C10516" s="52">
        <v>1.619</v>
      </c>
      <c r="D10516" s="52">
        <v>1.8759999999999999</v>
      </c>
      <c r="E10516" s="56">
        <v>-4.65E-2</v>
      </c>
      <c r="F10516" s="52">
        <v>1.698</v>
      </c>
      <c r="G10516" s="52">
        <v>1.8919999999999999</v>
      </c>
    </row>
    <row r="10517" spans="1:7" x14ac:dyDescent="0.15">
      <c r="A10517" s="53">
        <v>260109</v>
      </c>
      <c r="B10517" s="10" t="s">
        <v>2568</v>
      </c>
      <c r="C10517" s="53">
        <v>1.03</v>
      </c>
      <c r="D10517" s="53">
        <v>3.016</v>
      </c>
      <c r="E10517" s="57">
        <v>-4.9799999999999997E-2</v>
      </c>
      <c r="F10517" s="53">
        <v>1.0840000000000001</v>
      </c>
      <c r="G10517" s="53">
        <v>3.02</v>
      </c>
    </row>
    <row r="10518" spans="1:7" ht="31" x14ac:dyDescent="0.15">
      <c r="A10518" s="52">
        <v>162607</v>
      </c>
      <c r="B10518" s="11" t="s">
        <v>5688</v>
      </c>
      <c r="C10518" s="52">
        <v>0.49099999999999999</v>
      </c>
      <c r="D10518" s="52">
        <v>3.0369999999999999</v>
      </c>
      <c r="E10518" s="56">
        <v>-0.1169</v>
      </c>
      <c r="F10518" s="52">
        <v>0.55600000000000005</v>
      </c>
      <c r="G10518" s="52">
        <v>3.0369999999999999</v>
      </c>
    </row>
    <row r="10519" spans="1:7" x14ac:dyDescent="0.15">
      <c r="A10519" s="53">
        <v>260108</v>
      </c>
      <c r="B10519" s="10" t="s">
        <v>2569</v>
      </c>
      <c r="C10519" s="53">
        <v>1.349</v>
      </c>
      <c r="D10519" s="53">
        <v>2.8860000000000001</v>
      </c>
      <c r="E10519" s="57">
        <v>-0.12740000000000001</v>
      </c>
      <c r="F10519" s="53">
        <v>1.546</v>
      </c>
      <c r="G10519" s="53">
        <v>2.9129999999999998</v>
      </c>
    </row>
    <row r="10520" spans="1:7" x14ac:dyDescent="0.15">
      <c r="A10520" s="52">
        <v>260111</v>
      </c>
      <c r="B10520" s="11" t="s">
        <v>2570</v>
      </c>
      <c r="C10520" s="52">
        <v>1.2210000000000001</v>
      </c>
      <c r="D10520" s="52">
        <v>1.9990000000000001</v>
      </c>
      <c r="E10520" s="56">
        <v>-0.12909999999999999</v>
      </c>
      <c r="F10520" s="52">
        <v>1.4019999999999999</v>
      </c>
      <c r="G10520" s="52">
        <v>2</v>
      </c>
    </row>
    <row r="10521" spans="1:7" x14ac:dyDescent="0.15">
      <c r="A10521" s="53">
        <v>260110</v>
      </c>
      <c r="B10521" s="10" t="s">
        <v>2571</v>
      </c>
      <c r="C10521" s="53">
        <v>1.3</v>
      </c>
      <c r="D10521" s="53">
        <v>1.724</v>
      </c>
      <c r="E10521" s="57">
        <v>-0.15359999999999999</v>
      </c>
      <c r="F10521" s="53">
        <v>1.536</v>
      </c>
      <c r="G10521" s="53">
        <v>1.74</v>
      </c>
    </row>
  </sheetData>
  <sheetProtection formatCells="0" formatColumns="0" formatRows="0"/>
  <phoneticPr fontId="1" type="noConversion"/>
  <hyperlinks>
    <hyperlink ref="B5431" r:id="rId1" display="http://finance.ifeng.com/app/hq/fund/sh510270/index.shtml"/>
    <hyperlink ref="B5432" r:id="rId2" display="http://finance.ifeng.com/app/hq/fund/of400013/index.shtml"/>
    <hyperlink ref="B5433" r:id="rId3" display="http://finance.ifeng.com/app/hq/fund/of310318/index.shtml"/>
    <hyperlink ref="B5434" r:id="rId4" display="http://finance.ifeng.com/app/hq/fund/of004092/index.shtml"/>
    <hyperlink ref="B5435" r:id="rId5" display="http://finance.ifeng.com/app/hq/fund/sz150328/index.shtml"/>
    <hyperlink ref="B5436" r:id="rId6" display="http://finance.ifeng.com/app/hq/fund/of004091/index.shtml"/>
    <hyperlink ref="B5437" r:id="rId7" display="http://finance.ifeng.com/app/hq/fund/index.shtml"/>
    <hyperlink ref="B5438" r:id="rId8" display="http://finance.ifeng.com/app/hq/fund/sh510170/index.shtml"/>
    <hyperlink ref="B5439" r:id="rId9" display="http://finance.ifeng.com/app/hq/fund/index.shtml"/>
    <hyperlink ref="B5440" r:id="rId10" display="http://finance.ifeng.com/app/hq/fund/of002190/index.shtml"/>
    <hyperlink ref="B5441" r:id="rId11" display="http://finance.ifeng.com/app/hq/fund/of004951/index.shtml"/>
    <hyperlink ref="B5442" r:id="rId12" display="http://finance.ifeng.com/app/hq/fund/index.shtml"/>
    <hyperlink ref="B5443" r:id="rId13" display="http://finance.ifeng.com/app/hq/fund/of240016/index.shtml"/>
    <hyperlink ref="B5444" r:id="rId14" display="http://finance.ifeng.com/app/hq/fund/sz150105/index.shtml"/>
    <hyperlink ref="B5445" r:id="rId15" display="http://finance.ifeng.com/app/hq/fund/of001518/index.shtml"/>
    <hyperlink ref="B5446" r:id="rId16" display="http://finance.ifeng.com/app/hq/fund/sz159924/index.shtml"/>
    <hyperlink ref="B5447" r:id="rId17" display="http://finance.ifeng.com/app/hq/fund/of531020/index.shtml"/>
    <hyperlink ref="B5448" r:id="rId18" display="http://finance.ifeng.com/app/hq/fund/of001614/index.shtml"/>
    <hyperlink ref="B5449" r:id="rId19" display="http://finance.ifeng.com/app/hq/fund/sh510180/index.shtml"/>
    <hyperlink ref="B5450" r:id="rId20" display="http://finance.ifeng.com/app/hq/fund/sz165311/index.shtml"/>
    <hyperlink ref="B5451" r:id="rId21" display="http://finance.ifeng.com/app/hq/fund/of519967/index.shtml"/>
    <hyperlink ref="B5452" r:id="rId22" display="http://finance.ifeng.com/app/hq/fund/of100038/index.shtml"/>
    <hyperlink ref="B5453" r:id="rId23" display="http://finance.ifeng.com/app/hq/fund/of630006/index.shtml"/>
    <hyperlink ref="B5454" r:id="rId24" display="http://finance.ifeng.com/app/hq/fund/of002114/index.shtml"/>
    <hyperlink ref="B5455" r:id="rId25" display="http://finance.ifeng.com/app/hq/fund/of001170/index.shtml"/>
    <hyperlink ref="B5456" r:id="rId26" display="http://finance.ifeng.com/app/hq/fund/sh501023/index.shtml"/>
    <hyperlink ref="B5457" r:id="rId27" display="http://finance.ifeng.com/app/hq/fund/sz159939/index.shtml"/>
    <hyperlink ref="B5458" r:id="rId28" display="http://finance.ifeng.com/app/hq/fund/of001616/index.shtml"/>
    <hyperlink ref="B5459" r:id="rId29" display="http://finance.ifeng.com/app/hq/fund/of003232/index.shtml"/>
    <hyperlink ref="B5460" r:id="rId30" display="http://finance.ifeng.com/app/hq/fund/of001119/index.shtml"/>
    <hyperlink ref="B5461" r:id="rId31" display="http://finance.ifeng.com/app/hq/fund/of002115/index.shtml"/>
    <hyperlink ref="B5462" r:id="rId32" display="http://finance.ifeng.com/app/hq/fund/of530020/index.shtml"/>
    <hyperlink ref="B5463" r:id="rId33" display="http://finance.ifeng.com/app/hq/fund/of003233/index.shtml"/>
    <hyperlink ref="B5464" r:id="rId34" display="http://finance.ifeng.com/app/hq/fund/of310518/index.shtml"/>
    <hyperlink ref="B5465" r:id="rId35" display="http://finance.ifeng.com/app/hq/fund/of257060/index.shtml"/>
    <hyperlink ref="B5466" r:id="rId36" display="http://finance.ifeng.com/app/hq/fund/of001284/index.shtml"/>
    <hyperlink ref="B5467" r:id="rId37" display="http://finance.ifeng.com/app/hq/fund/sz150252/index.shtml"/>
    <hyperlink ref="B5468" r:id="rId38" display="http://finance.ifeng.com/app/hq/fund/of001283/index.shtml"/>
    <hyperlink ref="B5469" r:id="rId39" display="http://finance.ifeng.com/app/hq/fund/of470007/index.shtml"/>
    <hyperlink ref="B5470" r:id="rId40" display="http://finance.ifeng.com/app/hq/fund/sz150176/index.shtml"/>
    <hyperlink ref="B5471" r:id="rId41" display="http://finance.ifeng.com/app/hq/fund/index.shtml"/>
    <hyperlink ref="B5472" r:id="rId42" display="http://finance.ifeng.com/app/hq/fund/of040180/index.shtml"/>
    <hyperlink ref="B5473" r:id="rId43" display="http://finance.ifeng.com/app/hq/fund/index.shtml"/>
    <hyperlink ref="B5474" r:id="rId44" display="http://finance.ifeng.com/app/hq/fund/of001426/index.shtml"/>
    <hyperlink ref="B5475" r:id="rId45" display="http://finance.ifeng.com/app/hq/fund/of590001/index.shtml"/>
    <hyperlink ref="B5476" r:id="rId46" display="http://finance.ifeng.com/app/hq/fund/sz150174/index.shtml"/>
    <hyperlink ref="B5477" r:id="rId47" display="http://finance.ifeng.com/app/hq/fund/of519110/index.shtml"/>
    <hyperlink ref="B5478" r:id="rId48" display="http://finance.ifeng.com/app/hq/fund/index.shtml"/>
    <hyperlink ref="B5479" r:id="rId49" display="http://finance.ifeng.com/app/hq/fund/of002335/index.shtml"/>
    <hyperlink ref="B5480" r:id="rId50" display="http://finance.ifeng.com/app/hq/fund/of519095/index.shtml"/>
    <hyperlink ref="B5481" r:id="rId51" display="http://finance.ifeng.com/app/hq/fund/of001420/index.shtml"/>
    <hyperlink ref="B5482" r:id="rId52" display="http://finance.ifeng.com/app/hq/fund/of002334/index.shtml"/>
    <hyperlink ref="B5483" r:id="rId53" display="http://finance.ifeng.com/app/hq/fund/sz150189/index.shtml"/>
    <hyperlink ref="B5484" r:id="rId54" display="http://finance.ifeng.com/app/hq/fund/of519694/index.shtml"/>
    <hyperlink ref="B5485" r:id="rId55" display="http://finance.ifeng.com/app/hq/fund/of002974/index.shtml"/>
    <hyperlink ref="B5486" r:id="rId56" display="http://finance.ifeng.com/app/hq/fund/of000942/index.shtml"/>
    <hyperlink ref="B5487" r:id="rId57" display="http://finance.ifeng.com/app/hq/fund/sh501002/index.shtml"/>
    <hyperlink ref="B5488" r:id="rId58" display="http://finance.ifeng.com/app/hq/fund/of003876/index.shtml"/>
    <hyperlink ref="B5489" r:id="rId59" display="http://finance.ifeng.com/app/hq/fund/of320015/index.shtml"/>
    <hyperlink ref="B5490" r:id="rId60" display="http://finance.ifeng.com/app/hq/fund/of410006/index.shtml"/>
    <hyperlink ref="B5491" r:id="rId61" display="http://finance.ifeng.com/app/hq/fund/of005232/index.shtml"/>
    <hyperlink ref="B5492" r:id="rId62" display="http://finance.ifeng.com/app/hq/fund/of005231/index.shtml"/>
    <hyperlink ref="B5493" r:id="rId63" display="http://finance.ifeng.com/app/hq/fund/of519180/index.shtml"/>
    <hyperlink ref="B5494" r:id="rId64" display="http://finance.ifeng.com/app/hq/fund/sh502036/index.shtml"/>
    <hyperlink ref="B5495" r:id="rId65" display="http://finance.ifeng.com/app/hq/fund/of004505/index.shtml"/>
    <hyperlink ref="B5496" r:id="rId66" display="http://finance.ifeng.com/app/hq/fund/of003985/index.shtml"/>
    <hyperlink ref="B5497" r:id="rId67" display="http://finance.ifeng.com/app/hq/fund/sz159909/index.shtml"/>
    <hyperlink ref="B5498" r:id="rId68" display="http://finance.ifeng.com/app/hq/fund/of003984/index.shtml"/>
    <hyperlink ref="B5499" r:id="rId69" display="http://finance.ifeng.com/app/hq/fund/of002564/index.shtml"/>
    <hyperlink ref="B5500" r:id="rId70" display="http://finance.ifeng.com/app/hq/fund/of519947/index.shtml"/>
    <hyperlink ref="B5501" r:id="rId71" display="http://finance.ifeng.com/app/hq/fund/sz150136/index.shtml"/>
    <hyperlink ref="B5502" r:id="rId72" display="http://finance.ifeng.com/app/hq/fund/of000207/index.shtml"/>
    <hyperlink ref="B5503" r:id="rId73" display="http://finance.ifeng.com/app/hq/fund/of590006/index.shtml"/>
    <hyperlink ref="B5504" r:id="rId74" display="http://finance.ifeng.com/app/hq/fund/of580005/index.shtml"/>
    <hyperlink ref="B5505" r:id="rId75" display="http://finance.ifeng.com/app/hq/fund/of210001/index.shtml"/>
    <hyperlink ref="B5506" r:id="rId76" display="http://finance.ifeng.com/app/hq/fund/of002779/index.shtml"/>
    <hyperlink ref="B5507" r:id="rId77" display="http://finance.ifeng.com/app/hq/fund/index.shtml"/>
    <hyperlink ref="B5508" r:id="rId78" display="http://finance.ifeng.com/app/hq/fund/index.shtml"/>
    <hyperlink ref="B5509" r:id="rId79" display="http://finance.ifeng.com/app/hq/fund/sz160519/index.shtml"/>
    <hyperlink ref="B5510" r:id="rId80" display="http://finance.ifeng.com/app/hq/fund/of080010/index.shtml"/>
    <hyperlink ref="B5511" r:id="rId81" display="http://finance.ifeng.com/app/hq/fund/of004182/index.shtml"/>
    <hyperlink ref="B5512" r:id="rId82" display="http://finance.ifeng.com/app/hq/fund/index.shtml"/>
    <hyperlink ref="B5513" r:id="rId83" display="http://finance.ifeng.com/app/hq/fund/index.shtml"/>
    <hyperlink ref="B5514" r:id="rId84" display="http://finance.ifeng.com/app/hq/fund/of000551/index.shtml"/>
    <hyperlink ref="B5515" r:id="rId85" display="http://finance.ifeng.com/app/hq/fund/sz161607/index.shtml"/>
    <hyperlink ref="B5516" r:id="rId86" display="http://finance.ifeng.com/app/hq/fund/of004409/index.shtml"/>
    <hyperlink ref="B5517" r:id="rId87" display="http://finance.ifeng.com/app/hq/fund/of217019/index.shtml"/>
    <hyperlink ref="B5518" r:id="rId88" display="http://finance.ifeng.com/app/hq/fund/of005143/index.shtml"/>
    <hyperlink ref="B5519" r:id="rId89" display="http://finance.ifeng.com/app/hq/fund/sh510880/index.shtml"/>
    <hyperlink ref="B5520" r:id="rId90" display="http://finance.ifeng.com/app/hq/fund/of121003/index.shtml"/>
    <hyperlink ref="B5521" r:id="rId91" display="http://finance.ifeng.com/app/hq/fund/index.shtml"/>
    <hyperlink ref="B5522" r:id="rId92" display="http://finance.ifeng.com/app/hq/fund/sz162105/index.shtml"/>
    <hyperlink ref="B5523" r:id="rId93" display="http://finance.ifeng.com/app/hq/fund/of004267/index.shtml"/>
    <hyperlink ref="B5524" r:id="rId94" display="http://finance.ifeng.com/app/hq/fund/index.shtml"/>
    <hyperlink ref="B5525" r:id="rId95" display="http://finance.ifeng.com/app/hq/fund/sh501050/index.shtml"/>
    <hyperlink ref="B5526" r:id="rId96" display="http://finance.ifeng.com/app/hq/fund/index.shtml"/>
    <hyperlink ref="B5527" r:id="rId97" display="http://finance.ifeng.com/app/hq/fund/of003749/index.shtml"/>
    <hyperlink ref="B5528" r:id="rId98" display="http://finance.ifeng.com/app/hq/fund/sh502026/index.shtml"/>
    <hyperlink ref="B5529" r:id="rId99" display="http://finance.ifeng.com/app/hq/fund/index.shtml"/>
    <hyperlink ref="B5530" r:id="rId100" display="http://finance.ifeng.com/app/hq/fund/sh510210/index.shtml"/>
    <hyperlink ref="B5531" r:id="rId101" display="http://finance.ifeng.com/app/hq/fund/sh502023/index.shtml"/>
    <hyperlink ref="B5532" r:id="rId102" display="http://finance.ifeng.com/app/hq/fund/of005142/index.shtml"/>
    <hyperlink ref="B5533" r:id="rId103" display="http://finance.ifeng.com/app/hq/fund/of005009/index.shtml"/>
    <hyperlink ref="B5534" r:id="rId104" display="http://finance.ifeng.com/app/hq/fund/of004468/index.shtml"/>
    <hyperlink ref="B5535" r:id="rId105" display="http://finance.ifeng.com/app/hq/fund/sh510710/index.shtml"/>
    <hyperlink ref="B5536" r:id="rId106" display="http://finance.ifeng.com/app/hq/fund/sh502048/index.shtml"/>
    <hyperlink ref="B5537" r:id="rId107" display="http://finance.ifeng.com/app/hq/fund/of399001/index.shtml"/>
    <hyperlink ref="B5538" r:id="rId108" display="http://finance.ifeng.com/app/hq/fund/sh512220/index.shtml"/>
    <hyperlink ref="B5539" r:id="rId109" display="http://finance.ifeng.com/app/hq/fund/of519212/index.shtml"/>
    <hyperlink ref="B5540" r:id="rId110" display="http://finance.ifeng.com/app/hq/fund/of003580/index.shtml"/>
    <hyperlink ref="B5541" r:id="rId111" display="http://finance.ifeng.com/app/hq/fund/sh502020/index.shtml"/>
    <hyperlink ref="B5542" r:id="rId112" display="http://finance.ifeng.com/app/hq/fund/of002424/index.shtml"/>
    <hyperlink ref="B5543" r:id="rId113" display="http://finance.ifeng.com/app/hq/fund/sz150037/index.shtml"/>
    <hyperlink ref="B5544" r:id="rId114" display="http://finance.ifeng.com/app/hq/fund/of003887/index.shtml"/>
    <hyperlink ref="B5545" r:id="rId115" display="http://finance.ifeng.com/app/hq/fund/of630001/index.shtml"/>
    <hyperlink ref="B5546" r:id="rId116" display="http://finance.ifeng.com/app/hq/fund/index.shtml"/>
    <hyperlink ref="B5547" r:id="rId117" display="http://finance.ifeng.com/app/hq/fund/sh510680/index.shtml"/>
    <hyperlink ref="B5548" r:id="rId118" display="http://finance.ifeng.com/app/hq/fund/of001270/index.shtml"/>
    <hyperlink ref="B5549" r:id="rId119" display="http://finance.ifeng.com/app/hq/fund/of002315/index.shtml"/>
    <hyperlink ref="B5550" r:id="rId120" display="http://finance.ifeng.com/app/hq/fund/of002370/index.shtml"/>
    <hyperlink ref="B5551" r:id="rId121" display="http://finance.ifeng.com/app/hq/fund/of001159/index.shtml"/>
    <hyperlink ref="B5552" r:id="rId122" display="http://finance.ifeng.com/app/hq/fund/of002653/index.shtml"/>
    <hyperlink ref="B5553" r:id="rId123" display="http://finance.ifeng.com/app/hq/fund/of290010/index.shtml"/>
    <hyperlink ref="B5554" r:id="rId124" display="http://finance.ifeng.com/app/hq/fund/of001392/index.shtml"/>
    <hyperlink ref="B5555" r:id="rId125" display="http://finance.ifeng.com/app/hq/fund/of004355/index.shtml"/>
    <hyperlink ref="B5556" r:id="rId126" display="http://finance.ifeng.com/app/hq/fund/of410003/index.shtml"/>
    <hyperlink ref="B5557" r:id="rId127" display="http://finance.ifeng.com/app/hq/fund/of001271/index.shtml"/>
    <hyperlink ref="B5558" r:id="rId128" display="http://finance.ifeng.com/app/hq/fund/of001773/index.shtml"/>
    <hyperlink ref="B5559" r:id="rId129" display="http://finance.ifeng.com/app/hq/fund/of003886/index.shtml"/>
    <hyperlink ref="B5560" r:id="rId130" display="http://finance.ifeng.com/app/hq/fund/of001393/index.shtml"/>
    <hyperlink ref="B5561" r:id="rId131" display="http://finance.ifeng.com/app/hq/fund/sh510190/index.shtml"/>
    <hyperlink ref="B5562" r:id="rId132" display="http://finance.ifeng.com/app/hq/fund/sz160716/index.shtml"/>
    <hyperlink ref="B5563" r:id="rId133" display="http://finance.ifeng.com/app/hq/fund/of002310/index.shtml"/>
    <hyperlink ref="B5564" r:id="rId134" display="http://finance.ifeng.com/app/hq/fund/of003594/index.shtml"/>
    <hyperlink ref="B5565" r:id="rId135" display="http://finance.ifeng.com/app/hq/fund/of003595/index.shtml"/>
    <hyperlink ref="B5566" r:id="rId136" display="http://finance.ifeng.com/app/hq/fund/sh510050/index.shtml"/>
    <hyperlink ref="B5567" r:id="rId137" display="http://finance.ifeng.com/app/hq/fund/sz150013/index.shtml"/>
    <hyperlink ref="B5568" r:id="rId138" display="http://finance.ifeng.com/app/hq/fund/of003134/index.shtml"/>
    <hyperlink ref="B5569" r:id="rId139" display="http://finance.ifeng.com/app/hq/fund/of003567/index.shtml"/>
    <hyperlink ref="B5570" r:id="rId140" display="http://finance.ifeng.com/app/hq/fund/of002778/index.shtml"/>
    <hyperlink ref="B5571" r:id="rId141" display="http://finance.ifeng.com/app/hq/fund/of002118/index.shtml"/>
    <hyperlink ref="B5572" r:id="rId142" display="http://finance.ifeng.com/app/hq/fund/of003133/index.shtml"/>
    <hyperlink ref="B5573" r:id="rId143" display="http://finance.ifeng.com/app/hq/fund/of005176/index.shtml"/>
    <hyperlink ref="B5574" r:id="rId144" display="http://finance.ifeng.com/app/hq/fund/of000590/index.shtml"/>
    <hyperlink ref="B5575" r:id="rId145" display="http://finance.ifeng.com/app/hq/fund/sz150212/index.shtml"/>
    <hyperlink ref="B5576" r:id="rId146" display="http://finance.ifeng.com/app/hq/fund/sh510220/index.shtml"/>
    <hyperlink ref="B5577" r:id="rId147" display="http://finance.ifeng.com/app/hq/fund/of002192/index.shtml"/>
    <hyperlink ref="B5578" r:id="rId148" display="http://finance.ifeng.com/app/hq/fund/of000870/index.shtml"/>
    <hyperlink ref="B5579" r:id="rId149" display="http://finance.ifeng.com/app/hq/fund/sh510800/index.shtml"/>
    <hyperlink ref="B5580" r:id="rId150" display="http://finance.ifeng.com/app/hq/fund/of004874/index.shtml"/>
    <hyperlink ref="B5581" r:id="rId151" display="http://finance.ifeng.com/app/hq/fund/sz162703/index.shtml"/>
    <hyperlink ref="B5582" r:id="rId152" display="http://finance.ifeng.com/app/hq/fund/of002168/index.shtml"/>
    <hyperlink ref="B5583" r:id="rId153" display="http://finance.ifeng.com/app/hq/fund/of000603/index.shtml"/>
    <hyperlink ref="B5584" r:id="rId154" display="http://finance.ifeng.com/app/hq/fund/of001237/index.shtml"/>
    <hyperlink ref="B5585" r:id="rId155" display="http://finance.ifeng.com/app/hq/fund/of003858/index.shtml"/>
    <hyperlink ref="B5586" r:id="rId156" display="http://finance.ifeng.com/app/hq/fund/of550006/index.shtml"/>
    <hyperlink ref="B5587" r:id="rId157" display="http://finance.ifeng.com/app/hq/fund/of360010/index.shtml"/>
    <hyperlink ref="B5588" r:id="rId158" display="http://finance.ifeng.com/app/hq/fund/of002024/index.shtml"/>
    <hyperlink ref="B5589" r:id="rId159" display="http://finance.ifeng.com/app/hq/fund/of003835/index.shtml"/>
    <hyperlink ref="B5590" r:id="rId160" display="http://finance.ifeng.com/app/hq/fund/of040190/index.shtml"/>
    <hyperlink ref="B5591" r:id="rId161" display="http://finance.ifeng.com/app/hq/fund/of003434/index.shtml"/>
    <hyperlink ref="B5592" r:id="rId162" display="http://finance.ifeng.com/app/hq/fund/of003435/index.shtml"/>
    <hyperlink ref="B5593" r:id="rId163" display="http://finance.ifeng.com/app/hq/fund/of001196/index.shtml"/>
    <hyperlink ref="B5594" r:id="rId164" display="http://finance.ifeng.com/app/hq/fund/of001500/index.shtml"/>
    <hyperlink ref="B5595" r:id="rId165" display="http://finance.ifeng.com/app/hq/fund/of003854/index.shtml"/>
    <hyperlink ref="B5596" r:id="rId166" display="http://finance.ifeng.com/app/hq/fund/of003855/index.shtml"/>
    <hyperlink ref="B5597" r:id="rId167" display="http://finance.ifeng.com/app/hq/fund/of004360/index.shtml"/>
    <hyperlink ref="B5598" r:id="rId168" display="http://finance.ifeng.com/app/hq/fund/of002715/index.shtml"/>
    <hyperlink ref="B5599" r:id="rId169" display="http://finance.ifeng.com/app/hq/fund/of002023/index.shtml"/>
    <hyperlink ref="B5600" r:id="rId170" display="http://finance.ifeng.com/app/hq/fund/index.shtml"/>
    <hyperlink ref="B5601" r:id="rId171" display="http://finance.ifeng.com/app/hq/fund/of003262/index.shtml"/>
    <hyperlink ref="B5602" r:id="rId172" display="http://finance.ifeng.com/app/hq/fund/of004359/index.shtml"/>
    <hyperlink ref="B5603" r:id="rId173" display="http://finance.ifeng.com/app/hq/fund/sz159925/index.shtml"/>
    <hyperlink ref="B5604" r:id="rId174" display="http://finance.ifeng.com/app/hq/fund/of003261/index.shtml"/>
    <hyperlink ref="B5605" r:id="rId175" display="http://finance.ifeng.com/app/hq/fund/of257040/index.shtml"/>
    <hyperlink ref="B5606" r:id="rId176" display="http://finance.ifeng.com/app/hq/fund/of003857/index.shtml"/>
    <hyperlink ref="B5607" r:id="rId177" display="http://finance.ifeng.com/app/hq/fund/index.shtml"/>
    <hyperlink ref="B5608" r:id="rId178" display="http://finance.ifeng.com/app/hq/fund/of001361/index.shtml"/>
    <hyperlink ref="B5609" r:id="rId179" display="http://finance.ifeng.com/app/hq/fund/of070011/index.shtml"/>
    <hyperlink ref="B5610" r:id="rId180" display="http://finance.ifeng.com/app/hq/fund/sz165309/index.shtml"/>
    <hyperlink ref="B5611" r:id="rId181" display="http://finance.ifeng.com/app/hq/fund/of004485/index.shtml"/>
    <hyperlink ref="B5612" r:id="rId182" display="http://finance.ifeng.com/app/hq/fund/of002372/index.shtml"/>
    <hyperlink ref="B5613" r:id="rId183" display="http://finance.ifeng.com/app/hq/fund/of004484/index.shtml"/>
    <hyperlink ref="B5614" r:id="rId184" display="http://finance.ifeng.com/app/hq/fund/sh510330/index.shtml"/>
    <hyperlink ref="B5615" r:id="rId185" display="http://finance.ifeng.com/app/hq/fund/of000208/index.shtml"/>
    <hyperlink ref="B5616" r:id="rId186" display="http://finance.ifeng.com/app/hq/fund/of002214/index.shtml"/>
    <hyperlink ref="B5617" r:id="rId187" display="http://finance.ifeng.com/app/hq/fund/of519008/index.shtml"/>
    <hyperlink ref="B5618" r:id="rId188" display="http://finance.ifeng.com/app/hq/fund/index.shtml"/>
    <hyperlink ref="B5619" r:id="rId189" display="http://finance.ifeng.com/app/hq/fund/index.shtml"/>
    <hyperlink ref="B5620" r:id="rId190" display="http://finance.ifeng.com/app/hq/fund/of519670/index.shtml"/>
    <hyperlink ref="B5621" r:id="rId191" display="http://finance.ifeng.com/app/hq/fund/of481009/index.shtml"/>
    <hyperlink ref="B5622" r:id="rId192" display="http://finance.ifeng.com/app/hq/fund/of460220/index.shtml"/>
    <hyperlink ref="B5623" r:id="rId193" display="http://finance.ifeng.com/app/hq/fund/sz159919/index.shtml"/>
    <hyperlink ref="B5624" r:id="rId194" display="http://finance.ifeng.com/app/hq/fund/sz150033/index.shtml"/>
    <hyperlink ref="B5625" r:id="rId195" display="http://finance.ifeng.com/app/hq/fund/of005310/index.shtml"/>
    <hyperlink ref="B5626" r:id="rId196" display="http://finance.ifeng.com/app/hq/fund/sz159927/index.shtml"/>
    <hyperlink ref="B5627" r:id="rId197" display="http://finance.ifeng.com/app/hq/fund/of003750/index.shtml"/>
    <hyperlink ref="B5628" r:id="rId198" display="http://finance.ifeng.com/app/hq/fund/sh510300/index.shtml"/>
    <hyperlink ref="B5629" r:id="rId199" display="http://finance.ifeng.com/app/hq/fund/sh501045/index.shtml"/>
    <hyperlink ref="B5630" r:id="rId200" display="http://finance.ifeng.com/app/hq/fund/sz150077/index.shtml"/>
    <hyperlink ref="B5631" r:id="rId201" display="http://finance.ifeng.com/app/hq/fund/sh510310/index.shtml"/>
    <hyperlink ref="B5632" r:id="rId202" display="http://finance.ifeng.com/app/hq/fund/of519116/index.shtml"/>
    <hyperlink ref="B5633" r:id="rId203" display="http://finance.ifeng.com/app/hq/fund/of001549/index.shtml"/>
    <hyperlink ref="B5634" r:id="rId204" display="http://finance.ifeng.com/app/hq/fund/of660008/index.shtml"/>
    <hyperlink ref="B5635" r:id="rId205" display="http://finance.ifeng.com/app/hq/fund/of020011/index.shtml"/>
    <hyperlink ref="B5636" r:id="rId206" display="http://finance.ifeng.com/app/hq/fund/of001548/index.shtml"/>
    <hyperlink ref="B5637" r:id="rId207" display="http://finance.ifeng.com/app/hq/fund/of162202/index.shtml"/>
    <hyperlink ref="B5638" r:id="rId208" display="http://finance.ifeng.com/app/hq/fund/of004536/index.shtml"/>
    <hyperlink ref="B5639" r:id="rId209" display="http://finance.ifeng.com/app/hq/fund/of003311/index.shtml"/>
    <hyperlink ref="B5640" r:id="rId210" display="http://finance.ifeng.com/app/hq/fund/sh502040/index.shtml"/>
    <hyperlink ref="B5641" r:id="rId211" display="http://finance.ifeng.com/app/hq/fund/of202015/index.shtml"/>
    <hyperlink ref="B5642" r:id="rId212" display="http://finance.ifeng.com/app/hq/fund/of630109/index.shtml"/>
    <hyperlink ref="B5643" r:id="rId213" display="http://finance.ifeng.com/app/hq/fund/sh510360/index.shtml"/>
    <hyperlink ref="B5644" r:id="rId214" display="http://finance.ifeng.com/app/hq/fund/of481010/index.shtml"/>
    <hyperlink ref="B5645" r:id="rId215" display="http://finance.ifeng.com/app/hq/fund/of004342/index.shtml"/>
    <hyperlink ref="B5646" r:id="rId216" display="http://finance.ifeng.com/app/hq/fund/of000757/index.shtml"/>
    <hyperlink ref="B5647" r:id="rId217" display="http://finance.ifeng.com/app/hq/fund/of005267/index.shtml"/>
    <hyperlink ref="B5648" r:id="rId218" display="http://finance.ifeng.com/app/hq/fund/index.shtml"/>
    <hyperlink ref="B5649" r:id="rId219" display="http://finance.ifeng.com/app/hq/fund/of519034/index.shtml"/>
    <hyperlink ref="B5650" r:id="rId220" display="http://finance.ifeng.com/app/hq/fund/sh501043/index.shtml"/>
    <hyperlink ref="B5651" r:id="rId221" display="http://finance.ifeng.com/app/hq/fund/of004375/index.shtml"/>
    <hyperlink ref="B5652" r:id="rId222" display="http://finance.ifeng.com/app/hq/fund/sz160706/index.shtml"/>
    <hyperlink ref="B5653" r:id="rId223" display="http://finance.ifeng.com/app/hq/fund/of004374/index.shtml"/>
    <hyperlink ref="B5654" r:id="rId224" display="http://finance.ifeng.com/app/hq/fund/of210004/index.shtml"/>
    <hyperlink ref="B5655" r:id="rId225" display="http://finance.ifeng.com/app/hq/fund/of002968/index.shtml"/>
    <hyperlink ref="B5656" r:id="rId226" display="http://finance.ifeng.com/app/hq/fund/of000656/index.shtml"/>
    <hyperlink ref="B5657" r:id="rId227" display="http://finance.ifeng.com/app/hq/fund/index.shtml"/>
    <hyperlink ref="B5658" r:id="rId228" display="http://finance.ifeng.com/app/hq/fund/of350009/index.shtml"/>
    <hyperlink ref="B5659" r:id="rId229" display="http://finance.ifeng.com/app/hq/fund/sh501015/index.shtml"/>
    <hyperlink ref="B5660" r:id="rId230" display="http://finance.ifeng.com/app/hq/fund/of050201/index.shtml"/>
    <hyperlink ref="B5661" r:id="rId231" display="http://finance.ifeng.com/app/hq/fund/of002374/index.shtml"/>
    <hyperlink ref="B5662" r:id="rId232" display="http://finance.ifeng.com/app/hq/fund/of630009/index.shtml"/>
    <hyperlink ref="B5663" r:id="rId233" display="http://finance.ifeng.com/app/hq/fund/of000961/index.shtml"/>
    <hyperlink ref="B5664" r:id="rId234" display="http://finance.ifeng.com/app/hq/fund/of003548/index.shtml"/>
    <hyperlink ref="B5665" r:id="rId235" display="http://finance.ifeng.com/app/hq/fund/of100053/index.shtml"/>
    <hyperlink ref="B5666" r:id="rId236" display="http://finance.ifeng.com/app/hq/fund/of460300/index.shtml"/>
    <hyperlink ref="B5667" r:id="rId237" display="http://finance.ifeng.com/app/hq/fund/of110020/index.shtml"/>
    <hyperlink ref="B5668" r:id="rId238" display="http://finance.ifeng.com/app/hq/fund/of519193/index.shtml"/>
    <hyperlink ref="B5669" r:id="rId239" display="http://finance.ifeng.com/app/hq/fund/sh512400/index.shtml"/>
    <hyperlink ref="B5670" r:id="rId240" display="http://finance.ifeng.com/app/hq/fund/of001333/index.shtml"/>
    <hyperlink ref="B5671" r:id="rId241" display="http://finance.ifeng.com/app/hq/fund/of000251/index.shtml"/>
    <hyperlink ref="B5672" r:id="rId242" display="http://finance.ifeng.com/app/hq/fund/of210006/index.shtml"/>
    <hyperlink ref="B5673" r:id="rId243" display="http://finance.ifeng.com/app/hq/fund/of004332/index.shtml"/>
    <hyperlink ref="B5674" r:id="rId244" display="http://finance.ifeng.com/app/hq/fund/of004263/index.shtml"/>
    <hyperlink ref="B5675" r:id="rId245" display="http://finance.ifeng.com/app/hq/fund/of002425/index.shtml"/>
    <hyperlink ref="B5676" r:id="rId246" display="http://finance.ifeng.com/app/hq/fund/index.shtml"/>
    <hyperlink ref="B5677" r:id="rId247" display="http://finance.ifeng.com/app/hq/fund/of080009/index.shtml"/>
    <hyperlink ref="B5678" r:id="rId248" display="http://finance.ifeng.com/app/hq/fund/of002987/index.shtml"/>
    <hyperlink ref="B5679" r:id="rId249" display="http://finance.ifeng.com/app/hq/fund/of002902/index.shtml"/>
    <hyperlink ref="B5680" r:id="rId250" display="http://finance.ifeng.com/app/hq/fund/of001312/index.shtml"/>
    <hyperlink ref="B5681" r:id="rId251" display="http://finance.ifeng.com/app/hq/fund/of580008/index.shtml"/>
    <hyperlink ref="B5682" r:id="rId252" display="http://finance.ifeng.com/app/hq/fund/index.shtml"/>
    <hyperlink ref="B5683" r:id="rId253" display="http://finance.ifeng.com/app/hq/fund/of002901/index.shtml"/>
    <hyperlink ref="B5684" r:id="rId254" display="http://finance.ifeng.com/app/hq/fund/of162213/index.shtml"/>
    <hyperlink ref="B5685" r:id="rId255" display="http://finance.ifeng.com/app/hq/fund/of270010/index.shtml"/>
    <hyperlink ref="B5686" r:id="rId256" display="http://finance.ifeng.com/app/hq/fund/of310358/index.shtml"/>
    <hyperlink ref="B5687" r:id="rId257" display="http://finance.ifeng.com/app/hq/fund/of001285/index.shtml"/>
    <hyperlink ref="B5688" r:id="rId258" display="http://finance.ifeng.com/app/hq/fund/of001286/index.shtml"/>
    <hyperlink ref="B5689" r:id="rId259" display="http://finance.ifeng.com/app/hq/fund/of004433/index.shtml"/>
    <hyperlink ref="B5690" r:id="rId260" display="http://finance.ifeng.com/app/hq/fund/of000051/index.shtml"/>
    <hyperlink ref="B5691" r:id="rId261" display="http://finance.ifeng.com/app/hq/fund/sz161010/index.shtml"/>
    <hyperlink ref="B5692" r:id="rId262" display="http://finance.ifeng.com/app/hq/fund/of002144/index.shtml"/>
    <hyperlink ref="B5693" r:id="rId263" display="http://finance.ifeng.com/app/hq/fund/sh501035/index.shtml"/>
    <hyperlink ref="B5694" r:id="rId264" display="http://finance.ifeng.com/app/hq/fund/of004112/index.shtml"/>
    <hyperlink ref="B5695" r:id="rId265" display="http://finance.ifeng.com/app/hq/fund/of001782/index.shtml"/>
    <hyperlink ref="B5696" r:id="rId266" display="http://finance.ifeng.com/app/hq/fund/of519300/index.shtml"/>
    <hyperlink ref="B5697" r:id="rId267" display="http://finance.ifeng.com/app/hq/fund/index.shtml"/>
    <hyperlink ref="B5698" r:id="rId268" display="http://finance.ifeng.com/app/hq/fund/of001051/index.shtml"/>
    <hyperlink ref="B5699" r:id="rId269" display="http://finance.ifeng.com/app/hq/fund/of002064/index.shtml"/>
    <hyperlink ref="B5700" r:id="rId270" display="http://finance.ifeng.com/app/hq/fund/of002545/index.shtml"/>
    <hyperlink ref="B5701" r:id="rId271" display="http://finance.ifeng.com/app/hq/fund/sz160807/index.shtml"/>
    <hyperlink ref="B5702" r:id="rId272" display="http://finance.ifeng.com/app/hq/fund/of166301/index.shtml"/>
    <hyperlink ref="B5703" r:id="rId273" display="http://finance.ifeng.com/app/hq/fund/of001985/index.shtml"/>
    <hyperlink ref="B5704" r:id="rId274" display="http://finance.ifeng.com/app/hq/fund/of519170/index.shtml"/>
    <hyperlink ref="B5705" r:id="rId275" display="http://finance.ifeng.com/app/hq/fund/of001306/index.shtml"/>
    <hyperlink ref="B5706" r:id="rId276" display="http://finance.ifeng.com/app/hq/fund/of167601/index.shtml"/>
    <hyperlink ref="B5707" r:id="rId277" display="http://finance.ifeng.com/app/hq/fund/of000613/index.shtml"/>
    <hyperlink ref="B5708" r:id="rId278" display="http://finance.ifeng.com/app/hq/fund/of002386/index.shtml"/>
    <hyperlink ref="B5709" r:id="rId279" display="http://finance.ifeng.com/app/hq/fund/of001467/index.shtml"/>
    <hyperlink ref="B5710" r:id="rId280" display="http://finance.ifeng.com/app/hq/fund/of004476/index.shtml"/>
    <hyperlink ref="B5711" r:id="rId281" display="http://finance.ifeng.com/app/hq/fund/of000586/index.shtml"/>
    <hyperlink ref="B5712" r:id="rId282" display="http://finance.ifeng.com/app/hq/fund/of004233/index.shtml"/>
    <hyperlink ref="B5713" r:id="rId283" display="http://finance.ifeng.com/app/hq/fund/of004432/index.shtml"/>
    <hyperlink ref="B5714" r:id="rId284" display="http://finance.ifeng.com/app/hq/fund/of121008/index.shtml"/>
    <hyperlink ref="B5715" r:id="rId285" display="http://finance.ifeng.com/app/hq/fund/of001313/index.shtml"/>
    <hyperlink ref="B5716" r:id="rId286" display="http://finance.ifeng.com/app/hq/fund/of001888/index.shtml"/>
    <hyperlink ref="B5717" r:id="rId287" display="http://finance.ifeng.com/app/hq/fund/of003834/index.shtml"/>
    <hyperlink ref="B5718" r:id="rId288" display="http://finance.ifeng.com/app/hq/fund/of000689/index.shtml"/>
    <hyperlink ref="B5719" r:id="rId289" display="http://finance.ifeng.com/app/hq/fund/of002766/index.shtml"/>
    <hyperlink ref="B5720" r:id="rId290" display="http://finance.ifeng.com/app/hq/fund/of090006/index.shtml"/>
    <hyperlink ref="B5721" r:id="rId291" display="http://finance.ifeng.com/app/hq/fund/of001466/index.shtml"/>
    <hyperlink ref="B5722" r:id="rId292" display="http://finance.ifeng.com/app/hq/fund/of005076/index.shtml"/>
    <hyperlink ref="B5723" r:id="rId293" display="http://finance.ifeng.com/app/hq/fund/of519673/index.shtml"/>
    <hyperlink ref="B5724" r:id="rId294" display="http://finance.ifeng.com/app/hq/fund/of002765/index.shtml"/>
    <hyperlink ref="B5725" r:id="rId295" display="http://finance.ifeng.com/app/hq/fund/of200002/index.shtml"/>
    <hyperlink ref="B5726" r:id="rId296" display="http://finance.ifeng.com/app/hq/fund/of004719/index.shtml"/>
    <hyperlink ref="B5727" r:id="rId297" display="http://finance.ifeng.com/app/hq/fund/index.shtml"/>
    <hyperlink ref="B5728" r:id="rId298" display="http://finance.ifeng.com/app/hq/fund/of320010/index.shtml"/>
    <hyperlink ref="B5729" r:id="rId299" display="http://finance.ifeng.com/app/hq/fund/of001158/index.shtml"/>
    <hyperlink ref="B5730" r:id="rId300" display="http://finance.ifeng.com/app/hq/fund/of001538/index.shtml"/>
    <hyperlink ref="B5731" r:id="rId301" display="http://finance.ifeng.com/app/hq/fund/sz166011/index.shtml"/>
    <hyperlink ref="B5732" r:id="rId302" display="http://finance.ifeng.com/app/hq/fund/of163808/index.shtml"/>
    <hyperlink ref="B5733" r:id="rId303" display="http://finance.ifeng.com/app/hq/fund/of080007/index.shtml"/>
    <hyperlink ref="B5734" r:id="rId304" display="http://finance.ifeng.com/app/hq/fund/of001754/index.shtml"/>
    <hyperlink ref="B5735" r:id="rId305" display="http://finance.ifeng.com/app/hq/fund/index.shtml"/>
    <hyperlink ref="B5736" r:id="rId306" display="http://finance.ifeng.com/app/hq/fund/index.shtml"/>
    <hyperlink ref="B5737" r:id="rId307" display="http://finance.ifeng.com/app/hq/fund/of001662/index.shtml"/>
    <hyperlink ref="B5738" r:id="rId308" display="http://finance.ifeng.com/app/hq/fund/of485107/index.shtml"/>
    <hyperlink ref="B5739" r:id="rId309" display="http://finance.ifeng.com/app/hq/fund/of004475/index.shtml"/>
    <hyperlink ref="B5740" r:id="rId310" display="http://finance.ifeng.com/app/hq/fund/of004157/index.shtml"/>
    <hyperlink ref="B5741" r:id="rId311" display="http://finance.ifeng.com/app/hq/fund/of004707/index.shtml"/>
    <hyperlink ref="B5742" r:id="rId312" display="http://finance.ifeng.com/app/hq/fund/of001683/index.shtml"/>
    <hyperlink ref="B5743" r:id="rId313" display="http://finance.ifeng.com/app/hq/fund/of003804/index.shtml"/>
    <hyperlink ref="B5744" r:id="rId314" display="http://finance.ifeng.com/app/hq/fund/of003475/index.shtml"/>
    <hyperlink ref="B5745" r:id="rId315" display="http://finance.ifeng.com/app/hq/fund/of470009/index.shtml"/>
    <hyperlink ref="B5746" r:id="rId316" display="http://finance.ifeng.com/app/hq/fund/of004483/index.shtml"/>
    <hyperlink ref="B5747" r:id="rId317" display="http://finance.ifeng.com/app/hq/fund/of519039/index.shtml"/>
    <hyperlink ref="B5748" r:id="rId318" display="http://finance.ifeng.com/app/hq/fund/of002119/index.shtml"/>
    <hyperlink ref="B5749" r:id="rId319" display="http://finance.ifeng.com/app/hq/fund/of001789/index.shtml"/>
    <hyperlink ref="B5750" r:id="rId320" display="http://finance.ifeng.com/app/hq/fund/index.shtml"/>
    <hyperlink ref="B5751" r:id="rId321" display="http://finance.ifeng.com/app/hq/fund/of050116/index.shtml"/>
    <hyperlink ref="B5752" r:id="rId322" display="http://finance.ifeng.com/app/hq/fund/of001345/index.shtml"/>
    <hyperlink ref="B5753" r:id="rId323" display="http://finance.ifeng.com/app/hq/fund/of004482/index.shtml"/>
    <hyperlink ref="B5754" r:id="rId324" display="http://finance.ifeng.com/app/hq/fund/of001956/index.shtml"/>
    <hyperlink ref="B5755" r:id="rId325" display="http://finance.ifeng.com/app/hq/fund/of485007/index.shtml"/>
    <hyperlink ref="B5756" r:id="rId326" display="http://finance.ifeng.com/app/hq/fund/of550007/index.shtml"/>
    <hyperlink ref="B5757" r:id="rId327" display="http://finance.ifeng.com/app/hq/fund/sz166007/index.shtml"/>
    <hyperlink ref="B5758" r:id="rId328" display="http://finance.ifeng.com/app/hq/fund/of002314/index.shtml"/>
    <hyperlink ref="B5759" r:id="rId329" display="http://finance.ifeng.com/app/hq/fund/of001419/index.shtml"/>
    <hyperlink ref="B5760" r:id="rId330" display="http://finance.ifeng.com/app/hq/fund/of003803/index.shtml"/>
    <hyperlink ref="B5761" r:id="rId331" display="http://finance.ifeng.com/app/hq/fund/sz150067/index.shtml"/>
    <hyperlink ref="B5762" r:id="rId332" display="http://finance.ifeng.com/app/hq/fund/of001513/index.shtml"/>
    <hyperlink ref="B5763" r:id="rId333" display="http://finance.ifeng.com/app/hq/fund/of001884/index.shtml"/>
    <hyperlink ref="B5764" r:id="rId334" display="http://finance.ifeng.com/app/hq/fund/of000172/index.shtml"/>
    <hyperlink ref="B5765" r:id="rId335" display="http://finance.ifeng.com/app/hq/fund/of001701/index.shtml"/>
    <hyperlink ref="B5766" r:id="rId336" display="http://finance.ifeng.com/app/hq/fund/of320014/index.shtml"/>
    <hyperlink ref="B5767" r:id="rId337" display="http://finance.ifeng.com/app/hq/fund/of000925/index.shtml"/>
    <hyperlink ref="B5768" r:id="rId338" display="http://finance.ifeng.com/app/hq/fund/of001694/index.shtml"/>
    <hyperlink ref="B5769" r:id="rId339" display="http://finance.ifeng.com/app/hq/fund/of213010/index.shtml"/>
    <hyperlink ref="B5770" r:id="rId340" display="http://finance.ifeng.com/app/hq/fund/index.shtml"/>
    <hyperlink ref="B5771" r:id="rId341" display="http://finance.ifeng.com/app/hq/fund/of004158/index.shtml"/>
    <hyperlink ref="B5772" r:id="rId342" display="http://finance.ifeng.com/app/hq/fund/of550002/index.shtml"/>
    <hyperlink ref="B5773" r:id="rId343" display="http://finance.ifeng.com/app/hq/fund/index.shtml"/>
    <hyperlink ref="B5774" r:id="rId344" display="http://finance.ifeng.com/app/hq/fund/of001433/index.shtml"/>
    <hyperlink ref="B5775" r:id="rId345" display="http://finance.ifeng.com/app/hq/fund/of050001/index.shtml"/>
    <hyperlink ref="B5776" r:id="rId346" display="http://finance.ifeng.com/app/hq/fund/of410008/index.shtml"/>
    <hyperlink ref="B5777" r:id="rId347" display="http://finance.ifeng.com/app/hq/fund/index.shtml"/>
    <hyperlink ref="B5778" r:id="rId348" display="http://finance.ifeng.com/app/hq/fund/of450008/index.shtml"/>
    <hyperlink ref="B5779" r:id="rId349" display="http://finance.ifeng.com/app/hq/fund/of001587/index.shtml"/>
    <hyperlink ref="B5780" r:id="rId350" display="http://finance.ifeng.com/app/hq/fund/sz164509/index.shtml"/>
    <hyperlink ref="B5781" r:id="rId351" display="http://finance.ifeng.com/app/hq/fund/of002030/index.shtml"/>
    <hyperlink ref="B5782" r:id="rId352" display="http://finance.ifeng.com/app/hq/fund/of001554/index.shtml"/>
    <hyperlink ref="B5783" r:id="rId353" display="http://finance.ifeng.com/app/hq/fund/of240014/index.shtml"/>
    <hyperlink ref="B5784" r:id="rId354" display="http://finance.ifeng.com/app/hq/fund/of002514/index.shtml"/>
    <hyperlink ref="B5785" r:id="rId355" display="http://finance.ifeng.com/app/hq/fund/sz161831/index.shtml"/>
    <hyperlink ref="B5786" r:id="rId356" display="http://finance.ifeng.com/app/hq/fund/sh510260/index.shtml"/>
    <hyperlink ref="B5787" r:id="rId357" display="http://finance.ifeng.com/app/hq/fund/of001586/index.shtml"/>
    <hyperlink ref="B5788" r:id="rId358" display="http://finance.ifeng.com/app/hq/fund/of002043/index.shtml"/>
    <hyperlink ref="B5789" r:id="rId359" display="http://finance.ifeng.com/app/hq/fund/of002853/index.shtml"/>
    <hyperlink ref="B5790" r:id="rId360" display="http://finance.ifeng.com/app/hq/fund/of001402/index.shtml"/>
    <hyperlink ref="B5791" r:id="rId361" display="http://finance.ifeng.com/app/hq/fund/of000845/index.shtml"/>
    <hyperlink ref="B5792" r:id="rId362" display="http://finance.ifeng.com/app/hq/fund/of001347/index.shtml"/>
    <hyperlink ref="B5793" r:id="rId363" display="http://finance.ifeng.com/app/hq/fund/of320004/index.shtml"/>
    <hyperlink ref="B5794" r:id="rId364" display="http://finance.ifeng.com/app/hq/fund/of003353/index.shtml"/>
    <hyperlink ref="B5795" r:id="rId365" display="http://finance.ifeng.com/app/hq/fund/of004292/index.shtml"/>
    <hyperlink ref="B5796" r:id="rId366" display="http://finance.ifeng.com/app/hq/fund/sz150101/index.shtml"/>
    <hyperlink ref="B5797" r:id="rId367" display="http://finance.ifeng.com/app/hq/fund/of001263/index.shtml"/>
    <hyperlink ref="B5798" r:id="rId368" display="http://finance.ifeng.com/app/hq/fund/of003993/index.shtml"/>
    <hyperlink ref="B5799" r:id="rId369" display="http://finance.ifeng.com/app/hq/fund/of000609/index.shtml"/>
    <hyperlink ref="B5800" r:id="rId370" display="http://finance.ifeng.com/app/hq/fund/of004725/index.shtml"/>
    <hyperlink ref="B5801" r:id="rId371" display="http://finance.ifeng.com/app/hq/fund/of004724/index.shtml"/>
    <hyperlink ref="B5802" r:id="rId372" display="http://finance.ifeng.com/app/hq/fund/of519654/index.shtml"/>
    <hyperlink ref="B5803" r:id="rId373" display="http://finance.ifeng.com/app/hq/fund/of519929/index.shtml"/>
    <hyperlink ref="B5804" r:id="rId374" display="http://finance.ifeng.com/app/hq/fund/of160627/index.shtml"/>
    <hyperlink ref="B5805" r:id="rId375" display="http://finance.ifeng.com/app/hq/fund/of585001/index.shtml"/>
    <hyperlink ref="B5806" r:id="rId376" display="http://finance.ifeng.com/app/hq/fund/of003354/index.shtml"/>
    <hyperlink ref="B5807" r:id="rId377" display="http://finance.ifeng.com/app/hq/fund/of002332/index.shtml"/>
    <hyperlink ref="B5808" r:id="rId378" display="http://finance.ifeng.com/app/hq/fund/of090009/index.shtml"/>
    <hyperlink ref="B5809" r:id="rId379" display="http://finance.ifeng.com/app/hq/fund/of001555/index.shtml"/>
    <hyperlink ref="B5810" r:id="rId380" display="http://finance.ifeng.com/app/hq/fund/of000176/index.shtml"/>
    <hyperlink ref="B5811" r:id="rId381" display="http://finance.ifeng.com/app/hq/fund/of005233/index.shtml"/>
    <hyperlink ref="B5812" r:id="rId382" display="http://finance.ifeng.com/app/hq/fund/of000589/index.shtml"/>
    <hyperlink ref="B5813" r:id="rId383" display="http://finance.ifeng.com/app/hq/fund/of002333/index.shtml"/>
    <hyperlink ref="B5814" r:id="rId384" display="http://finance.ifeng.com/app/hq/fund/of110027/index.shtml"/>
    <hyperlink ref="B5815" r:id="rId385" display="http://finance.ifeng.com/app/hq/fund/sh510900/index.shtml"/>
    <hyperlink ref="B5816" r:id="rId386" display="http://finance.ifeng.com/app/hq/fund/index.shtml"/>
    <hyperlink ref="B5817" r:id="rId387" display="http://finance.ifeng.com/app/hq/fund/sz150107/index.shtml"/>
    <hyperlink ref="B5818" r:id="rId388" display="http://finance.ifeng.com/app/hq/fund/sz160615/index.shtml"/>
    <hyperlink ref="B5819" r:id="rId389" display="http://finance.ifeng.com/app/hq/fund/of040002/index.shtml"/>
    <hyperlink ref="B5820" r:id="rId390" display="http://finance.ifeng.com/app/hq/fund/sh510160/index.shtml"/>
    <hyperlink ref="B5821" r:id="rId391" display="http://finance.ifeng.com/app/hq/fund/index.shtml"/>
    <hyperlink ref="B5822" r:id="rId392" display="http://finance.ifeng.com/app/hq/fund/of000073/index.shtml"/>
    <hyperlink ref="B5823" r:id="rId393" display="http://finance.ifeng.com/app/hq/fund/sz160717/index.shtml"/>
    <hyperlink ref="B5824" r:id="rId394" display="http://finance.ifeng.com/app/hq/fund/sz161903/index.shtml"/>
    <hyperlink ref="B5825" r:id="rId395" display="http://finance.ifeng.com/app/hq/fund/of004987/index.shtml"/>
    <hyperlink ref="B5826" r:id="rId396" display="http://finance.ifeng.com/app/hq/fund/of320003/index.shtml"/>
    <hyperlink ref="B5827" r:id="rId397" display="http://finance.ifeng.com/app/hq/fund/of005085/index.shtml"/>
    <hyperlink ref="B5828" r:id="rId398" display="http://finance.ifeng.com/app/hq/fund/of005084/index.shtml"/>
    <hyperlink ref="B5829" r:id="rId399" display="http://finance.ifeng.com/app/hq/fund/sz150260/index.shtml"/>
    <hyperlink ref="B5830" r:id="rId400" display="http://finance.ifeng.com/app/hq/fund/of519989/index.shtml"/>
    <hyperlink ref="B5831" r:id="rId401" display="http://finance.ifeng.com/app/hq/fund/of000772/index.shtml"/>
    <hyperlink ref="B5832" r:id="rId402" display="http://finance.ifeng.com/app/hq/fund/of671010/index.shtml"/>
    <hyperlink ref="B5833" r:id="rId403" display="http://finance.ifeng.com/app/hq/fund/of004312/index.shtml"/>
    <hyperlink ref="B5834" r:id="rId404" display="http://finance.ifeng.com/app/hq/fund/of004313/index.shtml"/>
    <hyperlink ref="B5835" r:id="rId405" display="http://finance.ifeng.com/app/hq/fund/of004299/index.shtml"/>
    <hyperlink ref="B5836" r:id="rId406" display="http://finance.ifeng.com/app/hq/fund/of004300/index.shtml"/>
    <hyperlink ref="B5837" r:id="rId407" display="http://finance.ifeng.com/app/hq/fund/sz159923/index.shtml"/>
    <hyperlink ref="B5838" r:id="rId408" display="http://finance.ifeng.com/app/hq/fund/of002862/index.shtml"/>
    <hyperlink ref="B5839" r:id="rId409" display="http://finance.ifeng.com/app/hq/fund/of202021/index.shtml"/>
    <hyperlink ref="B5840" r:id="rId410" display="http://finance.ifeng.com/app/hq/fund/of001488/index.shtml"/>
    <hyperlink ref="B5841" r:id="rId411" display="http://finance.ifeng.com/app/hq/fund/of004716/index.shtml"/>
    <hyperlink ref="B5842" r:id="rId412" display="http://finance.ifeng.com/app/hq/fund/of003015/index.shtml"/>
    <hyperlink ref="B5843" r:id="rId413" display="http://finance.ifeng.com/app/hq/fund/of001489/index.shtml"/>
    <hyperlink ref="B5844" r:id="rId414" display="http://finance.ifeng.com/app/hq/fund/of660003/index.shtml"/>
    <hyperlink ref="B5845" r:id="rId415" display="http://finance.ifeng.com/app/hq/fund/of000042/index.shtml"/>
    <hyperlink ref="B5846" r:id="rId416" display="http://finance.ifeng.com/app/hq/fund/of003806/index.shtml"/>
    <hyperlink ref="B5847" r:id="rId417" display="http://finance.ifeng.com/app/hq/fund/of003579/index.shtml"/>
    <hyperlink ref="B5848" r:id="rId418" display="http://finance.ifeng.com/app/hq/fund/of519183/index.shtml"/>
    <hyperlink ref="B5849" r:id="rId419" display="http://finance.ifeng.com/app/hq/fund/of003805/index.shtml"/>
    <hyperlink ref="B5850" r:id="rId420" display="http://finance.ifeng.com/app/hq/fund/of004871/index.shtml"/>
    <hyperlink ref="B5851" r:id="rId421" display="http://finance.ifeng.com/app/hq/fund/of004659/index.shtml"/>
    <hyperlink ref="B5852" r:id="rId422" display="http://finance.ifeng.com/app/hq/fund/of004549/index.shtml"/>
    <hyperlink ref="B5853" r:id="rId423" display="http://finance.ifeng.com/app/hq/fund/of004660/index.shtml"/>
    <hyperlink ref="B5854" r:id="rId424" display="http://finance.ifeng.com/app/hq/fund/of519100/index.shtml"/>
    <hyperlink ref="B5855" r:id="rId425" display="http://finance.ifeng.com/app/hq/fund/of001279/index.shtml"/>
    <hyperlink ref="B5856" r:id="rId426" display="http://finance.ifeng.com/app/hq/fund/of004346/index.shtml"/>
    <hyperlink ref="B5857" r:id="rId427" display="http://finance.ifeng.com/app/hq/fund/sz162307/index.shtml"/>
    <hyperlink ref="B5858" r:id="rId428" display="http://finance.ifeng.com/app/hq/fund/of004175/index.shtml"/>
    <hyperlink ref="B5859" r:id="rId429" display="http://finance.ifeng.com/app/hq/fund/of005210/index.shtml"/>
    <hyperlink ref="B5860" r:id="rId430" display="http://finance.ifeng.com/app/hq/fund/of004298/index.shtml"/>
    <hyperlink ref="B5861" r:id="rId431" display="http://finance.ifeng.com/app/hq/fund/of540001/index.shtml"/>
    <hyperlink ref="B5862" r:id="rId432" display="http://finance.ifeng.com/app/hq/fund/of110015/index.shtml"/>
    <hyperlink ref="B5863" r:id="rId433" display="http://finance.ifeng.com/app/hq/fund/of519011/index.shtml"/>
    <hyperlink ref="B5864" r:id="rId434" display="http://finance.ifeng.com/app/hq/fund/of340001/index.shtml"/>
    <hyperlink ref="B5865" r:id="rId435" display="http://finance.ifeng.com/app/hq/fund/of003919/index.shtml"/>
    <hyperlink ref="B5866" r:id="rId436" display="http://finance.ifeng.com/app/hq/fund/of002833/index.shtml"/>
    <hyperlink ref="B5867" r:id="rId437" display="http://finance.ifeng.com/app/hq/fund/of000587/index.shtml"/>
    <hyperlink ref="B5868" r:id="rId438" display="http://finance.ifeng.com/app/hq/fund/index.shtml"/>
    <hyperlink ref="B5869" r:id="rId439" display="http://finance.ifeng.com/app/hq/fund/of570005/index.shtml"/>
    <hyperlink ref="B5870" r:id="rId440" display="http://finance.ifeng.com/app/hq/fund/of001707/index.shtml"/>
    <hyperlink ref="B5871" r:id="rId441" display="http://finance.ifeng.com/app/hq/fund/of004737/index.shtml"/>
    <hyperlink ref="B5872" r:id="rId442" display="http://finance.ifeng.com/app/hq/fund/of004176/index.shtml"/>
    <hyperlink ref="B5873" r:id="rId443" display="http://finance.ifeng.com/app/hq/fund/of450011/index.shtml"/>
    <hyperlink ref="B5874" r:id="rId444" display="http://finance.ifeng.com/app/hq/fund/index.shtml"/>
    <hyperlink ref="B5875" r:id="rId445" display="http://finance.ifeng.com/app/hq/fund/of519163/index.shtml"/>
    <hyperlink ref="B5876" r:id="rId446" display="http://finance.ifeng.com/app/hq/fund/of001239/index.shtml"/>
    <hyperlink ref="B5877" r:id="rId447" display="http://finance.ifeng.com/app/hq/fund/of003592/index.shtml"/>
    <hyperlink ref="B5878" r:id="rId448" display="http://finance.ifeng.com/app/hq/fund/index.shtml"/>
    <hyperlink ref="B5879" r:id="rId449" display="http://finance.ifeng.com/app/hq/fund/of003591/index.shtml"/>
    <hyperlink ref="B5880" r:id="rId450" display="http://finance.ifeng.com/app/hq/fund/sz150095/index.shtml"/>
    <hyperlink ref="B5881" r:id="rId451" display="http://finance.ifeng.com/app/hq/fund/of660006/index.shtml"/>
    <hyperlink ref="B5882" r:id="rId452" display="http://finance.ifeng.com/app/hq/fund/sz160130/index.shtml"/>
    <hyperlink ref="B5883" r:id="rId453" display="http://finance.ifeng.com/app/hq/fund/of519162/index.shtml"/>
    <hyperlink ref="B5884" r:id="rId454" display="http://finance.ifeng.com/app/hq/fund/of004304/index.shtml"/>
    <hyperlink ref="B5885" r:id="rId455" display="http://finance.ifeng.com/app/hq/fund/of002693/index.shtml"/>
    <hyperlink ref="B5886" r:id="rId456" display="http://finance.ifeng.com/app/hq/fund/of004303/index.shtml"/>
    <hyperlink ref="B5887" r:id="rId457" display="http://finance.ifeng.com/app/hq/fund/of519015/index.shtml"/>
    <hyperlink ref="B5888" r:id="rId458" display="http://finance.ifeng.com/app/hq/fund/of005209/index.shtml"/>
    <hyperlink ref="B5889" r:id="rId459" display="http://finance.ifeng.com/app/hq/fund/of004297/index.shtml"/>
    <hyperlink ref="B5890" r:id="rId460" display="http://finance.ifeng.com/app/hq/fund/of004337/index.shtml"/>
    <hyperlink ref="B5891" r:id="rId461" display="http://finance.ifeng.com/app/hq/fund/of004336/index.shtml"/>
    <hyperlink ref="B5892" r:id="rId462" display="http://finance.ifeng.com/app/hq/fund/index.shtml"/>
    <hyperlink ref="B5893" r:id="rId463" display="http://finance.ifeng.com/app/hq/fund/of070021/index.shtml"/>
    <hyperlink ref="B5894" r:id="rId464" display="http://finance.ifeng.com/app/hq/fund/of004191/index.shtml"/>
    <hyperlink ref="B5895" r:id="rId465" display="http://finance.ifeng.com/app/hq/fund/of003918/index.shtml"/>
    <hyperlink ref="B5896" r:id="rId466" display="http://finance.ifeng.com/app/hq/fund/of004190/index.shtml"/>
    <hyperlink ref="B5897" r:id="rId467" display="http://finance.ifeng.com/app/hq/fund/of002834/index.shtml"/>
    <hyperlink ref="B5898" r:id="rId468" display="http://finance.ifeng.com/app/hq/fund/of004747/index.shtml"/>
    <hyperlink ref="B5899" r:id="rId469" display="http://finance.ifeng.com/app/hq/fund/of020022/index.shtml"/>
    <hyperlink ref="B5900" r:id="rId470" display="http://finance.ifeng.com/app/hq/fund/of004320/index.shtml"/>
    <hyperlink ref="B5901" r:id="rId471" display="http://finance.ifeng.com/app/hq/fund/of161616/index.shtml"/>
    <hyperlink ref="B5902" r:id="rId472" display="http://finance.ifeng.com/app/hq/fund/of002522/index.shtml"/>
    <hyperlink ref="B5903" r:id="rId473" display="http://finance.ifeng.com/app/hq/fund/index.shtml"/>
    <hyperlink ref="B5904" r:id="rId474" display="http://finance.ifeng.com/app/hq/fund/of395001/index.shtml"/>
    <hyperlink ref="B5905" r:id="rId475" display="http://finance.ifeng.com/app/hq/fund/of002180/index.shtml"/>
    <hyperlink ref="B5906" r:id="rId476" display="http://finance.ifeng.com/app/hq/fund/of550019/index.shtml"/>
    <hyperlink ref="B5907" r:id="rId477" display="http://finance.ifeng.com/app/hq/fund/sz168102/index.shtml"/>
    <hyperlink ref="B5908" r:id="rId478" display="http://finance.ifeng.com/app/hq/fund/index.shtml"/>
    <hyperlink ref="B5909" r:id="rId479" display="http://finance.ifeng.com/app/hq/fund/of002602/index.shtml"/>
    <hyperlink ref="B5910" r:id="rId480" display="http://finance.ifeng.com/app/hq/fund/of000997/index.shtml"/>
    <hyperlink ref="B5911" r:id="rId481" display="http://finance.ifeng.com/app/hq/fund/of001979/index.shtml"/>
    <hyperlink ref="B5912" r:id="rId482" display="http://finance.ifeng.com/app/hq/fund/of002154/index.shtml"/>
    <hyperlink ref="B5913" r:id="rId483" display="http://finance.ifeng.com/app/hq/fund/of002244/index.shtml"/>
    <hyperlink ref="B5914" r:id="rId484" display="http://finance.ifeng.com/app/hq/fund/of002153/index.shtml"/>
    <hyperlink ref="B5915" r:id="rId485" display="http://finance.ifeng.com/app/hq/fund/index.shtml"/>
    <hyperlink ref="B5916" r:id="rId486" display="http://finance.ifeng.com/app/hq/fund/of002711/index.shtml"/>
    <hyperlink ref="B5917" r:id="rId487" display="http://finance.ifeng.com/app/hq/fund/of002471/index.shtml"/>
    <hyperlink ref="B5918" r:id="rId488" display="http://finance.ifeng.com/app/hq/fund/sz160138/index.shtml"/>
    <hyperlink ref="B5919" r:id="rId489" display="http://finance.ifeng.com/app/hq/fund/of003054/index.shtml"/>
    <hyperlink ref="B5920" r:id="rId490" display="http://finance.ifeng.com/app/hq/fund/of001307/index.shtml"/>
    <hyperlink ref="B5921" r:id="rId491" display="http://finance.ifeng.com/app/hq/fund/of001844/index.shtml"/>
    <hyperlink ref="B5922" r:id="rId492" display="http://finance.ifeng.com/app/hq/fund/of620009/index.shtml"/>
    <hyperlink ref="B5923" r:id="rId493" display="http://finance.ifeng.com/app/hq/fund/of004319/index.shtml"/>
    <hyperlink ref="B5924" r:id="rId494" display="http://finance.ifeng.com/app/hq/fund/of003915/index.shtml"/>
    <hyperlink ref="B5925" r:id="rId495" display="http://finance.ifeng.com/app/hq/fund/of450019/index.shtml"/>
    <hyperlink ref="B5926" r:id="rId496" display="http://finance.ifeng.com/app/hq/fund/of003053/index.shtml"/>
    <hyperlink ref="B5927" r:id="rId497" display="http://finance.ifeng.com/app/hq/fund/of004339/index.shtml"/>
    <hyperlink ref="B5928" r:id="rId498" display="http://finance.ifeng.com/app/hq/fund/of003914/index.shtml"/>
    <hyperlink ref="B5929" r:id="rId499" display="http://finance.ifeng.com/app/hq/fund/of004338/index.shtml"/>
    <hyperlink ref="B5930" r:id="rId500" display="http://finance.ifeng.com/app/hq/fund/of004318/index.shtml"/>
    <hyperlink ref="B5931" r:id="rId501" display="http://finance.ifeng.com/app/hq/fund/of531009/index.shtml"/>
    <hyperlink ref="B5932" r:id="rId502" display="http://finance.ifeng.com/app/hq/fund/of003925/index.shtml"/>
    <hyperlink ref="B5933" r:id="rId503" display="http://finance.ifeng.com/app/hq/fund/of003924/index.shtml"/>
    <hyperlink ref="B5934" r:id="rId504" display="http://finance.ifeng.com/app/hq/fund/of002384/index.shtml"/>
    <hyperlink ref="B5935" r:id="rId505" display="http://finance.ifeng.com/app/hq/fund/of210014/index.shtml"/>
    <hyperlink ref="B5936" r:id="rId506" display="http://finance.ifeng.com/app/hq/fund/of001760/index.shtml"/>
    <hyperlink ref="B5937" r:id="rId507" display="http://finance.ifeng.com/app/hq/fund/of519185/index.shtml"/>
    <hyperlink ref="B5938" r:id="rId508" display="http://finance.ifeng.com/app/hq/fund/of450018/index.shtml"/>
    <hyperlink ref="B5939" r:id="rId509" display="http://finance.ifeng.com/app/hq/fund/of004522/index.shtml"/>
    <hyperlink ref="B5940" r:id="rId510" display="http://finance.ifeng.com/app/hq/fund/of004521/index.shtml"/>
    <hyperlink ref="B5941" r:id="rId511" display="http://finance.ifeng.com/app/hq/fund/of002566/index.shtml"/>
    <hyperlink ref="B5942" r:id="rId512" display="http://finance.ifeng.com/app/hq/fund/index.shtml"/>
    <hyperlink ref="B5943" r:id="rId513" display="http://finance.ifeng.com/app/hq/fund/of001087/index.shtml"/>
    <hyperlink ref="B5944" r:id="rId514" display="http://finance.ifeng.com/app/hq/fund/sh501301/index.shtml"/>
    <hyperlink ref="B5945" r:id="rId515" display="http://finance.ifeng.com/app/hq/fund/of001634/index.shtml"/>
    <hyperlink ref="B5946" r:id="rId516" display="http://finance.ifeng.com/app/hq/fund/of001498/index.shtml"/>
    <hyperlink ref="B5947" r:id="rId517" display="http://finance.ifeng.com/app/hq/fund/of004547/index.shtml"/>
    <hyperlink ref="B5948" r:id="rId518" display="http://finance.ifeng.com/app/hq/fund/of000121/index.shtml"/>
    <hyperlink ref="B5949" r:id="rId519" display="http://finance.ifeng.com/app/hq/fund/of001633/index.shtml"/>
    <hyperlink ref="B5950" r:id="rId520" display="http://finance.ifeng.com/app/hq/fund/of001149/index.shtml"/>
    <hyperlink ref="B5951" r:id="rId521" display="http://finance.ifeng.com/app/hq/fund/of040036/index.shtml"/>
    <hyperlink ref="B5952" r:id="rId522" display="http://finance.ifeng.com/app/hq/fund/of040037/index.shtml"/>
    <hyperlink ref="B5953" r:id="rId523" display="http://finance.ifeng.com/app/hq/fund/of540012/index.shtml"/>
    <hyperlink ref="B5954" r:id="rId524" display="http://finance.ifeng.com/app/hq/fund/of001431/index.shtml"/>
    <hyperlink ref="B5955" r:id="rId525" display="http://finance.ifeng.com/app/hq/fund/of202005/index.shtml"/>
    <hyperlink ref="B5956" r:id="rId526" display="http://finance.ifeng.com/app/hq/fund/of530009/index.shtml"/>
    <hyperlink ref="B5957" r:id="rId527" display="http://finance.ifeng.com/app/hq/fund/of004518/index.shtml"/>
    <hyperlink ref="B5958" r:id="rId528" display="http://finance.ifeng.com/app/hq/fund/of660004/index.shtml"/>
    <hyperlink ref="B5959" r:id="rId529" display="http://finance.ifeng.com/app/hq/fund/of004519/index.shtml"/>
    <hyperlink ref="B5960" r:id="rId530" display="http://finance.ifeng.com/app/hq/fund/of003582/index.shtml"/>
    <hyperlink ref="B5961" r:id="rId531" display="http://finance.ifeng.com/app/hq/fund/sz159951/index.shtml"/>
    <hyperlink ref="B5962" r:id="rId532" display="http://finance.ifeng.com/app/hq/fund/of004309/index.shtml"/>
    <hyperlink ref="B5963" r:id="rId533" display="http://finance.ifeng.com/app/hq/fund/of004308/index.shtml"/>
    <hyperlink ref="B5964" r:id="rId534" display="http://finance.ifeng.com/app/hq/fund/sz163819/index.shtml"/>
    <hyperlink ref="B5965" r:id="rId535" display="http://finance.ifeng.com/app/hq/fund/of002731/index.shtml"/>
    <hyperlink ref="B5966" r:id="rId536" display="http://finance.ifeng.com/app/hq/fund/of519017/index.shtml"/>
    <hyperlink ref="B5967" r:id="rId537" display="http://finance.ifeng.com/app/hq/fund/of020009/index.shtml"/>
    <hyperlink ref="B5968" r:id="rId538" display="http://finance.ifeng.com/app/hq/fund/of002730/index.shtml"/>
    <hyperlink ref="B5969" r:id="rId539" display="http://finance.ifeng.com/app/hq/fund/of070025/index.shtml"/>
    <hyperlink ref="B5970" r:id="rId540" display="http://finance.ifeng.com/app/hq/fund/of002515/index.shtml"/>
    <hyperlink ref="B5971" r:id="rId541" display="http://finance.ifeng.com/app/hq/fund/of001370/index.shtml"/>
    <hyperlink ref="B5972" r:id="rId542" display="http://finance.ifeng.com/app/hq/fund/sh510020/index.shtml"/>
    <hyperlink ref="B5973" r:id="rId543" display="http://finance.ifeng.com/app/hq/fund/of001801/index.shtml"/>
    <hyperlink ref="B5974" r:id="rId544" display="http://finance.ifeng.com/app/hq/fund/of001770/index.shtml"/>
    <hyperlink ref="B5975" r:id="rId545" display="http://finance.ifeng.com/app/hq/fund/of288102/index.shtml"/>
    <hyperlink ref="B5976" r:id="rId546" display="http://finance.ifeng.com/app/hq/fund/of002854/index.shtml"/>
    <hyperlink ref="B5977" r:id="rId547" display="http://finance.ifeng.com/app/hq/fund/of001765/index.shtml"/>
    <hyperlink ref="B5978" r:id="rId548" display="http://finance.ifeng.com/app/hq/fund/of000877/index.shtml"/>
    <hyperlink ref="B5979" r:id="rId549" display="http://finance.ifeng.com/app/hq/fund/sz150195/index.shtml"/>
    <hyperlink ref="B5980" r:id="rId550" display="http://finance.ifeng.com/app/hq/fund/of002060/index.shtml"/>
    <hyperlink ref="B5981" r:id="rId551" display="http://finance.ifeng.com/app/hq/fund/of001318/index.shtml"/>
    <hyperlink ref="B5982" r:id="rId552" display="http://finance.ifeng.com/app/hq/fund/of110028/index.shtml"/>
    <hyperlink ref="B5983" r:id="rId553" display="http://finance.ifeng.com/app/hq/fund/of002517/index.shtml"/>
    <hyperlink ref="B5984" r:id="rId554" display="http://finance.ifeng.com/app/hq/fund/of004004/index.shtml"/>
    <hyperlink ref="B5985" r:id="rId555" display="http://finance.ifeng.com/app/hq/fund/of002576/index.shtml"/>
    <hyperlink ref="B5986" r:id="rId556" display="http://finance.ifeng.com/app/hq/fund/of001268/index.shtml"/>
    <hyperlink ref="B5987" r:id="rId557" display="http://finance.ifeng.com/app/hq/fund/of002516/index.shtml"/>
    <hyperlink ref="B5988" r:id="rId558" display="http://finance.ifeng.com/app/hq/fund/of002575/index.shtml"/>
    <hyperlink ref="B5989" r:id="rId559" display="http://finance.ifeng.com/app/hq/fund/of519963/index.shtml"/>
    <hyperlink ref="B5990" r:id="rId560" display="http://finance.ifeng.com/app/hq/fund/sz150122/index.shtml"/>
    <hyperlink ref="B5991" r:id="rId561" display="http://finance.ifeng.com/app/hq/fund/of090011/index.shtml"/>
    <hyperlink ref="B5992" r:id="rId562" display="http://finance.ifeng.com/app/hq/fund/of003623/index.shtml"/>
    <hyperlink ref="B5993" r:id="rId563" display="http://finance.ifeng.com/app/hq/fund/of002110/index.shtml"/>
    <hyperlink ref="B5994" r:id="rId564" display="http://finance.ifeng.com/app/hq/fund/of050016/index.shtml"/>
    <hyperlink ref="B5995" r:id="rId565" display="http://finance.ifeng.com/app/hq/fund/of003622/index.shtml"/>
    <hyperlink ref="B5996" r:id="rId566" display="http://finance.ifeng.com/app/hq/fund/of050123/index.shtml"/>
    <hyperlink ref="B5997" r:id="rId567" display="http://finance.ifeng.com/app/hq/fund/sz150296/index.shtml"/>
    <hyperlink ref="B5998" r:id="rId568" display="http://finance.ifeng.com/app/hq/fund/of001866/index.shtml"/>
    <hyperlink ref="B5999" r:id="rId569" display="http://finance.ifeng.com/app/hq/fund/of001375/index.shtml"/>
    <hyperlink ref="B6000" r:id="rId570" display="http://finance.ifeng.com/app/hq/fund/of003912/index.shtml"/>
    <hyperlink ref="B6001" r:id="rId571" display="http://finance.ifeng.com/app/hq/fund/of000048/index.shtml"/>
    <hyperlink ref="B6002" r:id="rId572" display="http://finance.ifeng.com/app/hq/fund/of000975/index.shtml"/>
    <hyperlink ref="B6003" r:id="rId573" display="http://finance.ifeng.com/app/hq/fund/of003305/index.shtml"/>
    <hyperlink ref="B6004" r:id="rId574" display="http://finance.ifeng.com/app/hq/fund/of001499/index.shtml"/>
    <hyperlink ref="B6005" r:id="rId575" display="http://finance.ifeng.com/app/hq/fund/sh502008/index.shtml"/>
    <hyperlink ref="B6006" r:id="rId576" display="http://finance.ifeng.com/app/hq/fund/of000047/index.shtml"/>
    <hyperlink ref="B6007" r:id="rId577" display="http://finance.ifeng.com/app/hq/fund/sz164302/index.shtml"/>
    <hyperlink ref="B6008" r:id="rId578" display="http://finance.ifeng.com/app/hq/fund/of050013/index.shtml"/>
    <hyperlink ref="B6009" r:id="rId579" display="http://finance.ifeng.com/app/hq/fund/of000110/index.shtml"/>
    <hyperlink ref="B6010" r:id="rId580" display="http://finance.ifeng.com/app/hq/fund/of003304/index.shtml"/>
    <hyperlink ref="B6011" r:id="rId581" display="http://finance.ifeng.com/app/hq/fund/of050023/index.shtml"/>
    <hyperlink ref="B6012" r:id="rId582" display="http://finance.ifeng.com/app/hq/fund/of004587/index.shtml"/>
    <hyperlink ref="B6013" r:id="rId583" display="http://finance.ifeng.com/app/hq/fund/of002513/index.shtml"/>
    <hyperlink ref="B6014" r:id="rId584" display="http://finance.ifeng.com/app/hq/fund/of004003/index.shtml"/>
    <hyperlink ref="B6015" r:id="rId585" display="http://finance.ifeng.com/app/hq/fund/of000063/index.shtml"/>
    <hyperlink ref="B6016" r:id="rId586" display="http://finance.ifeng.com/app/hq/fund/of001672/index.shtml"/>
    <hyperlink ref="B6017" r:id="rId587" display="http://finance.ifeng.com/app/hq/fund/of003992/index.shtml"/>
    <hyperlink ref="B6018" r:id="rId588" display="http://finance.ifeng.com/app/hq/fund/of003991/index.shtml"/>
    <hyperlink ref="B6019" r:id="rId589" display="http://finance.ifeng.com/app/hq/fund/of233015/index.shtml"/>
    <hyperlink ref="B6020" r:id="rId590" display="http://finance.ifeng.com/app/hq/fund/of001259/index.shtml"/>
    <hyperlink ref="B6021" r:id="rId591" display="http://finance.ifeng.com/app/hq/fund/of002729/index.shtml"/>
    <hyperlink ref="B6022" r:id="rId592" display="http://finance.ifeng.com/app/hq/fund/index.shtml"/>
    <hyperlink ref="B6023" r:id="rId593" display="http://finance.ifeng.com/app/hq/fund/of004686/index.shtml"/>
    <hyperlink ref="B6024" r:id="rId594" display="http://finance.ifeng.com/app/hq/fund/of001878/index.shtml"/>
    <hyperlink ref="B6025" r:id="rId595" display="http://finance.ifeng.com/app/hq/fund/of001589/index.shtml"/>
    <hyperlink ref="B6026" r:id="rId596" display="http://finance.ifeng.com/app/hq/fund/of960016/index.shtml"/>
    <hyperlink ref="B6027" r:id="rId597" display="http://finance.ifeng.com/app/hq/fund/of002728/index.shtml"/>
    <hyperlink ref="B6028" r:id="rId598" display="http://finance.ifeng.com/app/hq/fund/of004306/index.shtml"/>
    <hyperlink ref="B6029" r:id="rId599" display="http://finance.ifeng.com/app/hq/fund/of004305/index.shtml"/>
    <hyperlink ref="B6030" r:id="rId600" display="http://finance.ifeng.com/app/hq/fund/of001321/index.shtml"/>
    <hyperlink ref="B6031" r:id="rId601" display="http://finance.ifeng.com/app/hq/fund/of001588/index.shtml"/>
    <hyperlink ref="B6032" r:id="rId602" display="http://finance.ifeng.com/app/hq/fund/of003913/index.shtml"/>
    <hyperlink ref="B6033" r:id="rId603" display="http://finance.ifeng.com/app/hq/fund/of004311/index.shtml"/>
    <hyperlink ref="B6034" r:id="rId604" display="http://finance.ifeng.com/app/hq/fund/of004310/index.shtml"/>
    <hyperlink ref="B6035" r:id="rId605" display="http://finance.ifeng.com/app/hq/fund/of003954/index.shtml"/>
    <hyperlink ref="B6036" r:id="rId606" display="http://finance.ifeng.com/app/hq/fund/of004084/index.shtml"/>
    <hyperlink ref="B6037" r:id="rId607" display="http://finance.ifeng.com/app/hq/fund/of519692/index.shtml"/>
    <hyperlink ref="B6038" r:id="rId608" display="http://finance.ifeng.com/app/hq/fund/of004083/index.shtml"/>
    <hyperlink ref="B6039" r:id="rId609" display="http://finance.ifeng.com/app/hq/fund/of003416/index.shtml"/>
    <hyperlink ref="B6040" r:id="rId610" display="http://finance.ifeng.com/app/hq/fund/of004000/index.shtml"/>
    <hyperlink ref="B6041" r:id="rId611" display="http://finance.ifeng.com/app/hq/fund/of217008/index.shtml"/>
    <hyperlink ref="B6042" r:id="rId612" display="http://finance.ifeng.com/app/hq/fund/of000259/index.shtml"/>
    <hyperlink ref="B6043" r:id="rId613" display="http://finance.ifeng.com/app/hq/fund/of004588/index.shtml"/>
    <hyperlink ref="B6044" r:id="rId614" display="http://finance.ifeng.com/app/hq/fund/sz164105/index.shtml"/>
    <hyperlink ref="B6045" r:id="rId615" display="http://finance.ifeng.com/app/hq/fund/of003175/index.shtml"/>
    <hyperlink ref="B6046" r:id="rId616" display="http://finance.ifeng.com/app/hq/fund/of240019/index.shtml"/>
    <hyperlink ref="B6047" r:id="rId617" display="http://finance.ifeng.com/app/hq/fund/of004560/index.shtml"/>
    <hyperlink ref="B6048" r:id="rId618" display="http://finance.ifeng.com/app/hq/fund/of004561/index.shtml"/>
    <hyperlink ref="B6049" r:id="rId619" display="http://finance.ifeng.com/app/hq/fund/of001700/index.shtml"/>
    <hyperlink ref="B6050" r:id="rId620" display="http://finance.ifeng.com/app/hq/fund/sh510010/index.shtml"/>
    <hyperlink ref="B6051" r:id="rId621" display="http://finance.ifeng.com/app/hq/fund/sh510280/index.shtml"/>
    <hyperlink ref="B6052" r:id="rId622" display="http://finance.ifeng.com/app/hq/fund/of002174/index.shtml"/>
    <hyperlink ref="B6053" r:id="rId623" display="http://finance.ifeng.com/app/hq/fund/of210010/index.shtml"/>
    <hyperlink ref="B6054" r:id="rId624" display="http://finance.ifeng.com/app/hq/fund/of020003/index.shtml"/>
    <hyperlink ref="B6055" r:id="rId625" display="http://finance.ifeng.com/app/hq/fund/of370027/index.shtml"/>
    <hyperlink ref="B6056" r:id="rId626" display="http://finance.ifeng.com/app/hq/fund/of004011/index.shtml"/>
    <hyperlink ref="B6057" r:id="rId627" display="http://finance.ifeng.com/app/hq/fund/of004010/index.shtml"/>
    <hyperlink ref="B6058" r:id="rId628" display="http://finance.ifeng.com/app/hq/fund/sh501000/index.shtml"/>
    <hyperlink ref="B6059" r:id="rId629" display="http://finance.ifeng.com/app/hq/fund/sz160225/index.shtml"/>
    <hyperlink ref="B6060" r:id="rId630" display="http://finance.ifeng.com/app/hq/fund/index.shtml"/>
    <hyperlink ref="B6061" r:id="rId631" display="http://finance.ifeng.com/app/hq/fund/of000694/index.shtml"/>
    <hyperlink ref="B6062" r:id="rId632" display="http://finance.ifeng.com/app/hq/fund/of000557/index.shtml"/>
    <hyperlink ref="B6063" r:id="rId633" display="http://finance.ifeng.com/app/hq/fund/of610002/index.shtml"/>
    <hyperlink ref="B6064" r:id="rId634" display="http://finance.ifeng.com/app/hq/fund/of519779/index.shtml"/>
    <hyperlink ref="B6065" r:id="rId635" display="http://finance.ifeng.com/app/hq/fund/of002297/index.shtml"/>
    <hyperlink ref="B6066" r:id="rId636" display="http://finance.ifeng.com/app/hq/fund/of005270/index.shtml"/>
    <hyperlink ref="B6067" r:id="rId637" display="http://finance.ifeng.com/app/hq/fund/sz163111/index.shtml"/>
    <hyperlink ref="B6068" r:id="rId638" display="http://finance.ifeng.com/app/hq/fund/of004651/index.shtml"/>
    <hyperlink ref="B6069" r:id="rId639" display="http://finance.ifeng.com/app/hq/fund/of485014/index.shtml"/>
    <hyperlink ref="B6070" r:id="rId640" display="http://finance.ifeng.com/app/hq/fund/of000556/index.shtml"/>
    <hyperlink ref="B6071" r:id="rId641" display="http://finance.ifeng.com/app/hq/fund/of210011/index.shtml"/>
    <hyperlink ref="B6072" r:id="rId642" display="http://finance.ifeng.com/app/hq/fund/of003279/index.shtml"/>
    <hyperlink ref="B6073" r:id="rId643" display="http://finance.ifeng.com/app/hq/fund/sh512550/index.shtml"/>
    <hyperlink ref="B6074" r:id="rId644" display="http://finance.ifeng.com/app/hq/fund/of003957/index.shtml"/>
    <hyperlink ref="B6075" r:id="rId645" display="http://finance.ifeng.com/app/hq/fund/of040011/index.shtml"/>
    <hyperlink ref="B6076" r:id="rId646" display="http://finance.ifeng.com/app/hq/fund/index.shtml"/>
    <hyperlink ref="B6077" r:id="rId647" display="http://finance.ifeng.com/app/hq/fund/of001636/index.shtml"/>
    <hyperlink ref="B6078" r:id="rId648" display="http://finance.ifeng.com/app/hq/fund/of003181/index.shtml"/>
    <hyperlink ref="B6079" r:id="rId649" display="http://finance.ifeng.com/app/hq/fund/of003628/index.shtml"/>
    <hyperlink ref="B6080" r:id="rId650" display="http://finance.ifeng.com/app/hq/fund/of450002/index.shtml"/>
    <hyperlink ref="B6081" r:id="rId651" display="http://finance.ifeng.com/app/hq/fund/of003180/index.shtml"/>
    <hyperlink ref="B6082" r:id="rId652" display="http://finance.ifeng.com/app/hq/fund/sz160505/index.shtml"/>
    <hyperlink ref="B6083" r:id="rId653" display="http://finance.ifeng.com/app/hq/fund/of004327/index.shtml"/>
    <hyperlink ref="B6084" r:id="rId654" display="http://finance.ifeng.com/app/hq/fund/of001635/index.shtml"/>
    <hyperlink ref="B6085" r:id="rId655" display="http://finance.ifeng.com/app/hq/fund/of004326/index.shtml"/>
    <hyperlink ref="B6086" r:id="rId656" display="http://finance.ifeng.com/app/hq/fund/of410007/index.shtml"/>
    <hyperlink ref="B6087" r:id="rId657" display="http://finance.ifeng.com/app/hq/fund/sz164902/index.shtml"/>
    <hyperlink ref="B6088" r:id="rId658" display="http://finance.ifeng.com/app/hq/fund/of001702/index.shtml"/>
    <hyperlink ref="B6089" r:id="rId659" display="http://finance.ifeng.com/app/hq/fund/of163807/index.shtml"/>
    <hyperlink ref="B6090" r:id="rId660" display="http://finance.ifeng.com/app/hq/fund/of001530/index.shtml"/>
    <hyperlink ref="B6091" r:id="rId661" display="http://finance.ifeng.com/app/hq/fund/of004916/index.shtml"/>
    <hyperlink ref="B6092" r:id="rId662" display="http://finance.ifeng.com/app/hq/fund/of003414/index.shtml"/>
    <hyperlink ref="B6093" r:id="rId663" display="http://finance.ifeng.com/app/hq/fund/of000174/index.shtml"/>
    <hyperlink ref="B6094" r:id="rId664" display="http://finance.ifeng.com/app/hq/fund/of485114/index.shtml"/>
    <hyperlink ref="B6095" r:id="rId665" display="http://finance.ifeng.com/app/hq/fund/of519686/index.shtml"/>
    <hyperlink ref="B6096" r:id="rId666" display="http://finance.ifeng.com/app/hq/fund/of519704/index.shtml"/>
    <hyperlink ref="B6097" r:id="rId667" display="http://finance.ifeng.com/app/hq/fund/of001717/index.shtml"/>
    <hyperlink ref="B6098" r:id="rId668" display="http://finance.ifeng.com/app/hq/fund/of003958/index.shtml"/>
    <hyperlink ref="B6099" r:id="rId669" display="http://finance.ifeng.com/app/hq/fund/of001221/index.shtml"/>
    <hyperlink ref="B6100" r:id="rId670" display="http://finance.ifeng.com/app/hq/fund/of620004/index.shtml"/>
    <hyperlink ref="B6101" r:id="rId671" display="http://finance.ifeng.com/app/hq/fund/of003556/index.shtml"/>
    <hyperlink ref="B6102" r:id="rId672" display="http://finance.ifeng.com/app/hq/fund/of004673/index.shtml"/>
    <hyperlink ref="B6103" r:id="rId673" display="http://finance.ifeng.com/app/hq/fund/of004672/index.shtml"/>
    <hyperlink ref="B6104" r:id="rId674" display="http://finance.ifeng.com/app/hq/fund/of375010/index.shtml"/>
    <hyperlink ref="B6105" r:id="rId675" display="http://finance.ifeng.com/app/hq/fund/of003555/index.shtml"/>
    <hyperlink ref="B6106" r:id="rId676" display="http://finance.ifeng.com/app/hq/fund/of040009/index.shtml"/>
    <hyperlink ref="B6107" r:id="rId677" display="http://finance.ifeng.com/app/hq/fund/of040010/index.shtml"/>
    <hyperlink ref="B6108" r:id="rId678" display="http://finance.ifeng.com/app/hq/fund/of005036/index.shtml"/>
    <hyperlink ref="B6109" r:id="rId679" display="http://finance.ifeng.com/app/hq/fund/of002189/index.shtml"/>
    <hyperlink ref="B6110" r:id="rId680" display="http://finance.ifeng.com/app/hq/fund/of005035/index.shtml"/>
    <hyperlink ref="B6111" r:id="rId681" display="http://finance.ifeng.com/app/hq/fund/of540003/index.shtml"/>
    <hyperlink ref="B6112" r:id="rId682" display="http://finance.ifeng.com/app/hq/fund/of519191/index.shtml"/>
    <hyperlink ref="B6113" r:id="rId683" display="http://finance.ifeng.com/app/hq/fund/of001074/index.shtml"/>
    <hyperlink ref="B6114" r:id="rId684" display="http://finance.ifeng.com/app/hq/fund/of660009/index.shtml"/>
    <hyperlink ref="B6115" r:id="rId685" display="http://finance.ifeng.com/app/hq/fund/sz159902/index.shtml"/>
    <hyperlink ref="B6116" r:id="rId686" display="http://finance.ifeng.com/app/hq/fund/index.shtml"/>
    <hyperlink ref="B6117" r:id="rId687" display="http://finance.ifeng.com/app/hq/fund/of960003/index.shtml"/>
    <hyperlink ref="B6118" r:id="rId688" display="http://finance.ifeng.com/app/hq/fund/of002223/index.shtml"/>
    <hyperlink ref="B6119" r:id="rId689" display="http://finance.ifeng.com/app/hq/fund/of540006/index.shtml"/>
    <hyperlink ref="B6120" r:id="rId690" display="http://finance.ifeng.com/app/hq/fund/of001198/index.shtml"/>
    <hyperlink ref="B6121" r:id="rId691" display="http://finance.ifeng.com/app/hq/fund/of004768/index.shtml"/>
    <hyperlink ref="B6122" r:id="rId692" display="http://finance.ifeng.com/app/hq/fund/of002163/index.shtml"/>
    <hyperlink ref="B6123" r:id="rId693" display="http://finance.ifeng.com/app/hq/fund/of005183/index.shtml"/>
    <hyperlink ref="B6124" r:id="rId694" display="http://finance.ifeng.com/app/hq/fund/of960000/index.shtml"/>
    <hyperlink ref="B6125" r:id="rId695" display="http://finance.ifeng.com/app/hq/fund/of000209/index.shtml"/>
    <hyperlink ref="B6126" r:id="rId696" display="http://finance.ifeng.com/app/hq/fund/index.shtml"/>
    <hyperlink ref="B6127" r:id="rId697" display="http://finance.ifeng.com/app/hq/fund/of001016/index.shtml"/>
    <hyperlink ref="B6128" r:id="rId698" display="http://finance.ifeng.com/app/hq/fund/of000311/index.shtml"/>
    <hyperlink ref="B6129" r:id="rId699" display="http://finance.ifeng.com/app/hq/fund/of004132/index.shtml"/>
    <hyperlink ref="B6130" r:id="rId700" display="http://finance.ifeng.com/app/hq/fund/of003415/index.shtml"/>
    <hyperlink ref="B6131" r:id="rId701" display="http://finance.ifeng.com/app/hq/fund/index.shtml"/>
    <hyperlink ref="B6132" r:id="rId702" display="http://finance.ifeng.com/app/hq/fund/of660109/index.shtml"/>
    <hyperlink ref="B6133" r:id="rId703" display="http://finance.ifeng.com/app/hq/fund/of410009/index.shtml"/>
    <hyperlink ref="B6134" r:id="rId704" display="http://finance.ifeng.com/app/hq/fund/of001558/index.shtml"/>
    <hyperlink ref="B6135" r:id="rId705" display="http://finance.ifeng.com/app/hq/fund/of005198/index.shtml"/>
    <hyperlink ref="B6136" r:id="rId706" display="http://finance.ifeng.com/app/hq/fund/of005197/index.shtml"/>
    <hyperlink ref="B6137" r:id="rId707" display="http://finance.ifeng.com/app/hq/fund/of001496/index.shtml"/>
    <hyperlink ref="B6138" r:id="rId708" display="http://finance.ifeng.com/app/hq/fund/of002187/index.shtml"/>
    <hyperlink ref="B6139" r:id="rId709" display="http://finance.ifeng.com/app/hq/fund/of519097/index.shtml"/>
    <hyperlink ref="B6140" r:id="rId710" display="http://finance.ifeng.com/app/hq/fund/of002630/index.shtml"/>
    <hyperlink ref="B6141" r:id="rId711" display="http://finance.ifeng.com/app/hq/fund/of450005/index.shtml"/>
    <hyperlink ref="B6142" r:id="rId712" display="http://finance.ifeng.com/app/hq/fund/of690006/index.shtml"/>
    <hyperlink ref="B6143" r:id="rId713" display="http://finance.ifeng.com/app/hq/fund/of001654/index.shtml"/>
    <hyperlink ref="B6144" r:id="rId714" display="http://finance.ifeng.com/app/hq/fund/of001121/index.shtml"/>
    <hyperlink ref="B6145" r:id="rId715" display="http://finance.ifeng.com/app/hq/fund/index.shtml"/>
    <hyperlink ref="B6146" r:id="rId716" display="http://finance.ifeng.com/app/hq/fund/of001125/index.shtml"/>
    <hyperlink ref="B6147" r:id="rId717" display="http://finance.ifeng.com/app/hq/fund/of000522/index.shtml"/>
    <hyperlink ref="B6148" r:id="rId718" display="http://finance.ifeng.com/app/hq/fund/of001429/index.shtml"/>
    <hyperlink ref="B6149" r:id="rId719" display="http://finance.ifeng.com/app/hq/fund/index.shtml"/>
    <hyperlink ref="B6150" r:id="rId720" display="http://finance.ifeng.com/app/hq/fund/of450006/index.shtml"/>
    <hyperlink ref="B6151" r:id="rId721" display="http://finance.ifeng.com/app/hq/fund/of004289/index.shtml"/>
    <hyperlink ref="B6152" r:id="rId722" display="http://finance.ifeng.com/app/hq/fund/of080015/index.shtml"/>
    <hyperlink ref="B6153" r:id="rId723" display="http://finance.ifeng.com/app/hq/fund/of001359/index.shtml"/>
    <hyperlink ref="B6154" r:id="rId724" display="http://finance.ifeng.com/app/hq/fund/of233013/index.shtml"/>
    <hyperlink ref="B6155" r:id="rId725" display="http://finance.ifeng.com/app/hq/fund/of004131/index.shtml"/>
    <hyperlink ref="B6156" r:id="rId726" display="http://finance.ifeng.com/app/hq/fund/of002702/index.shtml"/>
    <hyperlink ref="B6157" r:id="rId727" display="http://finance.ifeng.com/app/hq/fund/of001120/index.shtml"/>
    <hyperlink ref="B6158" r:id="rId728" display="http://finance.ifeng.com/app/hq/fund/of180003/index.shtml"/>
    <hyperlink ref="B6159" r:id="rId729" display="http://finance.ifeng.com/app/hq/fund/of002701/index.shtml"/>
    <hyperlink ref="B6160" r:id="rId730" display="http://finance.ifeng.com/app/hq/fund/of005008/index.shtml"/>
    <hyperlink ref="B6161" r:id="rId731" display="http://finance.ifeng.com/app/hq/fund/of400011/index.shtml"/>
    <hyperlink ref="B6162" r:id="rId732" display="http://finance.ifeng.com/app/hq/fund/index.shtml"/>
    <hyperlink ref="B6163" r:id="rId733" display="http://finance.ifeng.com/app/hq/fund/of003818/index.shtml"/>
    <hyperlink ref="B6164" r:id="rId734" display="http://finance.ifeng.com/app/hq/fund/sh512990/index.shtml"/>
    <hyperlink ref="B6165" r:id="rId735" display="http://finance.ifeng.com/app/hq/fund/of004391/index.shtml"/>
    <hyperlink ref="B6166" r:id="rId736" display="http://finance.ifeng.com/app/hq/fund/of003817/index.shtml"/>
    <hyperlink ref="B6167" r:id="rId737" display="http://finance.ifeng.com/app/hq/fund/of001559/index.shtml"/>
    <hyperlink ref="B6168" r:id="rId738" display="http://finance.ifeng.com/app/hq/fund/of004390/index.shtml"/>
    <hyperlink ref="B6169" r:id="rId739" display="http://finance.ifeng.com/app/hq/fund/of233012/index.shtml"/>
    <hyperlink ref="B6170" r:id="rId740" display="http://finance.ifeng.com/app/hq/fund/of270007/index.shtml"/>
    <hyperlink ref="B6171" r:id="rId741" display="http://finance.ifeng.com/app/hq/fund/sz164703/index.shtml"/>
    <hyperlink ref="B6172" r:id="rId742" display="http://finance.ifeng.com/app/hq/fund/of004713/index.shtml"/>
    <hyperlink ref="B6173" r:id="rId743" display="http://finance.ifeng.com/app/hq/fund/of485011/index.shtml"/>
    <hyperlink ref="B6174" r:id="rId744" display="http://finance.ifeng.com/app/hq/fund/of240004/index.shtml"/>
    <hyperlink ref="B6175" r:id="rId745" display="http://finance.ifeng.com/app/hq/fund/of004715/index.shtml"/>
    <hyperlink ref="B6176" r:id="rId746" display="http://finance.ifeng.com/app/hq/fund/of519117/index.shtml"/>
    <hyperlink ref="B6177" r:id="rId747" display="http://finance.ifeng.com/app/hq/fund/of004714/index.shtml"/>
    <hyperlink ref="B6178" r:id="rId748" display="http://finance.ifeng.com/app/hq/fund/of004712/index.shtml"/>
    <hyperlink ref="B6179" r:id="rId749" display="http://finance.ifeng.com/app/hq/fund/of000328/index.shtml"/>
    <hyperlink ref="B6180" r:id="rId750" display="http://finance.ifeng.com/app/hq/fund/of001143/index.shtml"/>
    <hyperlink ref="B6181" r:id="rId751" display="http://finance.ifeng.com/app/hq/fund/of000913/index.shtml"/>
    <hyperlink ref="B6182" r:id="rId752" display="http://finance.ifeng.com/app/hq/fund/of050010/index.shtml"/>
    <hyperlink ref="B6183" r:id="rId753" display="http://finance.ifeng.com/app/hq/fund/of004586/index.shtml"/>
    <hyperlink ref="B6184" r:id="rId754" display="http://finance.ifeng.com/app/hq/fund/of004585/index.shtml"/>
    <hyperlink ref="B6185" r:id="rId755" display="http://finance.ifeng.com/app/hq/fund/of485111/index.shtml"/>
    <hyperlink ref="B6186" r:id="rId756" display="http://finance.ifeng.com/app/hq/fund/of002029/index.shtml"/>
    <hyperlink ref="B6187" r:id="rId757" display="http://finance.ifeng.com/app/hq/fund/of002652/index.shtml"/>
    <hyperlink ref="B6188" r:id="rId758" display="http://finance.ifeng.com/app/hq/fund/of001277/index.shtml"/>
    <hyperlink ref="B6189" r:id="rId759" display="http://finance.ifeng.com/app/hq/fund/of001185/index.shtml"/>
    <hyperlink ref="B6190" r:id="rId760" display="http://finance.ifeng.com/app/hq/fund/of002631/index.shtml"/>
    <hyperlink ref="B6191" r:id="rId761" display="http://finance.ifeng.com/app/hq/fund/of229002/index.shtml"/>
    <hyperlink ref="B6192" r:id="rId762" display="http://finance.ifeng.com/app/hq/fund/of002651/index.shtml"/>
    <hyperlink ref="B6193" r:id="rId763" display="http://finance.ifeng.com/app/hq/fund/of162208/index.shtml"/>
    <hyperlink ref="B6194" r:id="rId764" display="http://finance.ifeng.com/app/hq/fund/of217018/index.shtml"/>
    <hyperlink ref="B6195" r:id="rId765" display="http://finance.ifeng.com/app/hq/fund/of519677/index.shtml"/>
    <hyperlink ref="B6196" r:id="rId766" display="http://finance.ifeng.com/app/hq/fund/of004403/index.shtml"/>
    <hyperlink ref="B6197" r:id="rId767" display="http://finance.ifeng.com/app/hq/fund/of001659/index.shtml"/>
    <hyperlink ref="B6198" r:id="rId768" display="http://finance.ifeng.com/app/hq/fund/of004641/index.shtml"/>
    <hyperlink ref="B6199" r:id="rId769" display="http://finance.ifeng.com/app/hq/fund/of003642/index.shtml"/>
    <hyperlink ref="B6200" r:id="rId770" display="http://finance.ifeng.com/app/hq/fund/of001164/index.shtml"/>
    <hyperlink ref="B6201" r:id="rId771" display="http://finance.ifeng.com/app/hq/fund/index.shtml"/>
    <hyperlink ref="B6202" r:id="rId772" display="http://finance.ifeng.com/app/hq/fund/of003917/index.shtml"/>
    <hyperlink ref="B6203" r:id="rId773" display="http://finance.ifeng.com/app/hq/fund/of001779/index.shtml"/>
    <hyperlink ref="B6204" r:id="rId774" display="http://finance.ifeng.com/app/hq/fund/of003916/index.shtml"/>
    <hyperlink ref="B6205" r:id="rId775" display="http://finance.ifeng.com/app/hq/fund/of003851/index.shtml"/>
    <hyperlink ref="B6206" r:id="rId776" display="http://finance.ifeng.com/app/hq/fund/of003850/index.shtml"/>
    <hyperlink ref="B6207" r:id="rId777" display="http://finance.ifeng.com/app/hq/fund/of004488/index.shtml"/>
    <hyperlink ref="B6208" r:id="rId778" display="http://finance.ifeng.com/app/hq/fund/index.shtml"/>
    <hyperlink ref="B6209" r:id="rId779" display="http://finance.ifeng.com/app/hq/fund/of004617/index.shtml"/>
    <hyperlink ref="B6210" r:id="rId780" display="http://finance.ifeng.com/app/hq/fund/sh501020/index.shtml"/>
    <hyperlink ref="B6211" r:id="rId781" display="http://finance.ifeng.com/app/hq/fund/sz161834/index.shtml"/>
    <hyperlink ref="B6212" r:id="rId782" display="http://finance.ifeng.com/app/hq/fund/of003641/index.shtml"/>
    <hyperlink ref="B6213" r:id="rId783" display="http://finance.ifeng.com/app/hq/fund/of003830/index.shtml"/>
    <hyperlink ref="B6214" r:id="rId784" display="http://finance.ifeng.com/app/hq/fund/of690002/index.shtml"/>
    <hyperlink ref="B6215" r:id="rId785" display="http://finance.ifeng.com/app/hq/fund/of233005/index.shtml"/>
    <hyperlink ref="B6216" r:id="rId786" display="http://finance.ifeng.com/app/hq/fund/index.shtml"/>
    <hyperlink ref="B6217" r:id="rId787" display="http://finance.ifeng.com/app/hq/fund/of020035/index.shtml"/>
    <hyperlink ref="B6218" r:id="rId788" display="http://finance.ifeng.com/app/hq/fund/of001607/index.shtml"/>
    <hyperlink ref="B6219" r:id="rId789" display="http://finance.ifeng.com/app/hq/fund/of004082/index.shtml"/>
    <hyperlink ref="B6220" r:id="rId790" display="http://finance.ifeng.com/app/hq/fund/of004081/index.shtml"/>
    <hyperlink ref="B6221" r:id="rId791" display="http://finance.ifeng.com/app/hq/fund/of001763/index.shtml"/>
    <hyperlink ref="B6222" r:id="rId792" display="http://finance.ifeng.com/app/hq/fund/of002397/index.shtml"/>
    <hyperlink ref="B6223" r:id="rId793" display="http://finance.ifeng.com/app/hq/fund/of000053/index.shtml"/>
    <hyperlink ref="B6224" r:id="rId794" display="http://finance.ifeng.com/app/hq/fund/of001165/index.shtml"/>
    <hyperlink ref="B6225" r:id="rId795" display="http://finance.ifeng.com/app/hq/fund/of003447/index.shtml"/>
    <hyperlink ref="B6226" r:id="rId796" display="http://finance.ifeng.com/app/hq/fund/of020036/index.shtml"/>
    <hyperlink ref="B6227" r:id="rId797" display="http://finance.ifeng.com/app/hq/fund/of004404/index.shtml"/>
    <hyperlink ref="B6228" r:id="rId798" display="http://finance.ifeng.com/app/hq/fund/of004357/index.shtml"/>
    <hyperlink ref="B6229" r:id="rId799" display="http://finance.ifeng.com/app/hq/fund/of000835/index.shtml"/>
    <hyperlink ref="B6230" r:id="rId800" display="http://finance.ifeng.com/app/hq/fund/of001608/index.shtml"/>
    <hyperlink ref="B6231" r:id="rId801" display="http://finance.ifeng.com/app/hq/fund/of710002/index.shtml"/>
    <hyperlink ref="B6232" r:id="rId802" display="http://finance.ifeng.com/app/hq/fund/of003446/index.shtml"/>
    <hyperlink ref="B6233" r:id="rId803" display="http://finance.ifeng.com/app/hq/fund/of519134/index.shtml"/>
    <hyperlink ref="B6234" r:id="rId804" display="http://finance.ifeng.com/app/hq/fund/sz166105/index.shtml"/>
    <hyperlink ref="B6235" r:id="rId805" display="http://finance.ifeng.com/app/hq/fund/of002505/index.shtml"/>
    <hyperlink ref="B6236" r:id="rId806" display="http://finance.ifeng.com/app/hq/fund/of001291/index.shtml"/>
    <hyperlink ref="B6237" r:id="rId807" display="http://finance.ifeng.com/app/hq/fund/of002433/index.shtml"/>
    <hyperlink ref="B6238" r:id="rId808" display="http://finance.ifeng.com/app/hq/fund/of002167/index.shtml"/>
    <hyperlink ref="B6239" r:id="rId809" display="http://finance.ifeng.com/app/hq/fund/of002675/index.shtml"/>
    <hyperlink ref="B6240" r:id="rId810" display="http://finance.ifeng.com/app/hq/fund/of003922/index.shtml"/>
    <hyperlink ref="B6241" r:id="rId811" display="http://finance.ifeng.com/app/hq/fund/of003802/index.shtml"/>
    <hyperlink ref="B6242" r:id="rId812" display="http://finance.ifeng.com/app/hq/fund/of002955/index.shtml"/>
    <hyperlink ref="B6243" r:id="rId813" display="http://finance.ifeng.com/app/hq/fund/of003801/index.shtml"/>
    <hyperlink ref="B6244" r:id="rId814" display="http://finance.ifeng.com/app/hq/fund/of003033/index.shtml"/>
    <hyperlink ref="B6245" r:id="rId815" display="http://finance.ifeng.com/app/hq/fund/sz160622/index.shtml"/>
    <hyperlink ref="B6246" r:id="rId816" display="http://finance.ifeng.com/app/hq/fund/of002504/index.shtml"/>
    <hyperlink ref="B6247" r:id="rId817" display="http://finance.ifeng.com/app/hq/fund/of206015/index.shtml"/>
    <hyperlink ref="B6248" r:id="rId818" display="http://finance.ifeng.com/app/hq/fund/of000993/index.shtml"/>
    <hyperlink ref="B6249" r:id="rId819" display="http://finance.ifeng.com/app/hq/fund/of000438/index.shtml"/>
    <hyperlink ref="B6250" r:id="rId820" display="http://finance.ifeng.com/app/hq/fund/of370026/index.shtml"/>
    <hyperlink ref="B6251" r:id="rId821" display="http://finance.ifeng.com/app/hq/fund/of000437/index.shtml"/>
    <hyperlink ref="B6252" r:id="rId822" display="http://finance.ifeng.com/app/hq/fund/of003491/index.shtml"/>
    <hyperlink ref="B6253" r:id="rId823" display="http://finance.ifeng.com/app/hq/fund/of379010/index.shtml"/>
    <hyperlink ref="B6254" r:id="rId824" display="http://finance.ifeng.com/app/hq/fund/of003490/index.shtml"/>
    <hyperlink ref="B6255" r:id="rId825" display="http://finance.ifeng.com/app/hq/fund/sz164808/index.shtml"/>
    <hyperlink ref="B6256" r:id="rId826" display="http://finance.ifeng.com/app/hq/fund/of370025/index.shtml"/>
    <hyperlink ref="B6257" r:id="rId827" display="http://finance.ifeng.com/app/hq/fund/sz164810/index.shtml"/>
    <hyperlink ref="B6258" r:id="rId828" display="http://finance.ifeng.com/app/hq/fund/of001492/index.shtml"/>
    <hyperlink ref="B6259" r:id="rId829" display="http://finance.ifeng.com/app/hq/fund/of002488/index.shtml"/>
    <hyperlink ref="B6260" r:id="rId830" display="http://finance.ifeng.com/app/hq/fund/of003064/index.shtml"/>
    <hyperlink ref="B6261" r:id="rId831" display="http://finance.ifeng.com/app/hq/fund/of001863/index.shtml"/>
    <hyperlink ref="B6262" r:id="rId832" display="http://finance.ifeng.com/app/hq/fund/of002579/index.shtml"/>
    <hyperlink ref="B6263" r:id="rId833" display="http://finance.ifeng.com/app/hq/fund/index.shtml"/>
    <hyperlink ref="B6264" r:id="rId834" display="http://finance.ifeng.com/app/hq/fund/of161231/index.shtml"/>
    <hyperlink ref="B6265" r:id="rId835" display="http://finance.ifeng.com/app/hq/fund/of002945/index.shtml"/>
    <hyperlink ref="B6266" r:id="rId836" display="http://finance.ifeng.com/app/hq/fund/sz150064/index.shtml"/>
    <hyperlink ref="B6267" r:id="rId837" display="http://finance.ifeng.com/app/hq/fund/sz150030/index.shtml"/>
    <hyperlink ref="B6268" r:id="rId838" display="http://finance.ifeng.com/app/hq/fund/sz150073/index.shtml"/>
    <hyperlink ref="B6269" r:id="rId839" display="http://finance.ifeng.com/app/hq/fund/sz150152/index.shtml"/>
    <hyperlink ref="B6270" r:id="rId840" display="http://finance.ifeng.com/app/hq/fund/of161230/index.shtml"/>
    <hyperlink ref="B6271" r:id="rId841" display="http://finance.ifeng.com/app/hq/fund/sz150094/index.shtml"/>
    <hyperlink ref="B6272" r:id="rId842" display="http://finance.ifeng.com/app/hq/fund/sz150213/index.shtml"/>
    <hyperlink ref="B6273" r:id="rId843" display="http://finance.ifeng.com/app/hq/fund/sz150059/index.shtml"/>
    <hyperlink ref="B6274" r:id="rId844" display="http://finance.ifeng.com/app/hq/fund/sz150036/index.shtml"/>
    <hyperlink ref="B6275" r:id="rId845" display="http://finance.ifeng.com/app/hq/fund/sz150135/index.shtml"/>
    <hyperlink ref="B6276" r:id="rId846" display="http://finance.ifeng.com/app/hq/fund/sz150121/index.shtml"/>
    <hyperlink ref="B6277" r:id="rId847" display="http://finance.ifeng.com/app/hq/fund/of001235/index.shtml"/>
    <hyperlink ref="B6278" r:id="rId848" display="http://finance.ifeng.com/app/hq/fund/of005384/index.shtml"/>
    <hyperlink ref="B6279" r:id="rId849" display="http://finance.ifeng.com/app/hq/fund/sz150157/index.shtml"/>
    <hyperlink ref="B6280" r:id="rId850" display="http://finance.ifeng.com/app/hq/fund/sz150148/index.shtml"/>
    <hyperlink ref="B6281" r:id="rId851" display="http://finance.ifeng.com/app/hq/fund/sz150150/index.shtml"/>
    <hyperlink ref="B6282" r:id="rId852" display="http://finance.ifeng.com/app/hq/fund/sz150143/index.shtml"/>
    <hyperlink ref="B6283" r:id="rId853" display="http://finance.ifeng.com/app/hq/fund/sz150309/index.shtml"/>
    <hyperlink ref="B6284" r:id="rId854" display="http://finance.ifeng.com/app/hq/fund/of001356/index.shtml"/>
    <hyperlink ref="B6285" r:id="rId855" display="http://finance.ifeng.com/app/hq/fund/sz150223/index.shtml"/>
    <hyperlink ref="B6286" r:id="rId856" display="http://finance.ifeng.com/app/hq/fund/sz150311/index.shtml"/>
    <hyperlink ref="B6287" r:id="rId857" display="http://finance.ifeng.com/app/hq/fund/of000139/index.shtml"/>
    <hyperlink ref="B6288" r:id="rId858" display="http://finance.ifeng.com/app/hq/fund/of002587/index.shtml"/>
    <hyperlink ref="B6289" r:id="rId859" display="http://finance.ifeng.com/app/hq/fund/sz150335/index.shtml"/>
    <hyperlink ref="B6290" r:id="rId860" display="http://finance.ifeng.com/app/hq/fund/of001797/index.shtml"/>
    <hyperlink ref="B6291" r:id="rId861" display="http://finance.ifeng.com/app/hq/fund/of001520/index.shtml"/>
    <hyperlink ref="B6292" r:id="rId862" display="http://finance.ifeng.com/app/hq/fund/of002438/index.shtml"/>
    <hyperlink ref="B6293" r:id="rId863" display="http://finance.ifeng.com/app/hq/fund/of003846/index.shtml"/>
    <hyperlink ref="B6294" r:id="rId864" display="http://finance.ifeng.com/app/hq/fund/of002218/index.shtml"/>
    <hyperlink ref="B6295" r:id="rId865" display="http://finance.ifeng.com/app/hq/fund/of002219/index.shtml"/>
    <hyperlink ref="B6296" r:id="rId866" display="http://finance.ifeng.com/app/hq/fund/of002586/index.shtml"/>
    <hyperlink ref="B6297" r:id="rId867" display="http://finance.ifeng.com/app/hq/fund/index.shtml"/>
    <hyperlink ref="B6298" r:id="rId868" display="http://finance.ifeng.com/app/hq/fund/of000186/index.shtml"/>
    <hyperlink ref="B6299" r:id="rId869" display="http://finance.ifeng.com/app/hq/fund/index.shtml"/>
    <hyperlink ref="B6300" r:id="rId870" display="http://finance.ifeng.com/app/hq/fund/of002550/index.shtml"/>
    <hyperlink ref="B6301" r:id="rId871" display="http://finance.ifeng.com/app/hq/fund/sz160617/index.shtml"/>
    <hyperlink ref="B6302" r:id="rId872" display="http://finance.ifeng.com/app/hq/fund/of003845/index.shtml"/>
    <hyperlink ref="B6303" r:id="rId873" display="http://finance.ifeng.com/app/hq/fund/of004914/index.shtml"/>
    <hyperlink ref="B6304" r:id="rId874" display="http://finance.ifeng.com/app/hq/fund/of001862/index.shtml"/>
    <hyperlink ref="B6305" r:id="rId875" display="http://finance.ifeng.com/app/hq/fund/of002931/index.shtml"/>
    <hyperlink ref="B6306" r:id="rId876" display="http://finance.ifeng.com/app/hq/fund/index.shtml"/>
    <hyperlink ref="B6307" r:id="rId877" display="http://finance.ifeng.com/app/hq/fund/of161627/index.shtml"/>
    <hyperlink ref="B6308" r:id="rId878" display="http://finance.ifeng.com/app/hq/fund/of004913/index.shtml"/>
    <hyperlink ref="B6309" r:id="rId879" display="http://finance.ifeng.com/app/hq/fund/of002569/index.shtml"/>
    <hyperlink ref="B6310" r:id="rId880" display="http://finance.ifeng.com/app/hq/fund/of004993/index.shtml"/>
    <hyperlink ref="B6311" r:id="rId881" display="http://finance.ifeng.com/app/hq/fund/sz161626/index.shtml"/>
    <hyperlink ref="B6312" r:id="rId882" display="http://finance.ifeng.com/app/hq/fund/of004555/index.shtml"/>
    <hyperlink ref="B6313" r:id="rId883" display="http://finance.ifeng.com/app/hq/fund/of002336/index.shtml"/>
    <hyperlink ref="B6314" r:id="rId884" display="http://finance.ifeng.com/app/hq/fund/of002412/index.shtml"/>
    <hyperlink ref="B6315" r:id="rId885" display="http://finance.ifeng.com/app/hq/fund/of002764/index.shtml"/>
    <hyperlink ref="B6316" r:id="rId886" display="http://finance.ifeng.com/app/hq/fund/of398051/index.shtml"/>
    <hyperlink ref="B6317" r:id="rId887" display="http://finance.ifeng.com/app/hq/fund/of003433/index.shtml"/>
    <hyperlink ref="B6318" r:id="rId888" display="http://finance.ifeng.com/app/hq/fund/of001946/index.shtml"/>
    <hyperlink ref="B6319" r:id="rId889" display="http://finance.ifeng.com/app/hq/fund/of003191/index.shtml"/>
    <hyperlink ref="B6320" r:id="rId890" display="http://finance.ifeng.com/app/hq/fund/sz163827/index.shtml"/>
    <hyperlink ref="B6321" r:id="rId891" display="http://finance.ifeng.com/app/hq/fund/of550018/index.shtml"/>
    <hyperlink ref="B6322" r:id="rId892" display="http://finance.ifeng.com/app/hq/fund/of004618/index.shtml"/>
    <hyperlink ref="B6323" r:id="rId893" display="http://finance.ifeng.com/app/hq/fund/of003432/index.shtml"/>
    <hyperlink ref="B6324" r:id="rId894" display="http://finance.ifeng.com/app/hq/fund/of002814/index.shtml"/>
    <hyperlink ref="B6325" r:id="rId895" display="http://finance.ifeng.com/app/hq/fund/of000998/index.shtml"/>
    <hyperlink ref="B6326" r:id="rId896" display="http://finance.ifeng.com/app/hq/fund/of002763/index.shtml"/>
    <hyperlink ref="B6327" r:id="rId897" display="http://finance.ifeng.com/app/hq/fund/of002462/index.shtml"/>
    <hyperlink ref="B6328" r:id="rId898" display="http://finance.ifeng.com/app/hq/fund/of002658/index.shtml"/>
    <hyperlink ref="B6329" r:id="rId899" display="http://finance.ifeng.com/app/hq/fund/of002721/index.shtml"/>
    <hyperlink ref="B6330" r:id="rId900" display="http://finance.ifeng.com/app/hq/fund/of020012/index.shtml"/>
    <hyperlink ref="B6331" r:id="rId901" display="http://finance.ifeng.com/app/hq/fund/of001493/index.shtml"/>
    <hyperlink ref="B6332" r:id="rId902" display="http://finance.ifeng.com/app/hq/fund/of002461/index.shtml"/>
    <hyperlink ref="B6333" r:id="rId903" display="http://finance.ifeng.com/app/hq/fund/of002454/index.shtml"/>
    <hyperlink ref="B6334" r:id="rId904" display="http://finance.ifeng.com/app/hq/fund/of002717/index.shtml"/>
    <hyperlink ref="B6335" r:id="rId905" display="http://finance.ifeng.com/app/hq/fund/of001563/index.shtml"/>
    <hyperlink ref="B6336" r:id="rId906" display="http://finance.ifeng.com/app/hq/fund/of003456/index.shtml"/>
    <hyperlink ref="B6337" r:id="rId907" display="http://finance.ifeng.com/app/hq/fund/of360011/index.shtml"/>
    <hyperlink ref="B6338" r:id="rId908" display="http://finance.ifeng.com/app/hq/fund/of002681/index.shtml"/>
    <hyperlink ref="B6339" r:id="rId909" display="http://finance.ifeng.com/app/hq/fund/sz163824/index.shtml"/>
    <hyperlink ref="B6340" r:id="rId910" display="http://finance.ifeng.com/app/hq/fund/of001817/index.shtml"/>
    <hyperlink ref="B6341" r:id="rId911" display="http://finance.ifeng.com/app/hq/fund/of002282/index.shtml"/>
    <hyperlink ref="B6342" r:id="rId912" display="http://finance.ifeng.com/app/hq/fund/of002813/index.shtml"/>
    <hyperlink ref="B6343" r:id="rId913" display="http://finance.ifeng.com/app/hq/fund/of003190/index.shtml"/>
    <hyperlink ref="B6344" r:id="rId914" display="http://finance.ifeng.com/app/hq/fund/of000398/index.shtml"/>
    <hyperlink ref="B6345" r:id="rId915" display="http://finance.ifeng.com/app/hq/fund/of001945/index.shtml"/>
    <hyperlink ref="B6346" r:id="rId916" display="http://finance.ifeng.com/app/hq/fund/index.shtml"/>
    <hyperlink ref="B6347" r:id="rId917" display="http://finance.ifeng.com/app/hq/fund/of002720/index.shtml"/>
    <hyperlink ref="B6348" r:id="rId918" display="http://finance.ifeng.com/app/hq/fund/of001823/index.shtml"/>
    <hyperlink ref="B6349" r:id="rId919" display="http://finance.ifeng.com/app/hq/fund/of001711/index.shtml"/>
    <hyperlink ref="B6350" r:id="rId920" display="http://finance.ifeng.com/app/hq/fund/of310379/index.shtml"/>
    <hyperlink ref="B6351" r:id="rId921" display="http://finance.ifeng.com/app/hq/fund/of001771/index.shtml"/>
    <hyperlink ref="B6352" r:id="rId922" display="http://finance.ifeng.com/app/hq/fund/of002140/index.shtml"/>
    <hyperlink ref="B6353" r:id="rId923" display="http://finance.ifeng.com/app/hq/fund/sh502006/index.shtml"/>
    <hyperlink ref="B6354" r:id="rId924" display="http://finance.ifeng.com/app/hq/fund/of360014/index.shtml"/>
    <hyperlink ref="B6355" r:id="rId925" display="http://finance.ifeng.com/app/hq/fund/of002825/index.shtml"/>
    <hyperlink ref="B6356" r:id="rId926" display="http://finance.ifeng.com/app/hq/fund/of001710/index.shtml"/>
    <hyperlink ref="B6357" r:id="rId927" display="http://finance.ifeng.com/app/hq/fund/of002615/index.shtml"/>
    <hyperlink ref="B6358" r:id="rId928" display="http://finance.ifeng.com/app/hq/fund/of002614/index.shtml"/>
    <hyperlink ref="B6359" r:id="rId929" display="http://finance.ifeng.com/app/hq/fund/of003906/index.shtml"/>
    <hyperlink ref="B6360" r:id="rId930" display="http://finance.ifeng.com/app/hq/fund/of002657/index.shtml"/>
    <hyperlink ref="B6361" r:id="rId931" display="http://finance.ifeng.com/app/hq/fund/of002103/index.shtml"/>
    <hyperlink ref="B6362" r:id="rId932" display="http://finance.ifeng.com/app/hq/fund/of519667/index.shtml"/>
    <hyperlink ref="B6363" r:id="rId933" display="http://finance.ifeng.com/app/hq/fund/sz161823/index.shtml"/>
    <hyperlink ref="B6364" r:id="rId934" display="http://finance.ifeng.com/app/hq/fund/of001003/index.shtml"/>
    <hyperlink ref="B6365" r:id="rId935" display="http://finance.ifeng.com/app/hq/fund/of004548/index.shtml"/>
    <hyperlink ref="B6366" r:id="rId936" display="http://finance.ifeng.com/app/hq/fund/of002712/index.shtml"/>
    <hyperlink ref="B6367" r:id="rId937" display="http://finance.ifeng.com/app/hq/fund/of360013/index.shtml"/>
    <hyperlink ref="B6368" r:id="rId938" display="http://finance.ifeng.com/app/hq/fund/of000125/index.shtml"/>
    <hyperlink ref="B6369" r:id="rId939" display="http://finance.ifeng.com/app/hq/fund/of002644/index.shtml"/>
    <hyperlink ref="B6370" r:id="rId940" display="http://finance.ifeng.com/app/hq/fund/of686869/index.shtml"/>
    <hyperlink ref="B6371" r:id="rId941" display="http://finance.ifeng.com/app/hq/fund/of001932/index.shtml"/>
    <hyperlink ref="B6372" r:id="rId942" display="http://finance.ifeng.com/app/hq/fund/of004428/index.shtml"/>
    <hyperlink ref="B6373" r:id="rId943" display="http://finance.ifeng.com/app/hq/fund/of002470/index.shtml"/>
    <hyperlink ref="B6374" r:id="rId944" display="http://finance.ifeng.com/app/hq/fund/sz150009/index.shtml"/>
    <hyperlink ref="B6375" r:id="rId945" display="http://finance.ifeng.com/app/hq/fund/of020002/index.shtml"/>
    <hyperlink ref="B6376" r:id="rId946" display="http://finance.ifeng.com/app/hq/fund/of004427/index.shtml"/>
    <hyperlink ref="B6377" r:id="rId947" display="http://finance.ifeng.com/app/hq/fund/of001949/index.shtml"/>
    <hyperlink ref="B6378" r:id="rId948" display="http://finance.ifeng.com/app/hq/fund/of000326/index.shtml"/>
    <hyperlink ref="B6379" r:id="rId949" display="http://finance.ifeng.com/app/hq/fund/of001282/index.shtml"/>
    <hyperlink ref="B6380" r:id="rId950" display="http://finance.ifeng.com/app/hq/fund/of001036/index.shtml"/>
    <hyperlink ref="B6381" r:id="rId951" display="http://finance.ifeng.com/app/hq/fund/of002422/index.shtml"/>
    <hyperlink ref="B6382" r:id="rId952" display="http://finance.ifeng.com/app/hq/fund/of001464/index.shtml"/>
    <hyperlink ref="B6383" r:id="rId953" display="http://finance.ifeng.com/app/hq/fund/of004321/index.shtml"/>
    <hyperlink ref="B6384" r:id="rId954" display="http://finance.ifeng.com/app/hq/fund/index.shtml"/>
    <hyperlink ref="B6385" r:id="rId955" display="http://finance.ifeng.com/app/hq/fund/of002474/index.shtml"/>
    <hyperlink ref="B6386" r:id="rId956" display="http://finance.ifeng.com/app/hq/fund/of002226/index.shtml"/>
    <hyperlink ref="B6387" r:id="rId957" display="http://finance.ifeng.com/app/hq/fund/of002056/index.shtml"/>
    <hyperlink ref="B6388" r:id="rId958" display="http://finance.ifeng.com/app/hq/fund/sh511010/index.shtml"/>
    <hyperlink ref="B6389" r:id="rId959" display="http://finance.ifeng.com/app/hq/fund/of000072/index.shtml"/>
    <hyperlink ref="B6390" r:id="rId960" display="http://finance.ifeng.com/app/hq/fund/index.shtml"/>
    <hyperlink ref="B6391" r:id="rId961" display="http://finance.ifeng.com/app/hq/fund/of000070/index.shtml"/>
    <hyperlink ref="B6392" r:id="rId962" display="http://finance.ifeng.com/app/hq/fund/of370022/index.shtml"/>
    <hyperlink ref="B6393" r:id="rId963" display="http://finance.ifeng.com/app/hq/fund/of001948/index.shtml"/>
    <hyperlink ref="B6394" r:id="rId964" display="http://finance.ifeng.com/app/hq/fund/index.shtml"/>
    <hyperlink ref="B6395" r:id="rId965" display="http://finance.ifeng.com/app/hq/fund/of002421/index.shtml"/>
    <hyperlink ref="B6396" r:id="rId966" display="http://finance.ifeng.com/app/hq/fund/sz161216/index.shtml"/>
    <hyperlink ref="B6397" r:id="rId967" display="http://finance.ifeng.com/app/hq/fund/of002378/index.shtml"/>
    <hyperlink ref="B6398" r:id="rId968" display="http://finance.ifeng.com/app/hq/fund/of001111/index.shtml"/>
    <hyperlink ref="B6399" r:id="rId969" display="http://finance.ifeng.com/app/hq/fund/index.shtml"/>
    <hyperlink ref="B6400" r:id="rId970" display="http://finance.ifeng.com/app/hq/fund/of002678/index.shtml"/>
    <hyperlink ref="B6401" r:id="rId971" display="http://finance.ifeng.com/app/hq/fund/sz163907/index.shtml"/>
    <hyperlink ref="B6402" r:id="rId972" display="http://finance.ifeng.com/app/hq/fund/of002054/index.shtml"/>
    <hyperlink ref="B6403" r:id="rId973" display="http://finance.ifeng.com/app/hq/fund/of000562/index.shtml"/>
    <hyperlink ref="B6404" r:id="rId974" display="http://finance.ifeng.com/app/hq/fund/of002521/index.shtml"/>
    <hyperlink ref="B6405" r:id="rId975" display="http://finance.ifeng.com/app/hq/fund/of002600/index.shtml"/>
    <hyperlink ref="B6406" r:id="rId976" display="http://finance.ifeng.com/app/hq/fund/of370021/index.shtml"/>
    <hyperlink ref="B6407" r:id="rId977" display="http://finance.ifeng.com/app/hq/fund/index.shtml"/>
    <hyperlink ref="B6408" r:id="rId978" display="http://finance.ifeng.com/app/hq/fund/of002088/index.shtml"/>
    <hyperlink ref="B6409" r:id="rId979" display="http://finance.ifeng.com/app/hq/fund/of002677/index.shtml"/>
    <hyperlink ref="B6410" r:id="rId980" display="http://finance.ifeng.com/app/hq/fund/of003035/index.shtml"/>
    <hyperlink ref="B6411" r:id="rId981" display="http://finance.ifeng.com/app/hq/fund/of003666/index.shtml"/>
    <hyperlink ref="B6412" r:id="rId982" display="http://finance.ifeng.com/app/hq/fund/of002327/index.shtml"/>
    <hyperlink ref="B6413" r:id="rId983" display="http://finance.ifeng.com/app/hq/fund/of002225/index.shtml"/>
    <hyperlink ref="B6414" r:id="rId984" display="http://finance.ifeng.com/app/hq/fund/of002087/index.shtml"/>
    <hyperlink ref="B6415" r:id="rId985" display="http://finance.ifeng.com/app/hq/fund/of003332/index.shtml"/>
    <hyperlink ref="B6416" r:id="rId986" display="http://finance.ifeng.com/app/hq/fund/of003036/index.shtml"/>
    <hyperlink ref="B6417" r:id="rId987" display="http://finance.ifeng.com/app/hq/fund/index.shtml"/>
    <hyperlink ref="B6418" r:id="rId988" display="http://finance.ifeng.com/app/hq/fund/of002194/index.shtml"/>
    <hyperlink ref="B6419" r:id="rId989" display="http://finance.ifeng.com/app/hq/fund/of003923/index.shtml"/>
    <hyperlink ref="B6420" r:id="rId990" display="http://finance.ifeng.com/app/hq/fund/index.shtml"/>
    <hyperlink ref="B6421" r:id="rId991" display="http://finance.ifeng.com/app/hq/fund/of001104/index.shtml"/>
    <hyperlink ref="B6422" r:id="rId992" display="http://finance.ifeng.com/app/hq/fund/of000629/index.shtml"/>
    <hyperlink ref="B6423" r:id="rId993" display="http://finance.ifeng.com/app/hq/fund/of000561/index.shtml"/>
    <hyperlink ref="B6424" r:id="rId994" display="http://finance.ifeng.com/app/hq/fund/of001444/index.shtml"/>
    <hyperlink ref="B6425" r:id="rId995" display="http://finance.ifeng.com/app/hq/fund/index.shtml"/>
    <hyperlink ref="B6426" r:id="rId996" display="http://finance.ifeng.com/app/hq/fund/of002616/index.shtml"/>
    <hyperlink ref="B6427" r:id="rId997" display="http://finance.ifeng.com/app/hq/fund/of002789/index.shtml"/>
    <hyperlink ref="B6428" r:id="rId998" display="http://finance.ifeng.com/app/hq/fund/of002565/index.shtml"/>
    <hyperlink ref="B6429" r:id="rId999" display="http://finance.ifeng.com/app/hq/fund/of002617/index.shtml"/>
    <hyperlink ref="B6430" r:id="rId1000" display="http://finance.ifeng.com/app/hq/fund/of210009/index.shtml"/>
    <hyperlink ref="B6431" r:id="rId1001" display="http://finance.ifeng.com/app/hq/fund/sz163210/index.shtml"/>
    <hyperlink ref="B6432" r:id="rId1002" display="http://finance.ifeng.com/app/hq/fund/of002000/index.shtml"/>
    <hyperlink ref="B6433" r:id="rId1003" display="http://finance.ifeng.com/app/hq/fund/of001086/index.shtml"/>
    <hyperlink ref="B6434" r:id="rId1004" display="http://finance.ifeng.com/app/hq/fund/of000025/index.shtml"/>
    <hyperlink ref="B6435" r:id="rId1005" display="http://finance.ifeng.com/app/hq/fund/of000123/index.shtml"/>
    <hyperlink ref="B6436" r:id="rId1006" display="http://finance.ifeng.com/app/hq/fund/of206018/index.shtml"/>
    <hyperlink ref="B6437" r:id="rId1007" display="http://finance.ifeng.com/app/hq/fund/sz161505/index.shtml"/>
    <hyperlink ref="B6438" r:id="rId1008" display="http://finance.ifeng.com/app/hq/fund/of003039/index.shtml"/>
    <hyperlink ref="B6439" r:id="rId1009" display="http://finance.ifeng.com/app/hq/fund/index.shtml"/>
    <hyperlink ref="B6440" r:id="rId1010" display="http://finance.ifeng.com/app/hq/fund/of005402/index.shtml"/>
    <hyperlink ref="B6441" r:id="rId1011" display="http://finance.ifeng.com/app/hq/fund/of519003/index.shtml"/>
    <hyperlink ref="B6442" r:id="rId1012" display="http://finance.ifeng.com/app/hq/fund/of002135/index.shtml"/>
    <hyperlink ref="B6443" r:id="rId1013" display="http://finance.ifeng.com/app/hq/fund/of000024/index.shtml"/>
    <hyperlink ref="B6444" r:id="rId1014" display="http://finance.ifeng.com/app/hq/fund/of002007/index.shtml"/>
    <hyperlink ref="B6445" r:id="rId1015" display="http://finance.ifeng.com/app/hq/fund/of519764/index.shtml"/>
    <hyperlink ref="B6446" r:id="rId1016" display="http://finance.ifeng.com/app/hq/fund/of000751/index.shtml"/>
    <hyperlink ref="B6447" r:id="rId1017" display="http://finance.ifeng.com/app/hq/fund/of519133/index.shtml"/>
    <hyperlink ref="B6448" r:id="rId1018" display="http://finance.ifeng.com/app/hq/fund/of003562/index.shtml"/>
    <hyperlink ref="B6449" r:id="rId1019" display="http://finance.ifeng.com/app/hq/fund/of002362/index.shtml"/>
    <hyperlink ref="B6450" r:id="rId1020" display="http://finance.ifeng.com/app/hq/fund/of003561/index.shtml"/>
    <hyperlink ref="B6451" r:id="rId1021" display="http://finance.ifeng.com/app/hq/fund/of002158/index.shtml"/>
    <hyperlink ref="B6452" r:id="rId1022" display="http://finance.ifeng.com/app/hq/fund/of002618/index.shtml"/>
    <hyperlink ref="B6453" r:id="rId1023" display="http://finance.ifeng.com/app/hq/fund/of002619/index.shtml"/>
    <hyperlink ref="B6454" r:id="rId1024" display="http://finance.ifeng.com/app/hq/fund/of001800/index.shtml"/>
    <hyperlink ref="B6455" r:id="rId1025" display="http://finance.ifeng.com/app/hq/fund/of001757/index.shtml"/>
    <hyperlink ref="B6456" r:id="rId1026" display="http://finance.ifeng.com/app/hq/fund/of070026/index.shtml"/>
    <hyperlink ref="B6457" r:id="rId1027" display="http://finance.ifeng.com/app/hq/fund/of001566/index.shtml"/>
    <hyperlink ref="B6458" r:id="rId1028" display="http://finance.ifeng.com/app/hq/fund/of001567/index.shtml"/>
    <hyperlink ref="B6459" r:id="rId1029" display="http://finance.ifeng.com/app/hq/fund/of673020/index.shtml"/>
    <hyperlink ref="B6460" r:id="rId1030" display="http://finance.ifeng.com/app/hq/fund/of003788/index.shtml"/>
    <hyperlink ref="B6461" r:id="rId1031" display="http://finance.ifeng.com/app/hq/fund/of001013/index.shtml"/>
    <hyperlink ref="B6462" r:id="rId1032" display="http://finance.ifeng.com/app/hq/fund/of002178/index.shtml"/>
    <hyperlink ref="B6463" r:id="rId1033" display="http://finance.ifeng.com/app/hq/fund/of002149/index.shtml"/>
    <hyperlink ref="B6464" r:id="rId1034" display="http://finance.ifeng.com/app/hq/fund/of001966/index.shtml"/>
    <hyperlink ref="B6465" r:id="rId1035" display="http://finance.ifeng.com/app/hq/fund/of002165/index.shtml"/>
    <hyperlink ref="B6466" r:id="rId1036" display="http://finance.ifeng.com/app/hq/fund/of620003/index.shtml"/>
    <hyperlink ref="B6467" r:id="rId1037" display="http://finance.ifeng.com/app/hq/fund/of001755/index.shtml"/>
    <hyperlink ref="B6468" r:id="rId1038" display="http://finance.ifeng.com/app/hq/fund/of001965/index.shtml"/>
    <hyperlink ref="B6469" r:id="rId1039" display="http://finance.ifeng.com/app/hq/fund/of002409/index.shtml"/>
    <hyperlink ref="B6470" r:id="rId1040" display="http://finance.ifeng.com/app/hq/fund/of080003/index.shtml"/>
    <hyperlink ref="B6471" r:id="rId1041" display="http://finance.ifeng.com/app/hq/fund/of002089/index.shtml"/>
    <hyperlink ref="B6472" r:id="rId1042" display="http://finance.ifeng.com/app/hq/fund/of001139/index.shtml"/>
    <hyperlink ref="B6473" r:id="rId1043" display="http://finance.ifeng.com/app/hq/fund/of002232/index.shtml"/>
    <hyperlink ref="B6474" r:id="rId1044" display="http://finance.ifeng.com/app/hq/fund/index.shtml"/>
    <hyperlink ref="B6475" r:id="rId1045" display="http://finance.ifeng.com/app/hq/fund/of620002/index.shtml"/>
    <hyperlink ref="B6476" r:id="rId1046" display="http://finance.ifeng.com/app/hq/fund/index.shtml"/>
    <hyperlink ref="B6477" r:id="rId1047" display="http://finance.ifeng.com/app/hq/fund/of002309/index.shtml"/>
    <hyperlink ref="B6478" r:id="rId1048" display="http://finance.ifeng.com/app/hq/fund/of002231/index.shtml"/>
    <hyperlink ref="B6479" r:id="rId1049" display="http://finance.ifeng.com/app/hq/fund/of002233/index.shtml"/>
    <hyperlink ref="B6480" r:id="rId1050" display="http://finance.ifeng.com/app/hq/fund/of393001/index.shtml"/>
    <hyperlink ref="B6481" r:id="rId1051" display="http://finance.ifeng.com/app/hq/fund/index.shtml"/>
    <hyperlink ref="B6482" r:id="rId1052" display="http://finance.ifeng.com/app/hq/fund/of004154/index.shtml"/>
    <hyperlink ref="B6483" r:id="rId1053" display="http://finance.ifeng.com/app/hq/fund/of001116/index.shtml"/>
    <hyperlink ref="B6484" r:id="rId1054" display="http://finance.ifeng.com/app/hq/fund/of002136/index.shtml"/>
    <hyperlink ref="B6485" r:id="rId1055" display="http://finance.ifeng.com/app/hq/fund/of002866/index.shtml"/>
    <hyperlink ref="B6486" r:id="rId1056" display="http://finance.ifeng.com/app/hq/fund/index.shtml"/>
    <hyperlink ref="B6487" r:id="rId1057" display="http://finance.ifeng.com/app/hq/fund/index.shtml"/>
    <hyperlink ref="B6488" r:id="rId1058" display="http://finance.ifeng.com/app/hq/fund/of004953/index.shtml"/>
    <hyperlink ref="B6489" r:id="rId1059" display="http://finance.ifeng.com/app/hq/fund/of004994/index.shtml"/>
    <hyperlink ref="B6490" r:id="rId1060" display="http://finance.ifeng.com/app/hq/fund/of002582/index.shtml"/>
    <hyperlink ref="B6491" r:id="rId1061" display="http://finance.ifeng.com/app/hq/fund/of004952/index.shtml"/>
    <hyperlink ref="B6492" r:id="rId1062" display="http://finance.ifeng.com/app/hq/fund/of004153/index.shtml"/>
    <hyperlink ref="B6493" r:id="rId1063" display="http://finance.ifeng.com/app/hq/fund/of001688/index.shtml"/>
    <hyperlink ref="B6494" r:id="rId1064" display="http://finance.ifeng.com/app/hq/fund/of001524/index.shtml"/>
    <hyperlink ref="B6495" r:id="rId1065" display="http://finance.ifeng.com/app/hq/fund/of000843/index.shtml"/>
    <hyperlink ref="B6496" r:id="rId1066" display="http://finance.ifeng.com/app/hq/fund/index.shtml"/>
    <hyperlink ref="B6497" r:id="rId1067" display="http://finance.ifeng.com/app/hq/fund/of001503/index.shtml"/>
    <hyperlink ref="B6498" r:id="rId1068" display="http://finance.ifeng.com/app/hq/fund/of004646/index.shtml"/>
    <hyperlink ref="B6499" r:id="rId1069" display="http://finance.ifeng.com/app/hq/fund/of001110/index.shtml"/>
    <hyperlink ref="B6500" r:id="rId1070" display="http://finance.ifeng.com/app/hq/fund/of001422/index.shtml"/>
    <hyperlink ref="B6501" r:id="rId1071" display="http://finance.ifeng.com/app/hq/fund/of510080/index.shtml"/>
    <hyperlink ref="B6502" r:id="rId1072" display="http://finance.ifeng.com/app/hq/fund/of519962/index.shtml"/>
    <hyperlink ref="B6503" r:id="rId1073" display="http://finance.ifeng.com/app/hq/fund/of000708/index.shtml"/>
    <hyperlink ref="B6504" r:id="rId1074" display="http://finance.ifeng.com/app/hq/fund/of519198/index.shtml"/>
    <hyperlink ref="B6505" r:id="rId1075" display="http://finance.ifeng.com/app/hq/fund/of000796/index.shtml"/>
    <hyperlink ref="B6506" r:id="rId1076" display="http://finance.ifeng.com/app/hq/fund/of003690/index.shtml"/>
    <hyperlink ref="B6507" r:id="rId1077" display="http://finance.ifeng.com/app/hq/fund/index.shtml"/>
    <hyperlink ref="B6508" r:id="rId1078" display="http://finance.ifeng.com/app/hq/fund/of002860/index.shtml"/>
    <hyperlink ref="B6509" r:id="rId1079" display="http://finance.ifeng.com/app/hq/fund/of000841/index.shtml"/>
    <hyperlink ref="B6510" r:id="rId1080" display="http://finance.ifeng.com/app/hq/fund/of960026/index.shtml"/>
    <hyperlink ref="B6511" r:id="rId1081" display="http://finance.ifeng.com/app/hq/fund/of004677/index.shtml"/>
    <hyperlink ref="B6512" r:id="rId1082" display="http://finance.ifeng.com/app/hq/fund/of519196/index.shtml"/>
    <hyperlink ref="B6513" r:id="rId1083" display="http://finance.ifeng.com/app/hq/fund/of001620/index.shtml"/>
    <hyperlink ref="B6514" r:id="rId1084" display="http://finance.ifeng.com/app/hq/fund/of001311/index.shtml"/>
    <hyperlink ref="B6515" r:id="rId1085" display="http://finance.ifeng.com/app/hq/fund/of002734/index.shtml"/>
    <hyperlink ref="B6516" r:id="rId1086" display="http://finance.ifeng.com/app/hq/fund/of519666/index.shtml"/>
    <hyperlink ref="B6517" r:id="rId1087" display="http://finance.ifeng.com/app/hq/fund/of005089/index.shtml"/>
    <hyperlink ref="B6518" r:id="rId1088" display="http://finance.ifeng.com/app/hq/fund/of002482/index.shtml"/>
    <hyperlink ref="B6519" r:id="rId1089" display="http://finance.ifeng.com/app/hq/fund/of005088/index.shtml"/>
    <hyperlink ref="B6520" r:id="rId1090" display="http://finance.ifeng.com/app/hq/fund/of163806/index.shtml"/>
    <hyperlink ref="B6521" r:id="rId1091" display="http://finance.ifeng.com/app/hq/fund/of000016/index.shtml"/>
    <hyperlink ref="B6522" r:id="rId1092" display="http://finance.ifeng.com/app/hq/fund/index.shtml"/>
    <hyperlink ref="B6523" r:id="rId1093" display="http://finance.ifeng.com/app/hq/fund/of002227/index.shtml"/>
    <hyperlink ref="B6524" r:id="rId1094" display="http://finance.ifeng.com/app/hq/fund/of001505/index.shtml"/>
    <hyperlink ref="B6525" r:id="rId1095" display="http://finance.ifeng.com/app/hq/fund/of002373/index.shtml"/>
    <hyperlink ref="B6526" r:id="rId1096" display="http://finance.ifeng.com/app/hq/fund/of001295/index.shtml"/>
    <hyperlink ref="B6527" r:id="rId1097" display="http://finance.ifeng.com/app/hq/fund/of001418/index.shtml"/>
    <hyperlink ref="B6528" r:id="rId1098" display="http://finance.ifeng.com/app/hq/fund/of002273/index.shtml"/>
    <hyperlink ref="B6529" r:id="rId1099" display="http://finance.ifeng.com/app/hq/fund/of470078/index.shtml"/>
    <hyperlink ref="B6530" r:id="rId1100" display="http://finance.ifeng.com/app/hq/fund/of001449/index.shtml"/>
    <hyperlink ref="B6531" r:id="rId1101" display="http://finance.ifeng.com/app/hq/fund/of070016/index.shtml"/>
    <hyperlink ref="B6532" r:id="rId1102" display="http://finance.ifeng.com/app/hq/fund/of001343/index.shtml"/>
    <hyperlink ref="B6533" r:id="rId1103" display="http://finance.ifeng.com/app/hq/fund/of003237/index.shtml"/>
    <hyperlink ref="B6534" r:id="rId1104" display="http://finance.ifeng.com/app/hq/fund/of001029/index.shtml"/>
    <hyperlink ref="B6535" r:id="rId1105" display="http://finance.ifeng.com/app/hq/fund/of003236/index.shtml"/>
    <hyperlink ref="B6536" r:id="rId1106" display="http://finance.ifeng.com/app/hq/fund/of673030/index.shtml"/>
    <hyperlink ref="B6537" r:id="rId1107" display="http://finance.ifeng.com/app/hq/fund/of620007/index.shtml"/>
    <hyperlink ref="B6538" r:id="rId1108" display="http://finance.ifeng.com/app/hq/fund/of001665/index.shtml"/>
    <hyperlink ref="B6539" r:id="rId1109" display="http://finance.ifeng.com/app/hq/fund/of070015/index.shtml"/>
    <hyperlink ref="B6540" r:id="rId1110" display="http://finance.ifeng.com/app/hq/fund/of161606/index.shtml"/>
    <hyperlink ref="B6541" r:id="rId1111" display="http://finance.ifeng.com/app/hq/fund/of202110/index.shtml"/>
    <hyperlink ref="B6542" r:id="rId1112" display="http://finance.ifeng.com/app/hq/fund/of003421/index.shtml"/>
    <hyperlink ref="B6543" r:id="rId1113" display="http://finance.ifeng.com/app/hq/fund/of090017/index.shtml"/>
    <hyperlink ref="B6544" r:id="rId1114" display="http://finance.ifeng.com/app/hq/fund/of003420/index.shtml"/>
    <hyperlink ref="B6545" r:id="rId1115" display="http://finance.ifeng.com/app/hq/fund/of001352/index.shtml"/>
    <hyperlink ref="B6546" r:id="rId1116" display="http://finance.ifeng.com/app/hq/fund/index.shtml"/>
    <hyperlink ref="B6547" r:id="rId1117" display="http://finance.ifeng.com/app/hq/fund/of001664/index.shtml"/>
    <hyperlink ref="B6548" r:id="rId1118" display="http://finance.ifeng.com/app/hq/fund/of002228/index.shtml"/>
    <hyperlink ref="B6549" r:id="rId1119" display="http://finance.ifeng.com/app/hq/fund/of000932/index.shtml"/>
    <hyperlink ref="B6550" r:id="rId1120" display="http://finance.ifeng.com/app/hq/fund/of206008/index.shtml"/>
    <hyperlink ref="B6551" r:id="rId1121" display="http://finance.ifeng.com/app/hq/fund/of002090/index.shtml"/>
    <hyperlink ref="B6552" r:id="rId1122" display="http://finance.ifeng.com/app/hq/fund/index.shtml"/>
    <hyperlink ref="B6553" r:id="rId1123" display="http://finance.ifeng.com/app/hq/fund/index.shtml"/>
    <hyperlink ref="B6554" r:id="rId1124" display="http://finance.ifeng.com/app/hq/fund/of000474/index.shtml"/>
    <hyperlink ref="B6555" r:id="rId1125" display="http://finance.ifeng.com/app/hq/fund/sz159926/index.shtml"/>
    <hyperlink ref="B6556" r:id="rId1126" display="http://finance.ifeng.com/app/hq/fund/of070005/index.shtml"/>
    <hyperlink ref="B6557" r:id="rId1127" display="http://finance.ifeng.com/app/hq/fund/of160602/index.shtml"/>
    <hyperlink ref="B6558" r:id="rId1128" display="http://finance.ifeng.com/app/hq/fund/index.shtml"/>
    <hyperlink ref="B6559" r:id="rId1129" display="http://finance.ifeng.com/app/hq/fund/of519078/index.shtml"/>
    <hyperlink ref="B6560" r:id="rId1130" display="http://finance.ifeng.com/app/hq/fund/of000875/index.shtml"/>
    <hyperlink ref="B6561" r:id="rId1131" display="http://finance.ifeng.com/app/hq/fund/of003798/index.shtml"/>
    <hyperlink ref="B6562" r:id="rId1132" display="http://finance.ifeng.com/app/hq/fund/of003797/index.shtml"/>
    <hyperlink ref="B6563" r:id="rId1133" display="http://finance.ifeng.com/app/hq/fund/of001146/index.shtml"/>
    <hyperlink ref="B6564" r:id="rId1134" display="http://finance.ifeng.com/app/hq/fund/index.shtml"/>
    <hyperlink ref="B6565" r:id="rId1135" display="http://finance.ifeng.com/app/hq/fund/of004385/index.shtml"/>
    <hyperlink ref="B6566" r:id="rId1136" display="http://finance.ifeng.com/app/hq/fund/of161693/index.shtml"/>
    <hyperlink ref="B6567" r:id="rId1137" display="http://finance.ifeng.com/app/hq/fund/of253021/index.shtml"/>
    <hyperlink ref="B6568" r:id="rId1138" display="http://finance.ifeng.com/app/hq/fund/of519024/index.shtml"/>
    <hyperlink ref="B6569" r:id="rId1139" display="http://finance.ifeng.com/app/hq/fund/of002042/index.shtml"/>
    <hyperlink ref="B6570" r:id="rId1140" display="http://finance.ifeng.com/app/hq/fund/of002670/index.shtml"/>
    <hyperlink ref="B6571" r:id="rId1141" display="http://finance.ifeng.com/app/hq/fund/of002581/index.shtml"/>
    <hyperlink ref="B6572" r:id="rId1142" display="http://finance.ifeng.com/app/hq/fund/of002732/index.shtml"/>
    <hyperlink ref="B6573" r:id="rId1143" display="http://finance.ifeng.com/app/hq/fund/of002388/index.shtml"/>
    <hyperlink ref="B6574" r:id="rId1144" display="http://finance.ifeng.com/app/hq/fund/of161603/index.shtml"/>
    <hyperlink ref="B6575" r:id="rId1145" display="http://finance.ifeng.com/app/hq/fund/of002041/index.shtml"/>
    <hyperlink ref="B6576" r:id="rId1146" display="http://finance.ifeng.com/app/hq/fund/of004048/index.shtml"/>
    <hyperlink ref="B6577" r:id="rId1147" display="http://finance.ifeng.com/app/hq/fund/of000812/index.shtml"/>
    <hyperlink ref="B6578" r:id="rId1148" display="http://finance.ifeng.com/app/hq/fund/of002246/index.shtml"/>
    <hyperlink ref="B6579" r:id="rId1149" display="http://finance.ifeng.com/app/hq/fund/of000572/index.shtml"/>
    <hyperlink ref="B6580" r:id="rId1150" display="http://finance.ifeng.com/app/hq/fund/of001764/index.shtml"/>
    <hyperlink ref="B6581" r:id="rId1151" display="http://finance.ifeng.com/app/hq/fund/index.shtml"/>
    <hyperlink ref="B6582" r:id="rId1152" display="http://finance.ifeng.com/app/hq/fund/of530021/index.shtml"/>
    <hyperlink ref="B6583" r:id="rId1153" display="http://finance.ifeng.com/app/hq/fund/of002671/index.shtml"/>
    <hyperlink ref="B6584" r:id="rId1154" display="http://finance.ifeng.com/app/hq/fund/of001147/index.shtml"/>
    <hyperlink ref="B6585" r:id="rId1155" display="http://finance.ifeng.com/app/hq/fund/of000794/index.shtml"/>
    <hyperlink ref="B6586" r:id="rId1156" display="http://finance.ifeng.com/app/hq/fund/of001217/index.shtml"/>
    <hyperlink ref="B6587" r:id="rId1157" display="http://finance.ifeng.com/app/hq/fund/of001609/index.shtml"/>
    <hyperlink ref="B6588" r:id="rId1158" display="http://finance.ifeng.com/app/hq/fund/of001033/index.shtml"/>
    <hyperlink ref="B6589" r:id="rId1159" display="http://finance.ifeng.com/app/hq/fund/of001610/index.shtml"/>
    <hyperlink ref="B6590" r:id="rId1160" display="http://finance.ifeng.com/app/hq/fund/of001761/index.shtml"/>
    <hyperlink ref="B6591" r:id="rId1161" display="http://finance.ifeng.com/app/hq/fund/of001142/index.shtml"/>
    <hyperlink ref="B6592" r:id="rId1162" display="http://finance.ifeng.com/app/hq/fund/of001216/index.shtml"/>
    <hyperlink ref="B6593" r:id="rId1163" display="http://finance.ifeng.com/app/hq/fund/of002406/index.shtml"/>
    <hyperlink ref="B6594" r:id="rId1164" display="http://finance.ifeng.com/app/hq/fund/of110036/index.shtml"/>
    <hyperlink ref="B6595" r:id="rId1165" display="http://finance.ifeng.com/app/hq/fund/of005126/index.shtml"/>
    <hyperlink ref="B6596" r:id="rId1166" display="http://finance.ifeng.com/app/hq/fund/of001738/index.shtml"/>
    <hyperlink ref="B6597" r:id="rId1167" display="http://finance.ifeng.com/app/hq/fund/of002142/index.shtml"/>
    <hyperlink ref="B6598" r:id="rId1168" display="http://finance.ifeng.com/app/hq/fund/of003395/index.shtml"/>
    <hyperlink ref="B6599" r:id="rId1169" display="http://finance.ifeng.com/app/hq/fund/of270045/index.shtml"/>
    <hyperlink ref="B6600" r:id="rId1170" display="http://finance.ifeng.com/app/hq/fund/of002365/index.shtml"/>
    <hyperlink ref="B6601" r:id="rId1171" display="http://finance.ifeng.com/app/hq/fund/of163812/index.shtml"/>
    <hyperlink ref="B6602" r:id="rId1172" display="http://finance.ifeng.com/app/hq/fund/index.shtml"/>
    <hyperlink ref="B6603" r:id="rId1173" display="http://finance.ifeng.com/app/hq/fund/of003849/index.shtml"/>
    <hyperlink ref="B6604" r:id="rId1174" display="http://finance.ifeng.com/app/hq/fund/of004648/index.shtml"/>
    <hyperlink ref="B6605" r:id="rId1175" display="http://finance.ifeng.com/app/hq/fund/of003848/index.shtml"/>
    <hyperlink ref="B6606" r:id="rId1176" display="http://finance.ifeng.com/app/hq/fund/of003689/index.shtml"/>
    <hyperlink ref="B6607" r:id="rId1177" display="http://finance.ifeng.com/app/hq/fund/of001141/index.shtml"/>
    <hyperlink ref="B6608" r:id="rId1178" display="http://finance.ifeng.com/app/hq/fund/of270044/index.shtml"/>
    <hyperlink ref="B6609" r:id="rId1179" display="http://finance.ifeng.com/app/hq/fund/of166019/index.shtml"/>
    <hyperlink ref="B6610" r:id="rId1180" display="http://finance.ifeng.com/app/hq/fund/of240002/index.shtml"/>
    <hyperlink ref="B6611" r:id="rId1181" display="http://finance.ifeng.com/app/hq/fund/of110035/index.shtml"/>
    <hyperlink ref="B6612" r:id="rId1182" display="http://finance.ifeng.com/app/hq/fund/index.shtml"/>
    <hyperlink ref="B6613" r:id="rId1183" display="http://finance.ifeng.com/app/hq/fund/of163811/index.shtml"/>
    <hyperlink ref="B6614" r:id="rId1184" display="http://finance.ifeng.com/app/hq/fund/of000088/index.shtml"/>
    <hyperlink ref="B6615" r:id="rId1185" display="http://finance.ifeng.com/app/hq/fund/of003248/index.shtml"/>
    <hyperlink ref="B6616" r:id="rId1186" display="http://finance.ifeng.com/app/hq/fund/of000087/index.shtml"/>
    <hyperlink ref="B6617" r:id="rId1187" display="http://finance.ifeng.com/app/hq/fund/of002245/index.shtml"/>
    <hyperlink ref="B6618" r:id="rId1188" display="http://finance.ifeng.com/app/hq/fund/of003247/index.shtml"/>
    <hyperlink ref="B6619" r:id="rId1189" display="http://finance.ifeng.com/app/hq/fund/of004694/index.shtml"/>
    <hyperlink ref="B6620" r:id="rId1190" display="http://finance.ifeng.com/app/hq/fund/of004115/index.shtml"/>
    <hyperlink ref="B6621" r:id="rId1191" display="http://finance.ifeng.com/app/hq/fund/of001887/index.shtml"/>
    <hyperlink ref="B6622" r:id="rId1192" display="http://finance.ifeng.com/app/hq/fund/of000668/index.shtml"/>
    <hyperlink ref="B6623" r:id="rId1193" display="http://finance.ifeng.com/app/hq/fund/of519931/index.shtml"/>
    <hyperlink ref="B6624" r:id="rId1194" display="http://finance.ifeng.com/app/hq/fund/of003044/index.shtml"/>
    <hyperlink ref="B6625" r:id="rId1195" display="http://finance.ifeng.com/app/hq/fund/of001425/index.shtml"/>
    <hyperlink ref="B6626" r:id="rId1196" display="http://finance.ifeng.com/app/hq/fund/of001474/index.shtml"/>
    <hyperlink ref="B6627" r:id="rId1197" display="http://finance.ifeng.com/app/hq/fund/sz161115/index.shtml"/>
    <hyperlink ref="B6628" r:id="rId1198" display="http://finance.ifeng.com/app/hq/fund/of121012/index.shtml"/>
    <hyperlink ref="B6629" r:id="rId1199" display="http://finance.ifeng.com/app/hq/fund/index.shtml"/>
    <hyperlink ref="B6630" r:id="rId1200" display="http://finance.ifeng.com/app/hq/fund/of001424/index.shtml"/>
    <hyperlink ref="B6631" r:id="rId1201" display="http://finance.ifeng.com/app/hq/fund/of001769/index.shtml"/>
    <hyperlink ref="B6632" r:id="rId1202" display="http://finance.ifeng.com/app/hq/fund/of001445/index.shtml"/>
    <hyperlink ref="B6633" r:id="rId1203" display="http://finance.ifeng.com/app/hq/fund/of004235/index.shtml"/>
    <hyperlink ref="B6634" r:id="rId1204" display="http://finance.ifeng.com/app/hq/fund/of001314/index.shtml"/>
    <hyperlink ref="B6635" r:id="rId1205" display="http://finance.ifeng.com/app/hq/fund/of000175/index.shtml"/>
    <hyperlink ref="B6636" r:id="rId1206" display="http://finance.ifeng.com/app/hq/fund/of410010/index.shtml"/>
    <hyperlink ref="B6637" r:id="rId1207" display="http://finance.ifeng.com/app/hq/fund/sz150266/index.shtml"/>
    <hyperlink ref="B6638" r:id="rId1208" display="http://finance.ifeng.com/app/hq/fund/of000692/index.shtml"/>
    <hyperlink ref="B6639" r:id="rId1209" display="http://finance.ifeng.com/app/hq/fund/of000574/index.shtml"/>
    <hyperlink ref="B6640" r:id="rId1210" display="http://finance.ifeng.com/app/hq/fund/of003300/index.shtml"/>
    <hyperlink ref="B6641" r:id="rId1211" display="http://finance.ifeng.com/app/hq/fund/sz160212/index.shtml"/>
    <hyperlink ref="B6642" r:id="rId1212" display="http://finance.ifeng.com/app/hq/fund/of001626/index.shtml"/>
    <hyperlink ref="B6643" r:id="rId1213" display="http://finance.ifeng.com/app/hq/fund/of371020/index.shtml"/>
    <hyperlink ref="B6644" r:id="rId1214" display="http://finance.ifeng.com/app/hq/fund/of070017/index.shtml"/>
    <hyperlink ref="B6645" r:id="rId1215" display="http://finance.ifeng.com/app/hq/fund/of005290/index.shtml"/>
    <hyperlink ref="B6646" r:id="rId1216" display="http://finance.ifeng.com/app/hq/fund/sz168105/index.shtml"/>
    <hyperlink ref="B6647" r:id="rId1217" display="http://finance.ifeng.com/app/hq/fund/of002405/index.shtml"/>
    <hyperlink ref="B6648" r:id="rId1218" display="http://finance.ifeng.com/app/hq/fund/of005170/index.shtml"/>
    <hyperlink ref="B6649" r:id="rId1219" display="http://finance.ifeng.com/app/hq/fund/of005169/index.shtml"/>
    <hyperlink ref="B6650" r:id="rId1220" display="http://finance.ifeng.com/app/hq/fund/of003338/index.shtml"/>
    <hyperlink ref="B6651" r:id="rId1221" display="http://finance.ifeng.com/app/hq/fund/of003337/index.shtml"/>
    <hyperlink ref="B6652" r:id="rId1222" display="http://finance.ifeng.com/app/hq/fund/of519197/index.shtml"/>
    <hyperlink ref="B6653" r:id="rId1223" display="http://finance.ifeng.com/app/hq/fund/of000082/index.shtml"/>
    <hyperlink ref="B6654" r:id="rId1224" display="http://finance.ifeng.com/app/hq/fund/sz160211/index.shtml"/>
    <hyperlink ref="B6655" r:id="rId1225" display="http://finance.ifeng.com/app/hq/fund/of004498/index.shtml"/>
    <hyperlink ref="B6656" r:id="rId1226" display="http://finance.ifeng.com/app/hq/fund/of004565/index.shtml"/>
    <hyperlink ref="B6657" r:id="rId1227" display="http://finance.ifeng.com/app/hq/fund/of000065/index.shtml"/>
    <hyperlink ref="B6658" r:id="rId1228" display="http://finance.ifeng.com/app/hq/fund/of002366/index.shtml"/>
    <hyperlink ref="B6659" r:id="rId1229" display="http://finance.ifeng.com/app/hq/fund/of002472/index.shtml"/>
    <hyperlink ref="B6660" r:id="rId1230" display="http://finance.ifeng.com/app/hq/fund/of163809/index.shtml"/>
    <hyperlink ref="B6661" r:id="rId1231" display="http://finance.ifeng.com/app/hq/fund/of000803/index.shtml"/>
    <hyperlink ref="B6662" r:id="rId1232" display="http://finance.ifeng.com/app/hq/fund/sz160323/index.shtml"/>
    <hyperlink ref="B6663" r:id="rId1233" display="http://finance.ifeng.com/app/hq/fund/sz166402/index.shtml"/>
    <hyperlink ref="B6664" r:id="rId1234" display="http://finance.ifeng.com/app/hq/fund/index.shtml"/>
    <hyperlink ref="B6665" r:id="rId1235" display="http://finance.ifeng.com/app/hq/fund/of001327/index.shtml"/>
    <hyperlink ref="B6666" r:id="rId1236" display="http://finance.ifeng.com/app/hq/fund/of675091/index.shtml"/>
    <hyperlink ref="B6667" r:id="rId1237" display="http://finance.ifeng.com/app/hq/fund/of004143/index.shtml"/>
    <hyperlink ref="B6668" r:id="rId1238" display="http://finance.ifeng.com/app/hq/fund/of004142/index.shtml"/>
    <hyperlink ref="B6669" r:id="rId1239" display="http://finance.ifeng.com/app/hq/fund/of380009/index.shtml"/>
    <hyperlink ref="B6670" r:id="rId1240" display="http://finance.ifeng.com/app/hq/fund/of000849/index.shtml"/>
    <hyperlink ref="B6671" r:id="rId1241" display="http://finance.ifeng.com/app/hq/fund/of000850/index.shtml"/>
    <hyperlink ref="B6672" r:id="rId1242" display="http://finance.ifeng.com/app/hq/fund/of002242/index.shtml"/>
    <hyperlink ref="B6673" r:id="rId1243" display="http://finance.ifeng.com/app/hq/fund/of005052/index.shtml"/>
    <hyperlink ref="B6674" r:id="rId1244" display="http://finance.ifeng.com/app/hq/fund/of005051/index.shtml"/>
    <hyperlink ref="B6675" r:id="rId1245" display="http://finance.ifeng.com/app/hq/fund/of003135/index.shtml"/>
    <hyperlink ref="B6676" r:id="rId1246" display="http://finance.ifeng.com/app/hq/fund/of004748/index.shtml"/>
    <hyperlink ref="B6677" r:id="rId1247" display="http://finance.ifeng.com/app/hq/fund/sh510090/index.shtml"/>
    <hyperlink ref="B6678" r:id="rId1248" display="http://finance.ifeng.com/app/hq/fund/of001328/index.shtml"/>
    <hyperlink ref="B6679" r:id="rId1249" display="http://finance.ifeng.com/app/hq/fund/of003045/index.shtml"/>
    <hyperlink ref="B6680" r:id="rId1250" display="http://finance.ifeng.com/app/hq/fund/of660010/index.shtml"/>
    <hyperlink ref="B6681" r:id="rId1251" display="http://finance.ifeng.com/app/hq/fund/of004281/index.shtml"/>
    <hyperlink ref="B6682" r:id="rId1252" display="http://finance.ifeng.com/app/hq/fund/of001015/index.shtml"/>
    <hyperlink ref="B6683" r:id="rId1253" display="http://finance.ifeng.com/app/hq/fund/of004130/index.shtml"/>
    <hyperlink ref="B6684" r:id="rId1254" display="http://finance.ifeng.com/app/hq/fund/of004129/index.shtml"/>
    <hyperlink ref="B6685" r:id="rId1255" display="http://finance.ifeng.com/app/hq/fund/of001397/index.shtml"/>
    <hyperlink ref="B6686" r:id="rId1256" display="http://finance.ifeng.com/app/hq/fund/sz160806/index.shtml"/>
    <hyperlink ref="B6687" r:id="rId1257" display="http://finance.ifeng.com/app/hq/fund/of690206/index.shtml"/>
    <hyperlink ref="B6688" r:id="rId1258" display="http://finance.ifeng.com/app/hq/fund/of001974/index.shtml"/>
    <hyperlink ref="B6689" r:id="rId1259" display="http://finance.ifeng.com/app/hq/fund/of003186/index.shtml"/>
    <hyperlink ref="B6690" r:id="rId1260" display="http://finance.ifeng.com/app/hq/fund/of485005/index.shtml"/>
    <hyperlink ref="B6691" r:id="rId1261" display="http://finance.ifeng.com/app/hq/fund/of519112/index.shtml"/>
    <hyperlink ref="B6692" r:id="rId1262" display="http://finance.ifeng.com/app/hq/fund/of004156/index.shtml"/>
    <hyperlink ref="B6693" r:id="rId1263" display="http://finance.ifeng.com/app/hq/fund/of002121/index.shtml"/>
    <hyperlink ref="B6694" r:id="rId1264" display="http://finance.ifeng.com/app/hq/fund/of040007/index.shtml"/>
    <hyperlink ref="B6695" r:id="rId1265" display="http://finance.ifeng.com/app/hq/fund/of003734/index.shtml"/>
    <hyperlink ref="B6696" r:id="rId1266" display="http://finance.ifeng.com/app/hq/fund/of470018/index.shtml"/>
    <hyperlink ref="B6697" r:id="rId1267" display="http://finance.ifeng.com/app/hq/fund/of310328/index.shtml"/>
    <hyperlink ref="B6698" r:id="rId1268" display="http://finance.ifeng.com/app/hq/fund/of000936/index.shtml"/>
    <hyperlink ref="B6699" r:id="rId1269" display="http://finance.ifeng.com/app/hq/fund/of110012/index.shtml"/>
    <hyperlink ref="B6700" r:id="rId1270" display="http://finance.ifeng.com/app/hq/fund/of519111/index.shtml"/>
    <hyperlink ref="B6701" r:id="rId1271" display="http://finance.ifeng.com/app/hq/fund/of003110/index.shtml"/>
    <hyperlink ref="B6702" r:id="rId1272" display="http://finance.ifeng.com/app/hq/fund/index.shtml"/>
    <hyperlink ref="B6703" r:id="rId1273" display="http://finance.ifeng.com/app/hq/fund/of003109/index.shtml"/>
    <hyperlink ref="B6704" r:id="rId1274" display="http://finance.ifeng.com/app/hq/fund/of003647/index.shtml"/>
    <hyperlink ref="B6705" r:id="rId1275" display="http://finance.ifeng.com/app/hq/fund/of003646/index.shtml"/>
    <hyperlink ref="B6706" r:id="rId1276" display="http://finance.ifeng.com/app/hq/fund/index.shtml"/>
    <hyperlink ref="B6707" r:id="rId1277" display="http://finance.ifeng.com/app/hq/fund/of530010/index.shtml"/>
    <hyperlink ref="B6708" r:id="rId1278" display="http://finance.ifeng.com/app/hq/fund/of675093/index.shtml"/>
    <hyperlink ref="B6709" r:id="rId1279" display="http://finance.ifeng.com/app/hq/fund/index.shtml"/>
    <hyperlink ref="B6710" r:id="rId1280" display="http://finance.ifeng.com/app/hq/fund/of675043/index.shtml"/>
    <hyperlink ref="B6711" r:id="rId1281" display="http://finance.ifeng.com/app/hq/fund/of004155/index.shtml"/>
    <hyperlink ref="B6712" r:id="rId1282" display="http://finance.ifeng.com/app/hq/fund/of003928/index.shtml"/>
    <hyperlink ref="B6713" r:id="rId1283" display="http://finance.ifeng.com/app/hq/fund/of004854/index.shtml"/>
    <hyperlink ref="B6714" r:id="rId1284" display="http://finance.ifeng.com/app/hq/fund/of121009/index.shtml"/>
    <hyperlink ref="B6715" r:id="rId1285" display="http://finance.ifeng.com/app/hq/fund/of675041/index.shtml"/>
    <hyperlink ref="B6716" r:id="rId1286" display="http://finance.ifeng.com/app/hq/fund/of004481/index.shtml"/>
    <hyperlink ref="B6717" r:id="rId1287" display="http://finance.ifeng.com/app/hq/fund/of004352/index.shtml"/>
    <hyperlink ref="B6718" r:id="rId1288" display="http://finance.ifeng.com/app/hq/fund/of001881/index.shtml"/>
    <hyperlink ref="B6719" r:id="rId1289" display="http://finance.ifeng.com/app/hq/fund/of675111/index.shtml"/>
    <hyperlink ref="B6720" r:id="rId1290" display="http://finance.ifeng.com/app/hq/fund/of540005/index.shtml"/>
    <hyperlink ref="B6721" r:id="rId1291" display="http://finance.ifeng.com/app/hq/fund/of003662/index.shtml"/>
    <hyperlink ref="B6722" r:id="rId1292" display="http://finance.ifeng.com/app/hq/fund/of675100/index.shtml"/>
    <hyperlink ref="B6723" r:id="rId1293" display="http://finance.ifeng.com/app/hq/fund/of004775/index.shtml"/>
    <hyperlink ref="B6724" r:id="rId1294" display="http://finance.ifeng.com/app/hq/fund/of519671/index.shtml"/>
    <hyperlink ref="B6725" r:id="rId1295" display="http://finance.ifeng.com/app/hq/fund/of470008/index.shtml"/>
    <hyperlink ref="B6726" r:id="rId1296" display="http://finance.ifeng.com/app/hq/fund/of110008/index.shtml"/>
    <hyperlink ref="B6727" r:id="rId1297" display="http://finance.ifeng.com/app/hq/fund/of005006/index.shtml"/>
    <hyperlink ref="B6728" r:id="rId1298" display="http://finance.ifeng.com/app/hq/fund/of002591/index.shtml"/>
    <hyperlink ref="B6729" r:id="rId1299" display="http://finance.ifeng.com/app/hq/fund/of005005/index.shtml"/>
    <hyperlink ref="B6730" r:id="rId1300" display="http://finance.ifeng.com/app/hq/fund/sz166012/index.shtml"/>
    <hyperlink ref="B6731" r:id="rId1301" display="http://finance.ifeng.com/app/hq/fund/of004147/index.shtml"/>
    <hyperlink ref="B6732" r:id="rId1302" display="http://finance.ifeng.com/app/hq/fund/of004145/index.shtml"/>
    <hyperlink ref="B6733" r:id="rId1303" display="http://finance.ifeng.com/app/hq/fund/of001600/index.shtml"/>
    <hyperlink ref="B6734" r:id="rId1304" display="http://finance.ifeng.com/app/hq/fund/of004592/index.shtml"/>
    <hyperlink ref="B6735" r:id="rId1305" display="http://finance.ifeng.com/app/hq/fund/of004144/index.shtml"/>
    <hyperlink ref="B6736" r:id="rId1306" display="http://finance.ifeng.com/app/hq/fund/of485105/index.shtml"/>
    <hyperlink ref="B6737" r:id="rId1307" display="http://finance.ifeng.com/app/hq/fund/of001599/index.shtml"/>
    <hyperlink ref="B6738" r:id="rId1308" display="http://finance.ifeng.com/app/hq/fund/of004997/index.shtml"/>
    <hyperlink ref="B6739" r:id="rId1309" display="http://finance.ifeng.com/app/hq/fund/of690202/index.shtml"/>
    <hyperlink ref="B6740" r:id="rId1310" display="http://finance.ifeng.com/app/hq/fund/of003108/index.shtml"/>
    <hyperlink ref="B6741" r:id="rId1311" display="http://finance.ifeng.com/app/hq/fund/of003735/index.shtml"/>
    <hyperlink ref="B6742" r:id="rId1312" display="http://finance.ifeng.com/app/hq/fund/of003107/index.shtml"/>
    <hyperlink ref="B6743" r:id="rId1313" display="http://finance.ifeng.com/app/hq/fund/of004046/index.shtml"/>
    <hyperlink ref="B6744" r:id="rId1314" display="http://finance.ifeng.com/app/hq/fund/of001315/index.shtml"/>
    <hyperlink ref="B6745" r:id="rId1315" display="http://finance.ifeng.com/app/hq/fund/of650002/index.shtml"/>
    <hyperlink ref="B6746" r:id="rId1316" display="http://finance.ifeng.com/app/hq/fund/of450009/index.shtml"/>
    <hyperlink ref="B6747" r:id="rId1317" display="http://finance.ifeng.com/app/hq/fund/of004047/index.shtml"/>
    <hyperlink ref="B6748" r:id="rId1318" display="http://finance.ifeng.com/app/hq/fund/of003865/index.shtml"/>
    <hyperlink ref="B6749" r:id="rId1319" display="http://finance.ifeng.com/app/hq/fund/of001324/index.shtml"/>
    <hyperlink ref="B6750" r:id="rId1320" display="http://finance.ifeng.com/app/hq/fund/sz166001/index.shtml"/>
    <hyperlink ref="B6751" r:id="rId1321" display="http://finance.ifeng.com/app/hq/fund/of960022/index.shtml"/>
    <hyperlink ref="B6752" r:id="rId1322" display="http://finance.ifeng.com/app/hq/fund/of002210/index.shtml"/>
    <hyperlink ref="B6753" r:id="rId1323" display="http://finance.ifeng.com/app/hq/fund/of650001/index.shtml"/>
    <hyperlink ref="B6754" r:id="rId1324" display="http://finance.ifeng.com/app/hq/fund/of003738/index.shtml"/>
    <hyperlink ref="B6755" r:id="rId1325" display="http://finance.ifeng.com/app/hq/fund/of001447/index.shtml"/>
    <hyperlink ref="B6756" r:id="rId1326" display="http://finance.ifeng.com/app/hq/fund/of001622/index.shtml"/>
    <hyperlink ref="B6757" r:id="rId1327" display="http://finance.ifeng.com/app/hq/fund/of050002/index.shtml"/>
    <hyperlink ref="B6758" r:id="rId1328" display="http://finance.ifeng.com/app/hq/fund/of004335/index.shtml"/>
    <hyperlink ref="B6759" r:id="rId1329" display="http://finance.ifeng.com/app/hq/fund/of004212/index.shtml"/>
    <hyperlink ref="B6760" r:id="rId1330" display="http://finance.ifeng.com/app/hq/fund/of003144/index.shtml"/>
    <hyperlink ref="B6761" r:id="rId1331" display="http://finance.ifeng.com/app/hq/fund/sz162414/index.shtml"/>
    <hyperlink ref="B6762" r:id="rId1332" display="http://finance.ifeng.com/app/hq/fund/of003336/index.shtml"/>
    <hyperlink ref="B6763" r:id="rId1333" display="http://finance.ifeng.com/app/hq/fund/of000056/index.shtml"/>
    <hyperlink ref="B6764" r:id="rId1334" display="http://finance.ifeng.com/app/hq/fund/of004933/index.shtml"/>
    <hyperlink ref="B6765" r:id="rId1335" display="http://finance.ifeng.com/app/hq/fund/of004932/index.shtml"/>
    <hyperlink ref="B6766" r:id="rId1336" display="http://finance.ifeng.com/app/hq/fund/of003772/index.shtml"/>
    <hyperlink ref="B6767" r:id="rId1337" display="http://finance.ifeng.com/app/hq/fund/of005160/index.shtml"/>
    <hyperlink ref="B6768" r:id="rId1338" display="http://finance.ifeng.com/app/hq/fund/of005159/index.shtml"/>
    <hyperlink ref="B6769" r:id="rId1339" display="http://finance.ifeng.com/app/hq/fund/of519746/index.shtml"/>
    <hyperlink ref="B6770" r:id="rId1340" display="http://finance.ifeng.com/app/hq/fund/of675083/index.shtml"/>
    <hyperlink ref="B6771" r:id="rId1341" display="http://finance.ifeng.com/app/hq/fund/of004855/index.shtml"/>
    <hyperlink ref="B6772" r:id="rId1342" display="http://finance.ifeng.com/app/hq/fund/of003412/index.shtml"/>
    <hyperlink ref="B6773" r:id="rId1343" display="http://finance.ifeng.com/app/hq/fund/of519632/index.shtml"/>
    <hyperlink ref="B6774" r:id="rId1344" display="http://finance.ifeng.com/app/hq/fund/of004591/index.shtml"/>
    <hyperlink ref="B6775" r:id="rId1345" display="http://finance.ifeng.com/app/hq/fund/of003773/index.shtml"/>
    <hyperlink ref="B6776" r:id="rId1346" display="http://finance.ifeng.com/app/hq/fund/of001914/index.shtml"/>
    <hyperlink ref="B6777" r:id="rId1347" display="http://finance.ifeng.com/app/hq/fund/of003024/index.shtml"/>
    <hyperlink ref="B6778" r:id="rId1348" display="http://finance.ifeng.com/app/hq/fund/of002455/index.shtml"/>
    <hyperlink ref="B6779" r:id="rId1349" display="http://finance.ifeng.com/app/hq/fund/of675113/index.shtml"/>
    <hyperlink ref="B6780" r:id="rId1350" display="http://finance.ifeng.com/app/hq/fund/of003142/index.shtml"/>
    <hyperlink ref="B6781" r:id="rId1351" display="http://finance.ifeng.com/app/hq/fund/of541005/index.shtml"/>
    <hyperlink ref="B6782" r:id="rId1352" display="http://finance.ifeng.com/app/hq/fund/of290003/index.shtml"/>
    <hyperlink ref="B6783" r:id="rId1353" display="http://finance.ifeng.com/app/hq/fund/of000320/index.shtml"/>
    <hyperlink ref="B6784" r:id="rId1354" display="http://finance.ifeng.com/app/hq/fund/of660001/index.shtml"/>
    <hyperlink ref="B6785" r:id="rId1355" display="http://finance.ifeng.com/app/hq/fund/of001889/index.shtml"/>
    <hyperlink ref="B6786" r:id="rId1356" display="http://finance.ifeng.com/app/hq/fund/of675081/index.shtml"/>
    <hyperlink ref="B6787" r:id="rId1357" display="http://finance.ifeng.com/app/hq/fund/sz166008/index.shtml"/>
    <hyperlink ref="B6788" r:id="rId1358" display="http://finance.ifeng.com/app/hq/fund/of000319/index.shtml"/>
    <hyperlink ref="B6789" r:id="rId1359" display="http://finance.ifeng.com/app/hq/fund/sz160512/index.shtml"/>
    <hyperlink ref="B6790" r:id="rId1360" display="http://finance.ifeng.com/app/hq/fund/of002281/index.shtml"/>
    <hyperlink ref="B6791" r:id="rId1361" display="http://finance.ifeng.com/app/hq/fund/of003739/index.shtml"/>
    <hyperlink ref="B6792" r:id="rId1362" display="http://finance.ifeng.com/app/hq/fund/of001014/index.shtml"/>
    <hyperlink ref="B6793" r:id="rId1363" display="http://finance.ifeng.com/app/hq/fund/of003166/index.shtml"/>
    <hyperlink ref="B6794" r:id="rId1364" display="http://finance.ifeng.com/app/hq/fund/of003411/index.shtml"/>
    <hyperlink ref="B6795" r:id="rId1365" display="http://finance.ifeng.com/app/hq/fund/of003165/index.shtml"/>
    <hyperlink ref="B6796" r:id="rId1366" display="http://finance.ifeng.com/app/hq/fund/of004649/index.shtml"/>
    <hyperlink ref="B6797" r:id="rId1367" display="http://finance.ifeng.com/app/hq/fund/of004259/index.shtml"/>
    <hyperlink ref="B6798" r:id="rId1368" display="http://finance.ifeng.com/app/hq/fund/of004258/index.shtml"/>
    <hyperlink ref="B6799" r:id="rId1369" display="http://finance.ifeng.com/app/hq/fund/of003663/index.shtml"/>
    <hyperlink ref="B6800" r:id="rId1370" display="http://finance.ifeng.com/app/hq/fund/of004284/index.shtml"/>
    <hyperlink ref="B6801" r:id="rId1371" display="http://finance.ifeng.com/app/hq/fund/of002911/index.shtml"/>
    <hyperlink ref="B6802" r:id="rId1372" display="http://finance.ifeng.com/app/hq/fund/of003143/index.shtml"/>
    <hyperlink ref="B6803" r:id="rId1373" display="http://finance.ifeng.com/app/hq/fund/of202102/index.shtml"/>
    <hyperlink ref="B6804" r:id="rId1374" display="http://finance.ifeng.com/app/hq/fund/of202103/index.shtml"/>
    <hyperlink ref="B6805" r:id="rId1375" display="http://finance.ifeng.com/app/hq/fund/of004146/index.shtml"/>
    <hyperlink ref="B6806" r:id="rId1376" display="http://finance.ifeng.com/app/hq/fund/of003961/index.shtml"/>
    <hyperlink ref="B6807" r:id="rId1377" display="http://finance.ifeng.com/app/hq/fund/of162210/index.shtml"/>
    <hyperlink ref="B6808" r:id="rId1378" display="http://finance.ifeng.com/app/hq/fund/of002770/index.shtml"/>
    <hyperlink ref="B6809" r:id="rId1379" display="http://finance.ifeng.com/app/hq/fund/of001250/index.shtml"/>
    <hyperlink ref="B6810" r:id="rId1380" display="http://finance.ifeng.com/app/hq/fund/of003687/index.shtml"/>
    <hyperlink ref="B6811" r:id="rId1381" display="http://finance.ifeng.com/app/hq/fund/of002385/index.shtml"/>
    <hyperlink ref="B6812" r:id="rId1382" display="http://finance.ifeng.com/app/hq/fund/of519190/index.shtml"/>
    <hyperlink ref="B6813" r:id="rId1383" display="http://finance.ifeng.com/app/hq/fund/of004529/index.shtml"/>
    <hyperlink ref="B6814" r:id="rId1384" display="http://finance.ifeng.com/app/hq/fund/sz164812/index.shtml"/>
    <hyperlink ref="B6815" r:id="rId1385" display="http://finance.ifeng.com/app/hq/fund/of160123/index.shtml"/>
    <hyperlink ref="B6816" r:id="rId1386" display="http://finance.ifeng.com/app/hq/fund/of000007/index.shtml"/>
    <hyperlink ref="B6817" r:id="rId1387" display="http://finance.ifeng.com/app/hq/fund/of004783/index.shtml"/>
    <hyperlink ref="B6818" r:id="rId1388" display="http://finance.ifeng.com/app/hq/fund/of002794/index.shtml"/>
    <hyperlink ref="B6819" r:id="rId1389" display="http://finance.ifeng.com/app/hq/fund/of003283/index.shtml"/>
    <hyperlink ref="B6820" r:id="rId1390" display="http://finance.ifeng.com/app/hq/fund/of519680/index.shtml"/>
    <hyperlink ref="B6821" r:id="rId1391" display="http://finance.ifeng.com/app/hq/fund/of003815/index.shtml"/>
    <hyperlink ref="B6822" r:id="rId1392" display="http://finance.ifeng.com/app/hq/fund/of003814/index.shtml"/>
    <hyperlink ref="B6823" r:id="rId1393" display="http://finance.ifeng.com/app/hq/fund/of001338/index.shtml"/>
    <hyperlink ref="B6824" r:id="rId1394" display="http://finance.ifeng.com/app/hq/fund/of660102/index.shtml"/>
    <hyperlink ref="B6825" r:id="rId1395" display="http://finance.ifeng.com/app/hq/fund/of100018/index.shtml"/>
    <hyperlink ref="B6826" r:id="rId1396" display="http://finance.ifeng.com/app/hq/fund/of519225/index.shtml"/>
    <hyperlink ref="B6827" r:id="rId1397" display="http://finance.ifeng.com/app/hq/fund/of003990/index.shtml"/>
    <hyperlink ref="B6828" r:id="rId1398" display="http://finance.ifeng.com/app/hq/fund/of003989/index.shtml"/>
    <hyperlink ref="B6829" r:id="rId1399" display="http://finance.ifeng.com/app/hq/fund/of003787/index.shtml"/>
    <hyperlink ref="B6830" r:id="rId1400" display="http://finance.ifeng.com/app/hq/fund/of002781/index.shtml"/>
    <hyperlink ref="B6831" r:id="rId1401" display="http://finance.ifeng.com/app/hq/fund/of003050/index.shtml"/>
    <hyperlink ref="B6832" r:id="rId1402" display="http://finance.ifeng.com/app/hq/fund/of003051/index.shtml"/>
    <hyperlink ref="B6833" r:id="rId1403" display="http://finance.ifeng.com/app/hq/fund/of004124/index.shtml"/>
    <hyperlink ref="B6834" r:id="rId1404" display="http://finance.ifeng.com/app/hq/fund/of003898/index.shtml"/>
    <hyperlink ref="B6835" r:id="rId1405" display="http://finance.ifeng.com/app/hq/fund/of000128/index.shtml"/>
    <hyperlink ref="B6836" r:id="rId1406" display="http://finance.ifeng.com/app/hq/fund/of162299/index.shtml"/>
    <hyperlink ref="B6837" r:id="rId1407" display="http://finance.ifeng.com/app/hq/fund/of002086/index.shtml"/>
    <hyperlink ref="B6838" r:id="rId1408" display="http://finance.ifeng.com/app/hq/fund/of160520/index.shtml"/>
    <hyperlink ref="B6839" r:id="rId1409" display="http://finance.ifeng.com/app/hq/fund/of003280/index.shtml"/>
    <hyperlink ref="B6840" r:id="rId1410" display="http://finance.ifeng.com/app/hq/fund/of003726/index.shtml"/>
    <hyperlink ref="B6841" r:id="rId1411" display="http://finance.ifeng.com/app/hq/fund/of002137/index.shtml"/>
    <hyperlink ref="B6842" r:id="rId1412" display="http://finance.ifeng.com/app/hq/fund/of003498/index.shtml"/>
    <hyperlink ref="B6843" r:id="rId1413" display="http://finance.ifeng.com/app/hq/fund/of003499/index.shtml"/>
    <hyperlink ref="B6844" r:id="rId1414" display="http://finance.ifeng.com/app/hq/fund/of003198/index.shtml"/>
    <hyperlink ref="B6845" r:id="rId1415" display="http://finance.ifeng.com/app/hq/fund/of000129/index.shtml"/>
    <hyperlink ref="B6846" r:id="rId1416" display="http://finance.ifeng.com/app/hq/fund/of003197/index.shtml"/>
    <hyperlink ref="B6847" r:id="rId1417" display="http://finance.ifeng.com/app/hq/fund/of002797/index.shtml"/>
    <hyperlink ref="B6848" r:id="rId1418" display="http://finance.ifeng.com/app/hq/fund/of004180/index.shtml"/>
    <hyperlink ref="B6849" r:id="rId1419" display="http://finance.ifeng.com/app/hq/fund/of004181/index.shtml"/>
    <hyperlink ref="B6850" r:id="rId1420" display="http://finance.ifeng.com/app/hq/fund/of004322/index.shtml"/>
    <hyperlink ref="B6851" r:id="rId1421" display="http://finance.ifeng.com/app/hq/fund/of002796/index.shtml"/>
    <hyperlink ref="B6852" r:id="rId1422" display="http://finance.ifeng.com/app/hq/fund/of000173/index.shtml"/>
    <hyperlink ref="B6853" r:id="rId1423" display="http://finance.ifeng.com/app/hq/fund/of002111/index.shtml"/>
    <hyperlink ref="B6854" r:id="rId1424" display="http://finance.ifeng.com/app/hq/fund/of002440/index.shtml"/>
    <hyperlink ref="B6855" r:id="rId1425" display="http://finance.ifeng.com/app/hq/fund/of004102/index.shtml"/>
    <hyperlink ref="B6856" r:id="rId1426" display="http://finance.ifeng.com/app/hq/fund/of004103/index.shtml"/>
    <hyperlink ref="B6857" r:id="rId1427" display="http://finance.ifeng.com/app/hq/fund/of003605/index.shtml"/>
    <hyperlink ref="B6858" r:id="rId1428" display="http://finance.ifeng.com/app/hq/fund/of420102/index.shtml"/>
    <hyperlink ref="B6859" r:id="rId1429" display="http://finance.ifeng.com/app/hq/fund/of000313/index.shtml"/>
    <hyperlink ref="B6860" r:id="rId1430" display="http://finance.ifeng.com/app/hq/fund/of003282/index.shtml"/>
    <hyperlink ref="B6861" r:id="rId1431" display="http://finance.ifeng.com/app/hq/fund/of161014/index.shtml"/>
    <hyperlink ref="B6862" r:id="rId1432" display="http://finance.ifeng.com/app/hq/fund/of003224/index.shtml"/>
    <hyperlink ref="B6863" r:id="rId1433" display="http://finance.ifeng.com/app/hq/fund/of002010/index.shtml"/>
    <hyperlink ref="B6864" r:id="rId1434" display="http://finance.ifeng.com/app/hq/fund/of004474/index.shtml"/>
    <hyperlink ref="B6865" r:id="rId1435" display="http://finance.ifeng.com/app/hq/fund/of002934/index.shtml"/>
    <hyperlink ref="B6866" r:id="rId1436" display="http://finance.ifeng.com/app/hq/fund/of004741/index.shtml"/>
    <hyperlink ref="B6867" r:id="rId1437" display="http://finance.ifeng.com/app/hq/fund/of003962/index.shtml"/>
    <hyperlink ref="B6868" r:id="rId1438" display="http://finance.ifeng.com/app/hq/fund/of002009/index.shtml"/>
    <hyperlink ref="B6869" r:id="rId1439" display="http://finance.ifeng.com/app/hq/fund/of000312/index.shtml"/>
    <hyperlink ref="B6870" r:id="rId1440" display="http://finance.ifeng.com/app/hq/fund/of002771/index.shtml"/>
    <hyperlink ref="B6871" r:id="rId1441" display="http://finance.ifeng.com/app/hq/fund/index.shtml"/>
    <hyperlink ref="B6872" r:id="rId1442" display="http://finance.ifeng.com/app/hq/fund/of003686/index.shtml"/>
    <hyperlink ref="B6873" r:id="rId1443" display="http://finance.ifeng.com/app/hq/fund/of110001/index.shtml"/>
    <hyperlink ref="B6874" r:id="rId1444" display="http://finance.ifeng.com/app/hq/fund/of110030/index.shtml"/>
    <hyperlink ref="B6875" r:id="rId1445" display="http://finance.ifeng.com/app/hq/fund/of001326/index.shtml"/>
    <hyperlink ref="B6876" r:id="rId1446" display="http://finance.ifeng.com/app/hq/fund/of160124/index.shtml"/>
    <hyperlink ref="B6877" r:id="rId1447" display="http://finance.ifeng.com/app/hq/fund/of004473/index.shtml"/>
    <hyperlink ref="B6878" r:id="rId1448" display="http://finance.ifeng.com/app/hq/fund/of001325/index.shtml"/>
    <hyperlink ref="B6879" r:id="rId1449" display="http://finance.ifeng.com/app/hq/fund/sz161037/index.shtml"/>
    <hyperlink ref="B6880" r:id="rId1450" display="http://finance.ifeng.com/app/hq/fund/of002838/index.shtml"/>
    <hyperlink ref="B6881" r:id="rId1451" display="http://finance.ifeng.com/app/hq/fund/of004344/index.shtml"/>
    <hyperlink ref="B6882" r:id="rId1452" display="http://finance.ifeng.com/app/hq/fund/of003270/index.shtml"/>
    <hyperlink ref="B6883" r:id="rId1453" display="http://finance.ifeng.com/app/hq/fund/sh511880/index.shtml"/>
    <hyperlink ref="B6884" r:id="rId1454" display="http://finance.ifeng.com/app/hq/fund/of310398/index.shtml"/>
    <hyperlink ref="B6885" r:id="rId1455" display="http://finance.ifeng.com/app/hq/fund/of001316/index.shtml"/>
    <hyperlink ref="B6886" r:id="rId1456" display="http://finance.ifeng.com/app/hq/fund/of001561/index.shtml"/>
    <hyperlink ref="B6887" r:id="rId1457" display="http://finance.ifeng.com/app/hq/fund/of000577/index.shtml"/>
    <hyperlink ref="B6888" r:id="rId1458" display="http://finance.ifeng.com/app/hq/fund/of003269/index.shtml"/>
    <hyperlink ref="B6889" r:id="rId1459" display="http://finance.ifeng.com/app/hq/fund/index.shtml"/>
    <hyperlink ref="B6890" r:id="rId1460" display="http://finance.ifeng.com/app/hq/fund/of001560/index.shtml"/>
    <hyperlink ref="B6891" r:id="rId1461" display="http://finance.ifeng.com/app/hq/fund/of540010/index.shtml"/>
    <hyperlink ref="B6892" r:id="rId1462" display="http://finance.ifeng.com/app/hq/fund/of660002/index.shtml"/>
    <hyperlink ref="B6893" r:id="rId1463" display="http://finance.ifeng.com/app/hq/fund/of003209/index.shtml"/>
    <hyperlink ref="B6894" r:id="rId1464" display="http://finance.ifeng.com/app/hq/fund/of519682/index.shtml"/>
    <hyperlink ref="B6895" r:id="rId1465" display="http://finance.ifeng.com/app/hq/fund/of290002/index.shtml"/>
    <hyperlink ref="B6896" r:id="rId1466" display="http://finance.ifeng.com/app/hq/fund/of002723/index.shtml"/>
    <hyperlink ref="B6897" r:id="rId1467" display="http://finance.ifeng.com/app/hq/fund/of003809/index.shtml"/>
    <hyperlink ref="B6898" r:id="rId1468" display="http://finance.ifeng.com/app/hq/fund/of003258/index.shtml"/>
    <hyperlink ref="B6899" r:id="rId1469" display="http://finance.ifeng.com/app/hq/fund/of003683/index.shtml"/>
    <hyperlink ref="B6900" r:id="rId1470" display="http://finance.ifeng.com/app/hq/fund/of003038/index.shtml"/>
    <hyperlink ref="B6901" r:id="rId1471" display="http://finance.ifeng.com/app/hq/fund/of160521/index.shtml"/>
    <hyperlink ref="B6902" r:id="rId1472" display="http://finance.ifeng.com/app/hq/fund/of003037/index.shtml"/>
    <hyperlink ref="B6903" r:id="rId1473" display="http://finance.ifeng.com/app/hq/fund/of003574/index.shtml"/>
    <hyperlink ref="B6904" r:id="rId1474" display="http://finance.ifeng.com/app/hq/fund/of004486/index.shtml"/>
    <hyperlink ref="B6905" r:id="rId1475" display="http://finance.ifeng.com/app/hq/fund/of002832/index.shtml"/>
    <hyperlink ref="B6906" r:id="rId1476" display="http://finance.ifeng.com/app/hq/fund/of003674/index.shtml"/>
    <hyperlink ref="B6907" r:id="rId1477" display="http://finance.ifeng.com/app/hq/fund/of291007/index.shtml"/>
    <hyperlink ref="B6908" r:id="rId1478" display="http://finance.ifeng.com/app/hq/fund/of002865/index.shtml"/>
    <hyperlink ref="B6909" r:id="rId1479" display="http://finance.ifeng.com/app/hq/fund/of004720/index.shtml"/>
    <hyperlink ref="B6910" r:id="rId1480" display="http://finance.ifeng.com/app/hq/fund/of003607/index.shtml"/>
    <hyperlink ref="B6911" r:id="rId1481" display="http://finance.ifeng.com/app/hq/fund/sh510810/index.shtml"/>
    <hyperlink ref="B6912" r:id="rId1482" display="http://finance.ifeng.com/app/hq/fund/sz159920/index.shtml"/>
    <hyperlink ref="B6913" r:id="rId1483" display="http://finance.ifeng.com/app/hq/fund/of003278/index.shtml"/>
    <hyperlink ref="B6914" r:id="rId1484" display="http://finance.ifeng.com/app/hq/fund/of003995/index.shtml"/>
    <hyperlink ref="B6915" r:id="rId1485" display="http://finance.ifeng.com/app/hq/fund/of003162/index.shtml"/>
    <hyperlink ref="B6916" r:id="rId1486" display="http://finance.ifeng.com/app/hq/fund/of003277/index.shtml"/>
    <hyperlink ref="B6917" r:id="rId1487" display="http://finance.ifeng.com/app/hq/fund/of002027/index.shtml"/>
    <hyperlink ref="B6918" r:id="rId1488" display="http://finance.ifeng.com/app/hq/fund/index.shtml"/>
    <hyperlink ref="B6919" r:id="rId1489" display="http://finance.ifeng.com/app/hq/fund/of003163/index.shtml"/>
    <hyperlink ref="B6920" r:id="rId1490" display="http://finance.ifeng.com/app/hq/fund/of003194/index.shtml"/>
    <hyperlink ref="B6921" r:id="rId1491" display="http://finance.ifeng.com/app/hq/fund/of002008/index.shtml"/>
    <hyperlink ref="B6922" r:id="rId1492" display="http://finance.ifeng.com/app/hq/fund/of004031/index.shtml"/>
    <hyperlink ref="B6923" r:id="rId1493" display="http://finance.ifeng.com/app/hq/fund/of002188/index.shtml"/>
    <hyperlink ref="B6924" r:id="rId1494" display="http://finance.ifeng.com/app/hq/fund/of519332/index.shtml"/>
    <hyperlink ref="B6925" r:id="rId1495" display="http://finance.ifeng.com/app/hq/fund/of004002/index.shtml"/>
    <hyperlink ref="B6926" r:id="rId1496" display="http://finance.ifeng.com/app/hq/fund/of004571/index.shtml"/>
    <hyperlink ref="B6927" r:id="rId1497" display="http://finance.ifeng.com/app/hq/fund/of003727/index.shtml"/>
    <hyperlink ref="B6928" r:id="rId1498" display="http://finance.ifeng.com/app/hq/fund/of004001/index.shtml"/>
    <hyperlink ref="B6929" r:id="rId1499" display="http://finance.ifeng.com/app/hq/fund/of003406/index.shtml"/>
    <hyperlink ref="B6930" r:id="rId1500" display="http://finance.ifeng.com/app/hq/fund/of003852/index.shtml"/>
    <hyperlink ref="B6931" r:id="rId1501" display="http://finance.ifeng.com/app/hq/fund/of004026/index.shtml"/>
    <hyperlink ref="B6932" r:id="rId1502" display="http://finance.ifeng.com/app/hq/fund/of005211/index.shtml"/>
    <hyperlink ref="B6933" r:id="rId1503" display="http://finance.ifeng.com/app/hq/fund/of003566/index.shtml"/>
    <hyperlink ref="B6934" r:id="rId1504" display="http://finance.ifeng.com/app/hq/fund/of004025/index.shtml"/>
    <hyperlink ref="B6935" r:id="rId1505" display="http://finance.ifeng.com/app/hq/fund/of004625/index.shtml"/>
    <hyperlink ref="B6936" r:id="rId1506" display="http://finance.ifeng.com/app/hq/fund/of004626/index.shtml"/>
    <hyperlink ref="B6937" r:id="rId1507" display="http://finance.ifeng.com/app/hq/fund/of002145/index.shtml"/>
    <hyperlink ref="B6938" r:id="rId1508" display="http://finance.ifeng.com/app/hq/fund/of003418/index.shtml"/>
    <hyperlink ref="B6939" r:id="rId1509" display="http://finance.ifeng.com/app/hq/fund/of005146/index.shtml"/>
    <hyperlink ref="B6940" r:id="rId1510" display="http://finance.ifeng.com/app/hq/fund/of000490/index.shtml"/>
    <hyperlink ref="B6941" r:id="rId1511" display="http://finance.ifeng.com/app/hq/fund/of000489/index.shtml"/>
    <hyperlink ref="B6942" r:id="rId1512" display="http://finance.ifeng.com/app/hq/fund/of004307/index.shtml"/>
    <hyperlink ref="B6943" r:id="rId1513" display="http://finance.ifeng.com/app/hq/fund/of003546/index.shtml"/>
    <hyperlink ref="B6944" r:id="rId1514" display="http://finance.ifeng.com/app/hq/fund/of003380/index.shtml"/>
    <hyperlink ref="B6945" r:id="rId1515" display="http://finance.ifeng.com/app/hq/fund/of003379/index.shtml"/>
    <hyperlink ref="B6946" r:id="rId1516" display="http://finance.ifeng.com/app/hq/fund/of003833/index.shtml"/>
    <hyperlink ref="B6947" r:id="rId1517" display="http://finance.ifeng.com/app/hq/fund/of004489/index.shtml"/>
    <hyperlink ref="B6948" r:id="rId1518" display="http://finance.ifeng.com/app/hq/fund/of004730/index.shtml"/>
    <hyperlink ref="B6949" r:id="rId1519" display="http://finance.ifeng.com/app/hq/fund/of004406/index.shtml"/>
    <hyperlink ref="B6950" r:id="rId1520" display="http://finance.ifeng.com/app/hq/fund/of004405/index.shtml"/>
    <hyperlink ref="B6951" r:id="rId1521" display="http://finance.ifeng.com/app/hq/fund/of519627/index.shtml"/>
    <hyperlink ref="B6952" r:id="rId1522" display="http://finance.ifeng.com/app/hq/fund/of519628/index.shtml"/>
    <hyperlink ref="B6953" r:id="rId1523" display="http://finance.ifeng.com/app/hq/fund/of001414/index.shtml"/>
    <hyperlink ref="B6954" r:id="rId1524" display="http://finance.ifeng.com/app/hq/fund/of420002/index.shtml"/>
    <hyperlink ref="B6955" r:id="rId1525" display="http://finance.ifeng.com/app/hq/fund/of002533/index.shtml"/>
    <hyperlink ref="B6956" r:id="rId1526" display="http://finance.ifeng.com/app/hq/fund/of410005/index.shtml"/>
    <hyperlink ref="B6957" r:id="rId1527" display="http://finance.ifeng.com/app/hq/fund/of166004/index.shtml"/>
    <hyperlink ref="B6958" r:id="rId1528" display="http://finance.ifeng.com/app/hq/fund/of003225/index.shtml"/>
    <hyperlink ref="B6959" r:id="rId1529" display="http://finance.ifeng.com/app/hq/fund/of166003/index.shtml"/>
    <hyperlink ref="B6960" r:id="rId1530" display="http://finance.ifeng.com/app/hq/fund/of002018/index.shtml"/>
    <hyperlink ref="B6961" r:id="rId1531" display="http://finance.ifeng.com/app/hq/fund/of519626/index.shtml"/>
    <hyperlink ref="B6962" r:id="rId1532" display="http://finance.ifeng.com/app/hq/fund/sh511230/index.shtml"/>
    <hyperlink ref="B6963" r:id="rId1533" display="http://finance.ifeng.com/app/hq/fund/of002935/index.shtml"/>
    <hyperlink ref="B6964" r:id="rId1534" display="http://finance.ifeng.com/app/hq/fund/of519625/index.shtml"/>
    <hyperlink ref="B6965" r:id="rId1535" display="http://finance.ifeng.com/app/hq/fund/of410004/index.shtml"/>
    <hyperlink ref="B6966" r:id="rId1536" display="http://finance.ifeng.com/app/hq/fund/of004118/index.shtml"/>
    <hyperlink ref="B6967" r:id="rId1537" display="http://finance.ifeng.com/app/hq/fund/of003276/index.shtml"/>
    <hyperlink ref="B6968" r:id="rId1538" display="http://finance.ifeng.com/app/hq/fund/of003275/index.shtml"/>
    <hyperlink ref="B6969" r:id="rId1539" display="http://finance.ifeng.com/app/hq/fund/of519187/index.shtml"/>
    <hyperlink ref="B6970" r:id="rId1540" display="http://finance.ifeng.com/app/hq/fund/of003698/index.shtml"/>
    <hyperlink ref="B6971" r:id="rId1541" display="http://finance.ifeng.com/app/hq/fund/of161902/index.shtml"/>
    <hyperlink ref="B6972" r:id="rId1542" display="http://finance.ifeng.com/app/hq/fund/of003029/index.shtml"/>
    <hyperlink ref="B6973" r:id="rId1543" display="http://finance.ifeng.com/app/hq/fund/of110002/index.shtml"/>
    <hyperlink ref="B6974" r:id="rId1544" display="http://finance.ifeng.com/app/hq/fund/of003028/index.shtml"/>
    <hyperlink ref="B6975" r:id="rId1545" display="http://finance.ifeng.com/app/hq/fund/of519186/index.shtml"/>
    <hyperlink ref="B6976" r:id="rId1546" display="http://finance.ifeng.com/app/hq/fund/of002035/index.shtml"/>
    <hyperlink ref="B6977" r:id="rId1547" display="http://finance.ifeng.com/app/hq/fund/of750005/index.shtml"/>
    <hyperlink ref="B6978" r:id="rId1548" display="http://finance.ifeng.com/app/hq/fund/sz163407/index.shtml"/>
    <hyperlink ref="B6979" r:id="rId1549" display="http://finance.ifeng.com/app/hq/fund/of000054/index.shtml"/>
    <hyperlink ref="B6980" r:id="rId1550" display="http://finance.ifeng.com/app/hq/fund/of003453/index.shtml"/>
    <hyperlink ref="B6981" r:id="rId1551" display="http://finance.ifeng.com/app/hq/fund/of003452/index.shtml"/>
    <hyperlink ref="B6982" r:id="rId1552" display="http://finance.ifeng.com/app/hq/fund/index.shtml"/>
    <hyperlink ref="B6983" r:id="rId1553" display="http://finance.ifeng.com/app/hq/fund/of003996/index.shtml"/>
    <hyperlink ref="B6984" r:id="rId1554" display="http://finance.ifeng.com/app/hq/fund/of001331/index.shtml"/>
    <hyperlink ref="B6985" r:id="rId1555" display="http://finance.ifeng.com/app/hq/fund/of001310/index.shtml"/>
    <hyperlink ref="B6986" r:id="rId1556" display="http://finance.ifeng.com/app/hq/fund/of519188/index.shtml"/>
    <hyperlink ref="B6987" r:id="rId1557" display="http://finance.ifeng.com/app/hq/fund/of580001/index.shtml"/>
    <hyperlink ref="B6988" r:id="rId1558" display="http://finance.ifeng.com/app/hq/fund/of002045/index.shtml"/>
    <hyperlink ref="B6989" r:id="rId1559" display="http://finance.ifeng.com/app/hq/fund/of001113/index.shtml"/>
    <hyperlink ref="B6990" r:id="rId1560" display="http://finance.ifeng.com/app/hq/fund/sz161908/index.shtml"/>
    <hyperlink ref="B6991" r:id="rId1561" display="http://finance.ifeng.com/app/hq/fund/sz159953/index.shtml"/>
    <hyperlink ref="B6992" r:id="rId1562" display="http://finance.ifeng.com/app/hq/fund/of003736/index.shtml"/>
    <hyperlink ref="B6993" r:id="rId1563" display="http://finance.ifeng.com/app/hq/fund/of004086/index.shtml"/>
    <hyperlink ref="B6994" r:id="rId1564" display="http://finance.ifeng.com/app/hq/fund/of002724/index.shtml"/>
    <hyperlink ref="B6995" r:id="rId1565" display="http://finance.ifeng.com/app/hq/fund/of003723/index.shtml"/>
    <hyperlink ref="B6996" r:id="rId1566" display="http://finance.ifeng.com/app/hq/fund/of003021/index.shtml"/>
    <hyperlink ref="B6997" r:id="rId1567" display="http://finance.ifeng.com/app/hq/fund/of003213/index.shtml"/>
    <hyperlink ref="B6998" r:id="rId1568" display="http://finance.ifeng.com/app/hq/fund/of519937/index.shtml"/>
    <hyperlink ref="B6999" r:id="rId1569" display="http://finance.ifeng.com/app/hq/fund/of002991/index.shtml"/>
    <hyperlink ref="B7000" r:id="rId1570" display="http://finance.ifeng.com/app/hq/fund/of003148/index.shtml"/>
    <hyperlink ref="B7001" r:id="rId1571" display="http://finance.ifeng.com/app/hq/fund/of003934/index.shtml"/>
    <hyperlink ref="B7002" r:id="rId1572" display="http://finance.ifeng.com/app/hq/fund/of005144/index.shtml"/>
    <hyperlink ref="B7003" r:id="rId1573" display="http://finance.ifeng.com/app/hq/fund/of003866/index.shtml"/>
    <hyperlink ref="B7004" r:id="rId1574" display="http://finance.ifeng.com/app/hq/fund/sh502049/index.shtml"/>
    <hyperlink ref="B7005" r:id="rId1575" display="http://finance.ifeng.com/app/hq/fund/of004638/index.shtml"/>
    <hyperlink ref="B7006" r:id="rId1576" display="http://finance.ifeng.com/app/hq/fund/of002213/index.shtml"/>
    <hyperlink ref="B7007" r:id="rId1577" display="http://finance.ifeng.com/app/hq/fund/of003268/index.shtml"/>
    <hyperlink ref="B7008" r:id="rId1578" display="http://finance.ifeng.com/app/hq/fund/of004910/index.shtml"/>
    <hyperlink ref="B7009" r:id="rId1579" display="http://finance.ifeng.com/app/hq/fund/index.shtml"/>
    <hyperlink ref="B7010" r:id="rId1580" display="http://finance.ifeng.com/app/hq/fund/of004979/index.shtml"/>
    <hyperlink ref="B7011" r:id="rId1581" display="http://finance.ifeng.com/app/hq/fund/of003178/index.shtml"/>
    <hyperlink ref="B7012" r:id="rId1582" display="http://finance.ifeng.com/app/hq/fund/sz150117/index.shtml"/>
    <hyperlink ref="B7013" r:id="rId1583" display="http://finance.ifeng.com/app/hq/fund/sz150198/index.shtml"/>
    <hyperlink ref="B7014" r:id="rId1584" display="http://finance.ifeng.com/app/hq/fund/sz150247/index.shtml"/>
    <hyperlink ref="B7015" r:id="rId1585" display="http://finance.ifeng.com/app/hq/fund/sz150323/index.shtml"/>
    <hyperlink ref="B7016" r:id="rId1586" display="http://finance.ifeng.com/app/hq/fund/sz150325/index.shtml"/>
    <hyperlink ref="B7017" r:id="rId1587" display="http://finance.ifeng.com/app/hq/fund/sz150327/index.shtml"/>
    <hyperlink ref="B7018" r:id="rId1588" display="http://finance.ifeng.com/app/hq/fund/sz150130/index.shtml"/>
    <hyperlink ref="B7019" r:id="rId1589" display="http://finance.ifeng.com/app/hq/fund/sz150196/index.shtml"/>
    <hyperlink ref="B7020" r:id="rId1590" display="http://finance.ifeng.com/app/hq/fund/of003742/index.shtml"/>
    <hyperlink ref="B7021" r:id="rId1591" display="http://finance.ifeng.com/app/hq/fund/of004061/index.shtml"/>
    <hyperlink ref="B7022" r:id="rId1592" display="http://finance.ifeng.com/app/hq/fund/of005315/index.shtml"/>
    <hyperlink ref="B7023" r:id="rId1593" display="http://finance.ifeng.com/app/hq/fund/of005316/index.shtml"/>
    <hyperlink ref="B7024" r:id="rId1594" display="http://finance.ifeng.com/app/hq/fund/index.shtml"/>
    <hyperlink ref="B7025" r:id="rId1595" display="http://finance.ifeng.com/app/hq/fund/of005327/index.shtml"/>
    <hyperlink ref="B7026" r:id="rId1596" display="http://finance.ifeng.com/app/hq/fund/of003440/index.shtml"/>
    <hyperlink ref="B7027" r:id="rId1597" display="http://finance.ifeng.com/app/hq/fund/of000792/index.shtml"/>
    <hyperlink ref="B7028" r:id="rId1598" display="http://finance.ifeng.com/app/hq/fund/of003207/index.shtml"/>
    <hyperlink ref="B7029" r:id="rId1599" display="http://finance.ifeng.com/app/hq/fund/of003825/index.shtml"/>
    <hyperlink ref="B7030" r:id="rId1600" display="http://finance.ifeng.com/app/hq/fund/of003330/index.shtml"/>
    <hyperlink ref="B7031" r:id="rId1601" display="http://finance.ifeng.com/app/hq/fund/of004140/index.shtml"/>
    <hyperlink ref="B7032" r:id="rId1602" display="http://finance.ifeng.com/app/hq/fund/of003226/index.shtml"/>
    <hyperlink ref="B7033" r:id="rId1603" display="http://finance.ifeng.com/app/hq/fund/of004769/index.shtml"/>
    <hyperlink ref="B7034" r:id="rId1604" display="http://finance.ifeng.com/app/hq/fund/of003709/index.shtml"/>
    <hyperlink ref="B7035" r:id="rId1605" display="http://finance.ifeng.com/app/hq/fund/of003575/index.shtml"/>
    <hyperlink ref="B7036" r:id="rId1606" display="http://finance.ifeng.com/app/hq/fund/sh502057/index.shtml"/>
    <hyperlink ref="B7037" r:id="rId1607" display="http://finance.ifeng.com/app/hq/fund/sz150261/index.shtml"/>
    <hyperlink ref="B7038" r:id="rId1608" display="http://finance.ifeng.com/app/hq/fund/sz150303/index.shtml"/>
    <hyperlink ref="B7039" r:id="rId1609" display="http://finance.ifeng.com/app/hq/fund/sz150263/index.shtml"/>
    <hyperlink ref="B7040" r:id="rId1610" display="http://finance.ifeng.com/app/hq/fund/sz150299/index.shtml"/>
    <hyperlink ref="B7041" r:id="rId1611" display="http://finance.ifeng.com/app/hq/fund/sh502037/index.shtml"/>
    <hyperlink ref="B7042" r:id="rId1612" display="http://finance.ifeng.com/app/hq/fund/sz150301/index.shtml"/>
    <hyperlink ref="B7043" r:id="rId1613" display="http://finance.ifeng.com/app/hq/fund/of004721/index.shtml"/>
    <hyperlink ref="B7044" r:id="rId1614" display="http://finance.ifeng.com/app/hq/fund/of519220/index.shtml"/>
    <hyperlink ref="B7045" r:id="rId1615" display="http://finance.ifeng.com/app/hq/fund/of003708/index.shtml"/>
    <hyperlink ref="B7046" r:id="rId1616" display="http://finance.ifeng.com/app/hq/fund/of003732/index.shtml"/>
    <hyperlink ref="B7047" r:id="rId1617" display="http://finance.ifeng.com/app/hq/fund/of003439/index.shtml"/>
    <hyperlink ref="B7048" r:id="rId1618" display="http://finance.ifeng.com/app/hq/fund/of004458/index.shtml"/>
    <hyperlink ref="B7049" r:id="rId1619" display="http://finance.ifeng.com/app/hq/fund/of003438/index.shtml"/>
    <hyperlink ref="B7050" r:id="rId1620" display="http://finance.ifeng.com/app/hq/fund/of003457/index.shtml"/>
    <hyperlink ref="B7051" r:id="rId1621" display="http://finance.ifeng.com/app/hq/fund/of002198/index.shtml"/>
    <hyperlink ref="B7052" r:id="rId1622" display="http://finance.ifeng.com/app/hq/fund/of003932/index.shtml"/>
    <hyperlink ref="B7053" r:id="rId1623" display="http://finance.ifeng.com/app/hq/fund/of003682/index.shtml"/>
    <hyperlink ref="B7054" r:id="rId1624" display="http://finance.ifeng.com/app/hq/fund/of519226/index.shtml"/>
    <hyperlink ref="B7055" r:id="rId1625" display="http://finance.ifeng.com/app/hq/fund/of004136/index.shtml"/>
    <hyperlink ref="B7056" r:id="rId1626" display="http://finance.ifeng.com/app/hq/fund/of002915/index.shtml"/>
    <hyperlink ref="B7057" r:id="rId1627" display="http://finance.ifeng.com/app/hq/fund/of003669/index.shtml"/>
    <hyperlink ref="B7058" r:id="rId1628" display="http://finance.ifeng.com/app/hq/fund/of002864/index.shtml"/>
    <hyperlink ref="B7059" r:id="rId1629" display="http://finance.ifeng.com/app/hq/fund/of003074/index.shtml"/>
    <hyperlink ref="B7060" r:id="rId1630" display="http://finance.ifeng.com/app/hq/fund/index.shtml"/>
    <hyperlink ref="B7061" r:id="rId1631" display="http://finance.ifeng.com/app/hq/fund/of004470/index.shtml"/>
    <hyperlink ref="B7062" r:id="rId1632" display="http://finance.ifeng.com/app/hq/fund/of004059/index.shtml"/>
    <hyperlink ref="B7063" r:id="rId1633" display="http://finance.ifeng.com/app/hq/fund/of003073/index.shtml"/>
    <hyperlink ref="B7064" r:id="rId1634" display="http://finance.ifeng.com/app/hq/fund/of004246/index.shtml"/>
    <hyperlink ref="B7065" r:id="rId1635" display="http://finance.ifeng.com/app/hq/fund/sz150297/index.shtml"/>
    <hyperlink ref="B7066" r:id="rId1636" display="http://finance.ifeng.com/app/hq/fund/of003794/index.shtml"/>
    <hyperlink ref="B7067" r:id="rId1637" display="http://finance.ifeng.com/app/hq/fund/sz150293/index.shtml"/>
    <hyperlink ref="B7068" r:id="rId1638" display="http://finance.ifeng.com/app/hq/fund/of004247/index.shtml"/>
    <hyperlink ref="B7069" r:id="rId1639" display="http://finance.ifeng.com/app/hq/fund/of005059/index.shtml"/>
    <hyperlink ref="B7070" r:id="rId1640" display="http://finance.ifeng.com/app/hq/fund/of003517/index.shtml"/>
    <hyperlink ref="B7071" r:id="rId1641" display="http://finance.ifeng.com/app/hq/fund/of004459/index.shtml"/>
    <hyperlink ref="B7072" r:id="rId1642" display="http://finance.ifeng.com/app/hq/fund/sh501106/index.shtml"/>
    <hyperlink ref="B7073" r:id="rId1643" display="http://finance.ifeng.com/app/hq/fund/of003210/index.shtml"/>
    <hyperlink ref="B7074" r:id="rId1644" display="http://finance.ifeng.com/app/hq/fund/of519786/index.shtml"/>
    <hyperlink ref="B7075" r:id="rId1645" display="http://finance.ifeng.com/app/hq/fund/of519622/index.shtml"/>
    <hyperlink ref="B7076" r:id="rId1646" display="http://finance.ifeng.com/app/hq/fund/of004052/index.shtml"/>
    <hyperlink ref="B7077" r:id="rId1647" display="http://finance.ifeng.com/app/hq/fund/index.shtml"/>
    <hyperlink ref="B7078" r:id="rId1648" display="http://finance.ifeng.com/app/hq/fund/of004053/index.shtml"/>
    <hyperlink ref="B7079" r:id="rId1649" display="http://finance.ifeng.com/app/hq/fund/of004020/index.shtml"/>
    <hyperlink ref="B7080" r:id="rId1650" display="http://finance.ifeng.com/app/hq/fund/of003741/index.shtml"/>
    <hyperlink ref="B7081" r:id="rId1651" display="http://finance.ifeng.com/app/hq/fund/of003179/index.shtml"/>
    <hyperlink ref="B7082" r:id="rId1652" display="http://finance.ifeng.com/app/hq/fund/sz166902/index.shtml"/>
    <hyperlink ref="B7083" r:id="rId1653" display="http://finance.ifeng.com/app/hq/fund/of003668/index.shtml"/>
    <hyperlink ref="B7084" r:id="rId1654" display="http://finance.ifeng.com/app/hq/fund/of004629/index.shtml"/>
    <hyperlink ref="B7085" r:id="rId1655" display="http://finance.ifeng.com/app/hq/fund/of003819/index.shtml"/>
    <hyperlink ref="B7086" r:id="rId1656" display="http://finance.ifeng.com/app/hq/fund/of003476/index.shtml"/>
    <hyperlink ref="B7087" r:id="rId1657" display="http://finance.ifeng.com/app/hq/fund/of001161/index.shtml"/>
    <hyperlink ref="B7088" r:id="rId1658" display="http://finance.ifeng.com/app/hq/fund/of003192/index.shtml"/>
    <hyperlink ref="B7089" r:id="rId1659" display="http://finance.ifeng.com/app/hq/fund/of519333/index.shtml"/>
    <hyperlink ref="B7090" r:id="rId1660" display="http://finance.ifeng.com/app/hq/fund/of002528/index.shtml"/>
    <hyperlink ref="B7091" r:id="rId1661" display="http://finance.ifeng.com/app/hq/fund/of290007/index.shtml"/>
    <hyperlink ref="B7092" r:id="rId1662" display="http://finance.ifeng.com/app/hq/fund/of004499/index.shtml"/>
    <hyperlink ref="B7093" r:id="rId1663" display="http://finance.ifeng.com/app/hq/fund/of003573/index.shtml"/>
    <hyperlink ref="B7094" r:id="rId1664" display="http://finance.ifeng.com/app/hq/fund/of004572/index.shtml"/>
    <hyperlink ref="B7095" r:id="rId1665" display="http://finance.ifeng.com/app/hq/fund/index.shtml"/>
    <hyperlink ref="B7096" r:id="rId1666" display="http://finance.ifeng.com/app/hq/fund/of004624/index.shtml"/>
    <hyperlink ref="B7097" r:id="rId1667" display="http://finance.ifeng.com/app/hq/fund/of003927/index.shtml"/>
    <hyperlink ref="B7098" r:id="rId1668" display="http://finance.ifeng.com/app/hq/fund/of004479/index.shtml"/>
    <hyperlink ref="B7099" r:id="rId1669" display="http://finance.ifeng.com/app/hq/fund/of003519/index.shtml"/>
    <hyperlink ref="B7100" r:id="rId1670" display="http://finance.ifeng.com/app/hq/fund/of004184/index.shtml"/>
    <hyperlink ref="B7101" r:id="rId1671" display="http://finance.ifeng.com/app/hq/fund/of004089/index.shtml"/>
    <hyperlink ref="B7102" r:id="rId1672" display="http://finance.ifeng.com/app/hq/fund/of001578/index.shtml"/>
    <hyperlink ref="B7103" r:id="rId1673" display="http://finance.ifeng.com/app/hq/fund/of002665/index.shtml"/>
    <hyperlink ref="B7104" r:id="rId1674" display="http://finance.ifeng.com/app/hq/fund/of003424/index.shtml"/>
    <hyperlink ref="B7105" r:id="rId1675" display="http://finance.ifeng.com/app/hq/fund/of003314/index.shtml"/>
    <hyperlink ref="B7106" r:id="rId1676" display="http://finance.ifeng.com/app/hq/fund/of001911/index.shtml"/>
    <hyperlink ref="B7107" r:id="rId1677" display="http://finance.ifeng.com/app/hq/fund/of001575/index.shtml"/>
    <hyperlink ref="B7108" r:id="rId1678" display="http://finance.ifeng.com/app/hq/fund/of002601/index.shtml"/>
    <hyperlink ref="B7109" r:id="rId1679" display="http://finance.ifeng.com/app/hq/fund/of002447/index.shtml"/>
    <hyperlink ref="B7110" r:id="rId1680" display="http://finance.ifeng.com/app/hq/fund/of003571/index.shtml"/>
    <hyperlink ref="B7111" r:id="rId1681" display="http://finance.ifeng.com/app/hq/fund/of003442/index.shtml"/>
    <hyperlink ref="B7112" r:id="rId1682" display="http://finance.ifeng.com/app/hq/fund/of003056/index.shtml"/>
    <hyperlink ref="B7113" r:id="rId1683" display="http://finance.ifeng.com/app/hq/fund/of003115/index.shtml"/>
    <hyperlink ref="B7114" r:id="rId1684" display="http://finance.ifeng.com/app/hq/fund/of001160/index.shtml"/>
    <hyperlink ref="B7115" r:id="rId1685" display="http://finance.ifeng.com/app/hq/fund/of003360/index.shtml"/>
    <hyperlink ref="B7116" r:id="rId1686" display="http://finance.ifeng.com/app/hq/fund/sz150106/index.shtml"/>
    <hyperlink ref="B7117" r:id="rId1687" display="http://finance.ifeng.com/app/hq/fund/sh502004/index.shtml"/>
    <hyperlink ref="B7118" r:id="rId1688" display="http://finance.ifeng.com/app/hq/fund/sh502011/index.shtml"/>
    <hyperlink ref="B7119" r:id="rId1689" display="http://finance.ifeng.com/app/hq/fund/of003116/index.shtml"/>
    <hyperlink ref="B7120" r:id="rId1690" display="http://finance.ifeng.com/app/hq/fund/of003041/index.shtml"/>
    <hyperlink ref="B7121" r:id="rId1691" display="http://finance.ifeng.com/app/hq/fund/sz150283/index.shtml"/>
    <hyperlink ref="B7122" r:id="rId1692" display="http://finance.ifeng.com/app/hq/fund/of519329/index.shtml"/>
    <hyperlink ref="B7123" r:id="rId1693" display="http://finance.ifeng.com/app/hq/fund/of001819/index.shtml"/>
    <hyperlink ref="B7124" r:id="rId1694" display="http://finance.ifeng.com/app/hq/fund/of004080/index.shtml"/>
    <hyperlink ref="B7125" r:id="rId1695" display="http://finance.ifeng.com/app/hq/fund/of003188/index.shtml"/>
    <hyperlink ref="B7126" r:id="rId1696" display="http://finance.ifeng.com/app/hq/fund/of003614/index.shtml"/>
    <hyperlink ref="B7127" r:id="rId1697" display="http://finance.ifeng.com/app/hq/fund/of004079/index.shtml"/>
    <hyperlink ref="B7128" r:id="rId1698" display="http://finance.ifeng.com/app/hq/fund/of003545/index.shtml"/>
    <hyperlink ref="B7129" r:id="rId1699" display="http://finance.ifeng.com/app/hq/fund/of519328/index.shtml"/>
    <hyperlink ref="B7130" r:id="rId1700" display="http://finance.ifeng.com/app/hq/fund/of003677/index.shtml"/>
    <hyperlink ref="B7131" r:id="rId1701" display="http://finance.ifeng.com/app/hq/fund/of002019/index.shtml"/>
    <hyperlink ref="B7132" r:id="rId1702" display="http://finance.ifeng.com/app/hq/fund/of002109/index.shtml"/>
    <hyperlink ref="B7133" r:id="rId1703" display="http://finance.ifeng.com/app/hq/fund/of002926/index.shtml"/>
    <hyperlink ref="B7134" r:id="rId1704" display="http://finance.ifeng.com/app/hq/fund/of519787/index.shtml"/>
    <hyperlink ref="B7135" r:id="rId1705" display="http://finance.ifeng.com/app/hq/fund/of002925/index.shtml"/>
    <hyperlink ref="B7136" r:id="rId1706" display="http://finance.ifeng.com/app/hq/fund/of003254/index.shtml"/>
    <hyperlink ref="B7137" r:id="rId1707" display="http://finance.ifeng.com/app/hq/fund/of001961/index.shtml"/>
    <hyperlink ref="B7138" r:id="rId1708" display="http://finance.ifeng.com/app/hq/fund/of040041/index.shtml"/>
    <hyperlink ref="B7139" r:id="rId1709" display="http://finance.ifeng.com/app/hq/fund/index.shtml"/>
    <hyperlink ref="B7140" r:id="rId1710" display="http://finance.ifeng.com/app/hq/fund/of003847/index.shtml"/>
    <hyperlink ref="B7141" r:id="rId1711" display="http://finance.ifeng.com/app/hq/fund/of040040/index.shtml"/>
    <hyperlink ref="B7142" r:id="rId1712" display="http://finance.ifeng.com/app/hq/fund/of004096/index.shtml"/>
    <hyperlink ref="B7143" r:id="rId1713" display="http://finance.ifeng.com/app/hq/fund/of001483/index.shtml"/>
    <hyperlink ref="B7144" r:id="rId1714" display="http://finance.ifeng.com/app/hq/fund/of004094/index.shtml"/>
    <hyperlink ref="B7145" r:id="rId1715" display="http://finance.ifeng.com/app/hq/fund/of001450/index.shtml"/>
    <hyperlink ref="B7146" r:id="rId1716" display="http://finance.ifeng.com/app/hq/fund/of003255/index.shtml"/>
    <hyperlink ref="B7147" r:id="rId1717" display="http://finance.ifeng.com/app/hq/fund/of001413/index.shtml"/>
    <hyperlink ref="B7148" r:id="rId1718" display="http://finance.ifeng.com/app/hq/fund/of000188/index.shtml"/>
    <hyperlink ref="B7149" r:id="rId1719" display="http://finance.ifeng.com/app/hq/fund/of001332/index.shtml"/>
    <hyperlink ref="B7150" r:id="rId1720" display="http://finance.ifeng.com/app/hq/fund/of003695/index.shtml"/>
    <hyperlink ref="B7151" r:id="rId1721" display="http://finance.ifeng.com/app/hq/fund/of003694/index.shtml"/>
    <hyperlink ref="B7152" r:id="rId1722" display="http://finance.ifeng.com/app/hq/fund/of001522/index.shtml"/>
    <hyperlink ref="B7153" r:id="rId1723" display="http://finance.ifeng.com/app/hq/fund/of003828/index.shtml"/>
    <hyperlink ref="B7154" r:id="rId1724" display="http://finance.ifeng.com/app/hq/fund/of001337/index.shtml"/>
    <hyperlink ref="B7155" r:id="rId1725" display="http://finance.ifeng.com/app/hq/fund/of001123/index.shtml"/>
    <hyperlink ref="B7156" r:id="rId1726" display="http://finance.ifeng.com/app/hq/fund/of001329/index.shtml"/>
    <hyperlink ref="B7157" r:id="rId1727" display="http://finance.ifeng.com/app/hq/fund/of001122/index.shtml"/>
    <hyperlink ref="B7158" r:id="rId1728" display="http://finance.ifeng.com/app/hq/fund/of000023/index.shtml"/>
    <hyperlink ref="B7159" r:id="rId1729" display="http://finance.ifeng.com/app/hq/fund/of002529/index.shtml"/>
    <hyperlink ref="B7160" r:id="rId1730" display="http://finance.ifeng.com/app/hq/fund/of519631/index.shtml"/>
    <hyperlink ref="B7161" r:id="rId1731" display="http://finance.ifeng.com/app/hq/fund/of001330/index.shtml"/>
    <hyperlink ref="B7162" r:id="rId1732" display="http://finance.ifeng.com/app/hq/fund/of002881/index.shtml"/>
    <hyperlink ref="B7163" r:id="rId1733" display="http://finance.ifeng.com/app/hq/fund/of519189/index.shtml"/>
    <hyperlink ref="B7164" r:id="rId1734" display="http://finance.ifeng.com/app/hq/fund/of001491/index.shtml"/>
    <hyperlink ref="B7165" r:id="rId1735" display="http://finance.ifeng.com/app/hq/fund/of206004/index.shtml"/>
    <hyperlink ref="B7166" r:id="rId1736" display="http://finance.ifeng.com/app/hq/fund/of590002/index.shtml"/>
    <hyperlink ref="B7167" r:id="rId1737" display="http://finance.ifeng.com/app/hq/fund/sh513600/index.shtml"/>
    <hyperlink ref="B7168" r:id="rId1738" display="http://finance.ifeng.com/app/hq/fund/of003149/index.shtml"/>
    <hyperlink ref="B7169" r:id="rId1739" display="http://finance.ifeng.com/app/hq/fund/of202212/index.shtml"/>
    <hyperlink ref="B7170" r:id="rId1740" display="http://finance.ifeng.com/app/hq/fund/of360005/index.shtml"/>
    <hyperlink ref="B7171" r:id="rId1741" display="http://finance.ifeng.com/app/hq/fund/of004542/index.shtml"/>
    <hyperlink ref="B7172" r:id="rId1742" display="http://finance.ifeng.com/app/hq/fund/index.shtml"/>
    <hyperlink ref="B7173" r:id="rId1743" display="http://finance.ifeng.com/app/hq/fund/sh513660/index.shtml"/>
    <hyperlink ref="B7174" r:id="rId1744" display="http://finance.ifeng.com/app/hq/fund/index.shtml"/>
    <hyperlink ref="B7175" r:id="rId1745" display="http://finance.ifeng.com/app/hq/fund/of003472/index.shtml"/>
    <hyperlink ref="B7176" r:id="rId1746" display="http://finance.ifeng.com/app/hq/fund/of003471/index.shtml"/>
    <hyperlink ref="B7177" r:id="rId1747" display="http://finance.ifeng.com/app/hq/fund/of004194/index.shtml"/>
    <hyperlink ref="B7178" r:id="rId1748" display="http://finance.ifeng.com/app/hq/fund/of004195/index.shtml"/>
    <hyperlink ref="B7179" r:id="rId1749" display="http://finance.ifeng.com/app/hq/fund/of003486/index.shtml"/>
    <hyperlink ref="B7180" r:id="rId1750" display="http://finance.ifeng.com/app/hq/fund/of004085/index.shtml"/>
    <hyperlink ref="B7181" r:id="rId1751" display="http://finance.ifeng.com/app/hq/fund/of003426/index.shtml"/>
    <hyperlink ref="B7182" r:id="rId1752" display="http://finance.ifeng.com/app/hq/fund/of003425/index.shtml"/>
    <hyperlink ref="B7183" r:id="rId1753" display="http://finance.ifeng.com/app/hq/fund/of003680/index.shtml"/>
    <hyperlink ref="B7184" r:id="rId1754" display="http://finance.ifeng.com/app/hq/fund/of002927/index.shtml"/>
    <hyperlink ref="B7185" r:id="rId1755" display="http://finance.ifeng.com/app/hq/fund/of003100/index.shtml"/>
    <hyperlink ref="B7186" r:id="rId1756" display="http://finance.ifeng.com/app/hq/fund/of002928/index.shtml"/>
    <hyperlink ref="B7187" r:id="rId1757" display="http://finance.ifeng.com/app/hq/fund/of003664/index.shtml"/>
    <hyperlink ref="B7188" r:id="rId1758" display="http://finance.ifeng.com/app/hq/fund/of003099/index.shtml"/>
    <hyperlink ref="B7189" r:id="rId1759" display="http://finance.ifeng.com/app/hq/fund/of003103/index.shtml"/>
    <hyperlink ref="B7190" r:id="rId1760" display="http://finance.ifeng.com/app/hq/fund/of003102/index.shtml"/>
    <hyperlink ref="B7191" r:id="rId1761" display="http://finance.ifeng.com/app/hq/fund/of675121/index.shtml"/>
    <hyperlink ref="B7192" r:id="rId1762" display="http://finance.ifeng.com/app/hq/fund/of002509/index.shtml"/>
    <hyperlink ref="B7193" r:id="rId1763" display="http://finance.ifeng.com/app/hq/fund/of003288/index.shtml"/>
    <hyperlink ref="B7194" r:id="rId1764" display="http://finance.ifeng.com/app/hq/fund/of003287/index.shtml"/>
    <hyperlink ref="B7195" r:id="rId1765" display="http://finance.ifeng.com/app/hq/fund/of002508/index.shtml"/>
    <hyperlink ref="B7196" r:id="rId1766" display="http://finance.ifeng.com/app/hq/fund/of003935/index.shtml"/>
    <hyperlink ref="B7197" r:id="rId1767" display="http://finance.ifeng.com/app/hq/fund/of005145/index.shtml"/>
    <hyperlink ref="B7198" r:id="rId1768" display="http://finance.ifeng.com/app/hq/fund/of003777/index.shtml"/>
    <hyperlink ref="B7199" r:id="rId1769" display="http://finance.ifeng.com/app/hq/fund/of003146/index.shtml"/>
    <hyperlink ref="B7200" r:id="rId1770" display="http://finance.ifeng.com/app/hq/fund/of002868/index.shtml"/>
    <hyperlink ref="B7201" r:id="rId1771" display="http://finance.ifeng.com/app/hq/fund/of004637/index.shtml"/>
    <hyperlink ref="B7202" r:id="rId1772" display="http://finance.ifeng.com/app/hq/fund/of003445/index.shtml"/>
    <hyperlink ref="B7203" r:id="rId1773" display="http://finance.ifeng.com/app/hq/fund/of003747/index.shtml"/>
    <hyperlink ref="B7204" r:id="rId1774" display="http://finance.ifeng.com/app/hq/fund/of003730/index.shtml"/>
    <hyperlink ref="B7205" r:id="rId1775" display="http://finance.ifeng.com/app/hq/fund/sz150215/index.shtml"/>
    <hyperlink ref="B7206" r:id="rId1776" display="http://finance.ifeng.com/app/hq/fund/of003776/index.shtml"/>
    <hyperlink ref="B7207" r:id="rId1777" display="http://finance.ifeng.com/app/hq/fund/sz150022/index.shtml"/>
    <hyperlink ref="B7208" r:id="rId1778" display="http://finance.ifeng.com/app/hq/fund/sz150055/index.shtml"/>
    <hyperlink ref="B7209" r:id="rId1779" display="http://finance.ifeng.com/app/hq/fund/sz150053/index.shtml"/>
    <hyperlink ref="B7210" r:id="rId1780" display="http://finance.ifeng.com/app/hq/fund/sh502001/index.shtml"/>
    <hyperlink ref="B7211" r:id="rId1781" display="http://finance.ifeng.com/app/hq/fund/sz150083/index.shtml"/>
    <hyperlink ref="B7212" r:id="rId1782" display="http://finance.ifeng.com/app/hq/fund/sz150104/index.shtml"/>
    <hyperlink ref="B7213" r:id="rId1783" display="http://finance.ifeng.com/app/hq/fund/of003285/index.shtml"/>
    <hyperlink ref="B7214" r:id="rId1784" display="http://finance.ifeng.com/app/hq/fund/sz150090/index.shtml"/>
    <hyperlink ref="B7215" r:id="rId1785" display="http://finance.ifeng.com/app/hq/fund/of004665/index.shtml"/>
    <hyperlink ref="B7216" r:id="rId1786" display="http://finance.ifeng.com/app/hq/fund/of003514/index.shtml"/>
    <hyperlink ref="B7217" r:id="rId1787" display="http://finance.ifeng.com/app/hq/fund/sz150123/index.shtml"/>
    <hyperlink ref="B7218" r:id="rId1788" display="http://finance.ifeng.com/app/hq/fund/of000521/index.shtml"/>
    <hyperlink ref="B7219" r:id="rId1789" display="http://finance.ifeng.com/app/hq/fund/of003428/index.shtml"/>
    <hyperlink ref="B7220" r:id="rId1790" display="http://finance.ifeng.com/app/hq/fund/of003983/index.shtml"/>
    <hyperlink ref="B7221" r:id="rId1791" display="http://finance.ifeng.com/app/hq/fund/of004655/index.shtml"/>
    <hyperlink ref="B7222" r:id="rId1792" display="http://finance.ifeng.com/app/hq/fund/of004936/index.shtml"/>
    <hyperlink ref="B7223" r:id="rId1793" display="http://finance.ifeng.com/app/hq/fund/of003978/index.shtml"/>
    <hyperlink ref="B7224" r:id="rId1794" display="http://finance.ifeng.com/app/hq/fund/of003665/index.shtml"/>
    <hyperlink ref="B7225" r:id="rId1795" display="http://finance.ifeng.com/app/hq/fund/of003824/index.shtml"/>
    <hyperlink ref="B7226" r:id="rId1796" display="http://finance.ifeng.com/app/hq/fund/of004541/index.shtml"/>
    <hyperlink ref="B7227" r:id="rId1797" display="http://finance.ifeng.com/app/hq/fund/of003933/index.shtml"/>
    <hyperlink ref="B7228" r:id="rId1798" display="http://finance.ifeng.com/app/hq/fund/of002930/index.shtml"/>
    <hyperlink ref="B7229" r:id="rId1799" display="http://finance.ifeng.com/app/hq/fund/of004334/index.shtml"/>
    <hyperlink ref="B7230" r:id="rId1800" display="http://finance.ifeng.com/app/hq/fund/of003124/index.shtml"/>
    <hyperlink ref="B7231" r:id="rId1801" display="http://finance.ifeng.com/app/hq/fund/of003329/index.shtml"/>
    <hyperlink ref="B7232" r:id="rId1802" display="http://finance.ifeng.com/app/hq/fund/of003384/index.shtml"/>
    <hyperlink ref="B7233" r:id="rId1803" display="http://finance.ifeng.com/app/hq/fund/of004107/index.shtml"/>
    <hyperlink ref="B7234" r:id="rId1804" display="http://finance.ifeng.com/app/hq/fund/of004923/index.shtml"/>
    <hyperlink ref="B7235" r:id="rId1805" display="http://finance.ifeng.com/app/hq/fund/of004919/index.shtml"/>
    <hyperlink ref="B7236" r:id="rId1806" display="http://finance.ifeng.com/app/hq/fund/of003227/index.shtml"/>
    <hyperlink ref="B7237" r:id="rId1807" display="http://finance.ifeng.com/app/hq/fund/of002633/index.shtml"/>
    <hyperlink ref="B7238" r:id="rId1808" display="http://finance.ifeng.com/app/hq/fund/of003527/index.shtml"/>
    <hyperlink ref="B7239" r:id="rId1809" display="http://finance.ifeng.com/app/hq/fund/of003891/index.shtml"/>
    <hyperlink ref="B7240" r:id="rId1810" display="http://finance.ifeng.com/app/hq/fund/of003569/index.shtml"/>
    <hyperlink ref="B7241" r:id="rId1811" display="http://finance.ifeng.com/app/hq/fund/of004106/index.shtml"/>
    <hyperlink ref="B7242" r:id="rId1812" display="http://finance.ifeng.com/app/hq/fund/of005378/index.shtml"/>
    <hyperlink ref="B7243" r:id="rId1813" display="http://finance.ifeng.com/app/hq/fund/of005073/index.shtml"/>
    <hyperlink ref="B7244" r:id="rId1814" display="http://finance.ifeng.com/app/hq/fund/of005074/index.shtml"/>
    <hyperlink ref="B7245" r:id="rId1815" display="http://finance.ifeng.com/app/hq/fund/of002442/index.shtml"/>
    <hyperlink ref="B7246" r:id="rId1816" display="http://finance.ifeng.com/app/hq/fund/sz150295/index.shtml"/>
    <hyperlink ref="B7247" r:id="rId1817" display="http://finance.ifeng.com/app/hq/fund/sz150225/index.shtml"/>
    <hyperlink ref="B7248" r:id="rId1818" display="http://finance.ifeng.com/app/hq/fund/sz150267/index.shtml"/>
    <hyperlink ref="B7249" r:id="rId1819" display="http://finance.ifeng.com/app/hq/fund/sz150175/index.shtml"/>
    <hyperlink ref="B7250" r:id="rId1820" display="http://finance.ifeng.com/app/hq/fund/of003078/index.shtml"/>
    <hyperlink ref="B7251" r:id="rId1821" display="http://finance.ifeng.com/app/hq/fund/of003223/index.shtml"/>
    <hyperlink ref="B7252" r:id="rId1822" display="http://finance.ifeng.com/app/hq/fund/of003461/index.shtml"/>
    <hyperlink ref="B7253" r:id="rId1823" display="http://finance.ifeng.com/app/hq/fund/index.shtml"/>
    <hyperlink ref="B7254" r:id="rId1824" display="http://finance.ifeng.com/app/hq/fund/of003793/index.shtml"/>
    <hyperlink ref="B7255" r:id="rId1825" display="http://finance.ifeng.com/app/hq/fund/of004104/index.shtml"/>
    <hyperlink ref="B7256" r:id="rId1826" display="http://finance.ifeng.com/app/hq/fund/of004105/index.shtml"/>
    <hyperlink ref="B7257" r:id="rId1827" display="http://finance.ifeng.com/app/hq/fund/of005367/index.shtml"/>
    <hyperlink ref="B7258" r:id="rId1828" display="http://finance.ifeng.com/app/hq/fund/of005366/index.shtml"/>
    <hyperlink ref="B7259" r:id="rId1829" display="http://finance.ifeng.com/app/hq/fund/of003796/index.shtml"/>
    <hyperlink ref="B7260" r:id="rId1830" display="http://finance.ifeng.com/app/hq/fund/of004200/index.shtml"/>
    <hyperlink ref="B7261" r:id="rId1831" display="http://finance.ifeng.com/app/hq/fund/of000606/index.shtml"/>
    <hyperlink ref="B7262" r:id="rId1832" display="http://finance.ifeng.com/app/hq/fund/sz150331/index.shtml"/>
    <hyperlink ref="B7263" r:id="rId1833" display="http://finance.ifeng.com/app/hq/fund/index.shtml"/>
    <hyperlink ref="B7264" r:id="rId1834" display="http://finance.ifeng.com/app/hq/fund/of005171/index.shtml"/>
    <hyperlink ref="B7265" r:id="rId1835" display="http://finance.ifeng.com/app/hq/fund/of004463/index.shtml"/>
    <hyperlink ref="B7266" r:id="rId1836" display="http://finance.ifeng.com/app/hq/fund/of003590/index.shtml"/>
    <hyperlink ref="B7267" r:id="rId1837" display="http://finance.ifeng.com/app/hq/fund/of003214/index.shtml"/>
    <hyperlink ref="B7268" r:id="rId1838" display="http://finance.ifeng.com/app/hq/fund/of003427/index.shtml"/>
    <hyperlink ref="B7269" r:id="rId1839" display="http://finance.ifeng.com/app/hq/fund/of004090/index.shtml"/>
    <hyperlink ref="B7270" r:id="rId1840" display="http://finance.ifeng.com/app/hq/fund/of001776/index.shtml"/>
    <hyperlink ref="B7271" r:id="rId1841" display="http://finance.ifeng.com/app/hq/fund/of002775/index.shtml"/>
    <hyperlink ref="B7272" r:id="rId1842" display="http://finance.ifeng.com/app/hq/fund/of003123/index.shtml"/>
    <hyperlink ref="B7273" r:id="rId1843" display="http://finance.ifeng.com/app/hq/fund/of004469/index.shtml"/>
    <hyperlink ref="B7274" r:id="rId1844" display="http://finance.ifeng.com/app/hq/fund/of003370/index.shtml"/>
    <hyperlink ref="B7275" r:id="rId1845" display="http://finance.ifeng.com/app/hq/fund/of003369/index.shtml"/>
    <hyperlink ref="B7276" r:id="rId1846" display="http://finance.ifeng.com/app/hq/fund/of003867/index.shtml"/>
    <hyperlink ref="B7277" r:id="rId1847" display="http://finance.ifeng.com/app/hq/fund/of002632/index.shtml"/>
    <hyperlink ref="B7278" r:id="rId1848" display="http://finance.ifeng.com/app/hq/fund/index.shtml"/>
    <hyperlink ref="B7279" r:id="rId1849" display="http://finance.ifeng.com/app/hq/fund/of003949/index.shtml"/>
    <hyperlink ref="B7280" r:id="rId1850" display="http://finance.ifeng.com/app/hq/fund/of003400/index.shtml"/>
    <hyperlink ref="B7281" r:id="rId1851" display="http://finance.ifeng.com/app/hq/fund/of003518/index.shtml"/>
    <hyperlink ref="B7282" r:id="rId1852" display="http://finance.ifeng.com/app/hq/fund/of003982/index.shtml"/>
    <hyperlink ref="B7283" r:id="rId1853" display="http://finance.ifeng.com/app/hq/fund/of003328/index.shtml"/>
    <hyperlink ref="B7284" r:id="rId1854" display="http://finance.ifeng.com/app/hq/fund/of161835/index.shtml"/>
    <hyperlink ref="B7285" r:id="rId1855" display="http://finance.ifeng.com/app/hq/fund/of003327/index.shtml"/>
    <hyperlink ref="B7286" r:id="rId1856" display="http://finance.ifeng.com/app/hq/fund/of004291/index.shtml"/>
    <hyperlink ref="B7287" r:id="rId1857" display="http://finance.ifeng.com/app/hq/fund/index.shtml"/>
    <hyperlink ref="B7288" r:id="rId1858" display="http://finance.ifeng.com/app/hq/fund/of004780/index.shtml"/>
    <hyperlink ref="B7289" r:id="rId1859" display="http://finance.ifeng.com/app/hq/fund/of003286/index.shtml"/>
    <hyperlink ref="B7290" r:id="rId1860" display="http://finance.ifeng.com/app/hq/fund/index.shtml"/>
    <hyperlink ref="B7291" r:id="rId1861" display="http://finance.ifeng.com/app/hq/fund/of092002/index.shtml"/>
    <hyperlink ref="B7292" r:id="rId1862" display="http://finance.ifeng.com/app/hq/fund/of004366/index.shtml"/>
    <hyperlink ref="B7293" r:id="rId1863" display="http://finance.ifeng.com/app/hq/fund/of004290/index.shtml"/>
    <hyperlink ref="B7294" r:id="rId1864" display="http://finance.ifeng.com/app/hq/fund/of005011/index.shtml"/>
    <hyperlink ref="B7295" r:id="rId1865" display="http://finance.ifeng.com/app/hq/fund/of003531/index.shtml"/>
    <hyperlink ref="B7296" r:id="rId1866" display="http://finance.ifeng.com/app/hq/fund/of003619/index.shtml"/>
    <hyperlink ref="B7297" r:id="rId1867" display="http://finance.ifeng.com/app/hq/fund/of003926/index.shtml"/>
    <hyperlink ref="B7298" r:id="rId1868" display="http://finance.ifeng.com/app/hq/fund/of003086/index.shtml"/>
    <hyperlink ref="B7299" r:id="rId1869" display="http://finance.ifeng.com/app/hq/fund/of003533/index.shtml"/>
    <hyperlink ref="B7300" r:id="rId1870" display="http://finance.ifeng.com/app/hq/fund/of004852/index.shtml"/>
    <hyperlink ref="B7301" r:id="rId1871" display="http://finance.ifeng.com/app/hq/fund/of005010/index.shtml"/>
    <hyperlink ref="B7302" r:id="rId1872" display="http://finance.ifeng.com/app/hq/fund/of004367/index.shtml"/>
    <hyperlink ref="B7303" r:id="rId1873" display="http://finance.ifeng.com/app/hq/fund/of003084/index.shtml"/>
    <hyperlink ref="B7304" r:id="rId1874" display="http://finance.ifeng.com/app/hq/fund/of004028/index.shtml"/>
    <hyperlink ref="B7305" r:id="rId1875" display="http://finance.ifeng.com/app/hq/fund/of002929/index.shtml"/>
    <hyperlink ref="B7306" r:id="rId1876" display="http://finance.ifeng.com/app/hq/fund/of003381/index.shtml"/>
    <hyperlink ref="B7307" r:id="rId1877" display="http://finance.ifeng.com/app/hq/fund/of519334/index.shtml"/>
    <hyperlink ref="B7308" r:id="rId1878" display="http://finance.ifeng.com/app/hq/fund/of004685/index.shtml"/>
    <hyperlink ref="B7309" r:id="rId1879" display="http://finance.ifeng.com/app/hq/fund/of003618/index.shtml"/>
    <hyperlink ref="B7310" r:id="rId1880" display="http://finance.ifeng.com/app/hq/fund/of004066/index.shtml"/>
    <hyperlink ref="B7311" r:id="rId1881" display="http://finance.ifeng.com/app/hq/fund/of003902/index.shtml"/>
    <hyperlink ref="B7312" r:id="rId1882" display="http://finance.ifeng.com/app/hq/fund/of003081/index.shtml"/>
    <hyperlink ref="B7313" r:id="rId1883" display="http://finance.ifeng.com/app/hq/fund/of003361/index.shtml"/>
    <hyperlink ref="B7314" r:id="rId1884" display="http://finance.ifeng.com/app/hq/fund/of003085/index.shtml"/>
    <hyperlink ref="B7315" r:id="rId1885" display="http://finance.ifeng.com/app/hq/fund/of519199/index.shtml"/>
    <hyperlink ref="B7316" r:id="rId1886" display="http://finance.ifeng.com/app/hq/fund/of003530/index.shtml"/>
    <hyperlink ref="B7317" r:id="rId1887" display="http://finance.ifeng.com/app/hq/fund/of003220/index.shtml"/>
    <hyperlink ref="B7318" r:id="rId1888" display="http://finance.ifeng.com/app/hq/fund/of003532/index.shtml"/>
    <hyperlink ref="B7319" r:id="rId1889" display="http://finance.ifeng.com/app/hq/fund/of002664/index.shtml"/>
    <hyperlink ref="B7320" r:id="rId1890" display="http://finance.ifeng.com/app/hq/fund/of003080/index.shtml"/>
    <hyperlink ref="B7321" r:id="rId1891" display="http://finance.ifeng.com/app/hq/fund/of003259/index.shtml"/>
    <hyperlink ref="B7322" r:id="rId1892" display="http://finance.ifeng.com/app/hq/fund/sz150186/index.shtml"/>
    <hyperlink ref="B7323" r:id="rId1893" display="http://finance.ifeng.com/app/hq/fund/of003083/index.shtml"/>
    <hyperlink ref="B7324" r:id="rId1894" display="http://finance.ifeng.com/app/hq/fund/of004388/index.shtml"/>
    <hyperlink ref="B7325" r:id="rId1895" display="http://finance.ifeng.com/app/hq/fund/sz150233/index.shtml"/>
    <hyperlink ref="B7326" r:id="rId1896" display="http://finance.ifeng.com/app/hq/fund/of004203/index.shtml"/>
    <hyperlink ref="B7327" r:id="rId1897" display="http://finance.ifeng.com/app/hq/fund/of003346/index.shtml"/>
    <hyperlink ref="B7328" r:id="rId1898" display="http://finance.ifeng.com/app/hq/fund/of004127/index.shtml"/>
    <hyperlink ref="B7329" r:id="rId1899" display="http://finance.ifeng.com/app/hq/fund/of004108/index.shtml"/>
    <hyperlink ref="B7330" r:id="rId1900" display="http://finance.ifeng.com/app/hq/fund/of003325/index.shtml"/>
    <hyperlink ref="B7331" r:id="rId1901" display="http://finance.ifeng.com/app/hq/fund/of004109/index.shtml"/>
    <hyperlink ref="B7332" r:id="rId1902" display="http://finance.ifeng.com/app/hq/fund/of003878/index.shtml"/>
    <hyperlink ref="B7333" r:id="rId1903" display="http://finance.ifeng.com/app/hq/fund/of003500/index.shtml"/>
    <hyperlink ref="B7334" r:id="rId1904" display="http://finance.ifeng.com/app/hq/fund/of003744/index.shtml"/>
    <hyperlink ref="B7335" r:id="rId1905" display="http://finance.ifeng.com/app/hq/fund/of003963/index.shtml"/>
    <hyperlink ref="B7336" r:id="rId1906" display="http://finance.ifeng.com/app/hq/fund/of002994/index.shtml"/>
    <hyperlink ref="B7337" r:id="rId1907" display="http://finance.ifeng.com/app/hq/fund/of003345/index.shtml"/>
    <hyperlink ref="B7338" r:id="rId1908" display="http://finance.ifeng.com/app/hq/fund/of003615/index.shtml"/>
    <hyperlink ref="B7339" r:id="rId1909" display="http://finance.ifeng.com/app/hq/fund/sh502007/index.shtml"/>
    <hyperlink ref="B7340" r:id="rId1910" display="http://finance.ifeng.com/app/hq/fund/of003049/index.shtml"/>
    <hyperlink ref="B7341" r:id="rId1911" display="http://finance.ifeng.com/app/hq/fund/sz150112/index.shtml"/>
    <hyperlink ref="B7342" r:id="rId1912" display="http://finance.ifeng.com/app/hq/fund/of003063/index.shtml"/>
    <hyperlink ref="B7343" r:id="rId1913" display="http://finance.ifeng.com/app/hq/fund/of519519/index.shtml"/>
    <hyperlink ref="B7344" r:id="rId1914" display="http://finance.ifeng.com/app/hq/fund/of003383/index.shtml"/>
    <hyperlink ref="B7345" r:id="rId1915" display="http://finance.ifeng.com/app/hq/fund/of003357/index.shtml"/>
    <hyperlink ref="B7346" r:id="rId1916" display="http://finance.ifeng.com/app/hq/fund/sz150255/index.shtml"/>
    <hyperlink ref="B7347" r:id="rId1917" display="http://finance.ifeng.com/app/hq/fund/sz150257/index.shtml"/>
    <hyperlink ref="B7348" r:id="rId1918" display="http://finance.ifeng.com/app/hq/fund/sz150259/index.shtml"/>
    <hyperlink ref="B7349" r:id="rId1919" display="http://finance.ifeng.com/app/hq/fund/of003877/index.shtml"/>
    <hyperlink ref="B7350" r:id="rId1920" display="http://finance.ifeng.com/app/hq/fund/sz150184/index.shtml"/>
    <hyperlink ref="B7351" r:id="rId1921" display="http://finance.ifeng.com/app/hq/fund/of003743/index.shtml"/>
    <hyperlink ref="B7352" r:id="rId1922" display="http://finance.ifeng.com/app/hq/fund/of003183/index.shtml"/>
    <hyperlink ref="B7353" r:id="rId1923" display="http://finance.ifeng.com/app/hq/fund/of003584/index.shtml"/>
    <hyperlink ref="B7354" r:id="rId1924" display="http://finance.ifeng.com/app/hq/fund/of003382/index.shtml"/>
    <hyperlink ref="B7355" r:id="rId1925" display="http://finance.ifeng.com/app/hq/fund/sz150231/index.shtml"/>
    <hyperlink ref="B7356" r:id="rId1926" display="http://finance.ifeng.com/app/hq/fund/of004238/index.shtml"/>
    <hyperlink ref="B7357" r:id="rId1927" display="http://finance.ifeng.com/app/hq/fund/of000804/index.shtml"/>
    <hyperlink ref="B7358" r:id="rId1928" display="http://finance.ifeng.com/app/hq/fund/index.shtml"/>
    <hyperlink ref="B7359" r:id="rId1929" display="http://finance.ifeng.com/app/hq/fund/of003048/index.shtml"/>
    <hyperlink ref="B7360" r:id="rId1930" display="http://finance.ifeng.com/app/hq/fund/of519323/index.shtml"/>
    <hyperlink ref="B7361" r:id="rId1931" display="http://finance.ifeng.com/app/hq/fund/of003182/index.shtml"/>
    <hyperlink ref="B7362" r:id="rId1932" display="http://finance.ifeng.com/app/hq/fund/of004033/index.shtml"/>
    <hyperlink ref="B7363" r:id="rId1933" display="http://finance.ifeng.com/app/hq/fund/of003583/index.shtml"/>
    <hyperlink ref="B7364" r:id="rId1934" display="http://finance.ifeng.com/app/hq/fund/of003408/index.shtml"/>
    <hyperlink ref="B7365" r:id="rId1935" display="http://finance.ifeng.com/app/hq/fund/of519322/index.shtml"/>
    <hyperlink ref="B7366" r:id="rId1936" display="http://finance.ifeng.com/app/hq/fund/of002988/index.shtml"/>
    <hyperlink ref="B7367" r:id="rId1937" display="http://finance.ifeng.com/app/hq/fund/of003681/index.shtml"/>
    <hyperlink ref="B7368" r:id="rId1938" display="http://finance.ifeng.com/app/hq/fund/sz150171/index.shtml"/>
    <hyperlink ref="B7369" r:id="rId1939" display="http://finance.ifeng.com/app/hq/fund/of675123/index.shtml"/>
    <hyperlink ref="B7370" r:id="rId1940" display="http://finance.ifeng.com/app/hq/fund/index.shtml"/>
    <hyperlink ref="B7371" r:id="rId1941" display="http://finance.ifeng.com/app/hq/fund/of003407/index.shtml"/>
    <hyperlink ref="B7372" r:id="rId1942" display="http://finance.ifeng.com/app/hq/fund/of003838/index.shtml"/>
    <hyperlink ref="B7373" r:id="rId1943" display="http://finance.ifeng.com/app/hq/fund/of002882/index.shtml"/>
    <hyperlink ref="B7374" r:id="rId1944" display="http://finance.ifeng.com/app/hq/fund/sz150032/index.shtml"/>
    <hyperlink ref="B7375" r:id="rId1945" display="http://finance.ifeng.com/app/hq/fund/of003672/index.shtml"/>
    <hyperlink ref="B7376" r:id="rId1946" display="http://finance.ifeng.com/app/hq/fund/of002640/index.shtml"/>
    <hyperlink ref="B7377" r:id="rId1947" display="http://finance.ifeng.com/app/hq/fund/of003062/index.shtml"/>
    <hyperlink ref="B7378" r:id="rId1948" display="http://finance.ifeng.com/app/hq/fund/of070009/index.shtml"/>
    <hyperlink ref="B7379" r:id="rId1949" display="http://finance.ifeng.com/app/hq/fund/of002466/index.shtml"/>
    <hyperlink ref="B7380" r:id="rId1950" display="http://finance.ifeng.com/app/hq/fund/of000497/index.shtml"/>
    <hyperlink ref="B7381" r:id="rId1951" display="http://finance.ifeng.com/app/hq/fund/of003837/index.shtml"/>
    <hyperlink ref="B7382" r:id="rId1952" display="http://finance.ifeng.com/app/hq/fund/of003685/index.shtml"/>
    <hyperlink ref="B7383" r:id="rId1953" display="http://finance.ifeng.com/app/hq/fund/index.shtml"/>
    <hyperlink ref="B7384" r:id="rId1954" display="http://finance.ifeng.com/app/hq/fund/of003030/index.shtml"/>
    <hyperlink ref="B7385" r:id="rId1955" display="http://finance.ifeng.com/app/hq/fund/of003684/index.shtml"/>
    <hyperlink ref="B7386" r:id="rId1956" display="http://finance.ifeng.com/app/hq/fund/of002311/index.shtml"/>
    <hyperlink ref="B7387" r:id="rId1957" display="http://finance.ifeng.com/app/hq/fund/of003587/index.shtml"/>
    <hyperlink ref="B7388" r:id="rId1958" display="http://finance.ifeng.com/app/hq/fund/of002549/index.shtml"/>
    <hyperlink ref="B7389" r:id="rId1959" display="http://finance.ifeng.com/app/hq/fund/of003780/index.shtml"/>
    <hyperlink ref="B7390" r:id="rId1960" display="http://finance.ifeng.com/app/hq/fund/of002316/index.shtml"/>
    <hyperlink ref="B7391" r:id="rId1961" display="http://finance.ifeng.com/app/hq/fund/of001451/index.shtml"/>
    <hyperlink ref="B7392" r:id="rId1962" display="http://finance.ifeng.com/app/hq/fund/of004248/index.shtml"/>
    <hyperlink ref="B7393" r:id="rId1963" display="http://finance.ifeng.com/app/hq/fund/of003943/index.shtml"/>
    <hyperlink ref="B7394" r:id="rId1964" display="http://finance.ifeng.com/app/hq/fund/of003633/index.shtml"/>
    <hyperlink ref="B7395" r:id="rId1965" display="http://finance.ifeng.com/app/hq/fund/of002308/index.shtml"/>
    <hyperlink ref="B7396" r:id="rId1966" display="http://finance.ifeng.com/app/hq/fund/of004825/index.shtml"/>
    <hyperlink ref="B7397" r:id="rId1967" display="http://finance.ifeng.com/app/hq/fund/of003944/index.shtml"/>
    <hyperlink ref="B7398" r:id="rId1968" display="http://finance.ifeng.com/app/hq/fund/of003632/index.shtml"/>
    <hyperlink ref="B7399" r:id="rId1969" display="http://finance.ifeng.com/app/hq/fund/of000187/index.shtml"/>
    <hyperlink ref="B7400" r:id="rId1970" display="http://finance.ifeng.com/app/hq/fund/of003170/index.shtml"/>
    <hyperlink ref="B7401" r:id="rId1971" display="http://finance.ifeng.com/app/hq/fund/of003831/index.shtml"/>
    <hyperlink ref="B7402" r:id="rId1972" display="http://finance.ifeng.com/app/hq/fund/of003821/index.shtml"/>
    <hyperlink ref="B7403" r:id="rId1973" display="http://finance.ifeng.com/app/hq/fund/of003169/index.shtml"/>
    <hyperlink ref="B7404" r:id="rId1974" display="http://finance.ifeng.com/app/hq/fund/of003820/index.shtml"/>
    <hyperlink ref="B7405" r:id="rId1975" display="http://finance.ifeng.com/app/hq/fund/of001336/index.shtml"/>
    <hyperlink ref="B7406" r:id="rId1976" display="http://finance.ifeng.com/app/hq/fund/of003839/index.shtml"/>
    <hyperlink ref="B7407" r:id="rId1977" display="http://finance.ifeng.com/app/hq/fund/sh501302/index.shtml"/>
    <hyperlink ref="B7408" r:id="rId1978" display="http://finance.ifeng.com/app/hq/fund/of000022/index.shtml"/>
    <hyperlink ref="B7409" r:id="rId1979" display="http://finance.ifeng.com/app/hq/fund/of206003/index.shtml"/>
    <hyperlink ref="B7410" r:id="rId1980" display="http://finance.ifeng.com/app/hq/fund/of003869/index.shtml"/>
    <hyperlink ref="B7411" r:id="rId1981" display="http://finance.ifeng.com/app/hq/fund/of519195/index.shtml"/>
    <hyperlink ref="B7412" r:id="rId1982" display="http://finance.ifeng.com/app/hq/fund/of000948/index.shtml"/>
    <hyperlink ref="B7413" r:id="rId1983" display="http://finance.ifeng.com/app/hq/fund/of003836/index.shtml"/>
    <hyperlink ref="B7414" r:id="rId1984" display="http://finance.ifeng.com/app/hq/fund/of000119/index.shtml"/>
    <hyperlink ref="B7415" r:id="rId1985" display="http://finance.ifeng.com/app/hq/fund/of002404/index.shtml"/>
    <hyperlink ref="B7416" r:id="rId1986" display="http://finance.ifeng.com/app/hq/fund/of004168/index.shtml"/>
    <hyperlink ref="B7417" r:id="rId1987" display="http://finance.ifeng.com/app/hq/fund/of005269/index.shtml"/>
    <hyperlink ref="B7418" r:id="rId1988" display="http://finance.ifeng.com/app/hq/fund/of000563/index.shtml"/>
    <hyperlink ref="B7419" r:id="rId1989" display="http://finance.ifeng.com/app/hq/fund/of002120/index.shtml"/>
    <hyperlink ref="B7420" r:id="rId1990" display="http://finance.ifeng.com/app/hq/fund/of002623/index.shtml"/>
    <hyperlink ref="B7421" r:id="rId1991" display="http://finance.ifeng.com/app/hq/fund/of002627/index.shtml"/>
    <hyperlink ref="B7422" r:id="rId1992" display="http://finance.ifeng.com/app/hq/fund/of001989/index.shtml"/>
    <hyperlink ref="B7423" r:id="rId1993" display="http://finance.ifeng.com/app/hq/fund/sz150179/index.shtml"/>
    <hyperlink ref="B7424" r:id="rId1994" display="http://finance.ifeng.com/app/hq/fund/of004027/index.shtml"/>
    <hyperlink ref="B7425" r:id="rId1995" display="http://finance.ifeng.com/app/hq/fund/of002445/index.shtml"/>
    <hyperlink ref="B7426" r:id="rId1996" display="http://finance.ifeng.com/app/hq/fund/of003795/index.shtml"/>
    <hyperlink ref="B7427" r:id="rId1997" display="http://finance.ifeng.com/app/hq/fund/of004705/index.shtml"/>
    <hyperlink ref="B7428" r:id="rId1998" display="http://finance.ifeng.com/app/hq/fund/sz150265/index.shtml"/>
    <hyperlink ref="B7429" r:id="rId1999" display="http://finance.ifeng.com/app/hq/fund/sz150188/index.shtml"/>
    <hyperlink ref="B7430" r:id="rId2000" display="http://finance.ifeng.com/app/hq/fund/of270009/index.shtml"/>
    <hyperlink ref="B7431" r:id="rId2001" display="http://finance.ifeng.com/app/hq/fund/of000149/index.shtml"/>
    <hyperlink ref="B7432" r:id="rId2002" display="http://finance.ifeng.com/app/hq/fund/of070037/index.shtml"/>
    <hyperlink ref="B7433" r:id="rId2003" display="http://finance.ifeng.com/app/hq/fund/sz164606/index.shtml"/>
    <hyperlink ref="B7434" r:id="rId2004" display="http://finance.ifeng.com/app/hq/fund/of000045/index.shtml"/>
    <hyperlink ref="B7435" r:id="rId2005" display="http://finance.ifeng.com/app/hq/fund/index.shtml"/>
    <hyperlink ref="B7436" r:id="rId2006" display="http://finance.ifeng.com/app/hq/fund/of000943/index.shtml"/>
    <hyperlink ref="B7437" r:id="rId2007" display="http://finance.ifeng.com/app/hq/fund/of002371/index.shtml"/>
    <hyperlink ref="B7438" r:id="rId2008" display="http://finance.ifeng.com/app/hq/fund/of206012/index.shtml"/>
    <hyperlink ref="B7439" r:id="rId2009" display="http://finance.ifeng.com/app/hq/fund/of001650/index.shtml"/>
    <hyperlink ref="B7440" r:id="rId2010" display="http://finance.ifeng.com/app/hq/fund/of002719/index.shtml"/>
    <hyperlink ref="B7441" r:id="rId2011" display="http://finance.ifeng.com/app/hq/fund/sz161813/index.shtml"/>
    <hyperlink ref="B7442" r:id="rId2012" display="http://finance.ifeng.com/app/hq/fund/of000269/index.shtml"/>
    <hyperlink ref="B7443" r:id="rId2013" display="http://finance.ifeng.com/app/hq/fund/of470089/index.shtml"/>
    <hyperlink ref="B7444" r:id="rId2014" display="http://finance.ifeng.com/app/hq/fund/of001190/index.shtml"/>
    <hyperlink ref="B7445" r:id="rId2015" display="http://finance.ifeng.com/app/hq/fund/of001556/index.shtml"/>
    <hyperlink ref="B7446" r:id="rId2016" display="http://finance.ifeng.com/app/hq/fund/of002285/index.shtml"/>
    <hyperlink ref="B7447" r:id="rId2017" display="http://finance.ifeng.com/app/hq/fund/index.shtml"/>
    <hyperlink ref="B7448" r:id="rId2018" display="http://finance.ifeng.com/app/hq/fund/of519018/index.shtml"/>
    <hyperlink ref="B7449" r:id="rId2019" display="http://finance.ifeng.com/app/hq/fund/of686868/index.shtml"/>
    <hyperlink ref="B7450" r:id="rId2020" display="http://finance.ifeng.com/app/hq/fund/of003394/index.shtml"/>
    <hyperlink ref="B7451" r:id="rId2021" display="http://finance.ifeng.com/app/hq/fund/of000573/index.shtml"/>
    <hyperlink ref="B7452" r:id="rId2022" display="http://finance.ifeng.com/app/hq/fund/of001695/index.shtml"/>
    <hyperlink ref="B7453" r:id="rId2023" display="http://finance.ifeng.com/app/hq/fund/of240010/index.shtml"/>
    <hyperlink ref="B7454" r:id="rId2024" display="http://finance.ifeng.com/app/hq/fund/of519758/index.shtml"/>
    <hyperlink ref="B7455" r:id="rId2025" display="http://finance.ifeng.com/app/hq/fund/of519026/index.shtml"/>
    <hyperlink ref="B7456" r:id="rId2026" display="http://finance.ifeng.com/app/hq/fund/of002512/index.shtml"/>
    <hyperlink ref="B7457" r:id="rId2027" display="http://finance.ifeng.com/app/hq/fund/sz150076/index.shtml"/>
    <hyperlink ref="B7458" r:id="rId2028" display="http://finance.ifeng.com/app/hq/fund/of519774/index.shtml"/>
    <hyperlink ref="B7459" r:id="rId2029" display="http://finance.ifeng.com/app/hq/fund/of004615/index.shtml"/>
    <hyperlink ref="B7460" r:id="rId2030" display="http://finance.ifeng.com/app/hq/fund/of001939/index.shtml"/>
    <hyperlink ref="B7461" r:id="rId2031" display="http://finance.ifeng.com/app/hq/fund/sz160513/index.shtml"/>
    <hyperlink ref="B7462" r:id="rId2032" display="http://finance.ifeng.com/app/hq/fund/of001342/index.shtml"/>
    <hyperlink ref="B7463" r:id="rId2033" display="http://finance.ifeng.com/app/hq/fund/of001443/index.shtml"/>
    <hyperlink ref="B7464" r:id="rId2034" display="http://finance.ifeng.com/app/hq/fund/of003031/index.shtml"/>
    <hyperlink ref="B7465" r:id="rId2035" display="http://finance.ifeng.com/app/hq/fund/of003959/index.shtml"/>
    <hyperlink ref="B7466" r:id="rId2036" display="http://finance.ifeng.com/app/hq/fund/of003082/index.shtml"/>
    <hyperlink ref="B7467" r:id="rId2037" display="http://finance.ifeng.com/app/hq/fund/of002557/index.shtml"/>
    <hyperlink ref="B7468" r:id="rId2038" display="http://finance.ifeng.com/app/hq/fund/of000933/index.shtml"/>
    <hyperlink ref="B7469" r:id="rId2039" display="http://finance.ifeng.com/app/hq/fund/of000329/index.shtml"/>
    <hyperlink ref="B7470" r:id="rId2040" display="http://finance.ifeng.com/app/hq/fund/of128013/index.shtml"/>
    <hyperlink ref="B7471" r:id="rId2041" display="http://finance.ifeng.com/app/hq/fund/of000828/index.shtml"/>
    <hyperlink ref="B7472" r:id="rId2042" display="http://finance.ifeng.com/app/hq/fund/of002811/index.shtml"/>
    <hyperlink ref="B7473" r:id="rId2043" display="http://finance.ifeng.com/app/hq/fund/of002013/index.shtml"/>
    <hyperlink ref="B7474" r:id="rId2044" display="http://finance.ifeng.com/app/hq/fund/of001355/index.shtml"/>
    <hyperlink ref="B7475" r:id="rId2045" display="http://finance.ifeng.com/app/hq/fund/of004921/index.shtml"/>
    <hyperlink ref="B7476" r:id="rId2046" display="http://finance.ifeng.com/app/hq/fund/of002341/index.shtml"/>
    <hyperlink ref="B7477" r:id="rId2047" display="http://finance.ifeng.com/app/hq/fund/of519033/index.shtml"/>
    <hyperlink ref="B7478" r:id="rId2048" display="http://finance.ifeng.com/app/hq/fund/of000597/index.shtml"/>
    <hyperlink ref="B7479" r:id="rId2049" display="http://finance.ifeng.com/app/hq/fund/of000355/index.shtml"/>
    <hyperlink ref="B7480" r:id="rId2050" display="http://finance.ifeng.com/app/hq/fund/of001181/index.shtml"/>
    <hyperlink ref="B7481" r:id="rId2051" display="http://finance.ifeng.com/app/hq/fund/of002574/index.shtml"/>
    <hyperlink ref="B7482" r:id="rId2052" display="http://finance.ifeng.com/app/hq/fund/of519969/index.shtml"/>
    <hyperlink ref="B7483" r:id="rId2053" display="http://finance.ifeng.com/app/hq/fund/sz150051/index.shtml"/>
    <hyperlink ref="B7484" r:id="rId2054" display="http://finance.ifeng.com/app/hq/fund/sz150275/index.shtml"/>
    <hyperlink ref="B7485" r:id="rId2055" display="http://finance.ifeng.com/app/hq/fund/of003448/index.shtml"/>
    <hyperlink ref="B7486" r:id="rId2056" display="http://finance.ifeng.com/app/hq/fund/of004528/index.shtml"/>
    <hyperlink ref="B7487" r:id="rId2057" display="http://finance.ifeng.com/app/hq/fund/sz150211/index.shtml"/>
    <hyperlink ref="B7488" r:id="rId2058" display="http://finance.ifeng.com/app/hq/fund/of002668/index.shtml"/>
    <hyperlink ref="B7489" r:id="rId2059" display="http://finance.ifeng.com/app/hq/fund/index.shtml"/>
    <hyperlink ref="B7490" r:id="rId2060" display="http://finance.ifeng.com/app/hq/fund/sz150145/index.shtml"/>
    <hyperlink ref="B7491" r:id="rId2061" display="http://finance.ifeng.com/app/hq/fund/index.shtml"/>
    <hyperlink ref="B7492" r:id="rId2062" display="http://finance.ifeng.com/app/hq/fund/of001680/index.shtml"/>
    <hyperlink ref="B7493" r:id="rId2063" display="http://finance.ifeng.com/app/hq/fund/of001378/index.shtml"/>
    <hyperlink ref="B7494" r:id="rId2064" display="http://finance.ifeng.com/app/hq/fund/sz160131/index.shtml"/>
    <hyperlink ref="B7495" r:id="rId2065" display="http://finance.ifeng.com/app/hq/fund/sz165526/index.shtml"/>
    <hyperlink ref="B7496" r:id="rId2066" display="http://finance.ifeng.com/app/hq/fund/of002212/index.shtml"/>
    <hyperlink ref="B7497" r:id="rId2067" display="http://finance.ifeng.com/app/hq/fund/of002419/index.shtml"/>
    <hyperlink ref="B7498" r:id="rId2068" display="http://finance.ifeng.com/app/hq/fund/of002845/index.shtml"/>
    <hyperlink ref="B7499" r:id="rId2069" display="http://finance.ifeng.com/app/hq/fund/of004041/index.shtml"/>
    <hyperlink ref="B7500" r:id="rId2070" display="http://finance.ifeng.com/app/hq/fund/of750002/index.shtml"/>
    <hyperlink ref="B7501" r:id="rId2071" display="http://finance.ifeng.com/app/hq/fund/of001721/index.shtml"/>
    <hyperlink ref="B7502" r:id="rId2072" display="http://finance.ifeng.com/app/hq/fund/of001124/index.shtml"/>
    <hyperlink ref="B7503" r:id="rId2073" display="http://finance.ifeng.com/app/hq/fund/of002169/index.shtml"/>
    <hyperlink ref="B7504" r:id="rId2074" display="http://finance.ifeng.com/app/hq/fund/of002643/index.shtml"/>
    <hyperlink ref="B7505" r:id="rId2075" display="http://finance.ifeng.com/app/hq/fund/of002997/index.shtml"/>
    <hyperlink ref="B7506" r:id="rId2076" display="http://finance.ifeng.com/app/hq/fund/index.shtml"/>
    <hyperlink ref="B7507" r:id="rId2077" display="http://finance.ifeng.com/app/hq/fund/of003528/index.shtml"/>
    <hyperlink ref="B7508" r:id="rId2078" display="http://finance.ifeng.com/app/hq/fund/of003230/index.shtml"/>
    <hyperlink ref="B7509" r:id="rId2079" display="http://finance.ifeng.com/app/hq/fund/index.shtml"/>
    <hyperlink ref="B7510" r:id="rId2080" display="http://finance.ifeng.com/app/hq/fund/of003231/index.shtml"/>
    <hyperlink ref="B7511" r:id="rId2081" display="http://finance.ifeng.com/app/hq/fund/sz150237/index.shtml"/>
    <hyperlink ref="B7512" r:id="rId2082" display="http://finance.ifeng.com/app/hq/fund/of200013/index.shtml"/>
    <hyperlink ref="B7513" r:id="rId2083" display="http://finance.ifeng.com/app/hq/fund/of519331/index.shtml"/>
    <hyperlink ref="B7514" r:id="rId2084" display="http://finance.ifeng.com/app/hq/fund/of519718/index.shtml"/>
    <hyperlink ref="B7515" r:id="rId2085" display="http://finance.ifeng.com/app/hq/fund/of000924/index.shtml"/>
    <hyperlink ref="B7516" r:id="rId2086" display="http://finance.ifeng.com/app/hq/fund/of519745/index.shtml"/>
    <hyperlink ref="B7517" r:id="rId2087" display="http://finance.ifeng.com/app/hq/fund/of002203/index.shtml"/>
    <hyperlink ref="B7518" r:id="rId2088" display="http://finance.ifeng.com/app/hq/fund/of002543/index.shtml"/>
    <hyperlink ref="B7519" r:id="rId2089" display="http://finance.ifeng.com/app/hq/fund/of002049/index.shtml"/>
    <hyperlink ref="B7520" r:id="rId2090" display="http://finance.ifeng.com/app/hq/fund/of610008/index.shtml"/>
    <hyperlink ref="B7521" r:id="rId2091" display="http://finance.ifeng.com/app/hq/fund/index.shtml"/>
    <hyperlink ref="B7522" r:id="rId2092" display="http://finance.ifeng.com/app/hq/fund/of000959/index.shtml"/>
    <hyperlink ref="B7523" r:id="rId2093" display="http://finance.ifeng.com/app/hq/fund/of003450/index.shtml"/>
    <hyperlink ref="B7524" r:id="rId2094" display="http://finance.ifeng.com/app/hq/fund/of003009/index.shtml"/>
    <hyperlink ref="B7525" r:id="rId2095" display="http://finance.ifeng.com/app/hq/fund/of002699/index.shtml"/>
    <hyperlink ref="B7526" r:id="rId2096" display="http://finance.ifeng.com/app/hq/fund/of121006/index.shtml"/>
    <hyperlink ref="B7527" r:id="rId2097" display="http://finance.ifeng.com/app/hq/fund/of002277/index.shtml"/>
    <hyperlink ref="B7528" r:id="rId2098" display="http://finance.ifeng.com/app/hq/fund/of002262/index.shtml"/>
    <hyperlink ref="B7529" r:id="rId2099" display="http://finance.ifeng.com/app/hq/fund/of002209/index.shtml"/>
    <hyperlink ref="B7530" r:id="rId2100" display="http://finance.ifeng.com/app/hq/fund/of001585/index.shtml"/>
    <hyperlink ref="B7531" r:id="rId2101" display="http://finance.ifeng.com/app/hq/fund/index.shtml"/>
    <hyperlink ref="B7532" r:id="rId2102" display="http://finance.ifeng.com/app/hq/fund/of000752/index.shtml"/>
    <hyperlink ref="B7533" r:id="rId2103" display="http://finance.ifeng.com/app/hq/fund/of004042/index.shtml"/>
    <hyperlink ref="B7534" r:id="rId2104" display="http://finance.ifeng.com/app/hq/fund/of000029/index.shtml"/>
    <hyperlink ref="B7535" r:id="rId2105" display="http://finance.ifeng.com/app/hq/fund/of001661/index.shtml"/>
    <hyperlink ref="B7536" r:id="rId2106" display="http://finance.ifeng.com/app/hq/fund/of000899/index.shtml"/>
    <hyperlink ref="B7537" r:id="rId2107" display="http://finance.ifeng.com/app/hq/fund/index.shtml"/>
    <hyperlink ref="B7538" r:id="rId2108" display="http://finance.ifeng.com/app/hq/fund/index.shtml"/>
    <hyperlink ref="B7539" r:id="rId2109" display="http://finance.ifeng.com/app/hq/fund/of002817/index.shtml"/>
    <hyperlink ref="B7540" r:id="rId2110" display="http://finance.ifeng.com/app/hq/fund/of002016/index.shtml"/>
    <hyperlink ref="B7541" r:id="rId2111" display="http://finance.ifeng.com/app/hq/fund/sh502024/index.shtml"/>
    <hyperlink ref="B7542" r:id="rId2112" display="http://finance.ifeng.com/app/hq/fund/of002498/index.shtml"/>
    <hyperlink ref="B7543" r:id="rId2113" display="http://finance.ifeng.com/app/hq/fund/index.shtml"/>
    <hyperlink ref="B7544" r:id="rId2114" display="http://finance.ifeng.com/app/hq/fund/of002073/index.shtml"/>
    <hyperlink ref="B7545" r:id="rId2115" display="http://finance.ifeng.com/app/hq/fund/of001571/index.shtml"/>
    <hyperlink ref="B7546" r:id="rId2116" display="http://finance.ifeng.com/app/hq/fund/of217024/index.shtml"/>
    <hyperlink ref="B7547" r:id="rId2117" display="http://finance.ifeng.com/app/hq/fund/of001954/index.shtml"/>
    <hyperlink ref="B7548" r:id="rId2118" display="http://finance.ifeng.com/app/hq/fund/of000396/index.shtml"/>
    <hyperlink ref="B7549" r:id="rId2119" display="http://finance.ifeng.com/app/hq/fund/index.shtml"/>
    <hyperlink ref="B7550" r:id="rId2120" display="http://finance.ifeng.com/app/hq/fund/of001845/index.shtml"/>
    <hyperlink ref="B7551" r:id="rId2121" display="http://finance.ifeng.com/app/hq/fund/of000991/index.shtml"/>
    <hyperlink ref="B7552" r:id="rId2122" display="http://finance.ifeng.com/app/hq/fund/of000050/index.shtml"/>
    <hyperlink ref="B7553" r:id="rId2123" display="http://finance.ifeng.com/app/hq/fund/of160603/index.shtml"/>
    <hyperlink ref="B7554" r:id="rId2124" display="http://finance.ifeng.com/app/hq/fund/index.shtml"/>
    <hyperlink ref="B7555" r:id="rId2125" display="http://finance.ifeng.com/app/hq/fund/of003853/index.shtml"/>
    <hyperlink ref="B7556" r:id="rId2126" display="http://finance.ifeng.com/app/hq/fund/of371120/index.shtml"/>
    <hyperlink ref="B7557" r:id="rId2127" display="http://finance.ifeng.com/app/hq/fund/sz167501/index.shtml"/>
    <hyperlink ref="B7558" r:id="rId2128" display="http://finance.ifeng.com/app/hq/fund/of001899/index.shtml"/>
    <hyperlink ref="B7559" r:id="rId2129" display="http://finance.ifeng.com/app/hq/fund/of004656/index.shtml"/>
    <hyperlink ref="B7560" r:id="rId2130" display="http://finance.ifeng.com/app/hq/fund/of000714/index.shtml"/>
    <hyperlink ref="B7561" r:id="rId2131" display="http://finance.ifeng.com/app/hq/fund/of000270/index.shtml"/>
    <hyperlink ref="B7562" r:id="rId2132" display="http://finance.ifeng.com/app/hq/fund/sz150246/index.shtml"/>
    <hyperlink ref="B7563" r:id="rId2133" display="http://finance.ifeng.com/app/hq/fund/of004920/index.shtml"/>
    <hyperlink ref="B7564" r:id="rId2134" display="http://finance.ifeng.com/app/hq/fund/sh502021/index.shtml"/>
    <hyperlink ref="B7565" r:id="rId2135" display="http://finance.ifeng.com/app/hq/fund/index.shtml"/>
    <hyperlink ref="B7566" r:id="rId2136" display="http://finance.ifeng.com/app/hq/fund/of290009/index.shtml"/>
    <hyperlink ref="B7567" r:id="rId2137" display="http://finance.ifeng.com/app/hq/fund/of200016/index.shtml"/>
    <hyperlink ref="B7568" r:id="rId2138" display="http://finance.ifeng.com/app/hq/fund/of240012/index.shtml"/>
    <hyperlink ref="B7569" r:id="rId2139" display="http://finance.ifeng.com/app/hq/fund/sz161035/index.shtml"/>
    <hyperlink ref="B7570" r:id="rId2140" display="http://finance.ifeng.com/app/hq/fund/of003104/index.shtml"/>
    <hyperlink ref="B7571" r:id="rId2141" display="http://finance.ifeng.com/app/hq/fund/of519776/index.shtml"/>
    <hyperlink ref="B7572" r:id="rId2142" display="http://finance.ifeng.com/app/hq/fund/sz150092/index.shtml"/>
    <hyperlink ref="B7573" r:id="rId2143" display="http://finance.ifeng.com/app/hq/fund/of002305/index.shtml"/>
    <hyperlink ref="B7574" r:id="rId2144" display="http://finance.ifeng.com/app/hq/fund/of610003/index.shtml"/>
    <hyperlink ref="B7575" r:id="rId2145" display="http://finance.ifeng.com/app/hq/fund/of001510/index.shtml"/>
    <hyperlink ref="B7576" r:id="rId2146" display="http://finance.ifeng.com/app/hq/fund/of000171/index.shtml"/>
    <hyperlink ref="B7577" r:id="rId2147" display="http://finance.ifeng.com/app/hq/fund/of003117/index.shtml"/>
    <hyperlink ref="B7578" r:id="rId2148" display="http://finance.ifeng.com/app/hq/fund/sz150066/index.shtml"/>
    <hyperlink ref="B7579" r:id="rId2149" display="http://finance.ifeng.com/app/hq/fund/of001745/index.shtml"/>
    <hyperlink ref="B7580" r:id="rId2150" display="http://finance.ifeng.com/app/hq/fund/of004563/index.shtml"/>
    <hyperlink ref="B7581" r:id="rId2151" display="http://finance.ifeng.com/app/hq/fund/of000219/index.shtml"/>
    <hyperlink ref="B7582" r:id="rId2152" display="http://finance.ifeng.com/app/hq/fund/of000571/index.shtml"/>
    <hyperlink ref="B7583" r:id="rId2153" display="http://finance.ifeng.com/app/hq/fund/of003358/index.shtml"/>
    <hyperlink ref="B7584" r:id="rId2154" display="http://finance.ifeng.com/app/hq/fund/of002434/index.shtml"/>
    <hyperlink ref="B7585" r:id="rId2155" display="http://finance.ifeng.com/app/hq/fund/of001971/index.shtml"/>
    <hyperlink ref="B7586" r:id="rId2156" display="http://finance.ifeng.com/app/hq/fund/of001943/index.shtml"/>
    <hyperlink ref="B7587" r:id="rId2157" display="http://finance.ifeng.com/app/hq/fund/of002396/index.shtml"/>
    <hyperlink ref="B7588" r:id="rId2158" display="http://finance.ifeng.com/app/hq/fund/of002496/index.shtml"/>
    <hyperlink ref="B7589" r:id="rId2159" display="http://finance.ifeng.com/app/hq/fund/of001075/index.shtml"/>
    <hyperlink ref="B7590" r:id="rId2160" display="http://finance.ifeng.com/app/hq/fund/of004689/index.shtml"/>
    <hyperlink ref="B7591" r:id="rId2161" display="http://finance.ifeng.com/app/hq/fund/of001963/index.shtml"/>
    <hyperlink ref="B7592" r:id="rId2162" display="http://finance.ifeng.com/app/hq/fund/of001531/index.shtml"/>
    <hyperlink ref="B7593" r:id="rId2163" display="http://finance.ifeng.com/app/hq/fund/of005141/index.shtml"/>
    <hyperlink ref="B7594" r:id="rId2164" display="http://finance.ifeng.com/app/hq/fund/of100032/index.shtml"/>
    <hyperlink ref="B7595" r:id="rId2165" display="http://finance.ifeng.com/app/hq/fund/index.shtml"/>
    <hyperlink ref="B7596" r:id="rId2166" display="http://finance.ifeng.com/app/hq/fund/of002389/index.shtml"/>
    <hyperlink ref="B7597" r:id="rId2167" display="http://finance.ifeng.com/app/hq/fund/of004885/index.shtml"/>
    <hyperlink ref="B7598" r:id="rId2168" display="http://finance.ifeng.com/app/hq/fund/of001334/index.shtml"/>
    <hyperlink ref="B7599" r:id="rId2169" display="http://finance.ifeng.com/app/hq/fund/of002626/index.shtml"/>
    <hyperlink ref="B7600" r:id="rId2170" display="http://finance.ifeng.com/app/hq/fund/of002655/index.shtml"/>
    <hyperlink ref="B7601" r:id="rId2171" display="http://finance.ifeng.com/app/hq/fund/sz150173/index.shtml"/>
    <hyperlink ref="B7602" r:id="rId2172" display="http://finance.ifeng.com/app/hq/fund/sz150205/index.shtml"/>
    <hyperlink ref="B7603" r:id="rId2173" display="http://finance.ifeng.com/app/hq/fund/of001204/index.shtml"/>
    <hyperlink ref="B7604" r:id="rId2174" display="http://finance.ifeng.com/app/hq/fund/sz150241/index.shtml"/>
    <hyperlink ref="B7605" r:id="rId2175" display="http://finance.ifeng.com/app/hq/fund/of002923/index.shtml"/>
    <hyperlink ref="B7606" r:id="rId2176" display="http://finance.ifeng.com/app/hq/fund/of002971/index.shtml"/>
    <hyperlink ref="B7607" r:id="rId2177" display="http://finance.ifeng.com/app/hq/fund/of001069/index.shtml"/>
    <hyperlink ref="B7608" r:id="rId2178" display="http://finance.ifeng.com/app/hq/fund/sz150207/index.shtml"/>
    <hyperlink ref="B7609" r:id="rId2179" display="http://finance.ifeng.com/app/hq/fund/sz161232/index.shtml"/>
    <hyperlink ref="B7610" r:id="rId2180" display="http://finance.ifeng.com/app/hq/fund/of000419/index.shtml"/>
    <hyperlink ref="B7611" r:id="rId2181" display="http://finance.ifeng.com/app/hq/fund/of004014/index.shtml"/>
    <hyperlink ref="B7612" r:id="rId2182" display="http://finance.ifeng.com/app/hq/fund/index.shtml"/>
    <hyperlink ref="B7613" r:id="rId2183" display="http://finance.ifeng.com/app/hq/fund/of002481/index.shtml"/>
    <hyperlink ref="B7614" r:id="rId2184" display="http://finance.ifeng.com/app/hq/fund/of202019/index.shtml"/>
    <hyperlink ref="B7615" r:id="rId2185" display="http://finance.ifeng.com/app/hq/fund/of002312/index.shtml"/>
    <hyperlink ref="B7616" r:id="rId2186" display="http://finance.ifeng.com/app/hq/fund/of000890/index.shtml"/>
    <hyperlink ref="B7617" r:id="rId2187" display="http://finance.ifeng.com/app/hq/fund/of002033/index.shtml"/>
    <hyperlink ref="B7618" r:id="rId2188" display="http://finance.ifeng.com/app/hq/fund/of003187/index.shtml"/>
    <hyperlink ref="B7619" r:id="rId2189" display="http://finance.ifeng.com/app/hq/fund/of003088/index.shtml"/>
    <hyperlink ref="B7620" r:id="rId2190" display="http://finance.ifeng.com/app/hq/fund/of000306/index.shtml"/>
    <hyperlink ref="B7621" r:id="rId2191" display="http://finance.ifeng.com/app/hq/fund/of002548/index.shtml"/>
    <hyperlink ref="B7622" r:id="rId2192" display="http://finance.ifeng.com/app/hq/fund/sz160618/index.shtml"/>
    <hyperlink ref="B7623" r:id="rId2193" display="http://finance.ifeng.com/app/hq/fund/of001213/index.shtml"/>
    <hyperlink ref="B7624" r:id="rId2194" display="http://finance.ifeng.com/app/hq/fund/of001906/index.shtml"/>
    <hyperlink ref="B7625" r:id="rId2195" display="http://finance.ifeng.com/app/hq/fund/index.shtml"/>
    <hyperlink ref="B7626" r:id="rId2196" display="http://finance.ifeng.com/app/hq/fund/of001415/index.shtml"/>
    <hyperlink ref="B7627" r:id="rId2197" display="http://finance.ifeng.com/app/hq/fund/sz150169/index.shtml"/>
    <hyperlink ref="B7628" r:id="rId2198" display="http://finance.ifeng.com/app/hq/fund/of000107/index.shtml"/>
    <hyperlink ref="B7629" r:id="rId2199" display="http://finance.ifeng.com/app/hq/fund/of004264/index.shtml"/>
    <hyperlink ref="B7630" r:id="rId2200" display="http://finance.ifeng.com/app/hq/fund/of200113/index.shtml"/>
    <hyperlink ref="B7631" r:id="rId2201" display="http://finance.ifeng.com/app/hq/fund/of519723/index.shtml"/>
    <hyperlink ref="B7632" r:id="rId2202" display="http://finance.ifeng.com/app/hq/fund/of002296/index.shtml"/>
    <hyperlink ref="B7633" r:id="rId2203" display="http://finance.ifeng.com/app/hq/fund/of240003/index.shtml"/>
    <hyperlink ref="B7634" r:id="rId2204" display="http://finance.ifeng.com/app/hq/fund/of519748/index.shtml"/>
    <hyperlink ref="B7635" r:id="rId2205" display="http://finance.ifeng.com/app/hq/fund/of002743/index.shtml"/>
    <hyperlink ref="B7636" r:id="rId2206" display="http://finance.ifeng.com/app/hq/fund/of001212/index.shtml"/>
    <hyperlink ref="B7637" r:id="rId2207" display="http://finance.ifeng.com/app/hq/fund/sz150219/index.shtml"/>
    <hyperlink ref="B7638" r:id="rId2208" display="http://finance.ifeng.com/app/hq/fund/of003840/index.shtml"/>
    <hyperlink ref="B7639" r:id="rId2209" display="http://finance.ifeng.com/app/hq/fund/of003547/index.shtml"/>
    <hyperlink ref="B7640" r:id="rId2210" display="http://finance.ifeng.com/app/hq/fund/of001807/index.shtml"/>
    <hyperlink ref="B7641" r:id="rId2211" display="http://finance.ifeng.com/app/hq/fund/of003306/index.shtml"/>
    <hyperlink ref="B7642" r:id="rId2212" display="http://finance.ifeng.com/app/hq/fund/of002700/index.shtml"/>
    <hyperlink ref="B7643" r:id="rId2213" display="http://finance.ifeng.com/app/hq/fund/of128112/index.shtml"/>
    <hyperlink ref="B7644" r:id="rId2214" display="http://finance.ifeng.com/app/hq/fund/of001225/index.shtml"/>
    <hyperlink ref="B7645" r:id="rId2215" display="http://finance.ifeng.com/app/hq/fund/of003013/index.shtml"/>
    <hyperlink ref="B7646" r:id="rId2216" display="http://finance.ifeng.com/app/hq/fund/of002840/index.shtml"/>
    <hyperlink ref="B7647" r:id="rId2217" display="http://finance.ifeng.com/app/hq/fund/of400016/index.shtml"/>
    <hyperlink ref="B7648" r:id="rId2218" display="http://finance.ifeng.com/app/hq/fund/of000058/index.shtml"/>
    <hyperlink ref="B7649" r:id="rId2219" display="http://finance.ifeng.com/app/hq/fund/of002609/index.shtml"/>
    <hyperlink ref="B7650" r:id="rId2220" display="http://finance.ifeng.com/app/hq/fund/of002698/index.shtml"/>
    <hyperlink ref="B7651" r:id="rId2221" display="http://finance.ifeng.com/app/hq/fund/index.shtml"/>
    <hyperlink ref="B7652" r:id="rId2222" display="http://finance.ifeng.com/app/hq/fund/index.shtml"/>
    <hyperlink ref="B7653" r:id="rId2223" display="http://finance.ifeng.com/app/hq/fund/of002128/index.shtml"/>
    <hyperlink ref="B7654" r:id="rId2224" display="http://finance.ifeng.com/app/hq/fund/sz150274/index.shtml"/>
    <hyperlink ref="B7655" r:id="rId2225" display="http://finance.ifeng.com/app/hq/fund/of003371/index.shtml"/>
    <hyperlink ref="B7656" r:id="rId2226" display="http://finance.ifeng.com/app/hq/fund/of080008/index.shtml"/>
    <hyperlink ref="B7657" r:id="rId2227" display="http://finance.ifeng.com/app/hq/fund/of003212/index.shtml"/>
    <hyperlink ref="B7658" r:id="rId2228" display="http://finance.ifeng.com/app/hq/fund/index.shtml"/>
    <hyperlink ref="B7659" r:id="rId2229" display="http://finance.ifeng.com/app/hq/fund/of002453/index.shtml"/>
    <hyperlink ref="B7660" r:id="rId2230" display="http://finance.ifeng.com/app/hq/fund/sz150047/index.shtml"/>
    <hyperlink ref="B7661" r:id="rId2231" display="http://finance.ifeng.com/app/hq/fund/of002074/index.shtml"/>
    <hyperlink ref="B7662" r:id="rId2232" display="http://finance.ifeng.com/app/hq/fund/sz162712/index.shtml"/>
    <hyperlink ref="B7663" r:id="rId2233" display="http://finance.ifeng.com/app/hq/fund/of000727/index.shtml"/>
    <hyperlink ref="B7664" r:id="rId2234" display="http://finance.ifeng.com/app/hq/fund/of002222/index.shtml"/>
    <hyperlink ref="B7665" r:id="rId2235" display="http://finance.ifeng.com/app/hq/fund/of000617/index.shtml"/>
    <hyperlink ref="B7666" r:id="rId2236" display="http://finance.ifeng.com/app/hq/fund/index.shtml"/>
    <hyperlink ref="B7667" r:id="rId2237" display="http://finance.ifeng.com/app/hq/fund/of202107/index.shtml"/>
    <hyperlink ref="B7668" r:id="rId2238" display="http://finance.ifeng.com/app/hq/fund/of002047/index.shtml"/>
    <hyperlink ref="B7669" r:id="rId2239" display="http://finance.ifeng.com/app/hq/fund/of002364/index.shtml"/>
    <hyperlink ref="B7670" r:id="rId2240" display="http://finance.ifeng.com/app/hq/fund/of000052/index.shtml"/>
    <hyperlink ref="B7671" r:id="rId2241" display="http://finance.ifeng.com/app/hq/fund/of001362/index.shtml"/>
    <hyperlink ref="B7672" r:id="rId2242" display="http://finance.ifeng.com/app/hq/fund/of002607/index.shtml"/>
    <hyperlink ref="B7673" r:id="rId2243" display="http://finance.ifeng.com/app/hq/fund/of004544/index.shtml"/>
    <hyperlink ref="B7674" r:id="rId2244" display="http://finance.ifeng.com/app/hq/fund/of040020/index.shtml"/>
    <hyperlink ref="B7675" r:id="rId2245" display="http://finance.ifeng.com/app/hq/fund/of001273/index.shtml"/>
    <hyperlink ref="B7676" r:id="rId2246" display="http://finance.ifeng.com/app/hq/fund/of090019/index.shtml"/>
    <hyperlink ref="B7677" r:id="rId2247" display="http://finance.ifeng.com/app/hq/fund/of000737/index.shtml"/>
    <hyperlink ref="B7678" r:id="rId2248" display="http://finance.ifeng.com/app/hq/fund/of000435/index.shtml"/>
    <hyperlink ref="B7679" r:id="rId2249" display="http://finance.ifeng.com/app/hq/fund/of320008/index.shtml"/>
    <hyperlink ref="B7680" r:id="rId2250" display="http://finance.ifeng.com/app/hq/fund/of002279/index.shtml"/>
    <hyperlink ref="B7681" r:id="rId2251" display="http://finance.ifeng.com/app/hq/fund/of002795/index.shtml"/>
    <hyperlink ref="B7682" r:id="rId2252" display="http://finance.ifeng.com/app/hq/fund/sz150245/index.shtml"/>
    <hyperlink ref="B7683" r:id="rId2253" display="http://finance.ifeng.com/app/hq/fund/of003551/index.shtml"/>
    <hyperlink ref="B7684" r:id="rId2254" display="http://finance.ifeng.com/app/hq/fund/of519325/index.shtml"/>
    <hyperlink ref="B7685" r:id="rId2255" display="http://finance.ifeng.com/app/hq/fund/of001296/index.shtml"/>
    <hyperlink ref="B7686" r:id="rId2256" display="http://finance.ifeng.com/app/hq/fund/index.shtml"/>
    <hyperlink ref="B7687" r:id="rId2257" display="http://finance.ifeng.com/app/hq/fund/sz164206/index.shtml"/>
    <hyperlink ref="B7688" r:id="rId2258" display="http://finance.ifeng.com/app/hq/fund/of519762/index.shtml"/>
    <hyperlink ref="B7689" r:id="rId2259" display="http://finance.ifeng.com/app/hq/fund/index.shtml"/>
    <hyperlink ref="B7690" r:id="rId2260" display="http://finance.ifeng.com/app/hq/fund/of002544/index.shtml"/>
    <hyperlink ref="B7691" r:id="rId2261" display="http://finance.ifeng.com/app/hq/fund/index.shtml"/>
    <hyperlink ref="B7692" r:id="rId2262" display="http://finance.ifeng.com/app/hq/fund/of002229/index.shtml"/>
    <hyperlink ref="B7693" r:id="rId2263" display="http://finance.ifeng.com/app/hq/fund/of000032/index.shtml"/>
    <hyperlink ref="B7694" r:id="rId2264" display="http://finance.ifeng.com/app/hq/fund/of003195/index.shtml"/>
    <hyperlink ref="B7695" r:id="rId2265" display="http://finance.ifeng.com/app/hq/fund/of001803/index.shtml"/>
    <hyperlink ref="B7696" r:id="rId2266" display="http://finance.ifeng.com/app/hq/fund/of380006/index.shtml"/>
    <hyperlink ref="B7697" r:id="rId2267" display="http://finance.ifeng.com/app/hq/fund/of000084/index.shtml"/>
    <hyperlink ref="B7698" r:id="rId2268" display="http://finance.ifeng.com/app/hq/fund/of519672/index.shtml"/>
    <hyperlink ref="B7699" r:id="rId2269" display="http://finance.ifeng.com/app/hq/fund/of590010/index.shtml"/>
    <hyperlink ref="B7700" r:id="rId2270" display="http://finance.ifeng.com/app/hq/fund/index.shtml"/>
    <hyperlink ref="B7701" r:id="rId2271" display="http://finance.ifeng.com/app/hq/fund/of002558/index.shtml"/>
    <hyperlink ref="B7702" r:id="rId2272" display="http://finance.ifeng.com/app/hq/fund/of002039/index.shtml"/>
    <hyperlink ref="B7703" r:id="rId2273" display="http://finance.ifeng.com/app/hq/fund/of002674/index.shtml"/>
    <hyperlink ref="B7704" r:id="rId2274" display="http://finance.ifeng.com/app/hq/fund/of002495/index.shtml"/>
    <hyperlink ref="B7705" r:id="rId2275" display="http://finance.ifeng.com/app/hq/fund/sh502014/index.shtml"/>
    <hyperlink ref="B7706" r:id="rId2276" display="http://finance.ifeng.com/app/hq/fund/of673060/index.shtml"/>
    <hyperlink ref="B7707" r:id="rId2277" display="http://finance.ifeng.com/app/hq/fund/of002530/index.shtml"/>
    <hyperlink ref="B7708" r:id="rId2278" display="http://finance.ifeng.com/app/hq/fund/of002608/index.shtml"/>
    <hyperlink ref="B7709" r:id="rId2279" display="http://finance.ifeng.com/app/hq/fund/of002940/index.shtml"/>
    <hyperlink ref="B7710" r:id="rId2280" display="http://finance.ifeng.com/app/hq/fund/of002354/index.shtml"/>
    <hyperlink ref="B7711" r:id="rId2281" display="http://finance.ifeng.com/app/hq/fund/index.shtml"/>
    <hyperlink ref="B7712" r:id="rId2282" display="http://finance.ifeng.com/app/hq/fund/of531021/index.shtml"/>
    <hyperlink ref="B7713" r:id="rId2283" display="http://finance.ifeng.com/app/hq/fund/of002117/index.shtml"/>
    <hyperlink ref="B7714" r:id="rId2284" display="http://finance.ifeng.com/app/hq/fund/of002727/index.shtml"/>
    <hyperlink ref="B7715" r:id="rId2285" display="http://finance.ifeng.com/app/hq/fund/of002776/index.shtml"/>
    <hyperlink ref="B7716" r:id="rId2286" display="http://finance.ifeng.com/app/hq/fund/of002777/index.shtml"/>
    <hyperlink ref="B7717" r:id="rId2287" display="http://finance.ifeng.com/app/hq/fund/of002301/index.shtml"/>
    <hyperlink ref="B7718" r:id="rId2288" display="http://finance.ifeng.com/app/hq/fund/sz150308/index.shtml"/>
    <hyperlink ref="B7719" r:id="rId2289" display="http://finance.ifeng.com/app/hq/fund/of000104/index.shtml"/>
    <hyperlink ref="B7720" r:id="rId2290" display="http://finance.ifeng.com/app/hq/fund/of003601/index.shtml"/>
    <hyperlink ref="B7721" r:id="rId2291" display="http://finance.ifeng.com/app/hq/fund/sz150289/index.shtml"/>
    <hyperlink ref="B7722" r:id="rId2292" display="http://finance.ifeng.com/app/hq/fund/of121005/index.shtml"/>
    <hyperlink ref="B7723" r:id="rId2293" display="http://finance.ifeng.com/app/hq/fund/of217011/index.shtml"/>
    <hyperlink ref="B7724" r:id="rId2294" display="http://finance.ifeng.com/app/hq/fund/of000420/index.shtml"/>
    <hyperlink ref="B7725" r:id="rId2295" display="http://finance.ifeng.com/app/hq/fund/of270049/index.shtml"/>
    <hyperlink ref="B7726" r:id="rId2296" display="http://finance.ifeng.com/app/hq/fund/index.shtml"/>
    <hyperlink ref="B7727" r:id="rId2297" display="http://finance.ifeng.com/app/hq/fund/of001796/index.shtml"/>
    <hyperlink ref="B7728" r:id="rId2298" display="http://finance.ifeng.com/app/hq/fund/of003234/index.shtml"/>
    <hyperlink ref="B7729" r:id="rId2299" display="http://finance.ifeng.com/app/hq/fund/index.shtml"/>
    <hyperlink ref="B7730" r:id="rId2300" display="http://finance.ifeng.com/app/hq/fund/index.shtml"/>
    <hyperlink ref="B7731" r:id="rId2301" display="http://finance.ifeng.com/app/hq/fund/of001541/index.shtml"/>
    <hyperlink ref="B7732" r:id="rId2302" display="http://finance.ifeng.com/app/hq/fund/of002449/index.shtml"/>
    <hyperlink ref="B7733" r:id="rId2303" display="http://finance.ifeng.com/app/hq/fund/of004937/index.shtml"/>
    <hyperlink ref="B7734" r:id="rId2304" display="http://finance.ifeng.com/app/hq/fund/of090002/index.shtml"/>
    <hyperlink ref="B7735" r:id="rId2305" display="http://finance.ifeng.com/app/hq/fund/of002452/index.shtml"/>
    <hyperlink ref="B7736" r:id="rId2306" display="http://finance.ifeng.com/app/hq/fund/of002669/index.shtml"/>
    <hyperlink ref="B7737" r:id="rId2307" display="http://finance.ifeng.com/app/hq/fund/index.shtml"/>
    <hyperlink ref="B7738" r:id="rId2308" display="http://finance.ifeng.com/app/hq/fund/of002585/index.shtml"/>
    <hyperlink ref="B7739" r:id="rId2309" display="http://finance.ifeng.com/app/hq/fund/sz150217/index.shtml"/>
    <hyperlink ref="B7740" r:id="rId2310" display="http://finance.ifeng.com/app/hq/fund/of320020/index.shtml"/>
    <hyperlink ref="B7741" r:id="rId2311" display="http://finance.ifeng.com/app/hq/fund/of004490/index.shtml"/>
    <hyperlink ref="B7742" r:id="rId2312" display="http://finance.ifeng.com/app/hq/fund/sz150243/index.shtml"/>
    <hyperlink ref="B7743" r:id="rId2313" display="http://finance.ifeng.com/app/hq/fund/of450003/index.shtml"/>
    <hyperlink ref="B7744" r:id="rId2314" display="http://finance.ifeng.com/app/hq/fund/of519335/index.shtml"/>
    <hyperlink ref="B7745" r:id="rId2315" display="http://finance.ifeng.com/app/hq/fund/of519726/index.shtml"/>
    <hyperlink ref="B7746" r:id="rId2316" display="http://finance.ifeng.com/app/hq/fund/index.shtml"/>
    <hyperlink ref="B7747" r:id="rId2317" display="http://finance.ifeng.com/app/hq/fund/of002265/index.shtml"/>
    <hyperlink ref="B7748" r:id="rId2318" display="http://finance.ifeng.com/app/hq/fund/of519753/index.shtml"/>
    <hyperlink ref="B7749" r:id="rId2319" display="http://finance.ifeng.com/app/hq/fund/sz161614/index.shtml"/>
    <hyperlink ref="B7750" r:id="rId2320" display="http://finance.ifeng.com/app/hq/fund/sz150012/index.shtml"/>
    <hyperlink ref="B7751" r:id="rId2321" display="http://finance.ifeng.com/app/hq/fund/of519771/index.shtml"/>
    <hyperlink ref="B7752" r:id="rId2322" display="http://finance.ifeng.com/app/hq/fund/of002703/index.shtml"/>
    <hyperlink ref="B7753" r:id="rId2323" display="http://finance.ifeng.com/app/hq/fund/of020018/index.shtml"/>
    <hyperlink ref="B7754" r:id="rId2324" display="http://finance.ifeng.com/app/hq/fund/sz150221/index.shtml"/>
    <hyperlink ref="B7755" r:id="rId2325" display="http://finance.ifeng.com/app/hq/fund/of002351/index.shtml"/>
    <hyperlink ref="B7756" r:id="rId2326" display="http://finance.ifeng.com/app/hq/fund/index.shtml"/>
    <hyperlink ref="B7757" r:id="rId2327" display="http://finance.ifeng.com/app/hq/fund/of360008/index.shtml"/>
    <hyperlink ref="B7758" r:id="rId2328" display="http://finance.ifeng.com/app/hq/fund/of003979/index.shtml"/>
    <hyperlink ref="B7759" r:id="rId2329" display="http://finance.ifeng.com/app/hq/fund/of001960/index.shtml"/>
    <hyperlink ref="B7760" r:id="rId2330" display="http://finance.ifeng.com/app/hq/fund/of002836/index.shtml"/>
    <hyperlink ref="B7761" r:id="rId2331" display="http://finance.ifeng.com/app/hq/fund/of519669/index.shtml"/>
    <hyperlink ref="B7762" r:id="rId2332" display="http://finance.ifeng.com/app/hq/fund/of004467/index.shtml"/>
    <hyperlink ref="B7763" r:id="rId2333" display="http://finance.ifeng.com/app/hq/fund/of000630/index.shtml"/>
    <hyperlink ref="B7764" r:id="rId2334" display="http://finance.ifeng.com/app/hq/fund/sh502041/index.shtml"/>
    <hyperlink ref="B7765" r:id="rId2335" display="http://finance.ifeng.com/app/hq/fund/of005083/index.shtml"/>
    <hyperlink ref="B7766" r:id="rId2336" display="http://finance.ifeng.com/app/hq/fund/of002568/index.shtml"/>
    <hyperlink ref="B7767" r:id="rId2337" display="http://finance.ifeng.com/app/hq/fund/of673100/index.shtml"/>
    <hyperlink ref="B7768" r:id="rId2338" display="http://finance.ifeng.com/app/hq/fund/of960023/index.shtml"/>
    <hyperlink ref="B7769" r:id="rId2339" display="http://finance.ifeng.com/app/hq/fund/of001206/index.shtml"/>
    <hyperlink ref="B7770" r:id="rId2340" display="http://finance.ifeng.com/app/hq/fund/of002578/index.shtml"/>
    <hyperlink ref="B7771" r:id="rId2341" display="http://finance.ifeng.com/app/hq/fund/of519060/index.shtml"/>
    <hyperlink ref="B7772" r:id="rId2342" display="http://finance.ifeng.com/app/hq/fund/index.shtml"/>
    <hyperlink ref="B7773" r:id="rId2343" display="http://finance.ifeng.com/app/hq/fund/of002130/index.shtml"/>
    <hyperlink ref="B7774" r:id="rId2344" display="http://finance.ifeng.com/app/hq/fund/sh502017/index.shtml"/>
    <hyperlink ref="B7775" r:id="rId2345" display="http://finance.ifeng.com/app/hq/fund/of001570/index.shtml"/>
    <hyperlink ref="B7776" r:id="rId2346" display="http://finance.ifeng.com/app/hq/fund/sz150273/index.shtml"/>
    <hyperlink ref="B7777" r:id="rId2347" display="http://finance.ifeng.com/app/hq/fund/of001494/index.shtml"/>
    <hyperlink ref="B7778" r:id="rId2348" display="http://finance.ifeng.com/app/hq/fund/sz150269/index.shtml"/>
    <hyperlink ref="B7779" r:id="rId2349" display="http://finance.ifeng.com/app/hq/fund/sz150194/index.shtml"/>
    <hyperlink ref="B7780" r:id="rId2350" display="http://finance.ifeng.com/app/hq/fund/index.shtml"/>
    <hyperlink ref="B7781" r:id="rId2351" display="http://finance.ifeng.com/app/hq/fund/sz150249/index.shtml"/>
    <hyperlink ref="B7782" r:id="rId2352" display="http://finance.ifeng.com/app/hq/fund/of519676/index.shtml"/>
    <hyperlink ref="B7783" r:id="rId2353" display="http://finance.ifeng.com/app/hq/fund/of004556/index.shtml"/>
    <hyperlink ref="B7784" r:id="rId2354" display="http://finance.ifeng.com/app/hq/fund/of000421/index.shtml"/>
    <hyperlink ref="B7785" r:id="rId2355" display="http://finance.ifeng.com/app/hq/fund/sz161713/index.shtml"/>
    <hyperlink ref="B7786" r:id="rId2356" display="http://finance.ifeng.com/app/hq/fund/sz168103/index.shtml"/>
    <hyperlink ref="B7787" r:id="rId2357" display="http://finance.ifeng.com/app/hq/fund/sz162715/index.shtml"/>
    <hyperlink ref="B7788" r:id="rId2358" display="http://finance.ifeng.com/app/hq/fund/of003728/index.shtml"/>
    <hyperlink ref="B7789" r:id="rId2359" display="http://finance.ifeng.com/app/hq/fund/of000286/index.shtml"/>
    <hyperlink ref="B7790" r:id="rId2360" display="http://finance.ifeng.com/app/hq/fund/sz160128/index.shtml"/>
    <hyperlink ref="B7791" r:id="rId2361" display="http://finance.ifeng.com/app/hq/fund/of110038/index.shtml"/>
    <hyperlink ref="B7792" r:id="rId2362" display="http://finance.ifeng.com/app/hq/fund/of002322/index.shtml"/>
    <hyperlink ref="B7793" r:id="rId2363" display="http://finance.ifeng.com/app/hq/fund/sz160915/index.shtml"/>
    <hyperlink ref="B7794" r:id="rId2364" display="http://finance.ifeng.com/app/hq/fund/index.shtml"/>
    <hyperlink ref="B7795" r:id="rId2365" display="http://finance.ifeng.com/app/hq/fund/of460008/index.shtml"/>
    <hyperlink ref="B7796" r:id="rId2366" display="http://finance.ifeng.com/app/hq/fund/index.shtml"/>
    <hyperlink ref="B7797" r:id="rId2367" display="http://finance.ifeng.com/app/hq/fund/of002399/index.shtml"/>
    <hyperlink ref="B7798" r:id="rId2368" display="http://finance.ifeng.com/app/hq/fund/sz150138/index.shtml"/>
    <hyperlink ref="B7799" r:id="rId2369" display="http://finance.ifeng.com/app/hq/fund/of004225/index.shtml"/>
    <hyperlink ref="B7800" r:id="rId2370" display="http://finance.ifeng.com/app/hq/fund/index.shtml"/>
    <hyperlink ref="B7801" r:id="rId2371" display="http://finance.ifeng.com/app/hq/fund/of002869/index.shtml"/>
    <hyperlink ref="B7802" r:id="rId2372" display="http://finance.ifeng.com/app/hq/fund/index.shtml"/>
    <hyperlink ref="B7803" r:id="rId2373" display="http://finance.ifeng.com/app/hq/fund/of002283/index.shtml"/>
    <hyperlink ref="B7804" r:id="rId2374" display="http://finance.ifeng.com/app/hq/fund/of001407/index.shtml"/>
    <hyperlink ref="B7805" r:id="rId2375" display="http://finance.ifeng.com/app/hq/fund/of004111/index.shtml"/>
    <hyperlink ref="B7806" r:id="rId2376" display="http://finance.ifeng.com/app/hq/fund/of002291/index.shtml"/>
    <hyperlink ref="B7807" r:id="rId2377" display="http://finance.ifeng.com/app/hq/fund/index.shtml"/>
    <hyperlink ref="B7808" r:id="rId2378" display="http://finance.ifeng.com/app/hq/fund/index.shtml"/>
    <hyperlink ref="B7809" r:id="rId2379" display="http://finance.ifeng.com/app/hq/fund/of519002/index.shtml"/>
    <hyperlink ref="B7810" r:id="rId2380" display="http://finance.ifeng.com/app/hq/fund/of005111/index.shtml"/>
    <hyperlink ref="B7811" r:id="rId2381" display="http://finance.ifeng.com/app/hq/fund/of519127/index.shtml"/>
    <hyperlink ref="B7812" r:id="rId2382" display="http://finance.ifeng.com/app/hq/fund/sz150227/index.shtml"/>
    <hyperlink ref="B7813" r:id="rId2383" display="http://finance.ifeng.com/app/hq/fund/of700005/index.shtml"/>
    <hyperlink ref="B7814" r:id="rId2384" display="http://finance.ifeng.com/app/hq/fund/of002138/index.shtml"/>
    <hyperlink ref="B7815" r:id="rId2385" display="http://finance.ifeng.com/app/hq/fund/of002801/index.shtml"/>
    <hyperlink ref="B7816" r:id="rId2386" display="http://finance.ifeng.com/app/hq/fund/of001363/index.shtml"/>
    <hyperlink ref="B7817" r:id="rId2387" display="http://finance.ifeng.com/app/hq/fund/of002523/index.shtml"/>
    <hyperlink ref="B7818" r:id="rId2388" display="http://finance.ifeng.com/app/hq/fund/of110017/index.shtml"/>
    <hyperlink ref="B7819" r:id="rId2389" display="http://finance.ifeng.com/app/hq/fund/index.shtml"/>
    <hyperlink ref="B7820" r:id="rId2390" display="http://finance.ifeng.com/app/hq/fund/sz161117/index.shtml"/>
    <hyperlink ref="B7821" r:id="rId2391" display="http://finance.ifeng.com/app/hq/fund/of003173/index.shtml"/>
    <hyperlink ref="B7822" r:id="rId2392" display="http://finance.ifeng.com/app/hq/fund/of000085/index.shtml"/>
    <hyperlink ref="B7823" r:id="rId2393" display="http://finance.ifeng.com/app/hq/fund/of519661/index.shtml"/>
    <hyperlink ref="B7824" r:id="rId2394" display="http://finance.ifeng.com/app/hq/fund/of002274/index.shtml"/>
    <hyperlink ref="B7825" r:id="rId2395" display="http://finance.ifeng.com/app/hq/fund/of002261/index.shtml"/>
    <hyperlink ref="B7826" r:id="rId2396" display="http://finance.ifeng.com/app/hq/fund/of002175/index.shtml"/>
    <hyperlink ref="B7827" r:id="rId2397" display="http://finance.ifeng.com/app/hq/fund/of001902/index.shtml"/>
    <hyperlink ref="B7828" r:id="rId2398" display="http://finance.ifeng.com/app/hq/fund/of000118/index.shtml"/>
    <hyperlink ref="B7829" r:id="rId2399" display="http://finance.ifeng.com/app/hq/fund/of050027/index.shtml"/>
    <hyperlink ref="B7830" r:id="rId2400" display="http://finance.ifeng.com/app/hq/fund/of003302/index.shtml"/>
    <hyperlink ref="B7831" r:id="rId2401" display="http://finance.ifeng.com/app/hq/fund/of002970/index.shtml"/>
    <hyperlink ref="B7832" r:id="rId2402" display="http://finance.ifeng.com/app/hq/fund/of519023/index.shtml"/>
    <hyperlink ref="B7833" r:id="rId2403" display="http://finance.ifeng.com/app/hq/fund/of002622/index.shtml"/>
    <hyperlink ref="B7834" r:id="rId2404" display="http://finance.ifeng.com/app/hq/fund/of002628/index.shtml"/>
    <hyperlink ref="B7835" r:id="rId2405" display="http://finance.ifeng.com/app/hq/fund/of001988/index.shtml"/>
    <hyperlink ref="B7836" r:id="rId2406" display="http://finance.ifeng.com/app/hq/fund/sz150177/index.shtml"/>
    <hyperlink ref="B7837" r:id="rId2407" display="http://finance.ifeng.com/app/hq/fund/of004023/index.shtml"/>
    <hyperlink ref="B7838" r:id="rId2408" display="http://finance.ifeng.com/app/hq/fund/of002338/index.shtml"/>
    <hyperlink ref="B7839" r:id="rId2409" display="http://finance.ifeng.com/app/hq/fund/of002486/index.shtml"/>
    <hyperlink ref="B7840" r:id="rId2410" display="http://finance.ifeng.com/app/hq/fund/sz150287/index.shtml"/>
    <hyperlink ref="B7841" r:id="rId2411" display="http://finance.ifeng.com/app/hq/fund/index.shtml"/>
    <hyperlink ref="B7842" r:id="rId2412" display="http://finance.ifeng.com/app/hq/fund/of165527/index.shtml"/>
    <hyperlink ref="B7843" r:id="rId2413" display="http://finance.ifeng.com/app/hq/fund/index.shtml"/>
    <hyperlink ref="B7844" r:id="rId2414" display="http://finance.ifeng.com/app/hq/fund/of000152/index.shtml"/>
    <hyperlink ref="B7845" r:id="rId2415" display="http://finance.ifeng.com/app/hq/fund/of001262/index.shtml"/>
    <hyperlink ref="B7846" r:id="rId2416" display="http://finance.ifeng.com/app/hq/fund/of001975/index.shtml"/>
    <hyperlink ref="B7847" r:id="rId2417" display="http://finance.ifeng.com/app/hq/fund/of001649/index.shtml"/>
    <hyperlink ref="B7848" r:id="rId2418" display="http://finance.ifeng.com/app/hq/fund/of003250/index.shtml"/>
    <hyperlink ref="B7849" r:id="rId2419" display="http://finance.ifeng.com/app/hq/fund/index.shtml"/>
    <hyperlink ref="B7850" r:id="rId2420" display="http://finance.ifeng.com/app/hq/fund/of004110/index.shtml"/>
    <hyperlink ref="B7851" r:id="rId2421" display="http://finance.ifeng.com/app/hq/fund/of001389/index.shtml"/>
    <hyperlink ref="B7852" r:id="rId2422" display="http://finance.ifeng.com/app/hq/fund/of002382/index.shtml"/>
    <hyperlink ref="B7853" r:id="rId2423" display="http://finance.ifeng.com/app/hq/fund/of180025/index.shtml"/>
    <hyperlink ref="B7854" r:id="rId2424" display="http://finance.ifeng.com/app/hq/fund/of002650/index.shtml"/>
    <hyperlink ref="B7855" r:id="rId2425" display="http://finance.ifeng.com/app/hq/fund/index.shtml"/>
    <hyperlink ref="B7856" r:id="rId2426" display="http://finance.ifeng.com/app/hq/fund/of163823/index.shtml"/>
    <hyperlink ref="B7857" r:id="rId2427" display="http://finance.ifeng.com/app/hq/fund/of001167/index.shtml"/>
    <hyperlink ref="B7858" r:id="rId2428" display="http://finance.ifeng.com/app/hq/fund/index.shtml"/>
    <hyperlink ref="B7859" r:id="rId2429" display="http://finance.ifeng.com/app/hq/fund/of002857/index.shtml"/>
    <hyperlink ref="B7860" r:id="rId2430" display="http://finance.ifeng.com/app/hq/fund/of000109/index.shtml"/>
    <hyperlink ref="B7861" r:id="rId2431" display="http://finance.ifeng.com/app/hq/fund/sz150317/index.shtml"/>
    <hyperlink ref="B7862" r:id="rId2432" display="http://finance.ifeng.com/app/hq/fund/of003844/index.shtml"/>
    <hyperlink ref="B7863" r:id="rId2433" display="http://finance.ifeng.com/app/hq/fund/of487016/index.shtml"/>
    <hyperlink ref="B7864" r:id="rId2434" display="http://finance.ifeng.com/app/hq/fund/of253020/index.shtml"/>
    <hyperlink ref="B7865" r:id="rId2435" display="http://finance.ifeng.com/app/hq/fund/of519729/index.shtml"/>
    <hyperlink ref="B7866" r:id="rId2436" display="http://finance.ifeng.com/app/hq/fund/of001645/index.shtml"/>
    <hyperlink ref="B7867" r:id="rId2437" display="http://finance.ifeng.com/app/hq/fund/of000334/index.shtml"/>
    <hyperlink ref="B7868" r:id="rId2438" display="http://finance.ifeng.com/app/hq/fund/of000191/index.shtml"/>
    <hyperlink ref="B7869" r:id="rId2439" display="http://finance.ifeng.com/app/hq/fund/of001613/index.shtml"/>
    <hyperlink ref="B7870" r:id="rId2440" display="http://finance.ifeng.com/app/hq/fund/index.shtml"/>
    <hyperlink ref="B7871" r:id="rId2441" display="http://finance.ifeng.com/app/hq/fund/of005294/index.shtml"/>
    <hyperlink ref="B7872" r:id="rId2442" display="http://finance.ifeng.com/app/hq/fund/of050006/index.shtml"/>
    <hyperlink ref="B7873" r:id="rId2443" display="http://finance.ifeng.com/app/hq/fund/index.shtml"/>
    <hyperlink ref="B7874" r:id="rId2444" display="http://finance.ifeng.com/app/hq/fund/of001739/index.shtml"/>
    <hyperlink ref="B7875" r:id="rId2445" display="http://finance.ifeng.com/app/hq/fund/of002217/index.shtml"/>
    <hyperlink ref="B7876" r:id="rId2446" display="http://finance.ifeng.com/app/hq/fund/of261001/index.shtml"/>
    <hyperlink ref="B7877" r:id="rId2447" display="http://finance.ifeng.com/app/hq/fund/of001055/index.shtml"/>
    <hyperlink ref="B7878" r:id="rId2448" display="http://finance.ifeng.com/app/hq/fund/index.shtml"/>
    <hyperlink ref="B7879" r:id="rId2449" display="http://finance.ifeng.com/app/hq/fund/sh501027/index.shtml"/>
    <hyperlink ref="B7880" r:id="rId2450" display="http://finance.ifeng.com/app/hq/fund/of003892/index.shtml"/>
    <hyperlink ref="B7881" r:id="rId2451" display="http://finance.ifeng.com/app/hq/fund/of000069/index.shtml"/>
    <hyperlink ref="B7882" r:id="rId2452" display="http://finance.ifeng.com/app/hq/fund/of003184/index.shtml"/>
    <hyperlink ref="B7883" r:id="rId2453" display="http://finance.ifeng.com/app/hq/fund/sz150190/index.shtml"/>
    <hyperlink ref="B7884" r:id="rId2454" display="http://finance.ifeng.com/app/hq/fund/of003437/index.shtml"/>
    <hyperlink ref="B7885" r:id="rId2455" display="http://finance.ifeng.com/app/hq/fund/sz166016/index.shtml"/>
    <hyperlink ref="B7886" r:id="rId2456" display="http://finance.ifeng.com/app/hq/fund/of001290/index.shtml"/>
    <hyperlink ref="B7887" r:id="rId2457" display="http://finance.ifeng.com/app/hq/fund/of002754/index.shtml"/>
    <hyperlink ref="B7888" r:id="rId2458" display="http://finance.ifeng.com/app/hq/fund/of001868/index.shtml"/>
    <hyperlink ref="B7889" r:id="rId2459" display="http://finance.ifeng.com/app/hq/fund/of530008/index.shtml"/>
    <hyperlink ref="B7890" r:id="rId2460" display="http://finance.ifeng.com/app/hq/fund/of000327/index.shtml"/>
    <hyperlink ref="B7891" r:id="rId2461" display="http://finance.ifeng.com/app/hq/fund/of001580/index.shtml"/>
    <hyperlink ref="B7892" r:id="rId2462" display="http://finance.ifeng.com/app/hq/fund/of002293/index.shtml"/>
    <hyperlink ref="B7893" r:id="rId2463" display="http://finance.ifeng.com/app/hq/fund/sz150343/index.shtml"/>
    <hyperlink ref="B7894" r:id="rId2464" display="http://finance.ifeng.com/app/hq/fund/sz150100/index.shtml"/>
    <hyperlink ref="B7895" r:id="rId2465" display="http://finance.ifeng.com/app/hq/fund/of000669/index.shtml"/>
    <hyperlink ref="B7896" r:id="rId2466" display="http://finance.ifeng.com/app/hq/fund/of001299/index.shtml"/>
    <hyperlink ref="B7897" r:id="rId2467" display="http://finance.ifeng.com/app/hq/fund/sz150307/index.shtml"/>
    <hyperlink ref="B7898" r:id="rId2468" display="http://finance.ifeng.com/app/hq/fund/of004853/index.shtml"/>
    <hyperlink ref="B7899" r:id="rId2469" display="http://finance.ifeng.com/app/hq/fund/of002661/index.shtml"/>
    <hyperlink ref="B7900" r:id="rId2470" display="http://finance.ifeng.com/app/hq/fund/index.shtml"/>
    <hyperlink ref="B7901" r:id="rId2471" display="http://finance.ifeng.com/app/hq/fund/sz150200/index.shtml"/>
    <hyperlink ref="B7902" r:id="rId2472" display="http://finance.ifeng.com/app/hq/fund/of002691/index.shtml"/>
    <hyperlink ref="B7903" r:id="rId2473" display="http://finance.ifeng.com/app/hq/fund/of000788/index.shtml"/>
    <hyperlink ref="B7904" r:id="rId2474" display="http://finance.ifeng.com/app/hq/fund/sz162717/index.shtml"/>
    <hyperlink ref="B7905" r:id="rId2475" display="http://finance.ifeng.com/app/hq/fund/of001377/index.shtml"/>
    <hyperlink ref="B7906" r:id="rId2476" display="http://finance.ifeng.com/app/hq/fund/of630103/index.shtml"/>
    <hyperlink ref="B7907" r:id="rId2477" display="http://finance.ifeng.com/app/hq/fund/of270030/index.shtml"/>
    <hyperlink ref="B7908" r:id="rId2478" display="http://finance.ifeng.com/app/hq/fund/of112002/index.shtml"/>
    <hyperlink ref="B7909" r:id="rId2479" display="http://finance.ifeng.com/app/hq/fund/of000131/index.shtml"/>
    <hyperlink ref="B7910" r:id="rId2480" display="http://finance.ifeng.com/app/hq/fund/of000840/index.shtml"/>
    <hyperlink ref="B7911" r:id="rId2481" display="http://finance.ifeng.com/app/hq/fund/of460108/index.shtml"/>
    <hyperlink ref="B7912" r:id="rId2482" display="http://finance.ifeng.com/app/hq/fund/of000403/index.shtml"/>
    <hyperlink ref="B7913" r:id="rId2483" display="http://finance.ifeng.com/app/hq/fund/of202211/index.shtml"/>
    <hyperlink ref="B7914" r:id="rId2484" display="http://finance.ifeng.com/app/hq/fund/of550004/index.shtml"/>
    <hyperlink ref="B7915" r:id="rId2485" display="http://finance.ifeng.com/app/hq/fund/of002596/index.shtml"/>
    <hyperlink ref="B7916" r:id="rId2486" display="http://finance.ifeng.com/app/hq/fund/index.shtml"/>
    <hyperlink ref="B7917" r:id="rId2487" display="http://finance.ifeng.com/app/hq/fund/of001720/index.shtml"/>
    <hyperlink ref="B7918" r:id="rId2488" display="http://finance.ifeng.com/app/hq/fund/of000142/index.shtml"/>
    <hyperlink ref="B7919" r:id="rId2489" display="http://finance.ifeng.com/app/hq/fund/of002682/index.shtml"/>
    <hyperlink ref="B7920" r:id="rId2490" display="http://finance.ifeng.com/app/hq/fund/of040026/index.shtml"/>
    <hyperlink ref="B7921" r:id="rId2491" display="http://finance.ifeng.com/app/hq/fund/of005380/index.shtml"/>
    <hyperlink ref="B7922" r:id="rId2492" display="http://finance.ifeng.com/app/hq/fund/of002589/index.shtml"/>
    <hyperlink ref="B7923" r:id="rId2493" display="http://finance.ifeng.com/app/hq/fund/of001411/index.shtml"/>
    <hyperlink ref="B7924" r:id="rId2494" display="http://finance.ifeng.com/app/hq/fund/of002560/index.shtml"/>
    <hyperlink ref="B7925" r:id="rId2495" display="http://finance.ifeng.com/app/hq/fund/index.shtml"/>
    <hyperlink ref="B7926" r:id="rId2496" display="http://finance.ifeng.com/app/hq/fund/of100068/index.shtml"/>
    <hyperlink ref="B7927" r:id="rId2497" display="http://finance.ifeng.com/app/hq/fund/of485019/index.shtml"/>
    <hyperlink ref="B7928" r:id="rId2498" display="http://finance.ifeng.com/app/hq/fund/sz150235/index.shtml"/>
    <hyperlink ref="B7929" r:id="rId2499" display="http://finance.ifeng.com/app/hq/fund/of420009/index.shtml"/>
    <hyperlink ref="B7930" r:id="rId2500" display="http://finance.ifeng.com/app/hq/fund/of519330/index.shtml"/>
    <hyperlink ref="B7931" r:id="rId2501" display="http://finance.ifeng.com/app/hq/fund/of000333/index.shtml"/>
    <hyperlink ref="B7932" r:id="rId2502" display="http://finance.ifeng.com/app/hq/fund/of519743/index.shtml"/>
    <hyperlink ref="B7933" r:id="rId2503" display="http://finance.ifeng.com/app/hq/fund/of002742/index.shtml"/>
    <hyperlink ref="B7934" r:id="rId2504" display="http://finance.ifeng.com/app/hq/fund/of519766/index.shtml"/>
    <hyperlink ref="B7935" r:id="rId2505" display="http://finance.ifeng.com/app/hq/fund/of002739/index.shtml"/>
    <hyperlink ref="B7936" r:id="rId2506" display="http://finance.ifeng.com/app/hq/fund/index.shtml"/>
    <hyperlink ref="B7937" r:id="rId2507" display="http://finance.ifeng.com/app/hq/fund/of003942/index.shtml"/>
    <hyperlink ref="B7938" r:id="rId2508" display="http://finance.ifeng.com/app/hq/fund/of610108/index.shtml"/>
    <hyperlink ref="B7939" r:id="rId2509" display="http://finance.ifeng.com/app/hq/fund/of001249/index.shtml"/>
    <hyperlink ref="B7940" r:id="rId2510" display="http://finance.ifeng.com/app/hq/fund/of003504/index.shtml"/>
    <hyperlink ref="B7941" r:id="rId2511" display="http://finance.ifeng.com/app/hq/fund/of001818/index.shtml"/>
    <hyperlink ref="B7942" r:id="rId2512" display="http://finance.ifeng.com/app/hq/fund/of003010/index.shtml"/>
    <hyperlink ref="B7943" r:id="rId2513" display="http://finance.ifeng.com/app/hq/fund/of001011/index.shtml"/>
    <hyperlink ref="B7944" r:id="rId2514" display="http://finance.ifeng.com/app/hq/fund/of519152/index.shtml"/>
    <hyperlink ref="B7945" r:id="rId2515" display="http://finance.ifeng.com/app/hq/fund/of002276/index.shtml"/>
    <hyperlink ref="B7946" r:id="rId2516" display="http://finance.ifeng.com/app/hq/fund/of004881/index.shtml"/>
    <hyperlink ref="B7947" r:id="rId2517" display="http://finance.ifeng.com/app/hq/fund/of003521/index.shtml"/>
    <hyperlink ref="B7948" r:id="rId2518" display="http://finance.ifeng.com/app/hq/fund/of002208/index.shtml"/>
    <hyperlink ref="B7949" r:id="rId2519" display="http://finance.ifeng.com/app/hq/fund/of001584/index.shtml"/>
    <hyperlink ref="B7950" r:id="rId2520" display="http://finance.ifeng.com/app/hq/fund/of002716/index.shtml"/>
    <hyperlink ref="B7951" r:id="rId2521" display="http://finance.ifeng.com/app/hq/fund/of001115/index.shtml"/>
    <hyperlink ref="B7952" r:id="rId2522" display="http://finance.ifeng.com/app/hq/fund/of004054/index.shtml"/>
    <hyperlink ref="B7953" r:id="rId2523" display="http://finance.ifeng.com/app/hq/fund/of004062/index.shtml"/>
    <hyperlink ref="B7954" r:id="rId2524" display="http://finance.ifeng.com/app/hq/fund/of000898/index.shtml"/>
    <hyperlink ref="B7955" r:id="rId2525" display="http://finance.ifeng.com/app/hq/fund/of000564/index.shtml"/>
    <hyperlink ref="B7956" r:id="rId2526" display="http://finance.ifeng.com/app/hq/fund/index.shtml"/>
    <hyperlink ref="B7957" r:id="rId2527" display="http://finance.ifeng.com/app/hq/fund/of002456/index.shtml"/>
    <hyperlink ref="B7958" r:id="rId2528" display="http://finance.ifeng.com/app/hq/fund/of001504/index.shtml"/>
    <hyperlink ref="B7959" r:id="rId2529" display="http://finance.ifeng.com/app/hq/fund/of002015/index.shtml"/>
    <hyperlink ref="B7960" r:id="rId2530" display="http://finance.ifeng.com/app/hq/fund/sz150276/index.shtml"/>
    <hyperlink ref="B7961" r:id="rId2531" display="http://finance.ifeng.com/app/hq/fund/of003040/index.shtml"/>
    <hyperlink ref="B7962" r:id="rId2532" display="http://finance.ifeng.com/app/hq/fund/of003648/index.shtml"/>
    <hyperlink ref="B7963" r:id="rId2533" display="http://finance.ifeng.com/app/hq/fund/of004706/index.shtml"/>
    <hyperlink ref="B7964" r:id="rId2534" display="http://finance.ifeng.com/app/hq/fund/of003586/index.shtml"/>
    <hyperlink ref="B7965" r:id="rId2535" display="http://finance.ifeng.com/app/hq/fund/of000150/index.shtml"/>
    <hyperlink ref="B7966" r:id="rId2536" display="http://finance.ifeng.com/app/hq/fund/of001050/index.shtml"/>
    <hyperlink ref="B7967" r:id="rId2537" display="http://finance.ifeng.com/app/hq/fund/of000046/index.shtml"/>
    <hyperlink ref="B7968" r:id="rId2538" display="http://finance.ifeng.com/app/hq/fund/sz162108/index.shtml"/>
    <hyperlink ref="B7969" r:id="rId2539" display="http://finance.ifeng.com/app/hq/fund/of000944/index.shtml"/>
    <hyperlink ref="B7970" r:id="rId2540" display="http://finance.ifeng.com/app/hq/fund/of550005/index.shtml"/>
    <hyperlink ref="B7971" r:id="rId2541" display="http://finance.ifeng.com/app/hq/fund/of000190/index.shtml"/>
    <hyperlink ref="B7972" r:id="rId2542" display="http://finance.ifeng.com/app/hq/fund/of001651/index.shtml"/>
    <hyperlink ref="B7973" r:id="rId2543" display="http://finance.ifeng.com/app/hq/fund/of002415/index.shtml"/>
    <hyperlink ref="B7974" r:id="rId2544" display="http://finance.ifeng.com/app/hq/fund/sz161820/index.shtml"/>
    <hyperlink ref="B7975" r:id="rId2545" display="http://finance.ifeng.com/app/hq/fund/of002645/index.shtml"/>
    <hyperlink ref="B7976" r:id="rId2546" display="http://finance.ifeng.com/app/hq/fund/of001423/index.shtml"/>
    <hyperlink ref="B7977" r:id="rId2547" display="http://finance.ifeng.com/app/hq/fund/of001557/index.shtml"/>
    <hyperlink ref="B7978" r:id="rId2548" display="http://finance.ifeng.com/app/hq/fund/of002487/index.shtml"/>
    <hyperlink ref="B7979" r:id="rId2549" display="http://finance.ifeng.com/app/hq/fund/of000538/index.shtml"/>
    <hyperlink ref="B7980" r:id="rId2550" display="http://finance.ifeng.com/app/hq/fund/of002052/index.shtml"/>
    <hyperlink ref="B7981" r:id="rId2551" display="http://finance.ifeng.com/app/hq/fund/of100066/index.shtml"/>
    <hyperlink ref="B7982" r:id="rId2552" display="http://finance.ifeng.com/app/hq/fund/of002537/index.shtml"/>
    <hyperlink ref="B7983" r:id="rId2553" display="http://finance.ifeng.com/app/hq/fund/of000141/index.shtml"/>
    <hyperlink ref="B7984" r:id="rId2554" display="http://finance.ifeng.com/app/hq/fund/of560005/index.shtml"/>
    <hyperlink ref="B7985" r:id="rId2555" display="http://finance.ifeng.com/app/hq/fund/of420008/index.shtml"/>
    <hyperlink ref="B7986" r:id="rId2556" display="http://finance.ifeng.com/app/hq/fund/index.shtml"/>
    <hyperlink ref="B7987" r:id="rId2557" display="http://finance.ifeng.com/app/hq/fund/index.shtml"/>
    <hyperlink ref="B7988" r:id="rId2558" display="http://finance.ifeng.com/app/hq/fund/of002155/index.shtml"/>
    <hyperlink ref="B7989" r:id="rId2559" display="http://finance.ifeng.com/app/hq/fund/index.shtml"/>
    <hyperlink ref="B7990" r:id="rId2560" display="http://finance.ifeng.com/app/hq/fund/of519775/index.shtml"/>
    <hyperlink ref="B7991" r:id="rId2561" display="http://finance.ifeng.com/app/hq/fund/of003673/index.shtml"/>
    <hyperlink ref="B7992" r:id="rId2562" display="http://finance.ifeng.com/app/hq/fund/of002075/index.shtml"/>
    <hyperlink ref="B7993" r:id="rId2563" display="http://finance.ifeng.com/app/hq/fund/of001508/index.shtml"/>
    <hyperlink ref="B7994" r:id="rId2564" display="http://finance.ifeng.com/app/hq/fund/of001018/index.shtml"/>
    <hyperlink ref="B7995" r:id="rId2565" display="http://finance.ifeng.com/app/hq/fund/of001512/index.shtml"/>
    <hyperlink ref="B7996" r:id="rId2566" display="http://finance.ifeng.com/app/hq/fund/of206013/index.shtml"/>
    <hyperlink ref="B7997" r:id="rId2567" display="http://finance.ifeng.com/app/hq/fund/of003960/index.shtml"/>
    <hyperlink ref="B7998" r:id="rId2568" display="http://finance.ifeng.com/app/hq/fund/of261101/index.shtml"/>
    <hyperlink ref="B7999" r:id="rId2569" display="http://finance.ifeng.com/app/hq/fund/of001023/index.shtml"/>
    <hyperlink ref="B8000" r:id="rId2570" display="http://finance.ifeng.com/app/hq/fund/of001942/index.shtml"/>
    <hyperlink ref="B8001" r:id="rId2571" display="http://finance.ifeng.com/app/hq/fund/of002395/index.shtml"/>
    <hyperlink ref="B8002" r:id="rId2572" display="http://finance.ifeng.com/app/hq/fund/of121013/index.shtml"/>
    <hyperlink ref="B8003" r:id="rId2573" display="http://finance.ifeng.com/app/hq/fund/sh502054/index.shtml"/>
    <hyperlink ref="B8004" r:id="rId2574" display="http://finance.ifeng.com/app/hq/fund/of000986/index.shtml"/>
    <hyperlink ref="B8005" r:id="rId2575" display="http://finance.ifeng.com/app/hq/fund/of004043/index.shtml"/>
    <hyperlink ref="B8006" r:id="rId2576" display="http://finance.ifeng.com/app/hq/fund/of002014/index.shtml"/>
    <hyperlink ref="B8007" r:id="rId2577" display="http://finance.ifeng.com/app/hq/fund/of005140/index.shtml"/>
    <hyperlink ref="B8008" r:id="rId2578" display="http://finance.ifeng.com/app/hq/fund/of000028/index.shtml"/>
    <hyperlink ref="B8009" r:id="rId2579" display="http://finance.ifeng.com/app/hq/fund/of001501/index.shtml"/>
    <hyperlink ref="B8010" r:id="rId2580" display="http://finance.ifeng.com/app/hq/fund/of000810/index.shtml"/>
    <hyperlink ref="B8011" r:id="rId2581" display="http://finance.ifeng.com/app/hq/fund/index.shtml"/>
    <hyperlink ref="B8012" r:id="rId2582" display="http://finance.ifeng.com/app/hq/fund/of000356/index.shtml"/>
    <hyperlink ref="B8013" r:id="rId2583" display="http://finance.ifeng.com/app/hq/fund/of002280/index.shtml"/>
    <hyperlink ref="B8014" r:id="rId2584" display="http://finance.ifeng.com/app/hq/fund/of001183/index.shtml"/>
    <hyperlink ref="B8015" r:id="rId2585" display="http://finance.ifeng.com/app/hq/fund/of002134/index.shtml"/>
    <hyperlink ref="B8016" r:id="rId2586" display="http://finance.ifeng.com/app/hq/fund/of519971/index.shtml"/>
    <hyperlink ref="B8017" r:id="rId2587" display="http://finance.ifeng.com/app/hq/fund/sz150305/index.shtml"/>
    <hyperlink ref="B8018" r:id="rId2588" display="http://finance.ifeng.com/app/hq/fund/sz150192/index.shtml"/>
    <hyperlink ref="B8019" r:id="rId2589" display="http://finance.ifeng.com/app/hq/fund/of630003/index.shtml"/>
    <hyperlink ref="B8020" r:id="rId2590" display="http://finance.ifeng.com/app/hq/fund/sz150210/index.shtml"/>
    <hyperlink ref="B8021" r:id="rId2591" display="http://finance.ifeng.com/app/hq/fund/of002769/index.shtml"/>
    <hyperlink ref="B8022" r:id="rId2592" display="http://finance.ifeng.com/app/hq/fund/of310378/index.shtml"/>
    <hyperlink ref="B8023" r:id="rId2593" display="http://finance.ifeng.com/app/hq/fund/index.shtml"/>
    <hyperlink ref="B8024" r:id="rId2594" display="http://finance.ifeng.com/app/hq/fund/sz160810/index.shtml"/>
    <hyperlink ref="B8025" r:id="rId2595" display="http://finance.ifeng.com/app/hq/fund/index.shtml"/>
    <hyperlink ref="B8026" r:id="rId2596" display="http://finance.ifeng.com/app/hq/fund/of002211/index.shtml"/>
    <hyperlink ref="B8027" r:id="rId2597" display="http://finance.ifeng.com/app/hq/fund/of000889/index.shtml"/>
    <hyperlink ref="B8028" r:id="rId2598" display="http://finance.ifeng.com/app/hq/fund/of001905/index.shtml"/>
    <hyperlink ref="B8029" r:id="rId2599" display="http://finance.ifeng.com/app/hq/fund/of202213/index.shtml"/>
    <hyperlink ref="B8030" r:id="rId2600" display="http://finance.ifeng.com/app/hq/fund/of001640/index.shtml"/>
    <hyperlink ref="B8031" r:id="rId2601" display="http://finance.ifeng.com/app/hq/fund/of003087/index.shtml"/>
    <hyperlink ref="B8032" r:id="rId2602" display="http://finance.ifeng.com/app/hq/fund/of001245/index.shtml"/>
    <hyperlink ref="B8033" r:id="rId2603" display="http://finance.ifeng.com/app/hq/fund/sz150167/index.shtml"/>
    <hyperlink ref="B8034" r:id="rId2604" display="http://finance.ifeng.com/app/hq/fund/sz165528/index.shtml"/>
    <hyperlink ref="B8035" r:id="rId2605" display="http://finance.ifeng.com/app/hq/fund/of160612/index.shtml"/>
    <hyperlink ref="B8036" r:id="rId2606" display="http://finance.ifeng.com/app/hq/fund/of001722/index.shtml"/>
    <hyperlink ref="B8037" r:id="rId2607" display="http://finance.ifeng.com/app/hq/fund/of004508/index.shtml"/>
    <hyperlink ref="B8038" r:id="rId2608" display="http://finance.ifeng.com/app/hq/fund/of002590/index.shtml"/>
    <hyperlink ref="B8039" r:id="rId2609" display="http://finance.ifeng.com/app/hq/fund/of002887/index.shtml"/>
    <hyperlink ref="B8040" r:id="rId2610" display="http://finance.ifeng.com/app/hq/fund/of003130/index.shtml"/>
    <hyperlink ref="B8041" r:id="rId2611" display="http://finance.ifeng.com/app/hq/fund/of001706/index.shtml"/>
    <hyperlink ref="B8042" r:id="rId2612" display="http://finance.ifeng.com/app/hq/fund/of003529/index.shtml"/>
    <hyperlink ref="B8043" r:id="rId2613" display="http://finance.ifeng.com/app/hq/fund/of519221/index.shtml"/>
    <hyperlink ref="B8044" r:id="rId2614" display="http://finance.ifeng.com/app/hq/fund/sz166401/index.shtml"/>
    <hyperlink ref="B8045" r:id="rId2615" display="http://finance.ifeng.com/app/hq/fund/of002573/index.shtml"/>
    <hyperlink ref="B8046" r:id="rId2616" display="http://finance.ifeng.com/app/hq/fund/of000639/index.shtml"/>
    <hyperlink ref="B8047" r:id="rId2617" display="http://finance.ifeng.com/app/hq/fund/of519720/index.shtml"/>
    <hyperlink ref="B8048" r:id="rId2618" display="http://finance.ifeng.com/app/hq/fund/of002465/index.shtml"/>
    <hyperlink ref="B8049" r:id="rId2619" display="http://finance.ifeng.com/app/hq/fund/of002736/index.shtml"/>
    <hyperlink ref="B8050" r:id="rId2620" display="http://finance.ifeng.com/app/hq/fund/of519768/index.shtml"/>
    <hyperlink ref="B8051" r:id="rId2621" display="http://finance.ifeng.com/app/hq/fund/of002827/index.shtml"/>
    <hyperlink ref="B8052" r:id="rId2622" display="http://finance.ifeng.com/app/hq/fund/of003105/index.shtml"/>
    <hyperlink ref="B8053" r:id="rId2623" display="http://finance.ifeng.com/app/hq/fund/sh502031/index.shtml"/>
    <hyperlink ref="B8054" r:id="rId2624" display="http://finance.ifeng.com/app/hq/fund/index.shtml"/>
    <hyperlink ref="B8055" r:id="rId2625" display="http://finance.ifeng.com/app/hq/fund/of002683/index.shtml"/>
    <hyperlink ref="B8056" r:id="rId2626" display="http://finance.ifeng.com/app/hq/fund/of001806/index.shtml"/>
    <hyperlink ref="B8057" r:id="rId2627" display="http://finance.ifeng.com/app/hq/fund/of002057/index.shtml"/>
    <hyperlink ref="B8058" r:id="rId2628" display="http://finance.ifeng.com/app/hq/fund/of000744/index.shtml"/>
    <hyperlink ref="B8059" r:id="rId2629" display="http://finance.ifeng.com/app/hq/fund/of519153/index.shtml"/>
    <hyperlink ref="B8060" r:id="rId2630" display="http://finance.ifeng.com/app/hq/fund/of002475/index.shtml"/>
    <hyperlink ref="B8061" r:id="rId2631" display="http://finance.ifeng.com/app/hq/fund/of001794/index.shtml"/>
    <hyperlink ref="B8062" r:id="rId2632" display="http://finance.ifeng.com/app/hq/fund/of001148/index.shtml"/>
    <hyperlink ref="B8063" r:id="rId2633" display="http://finance.ifeng.com/app/hq/fund/sz150281/index.shtml"/>
    <hyperlink ref="B8064" r:id="rId2634" display="http://finance.ifeng.com/app/hq/fund/of400015/index.shtml"/>
    <hyperlink ref="B8065" r:id="rId2635" display="http://finance.ifeng.com/app/hq/fund/of003417/index.shtml"/>
    <hyperlink ref="B8066" r:id="rId2636" display="http://finance.ifeng.com/app/hq/fund/of673043/index.shtml"/>
    <hyperlink ref="B8067" r:id="rId2637" display="http://finance.ifeng.com/app/hq/fund/of002531/index.shtml"/>
    <hyperlink ref="B8068" r:id="rId2638" display="http://finance.ifeng.com/app/hq/fund/sz160515/index.shtml"/>
    <hyperlink ref="B8069" r:id="rId2639" display="http://finance.ifeng.com/app/hq/fund/index.shtml"/>
    <hyperlink ref="B8070" r:id="rId2640" display="http://finance.ifeng.com/app/hq/fund/of003260/index.shtml"/>
    <hyperlink ref="B8071" r:id="rId2641" display="http://finance.ifeng.com/app/hq/fund/of003349/index.shtml"/>
    <hyperlink ref="B8072" r:id="rId2642" display="http://finance.ifeng.com/app/hq/fund/of002629/index.shtml"/>
    <hyperlink ref="B8073" r:id="rId2643" display="http://finance.ifeng.com/app/hq/fund/sz150203/index.shtml"/>
    <hyperlink ref="B8074" r:id="rId2644" display="http://finance.ifeng.com/app/hq/fund/of003211/index.shtml"/>
    <hyperlink ref="B8075" r:id="rId2645" display="http://finance.ifeng.com/app/hq/fund/of002524/index.shtml"/>
    <hyperlink ref="B8076" r:id="rId2646" display="http://finance.ifeng.com/app/hq/fund/index.shtml"/>
    <hyperlink ref="B8077" r:id="rId2647" display="http://finance.ifeng.com/app/hq/fund/sz150271/index.shtml"/>
    <hyperlink ref="B8078" r:id="rId2648" display="http://finance.ifeng.com/app/hq/fund/of002358/index.shtml"/>
    <hyperlink ref="B8079" r:id="rId2649" display="http://finance.ifeng.com/app/hq/fund/of001918/index.shtml"/>
    <hyperlink ref="B8080" r:id="rId2650" display="http://finance.ifeng.com/app/hq/fund/of001572/index.shtml"/>
    <hyperlink ref="B8081" r:id="rId2651" display="http://finance.ifeng.com/app/hq/fund/of070038/index.shtml"/>
    <hyperlink ref="B8082" r:id="rId2652" display="http://finance.ifeng.com/app/hq/fund/of000616/index.shtml"/>
    <hyperlink ref="B8083" r:id="rId2653" display="http://finance.ifeng.com/app/hq/fund/of460003/index.shtml"/>
    <hyperlink ref="B8084" r:id="rId2654" display="http://finance.ifeng.com/app/hq/fund/index.shtml"/>
    <hyperlink ref="B8085" r:id="rId2655" display="http://finance.ifeng.com/app/hq/fund/of202105/index.shtml"/>
    <hyperlink ref="B8086" r:id="rId2656" display="http://finance.ifeng.com/app/hq/fund/of000937/index.shtml"/>
    <hyperlink ref="B8087" r:id="rId2657" display="http://finance.ifeng.com/app/hq/fund/of001766/index.shtml"/>
    <hyperlink ref="B8088" r:id="rId2658" display="http://finance.ifeng.com/app/hq/fund/of002363/index.shtml"/>
    <hyperlink ref="B8089" r:id="rId2659" display="http://finance.ifeng.com/app/hq/fund/of001756/index.shtml"/>
    <hyperlink ref="B8090" r:id="rId2660" display="http://finance.ifeng.com/app/hq/fund/of004204/index.shtml"/>
    <hyperlink ref="B8091" r:id="rId2661" display="http://finance.ifeng.com/app/hq/fund/of000252/index.shtml"/>
    <hyperlink ref="B8092" r:id="rId2662" display="http://finance.ifeng.com/app/hq/fund/of002922/index.shtml"/>
    <hyperlink ref="B8093" r:id="rId2663" display="http://finance.ifeng.com/app/hq/fund/of161824/index.shtml"/>
    <hyperlink ref="B8094" r:id="rId2664" display="http://finance.ifeng.com/app/hq/fund/of000467/index.shtml"/>
    <hyperlink ref="B8095" r:id="rId2665" display="http://finance.ifeng.com/app/hq/fund/of040019/index.shtml"/>
    <hyperlink ref="B8096" r:id="rId2666" display="http://finance.ifeng.com/app/hq/fund/of001194/index.shtml"/>
    <hyperlink ref="B8097" r:id="rId2667" display="http://finance.ifeng.com/app/hq/fund/of003733/index.shtml"/>
    <hyperlink ref="B8098" r:id="rId2668" display="http://finance.ifeng.com/app/hq/fund/of000736/index.shtml"/>
    <hyperlink ref="B8099" r:id="rId2669" display="http://finance.ifeng.com/app/hq/fund/of002067/index.shtml"/>
    <hyperlink ref="B8100" r:id="rId2670" display="http://finance.ifeng.com/app/hq/fund/of002337/index.shtml"/>
    <hyperlink ref="B8101" r:id="rId2671" display="http://finance.ifeng.com/app/hq/fund/sz150229/index.shtml"/>
    <hyperlink ref="B8102" r:id="rId2672" display="http://finance.ifeng.com/app/hq/fund/of000192/index.shtml"/>
    <hyperlink ref="B8103" r:id="rId2673" display="http://finance.ifeng.com/app/hq/fund/of519324/index.shtml"/>
    <hyperlink ref="B8104" r:id="rId2674" display="http://finance.ifeng.com/app/hq/fund/of200009/index.shtml"/>
    <hyperlink ref="B8105" r:id="rId2675" display="http://finance.ifeng.com/app/hq/fund/index.shtml"/>
    <hyperlink ref="B8106" r:id="rId2676" display="http://finance.ifeng.com/app/hq/fund/of001813/index.shtml"/>
    <hyperlink ref="B8107" r:id="rId2677" display="http://finance.ifeng.com/app/hq/fund/index.shtml"/>
    <hyperlink ref="B8108" r:id="rId2678" display="http://finance.ifeng.com/app/hq/fund/sz161015/index.shtml"/>
    <hyperlink ref="B8109" r:id="rId2679" display="http://finance.ifeng.com/app/hq/fund/sz162511/index.shtml"/>
    <hyperlink ref="B8110" r:id="rId2680" display="http://finance.ifeng.com/app/hq/fund/of519777/index.shtml"/>
    <hyperlink ref="B8111" r:id="rId2681" display="http://finance.ifeng.com/app/hq/fund/of001031/index.shtml"/>
    <hyperlink ref="B8112" r:id="rId2682" display="http://finance.ifeng.com/app/hq/fund/of001182/index.shtml"/>
    <hyperlink ref="B8113" r:id="rId2683" display="http://finance.ifeng.com/app/hq/fund/of003118/index.shtml"/>
    <hyperlink ref="B8114" r:id="rId2684" display="http://finance.ifeng.com/app/hq/fund/of001802/index.shtml"/>
    <hyperlink ref="B8115" r:id="rId2685" display="http://finance.ifeng.com/app/hq/fund/of380005/index.shtml"/>
    <hyperlink ref="B8116" r:id="rId2686" display="http://finance.ifeng.com/app/hq/fund/of000015/index.shtml"/>
    <hyperlink ref="B8117" r:id="rId2687" display="http://finance.ifeng.com/app/hq/fund/of590009/index.shtml"/>
    <hyperlink ref="B8118" r:id="rId2688" display="http://finance.ifeng.com/app/hq/fund/of003967/index.shtml"/>
    <hyperlink ref="B8119" r:id="rId2689" display="http://finance.ifeng.com/app/hq/fund/of002410/index.shtml"/>
    <hyperlink ref="B8120" r:id="rId2690" display="http://finance.ifeng.com/app/hq/fund/of000801/index.shtml"/>
    <hyperlink ref="B8121" r:id="rId2691" display="http://finance.ifeng.com/app/hq/fund/of003657/index.shtml"/>
    <hyperlink ref="B8122" r:id="rId2692" display="http://finance.ifeng.com/app/hq/fund/of002867/index.shtml"/>
    <hyperlink ref="B8123" r:id="rId2693" display="http://finance.ifeng.com/app/hq/fund/of253010/index.shtml"/>
    <hyperlink ref="B8124" r:id="rId2694" display="http://finance.ifeng.com/app/hq/fund/sz160522/index.shtml"/>
    <hyperlink ref="B8125" r:id="rId2695" display="http://finance.ifeng.com/app/hq/fund/of002920/index.shtml"/>
    <hyperlink ref="B8126" r:id="rId2696" display="http://finance.ifeng.com/app/hq/fund/of003651/index.shtml"/>
    <hyperlink ref="B8127" r:id="rId2697" display="http://finance.ifeng.com/app/hq/fund/of001840/index.shtml"/>
    <hyperlink ref="B8128" r:id="rId2698" display="http://finance.ifeng.com/app/hq/fund/index.shtml"/>
    <hyperlink ref="B8129" r:id="rId2699" display="http://finance.ifeng.com/app/hq/fund/index.shtml"/>
    <hyperlink ref="B8130" r:id="rId2700" display="http://finance.ifeng.com/app/hq/fund/of002116/index.shtml"/>
    <hyperlink ref="B8131" r:id="rId2701" display="http://finance.ifeng.com/app/hq/fund/of002726/index.shtml"/>
    <hyperlink ref="B8132" r:id="rId2702" display="http://finance.ifeng.com/app/hq/fund/of001335/index.shtml"/>
    <hyperlink ref="B8133" r:id="rId2703" display="http://finance.ifeng.com/app/hq/fund/of002995/index.shtml"/>
    <hyperlink ref="B8134" r:id="rId2704" display="http://finance.ifeng.com/app/hq/fund/sz150277/index.shtml"/>
    <hyperlink ref="B8135" r:id="rId2705" display="http://finance.ifeng.com/app/hq/fund/of002268/index.shtml"/>
    <hyperlink ref="B8136" r:id="rId2706" display="http://finance.ifeng.com/app/hq/fund/sz150251/index.shtml"/>
    <hyperlink ref="B8137" r:id="rId2707" display="http://finance.ifeng.com/app/hq/fund/sz150321/index.shtml"/>
    <hyperlink ref="B8138" r:id="rId2708" display="http://finance.ifeng.com/app/hq/fund/of003429/index.shtml"/>
    <hyperlink ref="B8139" r:id="rId2709" display="http://finance.ifeng.com/app/hq/fund/sz161716/index.shtml"/>
    <hyperlink ref="B8140" r:id="rId2710" display="http://finance.ifeng.com/app/hq/fund/of002972/index.shtml"/>
    <hyperlink ref="B8141" r:id="rId2711" display="http://finance.ifeng.com/app/hq/fund/of001294/index.shtml"/>
    <hyperlink ref="B8142" r:id="rId2712" display="http://finance.ifeng.com/app/hq/fund/of001264/index.shtml"/>
    <hyperlink ref="B8143" r:id="rId2713" display="http://finance.ifeng.com/app/hq/fund/of160134/index.shtml"/>
    <hyperlink ref="B8144" r:id="rId2714" display="http://finance.ifeng.com/app/hq/fund/of004333/index.shtml"/>
    <hyperlink ref="B8145" r:id="rId2715" display="http://finance.ifeng.com/app/hq/fund/of270048/index.shtml"/>
    <hyperlink ref="B8146" r:id="rId2716" display="http://finance.ifeng.com/app/hq/fund/index.shtml"/>
    <hyperlink ref="B8147" r:id="rId2717" display="http://finance.ifeng.com/app/hq/fund/of004015/index.shtml"/>
    <hyperlink ref="B8148" r:id="rId2718" display="http://finance.ifeng.com/app/hq/fund/of001846/index.shtml"/>
    <hyperlink ref="B8149" r:id="rId2719" display="http://finance.ifeng.com/app/hq/fund/of002034/index.shtml"/>
    <hyperlink ref="B8150" r:id="rId2720" display="http://finance.ifeng.com/app/hq/fund/of000938/index.shtml"/>
    <hyperlink ref="B8151" r:id="rId2721" display="http://finance.ifeng.com/app/hq/fund/of001409/index.shtml"/>
    <hyperlink ref="B8152" r:id="rId2722" display="http://finance.ifeng.com/app/hq/fund/index.shtml"/>
    <hyperlink ref="B8153" r:id="rId2723" display="http://finance.ifeng.com/app/hq/fund/of470088/index.shtml"/>
    <hyperlink ref="B8154" r:id="rId2724" display="http://finance.ifeng.com/app/hq/fund/of160608/index.shtml"/>
    <hyperlink ref="B8155" r:id="rId2725" display="http://finance.ifeng.com/app/hq/fund/of002807/index.shtml"/>
    <hyperlink ref="B8156" r:id="rId2726" display="http://finance.ifeng.com/app/hq/fund/of180015/index.shtml"/>
    <hyperlink ref="B8157" r:id="rId2727" display="http://finance.ifeng.com/app/hq/fund/of002284/index.shtml"/>
    <hyperlink ref="B8158" r:id="rId2728" display="http://finance.ifeng.com/app/hq/fund/of002288/index.shtml"/>
    <hyperlink ref="B8159" r:id="rId2729" display="http://finance.ifeng.com/app/hq/fund/sz160813/index.shtml"/>
    <hyperlink ref="B8160" r:id="rId2730" display="http://finance.ifeng.com/app/hq/fund/of001743/index.shtml"/>
    <hyperlink ref="B8161" r:id="rId2731" display="http://finance.ifeng.com/app/hq/fund/sz150170/index.shtml"/>
    <hyperlink ref="B8162" r:id="rId2732" display="http://finance.ifeng.com/app/hq/fund/of000723/index.shtml"/>
    <hyperlink ref="B8163" r:id="rId2733" display="http://finance.ifeng.com/app/hq/fund/of005025/index.shtml"/>
    <hyperlink ref="B8164" r:id="rId2734" display="http://finance.ifeng.com/app/hq/fund/of004491/index.shtml"/>
    <hyperlink ref="B8165" r:id="rId2735" display="http://finance.ifeng.com/app/hq/fund/of004826/index.shtml"/>
    <hyperlink ref="B8166" r:id="rId2736" display="http://finance.ifeng.com/app/hq/fund/of001671/index.shtml"/>
    <hyperlink ref="B8167" r:id="rId2737" display="http://finance.ifeng.com/app/hq/fund/of519725/index.shtml"/>
    <hyperlink ref="B8168" r:id="rId2738" display="http://finance.ifeng.com/app/hq/fund/of001670/index.shtml"/>
    <hyperlink ref="B8169" r:id="rId2739" display="http://finance.ifeng.com/app/hq/fund/of001923/index.shtml"/>
    <hyperlink ref="B8170" r:id="rId2740" display="http://finance.ifeng.com/app/hq/fund/of003731/index.shtml"/>
    <hyperlink ref="B8171" r:id="rId2741" display="http://finance.ifeng.com/app/hq/fund/of002735/index.shtml"/>
    <hyperlink ref="B8172" r:id="rId2742" display="http://finance.ifeng.com/app/hq/fund/sz150329/index.shtml"/>
    <hyperlink ref="B8173" r:id="rId2743" display="http://finance.ifeng.com/app/hq/fund/index.shtml"/>
    <hyperlink ref="B8174" r:id="rId2744" display="http://finance.ifeng.com/app/hq/fund/sz166904/index.shtml"/>
    <hyperlink ref="B8175" r:id="rId2745" display="http://finance.ifeng.com/app/hq/fund/of001136/index.shtml"/>
    <hyperlink ref="B8176" r:id="rId2746" display="http://finance.ifeng.com/app/hq/fund/of002058/index.shtml"/>
    <hyperlink ref="B8177" r:id="rId2747" display="http://finance.ifeng.com/app/hq/fund/of002835/index.shtml"/>
    <hyperlink ref="B8178" r:id="rId2748" display="http://finance.ifeng.com/app/hq/fund/sz161219/index.shtml"/>
    <hyperlink ref="B8179" r:id="rId2749" display="http://finance.ifeng.com/app/hq/fund/of002684/index.shtml"/>
    <hyperlink ref="B8180" r:id="rId2750" display="http://finance.ifeng.com/app/hq/fund/of002841/index.shtml"/>
    <hyperlink ref="B8181" r:id="rId2751" display="http://finance.ifeng.com/app/hq/fund/sz161911/index.shtml"/>
    <hyperlink ref="B8182" r:id="rId2752" display="http://finance.ifeng.com/app/hq/fund/of003542/index.shtml"/>
    <hyperlink ref="B8183" r:id="rId2753" display="http://finance.ifeng.com/app/hq/fund/of673050/index.shtml"/>
    <hyperlink ref="B8184" r:id="rId2754" display="http://finance.ifeng.com/app/hq/fund/of000473/index.shtml"/>
    <hyperlink ref="B8185" r:id="rId2755" display="http://finance.ifeng.com/app/hq/fund/of002745/index.shtml"/>
    <hyperlink ref="B8186" r:id="rId2756" display="http://finance.ifeng.com/app/hq/fund/of960010/index.shtml"/>
    <hyperlink ref="B8187" r:id="rId2757" display="http://finance.ifeng.com/app/hq/fund/of004055/index.shtml"/>
    <hyperlink ref="B8188" r:id="rId2758" display="http://finance.ifeng.com/app/hq/fund/of519061/index.shtml"/>
    <hyperlink ref="B8189" r:id="rId2759" display="http://finance.ifeng.com/app/hq/fund/of003023/index.shtml"/>
    <hyperlink ref="B8190" r:id="rId2760" display="http://finance.ifeng.com/app/hq/fund/of002757/index.shtml"/>
    <hyperlink ref="B8191" r:id="rId2761" display="http://finance.ifeng.com/app/hq/fund/sh502027/index.shtml"/>
    <hyperlink ref="B8192" r:id="rId2762" display="http://finance.ifeng.com/app/hq/fund/of550008/index.shtml"/>
    <hyperlink ref="B8193" r:id="rId2763" display="http://finance.ifeng.com/app/hq/fund/sz150209/index.shtml"/>
    <hyperlink ref="B8194" r:id="rId2764" display="http://finance.ifeng.com/app/hq/fund/of002638/index.shtml"/>
    <hyperlink ref="B8195" r:id="rId2765" display="http://finance.ifeng.com/app/hq/fund/index.shtml"/>
    <hyperlink ref="B8196" r:id="rId2766" display="http://finance.ifeng.com/app/hq/fund/of002690/index.shtml"/>
    <hyperlink ref="B8197" r:id="rId2767" display="http://finance.ifeng.com/app/hq/fund/sz161715/index.shtml"/>
    <hyperlink ref="B8198" r:id="rId2768" display="http://finance.ifeng.com/app/hq/fund/sz150018/index.shtml"/>
    <hyperlink ref="B8199" r:id="rId2769" display="http://finance.ifeng.com/app/hq/fund/of001919/index.shtml"/>
    <hyperlink ref="B8200" r:id="rId2770" display="http://finance.ifeng.com/app/hq/fund/sz150049/index.shtml"/>
    <hyperlink ref="B8201" r:id="rId2771" display="http://finance.ifeng.com/app/hq/fund/of001068/index.shtml"/>
    <hyperlink ref="B8202" r:id="rId2772" display="http://finance.ifeng.com/app/hq/fund/of000194/index.shtml"/>
    <hyperlink ref="B8203" r:id="rId2773" display="http://finance.ifeng.com/app/hq/fund/of217023/index.shtml"/>
    <hyperlink ref="B8204" r:id="rId2774" display="http://finance.ifeng.com/app/hq/fund/sz164705/index.shtml"/>
    <hyperlink ref="B8205" r:id="rId2775" display="http://finance.ifeng.com/app/hq/fund/of000130/index.shtml"/>
    <hyperlink ref="B8206" r:id="rId2776" display="http://finance.ifeng.com/app/hq/fund/index.shtml"/>
    <hyperlink ref="B8207" r:id="rId2777" display="http://finance.ifeng.com/app/hq/fund/of001485/index.shtml"/>
    <hyperlink ref="B8208" r:id="rId2778" display="http://finance.ifeng.com/app/hq/fund/of202108/index.shtml"/>
    <hyperlink ref="B8209" r:id="rId2779" display="http://finance.ifeng.com/app/hq/fund/of000153/index.shtml"/>
    <hyperlink ref="B8210" r:id="rId2780" display="http://finance.ifeng.com/app/hq/fund/of001947/index.shtml"/>
    <hyperlink ref="B8211" r:id="rId2781" display="http://finance.ifeng.com/app/hq/fund/of002398/index.shtml"/>
    <hyperlink ref="B8212" r:id="rId2782" display="http://finance.ifeng.com/app/hq/fund/of002046/index.shtml"/>
    <hyperlink ref="B8213" r:id="rId2783" display="http://finance.ifeng.com/app/hq/fund/of000253/index.shtml"/>
    <hyperlink ref="B8214" r:id="rId2784" display="http://finance.ifeng.com/app/hq/fund/of002584/index.shtml"/>
    <hyperlink ref="B8215" r:id="rId2785" display="http://finance.ifeng.com/app/hq/fund/of004040/index.shtml"/>
    <hyperlink ref="B8216" r:id="rId2786" display="http://finance.ifeng.com/app/hq/fund/sz160924/index.shtml"/>
    <hyperlink ref="B8217" r:id="rId2787" display="http://finance.ifeng.com/app/hq/fund/of002387/index.shtml"/>
    <hyperlink ref="B8218" r:id="rId2788" display="http://finance.ifeng.com/app/hq/fund/of004365/index.shtml"/>
    <hyperlink ref="B8219" r:id="rId2789" display="http://finance.ifeng.com/app/hq/fund/of000971/index.shtml"/>
    <hyperlink ref="B8220" r:id="rId2790" display="http://finance.ifeng.com/app/hq/fund/of519132/index.shtml"/>
    <hyperlink ref="B8221" r:id="rId2791" display="http://finance.ifeng.com/app/hq/fund/of100058/index.shtml"/>
    <hyperlink ref="B8222" r:id="rId2792" display="http://finance.ifeng.com/app/hq/fund/of002909/index.shtml"/>
    <hyperlink ref="B8223" r:id="rId2793" display="http://finance.ifeng.com/app/hq/fund/of700004/index.shtml"/>
    <hyperlink ref="B8224" r:id="rId2794" display="http://finance.ifeng.com/app/hq/fund/of420108/index.shtml"/>
    <hyperlink ref="B8225" r:id="rId2795" display="http://finance.ifeng.com/app/hq/fund/of000655/index.shtml"/>
    <hyperlink ref="B8226" r:id="rId2796" display="http://finance.ifeng.com/app/hq/fund/of001922/index.shtml"/>
    <hyperlink ref="B8227" r:id="rId2797" display="http://finance.ifeng.com/app/hq/fund/of002542/index.shtml"/>
    <hyperlink ref="B8228" r:id="rId2798" display="http://finance.ifeng.com/app/hq/fund/of519763/index.shtml"/>
    <hyperlink ref="B8229" r:id="rId2799" display="http://finance.ifeng.com/app/hq/fund/of519013/index.shtml"/>
    <hyperlink ref="B8230" r:id="rId2800" display="http://finance.ifeng.com/app/hq/fund/of002738/index.shtml"/>
    <hyperlink ref="B8231" r:id="rId2801" display="http://finance.ifeng.com/app/hq/fund/index.shtml"/>
    <hyperlink ref="B8232" r:id="rId2802" display="http://finance.ifeng.com/app/hq/fund/of000033/index.shtml"/>
    <hyperlink ref="B8233" r:id="rId2803" display="http://finance.ifeng.com/app/hq/fund/sz165807/index.shtml"/>
    <hyperlink ref="B8234" r:id="rId2804" display="http://finance.ifeng.com/app/hq/fund/of003196/index.shtml"/>
    <hyperlink ref="B8235" r:id="rId2805" display="http://finance.ifeng.com/app/hq/fund/of000189/index.shtml"/>
    <hyperlink ref="B8236" r:id="rId2806" display="http://finance.ifeng.com/app/hq/fund/of000305/index.shtml"/>
    <hyperlink ref="B8237" r:id="rId2807" display="http://finance.ifeng.com/app/hq/fund/of000178/index.shtml"/>
    <hyperlink ref="B8238" r:id="rId2808" display="http://finance.ifeng.com/app/hq/fund/of519660/index.shtml"/>
    <hyperlink ref="B8239" r:id="rId2809" display="http://finance.ifeng.com/app/hq/fund/of002620/index.shtml"/>
    <hyperlink ref="B8240" r:id="rId2810" display="http://finance.ifeng.com/app/hq/fund/of002435/index.shtml"/>
    <hyperlink ref="B8241" r:id="rId2811" display="http://finance.ifeng.com/app/hq/fund/of002559/index.shtml"/>
    <hyperlink ref="B8242" r:id="rId2812" display="http://finance.ifeng.com/app/hq/fund/of000802/index.shtml"/>
    <hyperlink ref="B8243" r:id="rId2813" display="http://finance.ifeng.com/app/hq/fund/of001476/index.shtml"/>
    <hyperlink ref="B8244" r:id="rId2814" display="http://finance.ifeng.com/app/hq/fund/of003811/index.shtml"/>
    <hyperlink ref="B8245" r:id="rId2815" display="http://finance.ifeng.com/app/hq/fund/sh502015/index.shtml"/>
    <hyperlink ref="B8246" r:id="rId2816" display="http://finance.ifeng.com/app/hq/fund/of001001/index.shtml"/>
    <hyperlink ref="B8247" r:id="rId2817" display="http://finance.ifeng.com/app/hq/fund/of002755/index.shtml"/>
    <hyperlink ref="B8248" r:id="rId2818" display="http://finance.ifeng.com/app/hq/fund/of001502/index.shtml"/>
    <hyperlink ref="B8249" r:id="rId2819" display="http://finance.ifeng.com/app/hq/fund/of002556/index.shtml"/>
    <hyperlink ref="B8250" r:id="rId2820" display="http://finance.ifeng.com/app/hq/fund/index.shtml"/>
    <hyperlink ref="B8251" r:id="rId2821" display="http://finance.ifeng.com/app/hq/fund/of000876/index.shtml"/>
    <hyperlink ref="B8252" r:id="rId2822" display="http://finance.ifeng.com/app/hq/fund/of002446/index.shtml"/>
    <hyperlink ref="B8253" r:id="rId2823" display="http://finance.ifeng.com/app/hq/fund/of002756/index.shtml"/>
    <hyperlink ref="B8254" r:id="rId2824" display="http://finance.ifeng.com/app/hq/fund/index.shtml"/>
    <hyperlink ref="B8255" r:id="rId2825" display="http://finance.ifeng.com/app/hq/fund/sz150315/index.shtml"/>
    <hyperlink ref="B8256" r:id="rId2826" display="http://finance.ifeng.com/app/hq/fund/of002554/index.shtml"/>
    <hyperlink ref="B8257" r:id="rId2827" display="http://finance.ifeng.com/app/hq/fund/sz150291/index.shtml"/>
    <hyperlink ref="B8258" r:id="rId2828" display="http://finance.ifeng.com/app/hq/fund/of001289/index.shtml"/>
    <hyperlink ref="B8259" r:id="rId2829" display="http://finance.ifeng.com/app/hq/fund/of000395/index.shtml"/>
    <hyperlink ref="B8260" r:id="rId2830" display="http://finance.ifeng.com/app/hq/fund/of001072/index.shtml"/>
    <hyperlink ref="B8261" r:id="rId2831" display="http://finance.ifeng.com/app/hq/fund/of000122/index.shtml"/>
    <hyperlink ref="B8262" r:id="rId2832" display="http://finance.ifeng.com/app/hq/fund/of000831/index.shtml"/>
    <hyperlink ref="B8263" r:id="rId2833" display="http://finance.ifeng.com/app/hq/fund/index.shtml"/>
    <hyperlink ref="B8264" r:id="rId2834" display="http://finance.ifeng.com/app/hq/fund/index.shtml"/>
    <hyperlink ref="B8265" r:id="rId2835" display="http://finance.ifeng.com/app/hq/fund/sz161810/index.shtml"/>
    <hyperlink ref="B8266" r:id="rId2836" display="http://finance.ifeng.com/app/hq/fund/of002718/index.shtml"/>
    <hyperlink ref="B8267" r:id="rId2837" display="http://finance.ifeng.com/app/hq/fund/of750003/index.shtml"/>
    <hyperlink ref="B8268" r:id="rId2838" display="http://finance.ifeng.com/app/hq/fund/of002381/index.shtml"/>
    <hyperlink ref="B8269" r:id="rId2839" display="http://finance.ifeng.com/app/hq/fund/of180020/index.shtml"/>
    <hyperlink ref="B8270" r:id="rId2840" display="http://finance.ifeng.com/app/hq/fund/of000479/index.shtml"/>
    <hyperlink ref="B8271" r:id="rId2841" display="http://finance.ifeng.com/app/hq/fund/of000066/index.shtml"/>
    <hyperlink ref="B8272" r:id="rId2842" display="http://finance.ifeng.com/app/hq/fund/of002888/index.shtml"/>
    <hyperlink ref="B8273" r:id="rId2843" display="http://finance.ifeng.com/app/hq/fund/sz165517/index.shtml"/>
    <hyperlink ref="B8274" r:id="rId2844" display="http://finance.ifeng.com/app/hq/fund/of002856/index.shtml"/>
    <hyperlink ref="B8275" r:id="rId2845" display="http://finance.ifeng.com/app/hq/fund/of002377/index.shtml"/>
    <hyperlink ref="B8276" r:id="rId2846" display="http://finance.ifeng.com/app/hq/fund/of002304/index.shtml"/>
    <hyperlink ref="B8277" r:id="rId2847" display="http://finance.ifeng.com/app/hq/fund/of001851/index.shtml"/>
    <hyperlink ref="B8278" r:id="rId2848" display="http://finance.ifeng.com/app/hq/fund/of485119/index.shtml"/>
    <hyperlink ref="B8279" r:id="rId2849" display="http://finance.ifeng.com/app/hq/fund/of001605/index.shtml"/>
    <hyperlink ref="B8280" r:id="rId2850" display="http://finance.ifeng.com/app/hq/fund/of002139/index.shtml"/>
    <hyperlink ref="B8281" r:id="rId2851" display="http://finance.ifeng.com/app/hq/fund/of002204/index.shtml"/>
    <hyperlink ref="B8282" r:id="rId2852" display="http://finance.ifeng.com/app/hq/fund/sz161019/index.shtml"/>
    <hyperlink ref="B8283" r:id="rId2853" display="http://finance.ifeng.com/app/hq/fund/of000649/index.shtml"/>
    <hyperlink ref="B8284" r:id="rId2854" display="http://finance.ifeng.com/app/hq/fund/sz150057/index.shtml"/>
    <hyperlink ref="B8285" r:id="rId2855" display="http://finance.ifeng.com/app/hq/fund/of003941/index.shtml"/>
    <hyperlink ref="B8286" r:id="rId2856" display="http://finance.ifeng.com/app/hq/fund/of004614/index.shtml"/>
    <hyperlink ref="B8287" r:id="rId2857" display="http://finance.ifeng.com/app/hq/fund/index.shtml"/>
    <hyperlink ref="B8288" r:id="rId2858" display="http://finance.ifeng.com/app/hq/fund/of360009/index.shtml"/>
    <hyperlink ref="B8289" r:id="rId2859" display="http://finance.ifeng.com/app/hq/fund/of002216/index.shtml"/>
    <hyperlink ref="B8290" r:id="rId2860" display="http://finance.ifeng.com/app/hq/fund/of003307/index.shtml"/>
    <hyperlink ref="B8291" r:id="rId2861" display="http://finance.ifeng.com/app/hq/fund/of000745/index.shtml"/>
    <hyperlink ref="B8292" r:id="rId2862" display="http://finance.ifeng.com/app/hq/fund/of121010/index.shtml"/>
    <hyperlink ref="B8293" r:id="rId2863" display="http://finance.ifeng.com/app/hq/fund/of002714/index.shtml"/>
    <hyperlink ref="B8294" r:id="rId2864" display="http://finance.ifeng.com/app/hq/fund/of003748/index.shtml"/>
    <hyperlink ref="B8295" r:id="rId2865" display="http://finance.ifeng.com/app/hq/fund/of003812/index.shtml"/>
    <hyperlink ref="B8296" r:id="rId2866" display="http://finance.ifeng.com/app/hq/fund/sh502013/index.shtml"/>
    <hyperlink ref="B8297" r:id="rId2867" display="http://finance.ifeng.com/app/hq/fund/of005082/index.shtml"/>
    <hyperlink ref="B8298" r:id="rId2868" display="http://finance.ifeng.com/app/hq/fund/of003436/index.shtml"/>
    <hyperlink ref="B8299" r:id="rId2869" display="http://finance.ifeng.com/app/hq/fund/of002592/index.shtml"/>
    <hyperlink ref="B8300" r:id="rId2870" display="http://finance.ifeng.com/app/hq/fund/of001207/index.shtml"/>
    <hyperlink ref="B8301" r:id="rId2871" display="http://finance.ifeng.com/app/hq/fund/of005055/index.shtml"/>
    <hyperlink ref="B8302" r:id="rId2872" display="http://finance.ifeng.com/app/hq/fund/of002271/index.shtml"/>
    <hyperlink ref="B8303" r:id="rId2873" display="http://finance.ifeng.com/app/hq/fund/of531008/index.shtml"/>
    <hyperlink ref="B8304" r:id="rId2874" display="http://finance.ifeng.com/app/hq/fund/of001762/index.shtml"/>
    <hyperlink ref="B8305" r:id="rId2875" display="http://finance.ifeng.com/app/hq/fund/of001053/index.shtml"/>
    <hyperlink ref="B8306" r:id="rId2876" display="http://finance.ifeng.com/app/hq/fund/of002131/index.shtml"/>
    <hyperlink ref="B8307" r:id="rId2877" display="http://finance.ifeng.com/app/hq/fund/of001573/index.shtml"/>
    <hyperlink ref="B8308" r:id="rId2878" display="http://finance.ifeng.com/app/hq/fund/index.shtml"/>
    <hyperlink ref="B8309" r:id="rId2879" display="http://finance.ifeng.com/app/hq/fund/of002818/index.shtml"/>
    <hyperlink ref="B8310" r:id="rId2880" display="http://finance.ifeng.com/app/hq/fund/sz150028/index.shtml"/>
    <hyperlink ref="B8311" r:id="rId2881" display="http://finance.ifeng.com/app/hq/fund/sz150279/index.shtml"/>
    <hyperlink ref="B8312" r:id="rId2882" display="http://finance.ifeng.com/app/hq/fund/of630008/index.shtml"/>
    <hyperlink ref="B8313" r:id="rId2883" display="http://finance.ifeng.com/app/hq/fund/sz150181/index.shtml"/>
    <hyperlink ref="B8314" r:id="rId2884" display="http://finance.ifeng.com/app/hq/fund/sz150164/index.shtml"/>
    <hyperlink ref="B8315" r:id="rId2885" display="http://finance.ifeng.com/app/hq/fund/of003324/index.shtml"/>
    <hyperlink ref="B8316" r:id="rId2886" display="http://finance.ifeng.com/app/hq/fund/of000422/index.shtml"/>
    <hyperlink ref="B8317" r:id="rId2887" display="http://finance.ifeng.com/app/hq/fund/of519618/index.shtml"/>
    <hyperlink ref="B8318" r:id="rId2888" display="http://finance.ifeng.com/app/hq/fund/index.shtml"/>
    <hyperlink ref="B8319" r:id="rId2889" display="http://finance.ifeng.com/app/hq/fund/of002635/index.shtml"/>
    <hyperlink ref="B8320" r:id="rId2890" display="http://finance.ifeng.com/app/hq/fund/of001203/index.shtml"/>
    <hyperlink ref="B8321" r:id="rId2891" display="http://finance.ifeng.com/app/hq/fund/of270029/index.shtml"/>
    <hyperlink ref="B8322" r:id="rId2892" display="http://finance.ifeng.com/app/hq/fund/of110037/index.shtml"/>
    <hyperlink ref="B8323" r:id="rId2893" display="http://finance.ifeng.com/app/hq/fund/sz165509/index.shtml"/>
    <hyperlink ref="B8324" r:id="rId2894" display="http://finance.ifeng.com/app/hq/fund/of000839/index.shtml"/>
    <hyperlink ref="B8325" r:id="rId2895" display="http://finance.ifeng.com/app/hq/fund/of000402/index.shtml"/>
    <hyperlink ref="B8326" r:id="rId2896" display="http://finance.ifeng.com/app/hq/fund/of001639/index.shtml"/>
    <hyperlink ref="B8327" r:id="rId2897" display="http://finance.ifeng.com/app/hq/fund/of002534/index.shtml"/>
    <hyperlink ref="B8328" r:id="rId2898" display="http://finance.ifeng.com/app/hq/fund/of004226/index.shtml"/>
    <hyperlink ref="B8329" r:id="rId2899" display="http://finance.ifeng.com/app/hq/fund/of000411/index.shtml"/>
    <hyperlink ref="B8330" r:id="rId2900" display="http://finance.ifeng.com/app/hq/fund/of001470/index.shtml"/>
    <hyperlink ref="B8331" r:id="rId2901" display="http://finance.ifeng.com/app/hq/fund/of004030/index.shtml"/>
    <hyperlink ref="B8332" r:id="rId2902" display="http://finance.ifeng.com/app/hq/fund/sz164702/index.shtml"/>
    <hyperlink ref="B8333" r:id="rId2903" display="http://finance.ifeng.com/app/hq/fund/of002518/index.shtml"/>
    <hyperlink ref="B8334" r:id="rId2904" display="http://finance.ifeng.com/app/hq/fund/of001834/index.shtml"/>
    <hyperlink ref="B8335" r:id="rId2905" display="http://finance.ifeng.com/app/hq/fund/of002292/index.shtml"/>
    <hyperlink ref="B8336" r:id="rId2906" display="http://finance.ifeng.com/app/hq/fund/of519030/index.shtml"/>
    <hyperlink ref="B8337" r:id="rId2907" display="http://finance.ifeng.com/app/hq/fund/of005000/index.shtml"/>
    <hyperlink ref="B8338" r:id="rId2908" display="http://finance.ifeng.com/app/hq/fund/of003487/index.shtml"/>
    <hyperlink ref="B8339" r:id="rId2909" display="http://finance.ifeng.com/app/hq/fund/of290014/index.shtml"/>
    <hyperlink ref="B8340" r:id="rId2910" display="http://finance.ifeng.com/app/hq/fund/of700006/index.shtml"/>
    <hyperlink ref="B8341" r:id="rId2911" display="http://finance.ifeng.com/app/hq/fund/of002361/index.shtml"/>
    <hyperlink ref="B8342" r:id="rId2912" display="http://finance.ifeng.com/app/hq/fund/of519740/index.shtml"/>
    <hyperlink ref="B8343" r:id="rId2913" display="http://finance.ifeng.com/app/hq/fund/of003888/index.shtml"/>
    <hyperlink ref="B8344" r:id="rId2914" display="http://finance.ifeng.com/app/hq/fund/of519765/index.shtml"/>
    <hyperlink ref="B8345" r:id="rId2915" display="http://finance.ifeng.com/app/hq/fund/of002798/index.shtml"/>
    <hyperlink ref="B8346" r:id="rId2916" display="http://finance.ifeng.com/app/hq/fund/of519782/index.shtml"/>
    <hyperlink ref="B8347" r:id="rId2917" display="http://finance.ifeng.com/app/hq/fund/sz165705/index.shtml"/>
    <hyperlink ref="B8348" r:id="rId2918" display="http://finance.ifeng.com/app/hq/fund/of110018/index.shtml"/>
    <hyperlink ref="B8349" r:id="rId2919" display="http://finance.ifeng.com/app/hq/fund/of003505/index.shtml"/>
    <hyperlink ref="B8350" r:id="rId2920" display="http://finance.ifeng.com/app/hq/fund/of003903/index.shtml"/>
    <hyperlink ref="B8351" r:id="rId2921" display="http://finance.ifeng.com/app/hq/fund/of003079/index.shtml"/>
    <hyperlink ref="B8352" r:id="rId2922" display="http://finance.ifeng.com/app/hq/fund/of001021/index.shtml"/>
    <hyperlink ref="B8353" r:id="rId2923" display="http://finance.ifeng.com/app/hq/fund/of001875/index.shtml"/>
    <hyperlink ref="B8354" r:id="rId2924" display="http://finance.ifeng.com/app/hq/fund/of002275/index.shtml"/>
    <hyperlink ref="B8355" r:id="rId2925" display="http://finance.ifeng.com/app/hq/fund/of002570/index.shtml"/>
    <hyperlink ref="B8356" r:id="rId2926" display="http://finance.ifeng.com/app/hq/fund/of003520/index.shtml"/>
    <hyperlink ref="B8357" r:id="rId2927" display="http://finance.ifeng.com/app/hq/fund/of002837/index.shtml"/>
    <hyperlink ref="B8358" r:id="rId2928" display="http://finance.ifeng.com/app/hq/fund/of002040/index.shtml"/>
    <hyperlink ref="B8359" r:id="rId2929" display="http://finance.ifeng.com/app/hq/fund/of400009/index.shtml"/>
    <hyperlink ref="B8360" r:id="rId2930" display="http://finance.ifeng.com/app/hq/fund/of400027/index.shtml"/>
    <hyperlink ref="B8361" r:id="rId2931" display="http://finance.ifeng.com/app/hq/fund/of400029/index.shtml"/>
    <hyperlink ref="B8362" r:id="rId2932" display="http://finance.ifeng.com/app/hq/fund/sh511260/index.shtml"/>
    <hyperlink ref="B8363" r:id="rId2933" display="http://finance.ifeng.com/app/hq/fund/of340009/index.shtml"/>
    <hyperlink ref="B8364" r:id="rId2934" display="http://finance.ifeng.com/app/hq/fund/sz161119/index.shtml"/>
    <hyperlink ref="B8365" r:id="rId2935" display="http://finance.ifeng.com/app/hq/fund/sz164208/index.shtml"/>
    <hyperlink ref="B8366" r:id="rId2936" display="http://finance.ifeng.com/app/hq/fund/of001533/index.shtml"/>
    <hyperlink ref="B8367" r:id="rId2937" display="http://finance.ifeng.com/app/hq/fund/of519985/index.shtml"/>
    <hyperlink ref="B8368" r:id="rId2938" display="http://finance.ifeng.com/app/hq/fund/of001191/index.shtml"/>
    <hyperlink ref="B8369" r:id="rId2939" display="http://finance.ifeng.com/app/hq/fund/of002220/index.shtml"/>
    <hyperlink ref="B8370" r:id="rId2940" display="http://finance.ifeng.com/app/hq/fund/of001405/index.shtml"/>
    <hyperlink ref="B8371" r:id="rId2941" display="http://finance.ifeng.com/app/hq/fund/index.shtml"/>
    <hyperlink ref="B8372" r:id="rId2942" display="http://finance.ifeng.com/app/hq/fund/of004012/index.shtml"/>
    <hyperlink ref="B8373" r:id="rId2943" display="http://finance.ifeng.com/app/hq/fund/of004013/index.shtml"/>
    <hyperlink ref="B8374" r:id="rId2944" display="http://finance.ifeng.com/app/hq/fund/of000338/index.shtml"/>
    <hyperlink ref="B8375" r:id="rId2945" display="http://finance.ifeng.com/app/hq/fund/of003667/index.shtml"/>
    <hyperlink ref="B8376" r:id="rId2946" display="http://finance.ifeng.com/app/hq/fund/of004442/index.shtml"/>
    <hyperlink ref="B8377" r:id="rId2947" display="http://finance.ifeng.com/app/hq/fund/of004455/index.shtml"/>
    <hyperlink ref="B8378" r:id="rId2948" display="http://finance.ifeng.com/app/hq/fund/of003251/index.shtml"/>
    <hyperlink ref="B8379" r:id="rId2949" display="http://finance.ifeng.com/app/hq/fund/of001406/index.shtml"/>
    <hyperlink ref="B8380" r:id="rId2950" display="http://finance.ifeng.com/app/hq/fund/sz160721/index.shtml"/>
    <hyperlink ref="B8381" r:id="rId2951" display="http://finance.ifeng.com/app/hq/fund/of003295/index.shtml"/>
    <hyperlink ref="B8382" r:id="rId2952" display="http://finance.ifeng.com/app/hq/fund/of003235/index.shtml"/>
    <hyperlink ref="B8383" r:id="rId2953" display="http://finance.ifeng.com/app/hq/fund/of003215/index.shtml"/>
    <hyperlink ref="B8384" r:id="rId2954" display="http://finance.ifeng.com/app/hq/fund/of240013/index.shtml"/>
    <hyperlink ref="B8385" r:id="rId2955" display="http://finance.ifeng.com/app/hq/fund/of003216/index.shtml"/>
    <hyperlink ref="B8386" r:id="rId2956" display="http://finance.ifeng.com/app/hq/fund/of003603/index.shtml"/>
    <hyperlink ref="B8387" r:id="rId2957" display="http://finance.ifeng.com/app/hq/fund/of003604/index.shtml"/>
    <hyperlink ref="B8388" r:id="rId2958" display="http://finance.ifeng.com/app/hq/fund/of001686/index.shtml"/>
    <hyperlink ref="B8389" r:id="rId2959" display="http://finance.ifeng.com/app/hq/fund/of004220/index.shtml"/>
    <hyperlink ref="B8390" r:id="rId2960" display="http://finance.ifeng.com/app/hq/fund/of675051/index.shtml"/>
    <hyperlink ref="B8391" r:id="rId2961" display="http://finance.ifeng.com/app/hq/fund/of002809/index.shtml"/>
    <hyperlink ref="B8392" r:id="rId2962" display="http://finance.ifeng.com/app/hq/fund/of004595/index.shtml"/>
    <hyperlink ref="B8393" r:id="rId2963" display="http://finance.ifeng.com/app/hq/fund/of003762/index.shtml"/>
    <hyperlink ref="B8394" r:id="rId2964" display="http://finance.ifeng.com/app/hq/fund/of040045/index.shtml"/>
    <hyperlink ref="B8395" r:id="rId2965" display="http://finance.ifeng.com/app/hq/fund/of003763/index.shtml"/>
    <hyperlink ref="B8396" r:id="rId2966" display="http://finance.ifeng.com/app/hq/fund/of519783/index.shtml"/>
    <hyperlink ref="B8397" r:id="rId2967" display="http://finance.ifeng.com/app/hq/fund/of003671/index.shtml"/>
    <hyperlink ref="B8398" r:id="rId2968" display="http://finance.ifeng.com/app/hq/fund/of003372/index.shtml"/>
    <hyperlink ref="B8399" r:id="rId2969" display="http://finance.ifeng.com/app/hq/fund/of003014/index.shtml"/>
    <hyperlink ref="B8400" r:id="rId2970" display="http://finance.ifeng.com/app/hq/fund/of003522/index.shtml"/>
    <hyperlink ref="B8401" r:id="rId2971" display="http://finance.ifeng.com/app/hq/fund/of003778/index.shtml"/>
    <hyperlink ref="B8402" r:id="rId2972" display="http://finance.ifeng.com/app/hq/fund/of003301/index.shtml"/>
    <hyperlink ref="B8403" r:id="rId2973" display="http://finance.ifeng.com/app/hq/fund/of003290/index.shtml"/>
    <hyperlink ref="B8404" r:id="rId2974" display="http://finance.ifeng.com/app/hq/fund/of000910/index.shtml"/>
    <hyperlink ref="B8405" r:id="rId2975" display="http://finance.ifeng.com/app/hq/fund/of004266/index.shtml"/>
    <hyperlink ref="B8406" r:id="rId2976" display="http://finance.ifeng.com/app/hq/fund/of003568/index.shtml"/>
    <hyperlink ref="B8407" r:id="rId2977" display="http://finance.ifeng.com/app/hq/fund/of003640/index.shtml"/>
    <hyperlink ref="B8408" r:id="rId2978" display="http://finance.ifeng.com/app/hq/fund/of003265/index.shtml"/>
    <hyperlink ref="B8409" r:id="rId2979" display="http://finance.ifeng.com/app/hq/fund/of003966/index.shtml"/>
    <hyperlink ref="B8410" r:id="rId2980" display="http://finance.ifeng.com/app/hq/fund/of004323/index.shtml"/>
    <hyperlink ref="B8411" r:id="rId2981" display="http://finance.ifeng.com/app/hq/fund/of003156/index.shtml"/>
    <hyperlink ref="B8412" r:id="rId2982" display="http://finance.ifeng.com/app/hq/fund/of003454/index.shtml"/>
    <hyperlink ref="B8413" r:id="rId2983" display="http://finance.ifeng.com/app/hq/fund/of003716/index.shtml"/>
    <hyperlink ref="B8414" r:id="rId2984" display="http://finance.ifeng.com/app/hq/fund/of003157/index.shtml"/>
    <hyperlink ref="B8415" r:id="rId2985" display="http://finance.ifeng.com/app/hq/fund/of675053/index.shtml"/>
    <hyperlink ref="B8416" r:id="rId2986" display="http://finance.ifeng.com/app/hq/fund/of004601/index.shtml"/>
    <hyperlink ref="B8417" r:id="rId2987" display="http://finance.ifeng.com/app/hq/fund/of003576/index.shtml"/>
    <hyperlink ref="B8418" r:id="rId2988" display="http://finance.ifeng.com/app/hq/fund/of003266/index.shtml"/>
    <hyperlink ref="B8419" r:id="rId2989" display="http://finance.ifeng.com/app/hq/fund/index.shtml"/>
    <hyperlink ref="B8420" r:id="rId2990" display="http://finance.ifeng.com/app/hq/fund/of004045/index.shtml"/>
    <hyperlink ref="B8421" r:id="rId2991" display="http://finance.ifeng.com/app/hq/fund/of005262/index.shtml"/>
    <hyperlink ref="B8422" r:id="rId2992" display="http://finance.ifeng.com/app/hq/fund/of005121/index.shtml"/>
    <hyperlink ref="B8423" r:id="rId2993" display="http://finance.ifeng.com/app/hq/fund/of004988/index.shtml"/>
    <hyperlink ref="B8424" r:id="rId2994" display="http://finance.ifeng.com/app/hq/fund/of004989/index.shtml"/>
    <hyperlink ref="B8425" r:id="rId2995" display="http://finance.ifeng.com/app/hq/fund/of003929/index.shtml"/>
    <hyperlink ref="B8426" r:id="rId2996" display="http://finance.ifeng.com/app/hq/fund/of003930/index.shtml"/>
    <hyperlink ref="B8427" r:id="rId2997" display="http://finance.ifeng.com/app/hq/fund/of003976/index.shtml"/>
    <hyperlink ref="B8428" r:id="rId2998" display="http://finance.ifeng.com/app/hq/fund/index.shtml"/>
    <hyperlink ref="B8429" r:id="rId2999" display="http://finance.ifeng.com/app/hq/fund/of003977/index.shtml"/>
    <hyperlink ref="B8430" r:id="rId3000" display="http://finance.ifeng.com/app/hq/fund/index.shtml"/>
    <hyperlink ref="B8431" r:id="rId3001" display="http://finance.ifeng.com/app/hq/fund/of003705/index.shtml"/>
    <hyperlink ref="B8432" r:id="rId3002" display="http://finance.ifeng.com/app/hq/fund/of003455/index.shtml"/>
    <hyperlink ref="B8433" r:id="rId3003" display="http://finance.ifeng.com/app/hq/fund/of003121/index.shtml"/>
    <hyperlink ref="B8434" r:id="rId3004" display="http://finance.ifeng.com/app/hq/fund/of003342/index.shtml"/>
    <hyperlink ref="B8435" r:id="rId3005" display="http://finance.ifeng.com/app/hq/fund/of003643/index.shtml"/>
    <hyperlink ref="B8436" r:id="rId3006" display="http://finance.ifeng.com/app/hq/fund/of003656/index.shtml"/>
    <hyperlink ref="B8437" r:id="rId3007" display="http://finance.ifeng.com/app/hq/fund/of162209/index.shtml"/>
    <hyperlink ref="B8438" r:id="rId3008" display="http://finance.ifeng.com/app/hq/fund/of202202/index.shtml"/>
    <hyperlink ref="B8439" r:id="rId3009" display="http://finance.ifeng.com/app/hq/fund/sz163003/index.shtml"/>
    <hyperlink ref="B8440" r:id="rId3010" display="http://finance.ifeng.com/app/hq/fund/of110007/index.shtml"/>
    <hyperlink ref="B8441" r:id="rId3011" display="http://finance.ifeng.com/app/hq/fund/index.shtml"/>
    <hyperlink ref="B8442" r:id="rId3012" display="http://finance.ifeng.com/app/hq/fund/of001067/index.shtml"/>
    <hyperlink ref="B8443" r:id="rId3013" display="http://finance.ifeng.com/app/hq/fund/of002695/index.shtml"/>
    <hyperlink ref="B8444" r:id="rId3014" display="http://finance.ifeng.com/app/hq/fund/of519674/index.shtml"/>
    <hyperlink ref="B8445" r:id="rId3015" display="http://finance.ifeng.com/app/hq/fund/of002696/index.shtml"/>
    <hyperlink ref="B8446" r:id="rId3016" display="http://finance.ifeng.com/app/hq/fund/of002943/index.shtml"/>
    <hyperlink ref="B8447" r:id="rId3017" display="http://finance.ifeng.com/app/hq/fund/of003702/index.shtml"/>
    <hyperlink ref="B8448" r:id="rId3018" display="http://finance.ifeng.com/app/hq/fund/of003799/index.shtml"/>
    <hyperlink ref="B8449" r:id="rId3019" display="http://finance.ifeng.com/app/hq/fund/of004604/index.shtml"/>
    <hyperlink ref="B8450" r:id="rId3020" display="http://finance.ifeng.com/app/hq/fund/of004605/index.shtml"/>
    <hyperlink ref="B8451" r:id="rId3021" display="http://finance.ifeng.com/app/hq/fund/of001380/index.shtml"/>
    <hyperlink ref="B8452" r:id="rId3022" display="http://finance.ifeng.com/app/hq/fund/of003800/index.shtml"/>
    <hyperlink ref="B8453" r:id="rId3023" display="http://finance.ifeng.com/app/hq/fund/of004113/index.shtml"/>
    <hyperlink ref="B8454" r:id="rId3024" display="http://finance.ifeng.com/app/hq/fund/of004114/index.shtml"/>
    <hyperlink ref="B8455" r:id="rId3025" display="http://finance.ifeng.com/app/hq/fund/of001907/index.shtml"/>
    <hyperlink ref="B8456" r:id="rId3026" display="http://finance.ifeng.com/app/hq/fund/of003610/index.shtml"/>
    <hyperlink ref="B8457" r:id="rId3027" display="http://finance.ifeng.com/app/hq/fund/of004361/index.shtml"/>
    <hyperlink ref="B8458" r:id="rId3028" display="http://finance.ifeng.com/app/hq/fund/of003367/index.shtml"/>
    <hyperlink ref="B8459" r:id="rId3029" display="http://finance.ifeng.com/app/hq/fund/of003611/index.shtml"/>
    <hyperlink ref="B8460" r:id="rId3030" display="http://finance.ifeng.com/app/hq/fund/of003147/index.shtml"/>
    <hyperlink ref="B8461" r:id="rId3031" display="http://finance.ifeng.com/app/hq/fund/of001908/index.shtml"/>
    <hyperlink ref="B8462" r:id="rId3032" display="http://finance.ifeng.com/app/hq/fund/of003368/index.shtml"/>
    <hyperlink ref="B8463" r:id="rId3033" display="http://finance.ifeng.com/app/hq/fund/sz160720/index.shtml"/>
    <hyperlink ref="B8464" r:id="rId3034" display="http://finance.ifeng.com/app/hq/fund/of001687/index.shtml"/>
    <hyperlink ref="B8465" r:id="rId3035" display="http://finance.ifeng.com/app/hq/fund/of005119/index.shtml"/>
    <hyperlink ref="B8466" r:id="rId3036" display="http://finance.ifeng.com/app/hq/fund/of002783/index.shtml"/>
    <hyperlink ref="B8467" r:id="rId3037" display="http://finance.ifeng.com/app/hq/fund/of002784/index.shtml"/>
    <hyperlink ref="B8468" r:id="rId3038" display="http://finance.ifeng.com/app/hq/fund/sz168401/index.shtml"/>
    <hyperlink ref="B8469" r:id="rId3039" display="http://finance.ifeng.com/app/hq/fund/sz167003/index.shtml"/>
    <hyperlink ref="B8470" r:id="rId3040" display="http://finance.ifeng.com/app/hq/fund/of003826/index.shtml"/>
    <hyperlink ref="B8471" r:id="rId3041" display="http://finance.ifeng.com/app/hq/fund/of519675/index.shtml"/>
    <hyperlink ref="B8472" r:id="rId3042" display="http://finance.ifeng.com/app/hq/fund/of004728/index.shtml"/>
    <hyperlink ref="B8473" r:id="rId3043" display="http://finance.ifeng.com/app/hq/fund/of002996/index.shtml"/>
    <hyperlink ref="B8474" r:id="rId3044" display="http://finance.ifeng.com/app/hq/fund/of003827/index.shtml"/>
    <hyperlink ref="B8475" r:id="rId3045" display="http://finance.ifeng.com/app/hq/fund/of004827/index.shtml"/>
    <hyperlink ref="B8476" r:id="rId3046" display="http://finance.ifeng.com/app/hq/fund/of002105/index.shtml"/>
    <hyperlink ref="B8477" r:id="rId3047" display="http://finance.ifeng.com/app/hq/fund/of005053/index.shtml"/>
    <hyperlink ref="B8478" r:id="rId3048" display="http://finance.ifeng.com/app/hq/fund/of519648/index.shtml"/>
    <hyperlink ref="B8479" r:id="rId3049" display="http://finance.ifeng.com/app/hq/fund/of003523/index.shtml"/>
    <hyperlink ref="B8480" r:id="rId3050" display="http://finance.ifeng.com/app/hq/fund/of004828/index.shtml"/>
    <hyperlink ref="B8481" r:id="rId3051" display="http://finance.ifeng.com/app/hq/fund/of004729/index.shtml"/>
    <hyperlink ref="B8482" r:id="rId3052" display="http://finance.ifeng.com/app/hq/fund/of000911/index.shtml"/>
    <hyperlink ref="B8483" r:id="rId3053" display="http://finance.ifeng.com/app/hq/fund/of004227/index.shtml"/>
    <hyperlink ref="B8484" r:id="rId3054" display="http://finance.ifeng.com/app/hq/fund/of003090/index.shtml"/>
    <hyperlink ref="B8485" r:id="rId3055" display="http://finance.ifeng.com/app/hq/fund/of003779/index.shtml"/>
    <hyperlink ref="B8486" r:id="rId3056" display="http://finance.ifeng.com/app/hq/fund/of004228/index.shtml"/>
    <hyperlink ref="B8487" r:id="rId3057" display="http://finance.ifeng.com/app/hq/fund/sh501032/index.shtml"/>
    <hyperlink ref="B8488" r:id="rId3058" display="http://finance.ifeng.com/app/hq/fund/of003089/index.shtml"/>
    <hyperlink ref="B8489" r:id="rId3059" display="http://finance.ifeng.com/app/hq/fund/of005263/index.shtml"/>
    <hyperlink ref="B8490" r:id="rId3060" display="http://finance.ifeng.com/app/hq/fund/of003289/index.shtml"/>
    <hyperlink ref="B8491" r:id="rId3061" display="http://finance.ifeng.com/app/hq/fund/of004230/index.shtml"/>
    <hyperlink ref="B8492" r:id="rId3062" display="http://finance.ifeng.com/app/hq/fund/of003193/index.shtml"/>
    <hyperlink ref="B8493" r:id="rId3063" display="http://finance.ifeng.com/app/hq/fund/of003863/index.shtml"/>
    <hyperlink ref="B8494" r:id="rId3064" display="http://finance.ifeng.com/app/hq/fund/of002206/index.shtml"/>
    <hyperlink ref="B8495" r:id="rId3065" display="http://finance.ifeng.com/app/hq/fund/sh511220/index.shtml"/>
    <hyperlink ref="B8496" r:id="rId3066" display="http://finance.ifeng.com/app/hq/fund/of003549/index.shtml"/>
    <hyperlink ref="B8497" r:id="rId3067" display="http://finance.ifeng.com/app/hq/fund/of003241/index.shtml"/>
    <hyperlink ref="B8498" r:id="rId3068" display="http://finance.ifeng.com/app/hq/fund/of003242/index.shtml"/>
    <hyperlink ref="B8499" r:id="rId3069" display="http://finance.ifeng.com/app/hq/fund/of004008/index.shtml"/>
    <hyperlink ref="B8500" r:id="rId3070" display="http://finance.ifeng.com/app/hq/fund/of004009/index.shtml"/>
    <hyperlink ref="B8501" r:id="rId3071" display="http://finance.ifeng.com/app/hq/fund/sz163119/index.shtml"/>
    <hyperlink ref="B8502" r:id="rId3072" display="http://finance.ifeng.com/app/hq/fund/of000664/index.shtml"/>
    <hyperlink ref="B8503" r:id="rId3073" display="http://finance.ifeng.com/app/hq/fund/of350005/index.shtml"/>
    <hyperlink ref="B8504" r:id="rId3074" display="http://finance.ifeng.com/app/hq/fund/of002485/index.shtml"/>
    <hyperlink ref="B8505" r:id="rId3075" display="http://finance.ifeng.com/app/hq/fund/sz163005/index.shtml"/>
    <hyperlink ref="B8506" r:id="rId3076" display="http://finance.ifeng.com/app/hq/fund/of000127/index.shtml"/>
    <hyperlink ref="B8507" r:id="rId3077" display="http://finance.ifeng.com/app/hq/fund/index.shtml"/>
    <hyperlink ref="B8508" r:id="rId3078" display="http://finance.ifeng.com/app/hq/fund/of420001/index.shtml"/>
    <hyperlink ref="B8509" r:id="rId3079" display="http://finance.ifeng.com/app/hq/fund/of003715/index.shtml"/>
    <hyperlink ref="B8510" r:id="rId3080" display="http://finance.ifeng.com/app/hq/fund/of002910/index.shtml"/>
    <hyperlink ref="B8511" r:id="rId3081" display="http://finance.ifeng.com/app/hq/fund/of003971/index.shtml"/>
    <hyperlink ref="B8512" r:id="rId3082" display="http://finance.ifeng.com/app/hq/fund/of003970/index.shtml"/>
    <hyperlink ref="B8513" r:id="rId3083" display="http://finance.ifeng.com/app/hq/fund/of004362/index.shtml"/>
    <hyperlink ref="B8514" r:id="rId3084" display="http://finance.ifeng.com/app/hq/fund/of151002/index.shtml"/>
    <hyperlink ref="B8515" r:id="rId3085" display="http://finance.ifeng.com/app/hq/fund/of003692/index.shtml"/>
    <hyperlink ref="B8516" r:id="rId3086" display="http://finance.ifeng.com/app/hq/fund/of003693/index.shtml"/>
    <hyperlink ref="B8517" r:id="rId3087" display="http://finance.ifeng.com/app/hq/fund/of166010/index.shtml"/>
    <hyperlink ref="B8518" r:id="rId3088" display="http://finance.ifeng.com/app/hq/fund/of004301/index.shtml"/>
    <hyperlink ref="B8519" r:id="rId3089" display="http://finance.ifeng.com/app/hq/fund/of002104/index.shtml"/>
    <hyperlink ref="B8520" r:id="rId3090" display="http://finance.ifeng.com/app/hq/fund/of004395/index.shtml"/>
    <hyperlink ref="B8521" r:id="rId3091" display="http://finance.ifeng.com/app/hq/fund/of002143/index.shtml"/>
    <hyperlink ref="B8522" r:id="rId3092" display="http://finance.ifeng.com/app/hq/fund/of168104/index.shtml"/>
    <hyperlink ref="B8523" r:id="rId3093" display="http://finance.ifeng.com/app/hq/fund/of004608/index.shtml"/>
    <hyperlink ref="B8524" r:id="rId3094" display="http://finance.ifeng.com/app/hq/fund/index.shtml"/>
    <hyperlink ref="B8525" r:id="rId3095" display="http://finance.ifeng.com/app/hq/fund/index.shtml"/>
    <hyperlink ref="B8526" r:id="rId3096" display="http://finance.ifeng.com/app/hq/fund/index.shtml"/>
    <hyperlink ref="B8527" r:id="rId3097" display="http://finance.ifeng.com/app/hq/fund/of003155/index.shtml"/>
    <hyperlink ref="B8528" r:id="rId3098" display="http://finance.ifeng.com/app/hq/fund/of001993/index.shtml"/>
    <hyperlink ref="B8529" r:id="rId3099" display="http://finance.ifeng.com/app/hq/fund/of005043/index.shtml"/>
    <hyperlink ref="B8530" r:id="rId3100" display="http://finance.ifeng.com/app/hq/fund/of005044/index.shtml"/>
    <hyperlink ref="B8531" r:id="rId3101" display="http://finance.ifeng.com/app/hq/fund/of004477/index.shtml"/>
    <hyperlink ref="B8532" r:id="rId3102" display="http://finance.ifeng.com/app/hq/fund/of000143/index.shtml"/>
    <hyperlink ref="B8533" r:id="rId3103" display="http://finance.ifeng.com/app/hq/fund/of003987/index.shtml"/>
    <hyperlink ref="B8534" r:id="rId3104" display="http://finance.ifeng.com/app/hq/fund/of003988/index.shtml"/>
    <hyperlink ref="B8535" r:id="rId3105" display="http://finance.ifeng.com/app/hq/fund/of005495/index.shtml"/>
    <hyperlink ref="B8536" r:id="rId3106" display="http://finance.ifeng.com/app/hq/fund/of005496/index.shtml"/>
    <hyperlink ref="B8537" r:id="rId3107" display="http://finance.ifeng.com/app/hq/fund/of163008/index.shtml"/>
    <hyperlink ref="B8538" r:id="rId3108" display="http://finance.ifeng.com/app/hq/fund/of003376/index.shtml"/>
    <hyperlink ref="B8539" r:id="rId3109" display="http://finance.ifeng.com/app/hq/fund/of320011/index.shtml"/>
    <hyperlink ref="B8540" r:id="rId3110" display="http://finance.ifeng.com/app/hq/fund/of003377/index.shtml"/>
    <hyperlink ref="B8541" r:id="rId3111" display="http://finance.ifeng.com/app/hq/fund/index.shtml"/>
    <hyperlink ref="B8542" r:id="rId3112" display="http://finance.ifeng.com/app/hq/fund/of004116/index.shtml"/>
    <hyperlink ref="B8543" r:id="rId3113" display="http://finance.ifeng.com/app/hq/fund/of003140/index.shtml"/>
    <hyperlink ref="B8544" r:id="rId3114" display="http://finance.ifeng.com/app/hq/fund/of960007/index.shtml"/>
    <hyperlink ref="B8545" r:id="rId3115" display="http://finance.ifeng.com/app/hq/fund/of377240/index.shtml"/>
    <hyperlink ref="B8546" r:id="rId3116" display="http://finance.ifeng.com/app/hq/fund/of110005/index.shtml"/>
    <hyperlink ref="B8547" r:id="rId3117" display="http://finance.ifeng.com/app/hq/fund/of003222/index.shtml"/>
    <hyperlink ref="B8548" r:id="rId3118" display="http://finance.ifeng.com/app/hq/fund/of003161/index.shtml"/>
    <hyperlink ref="B8549" r:id="rId3119" display="http://finance.ifeng.com/app/hq/fund/index.shtml"/>
    <hyperlink ref="B8550" r:id="rId3120" display="http://finance.ifeng.com/app/hq/fund/of002061/index.shtml"/>
    <hyperlink ref="B8551" r:id="rId3121" display="http://finance.ifeng.com/app/hq/fund/of003612/index.shtml"/>
    <hyperlink ref="B8552" r:id="rId3122" display="http://finance.ifeng.com/app/hq/fund/of004413/index.shtml"/>
    <hyperlink ref="B8553" r:id="rId3123" display="http://finance.ifeng.com/app/hq/fund/of003613/index.shtml"/>
    <hyperlink ref="B8554" r:id="rId3124" display="http://finance.ifeng.com/app/hq/fund/of003141/index.shtml"/>
    <hyperlink ref="B8555" r:id="rId3125" display="http://finance.ifeng.com/app/hq/fund/of004302/index.shtml"/>
    <hyperlink ref="B8556" r:id="rId3126" display="http://finance.ifeng.com/app/hq/fund/of288002/index.shtml"/>
    <hyperlink ref="B8557" r:id="rId3127" display="http://finance.ifeng.com/app/hq/fund/of004609/index.shtml"/>
    <hyperlink ref="B8558" r:id="rId3128" display="http://finance.ifeng.com/app/hq/fund/of004807/index.shtml"/>
    <hyperlink ref="B8559" r:id="rId3129" display="http://finance.ifeng.com/app/hq/fund/of004808/index.shtml"/>
    <hyperlink ref="B8560" r:id="rId3130" display="http://finance.ifeng.com/app/hq/fund/index.shtml"/>
    <hyperlink ref="B8561" r:id="rId3131" display="http://finance.ifeng.com/app/hq/fund/of004218/index.shtml"/>
    <hyperlink ref="B8562" r:id="rId3132" display="http://finance.ifeng.com/app/hq/fund/sz159907/index.shtml"/>
    <hyperlink ref="B8563" r:id="rId3133" display="http://finance.ifeng.com/app/hq/fund/of004902/index.shtml"/>
    <hyperlink ref="B8564" r:id="rId3134" display="http://finance.ifeng.com/app/hq/fund/of005136/index.shtml"/>
    <hyperlink ref="B8565" r:id="rId3135" display="http://finance.ifeng.com/app/hq/fund/of213006/index.shtml"/>
    <hyperlink ref="B8566" r:id="rId3136" display="http://finance.ifeng.com/app/hq/fund/of004093/index.shtml"/>
    <hyperlink ref="B8567" r:id="rId3137" display="http://finance.ifeng.com/app/hq/fund/of003860/index.shtml"/>
    <hyperlink ref="B8568" r:id="rId3138" display="http://finance.ifeng.com/app/hq/fund/of270026/index.shtml"/>
    <hyperlink ref="B8569" r:id="rId3139" display="http://finance.ifeng.com/app/hq/fund/of002588/index.shtml"/>
    <hyperlink ref="B8570" r:id="rId3140" display="http://finance.ifeng.com/app/hq/fund/of004416/index.shtml"/>
    <hyperlink ref="B8571" r:id="rId3141" display="http://finance.ifeng.com/app/hq/fund/of070002/index.shtml"/>
    <hyperlink ref="B8572" r:id="rId3142" display="http://finance.ifeng.com/app/hq/fund/of000896/index.shtml"/>
    <hyperlink ref="B8573" r:id="rId3143" display="http://finance.ifeng.com/app/hq/fund/of004037/index.shtml"/>
    <hyperlink ref="B8574" r:id="rId3144" display="http://finance.ifeng.com/app/hq/fund/of004036/index.shtml"/>
    <hyperlink ref="B8575" r:id="rId3145" display="http://finance.ifeng.com/app/hq/fund/of000136/index.shtml"/>
    <hyperlink ref="B8576" r:id="rId3146" display="http://finance.ifeng.com/app/hq/fund/of400018/index.shtml"/>
    <hyperlink ref="B8577" r:id="rId3147" display="http://finance.ifeng.com/app/hq/fund/of005117/index.shtml"/>
    <hyperlink ref="B8578" r:id="rId3148" display="http://finance.ifeng.com/app/hq/fund/of004353/index.shtml"/>
    <hyperlink ref="B8579" r:id="rId3149" display="http://finance.ifeng.com/app/hq/fund/of400022/index.shtml"/>
    <hyperlink ref="B8580" r:id="rId3150" display="http://finance.ifeng.com/app/hq/fund/of002091/index.shtml"/>
    <hyperlink ref="B8581" r:id="rId3151" display="http://finance.ifeng.com/app/hq/fund/of003221/index.shtml"/>
    <hyperlink ref="B8582" r:id="rId3152" display="http://finance.ifeng.com/app/hq/fund/of001247/index.shtml"/>
    <hyperlink ref="B8583" r:id="rId3153" display="http://finance.ifeng.com/app/hq/fund/of002095/index.shtml"/>
    <hyperlink ref="B8584" r:id="rId3154" display="http://finance.ifeng.com/app/hq/fund/of002096/index.shtml"/>
    <hyperlink ref="B8585" r:id="rId3155" display="http://finance.ifeng.com/app/hq/fund/sh501025/index.shtml"/>
    <hyperlink ref="B8586" r:id="rId3156" display="http://finance.ifeng.com/app/hq/fund/of001344/index.shtml"/>
    <hyperlink ref="B8587" r:id="rId3157" display="http://finance.ifeng.com/app/hq/fund/of002186/index.shtml"/>
    <hyperlink ref="B8588" r:id="rId3158" display="http://finance.ifeng.com/app/hq/fund/of003208/index.shtml"/>
    <hyperlink ref="B8589" r:id="rId3159" display="http://finance.ifeng.com/app/hq/fund/of001228/index.shtml"/>
    <hyperlink ref="B8590" r:id="rId3160" display="http://finance.ifeng.com/app/hq/fund/of004736/index.shtml"/>
    <hyperlink ref="B8591" r:id="rId3161" display="http://finance.ifeng.com/app/hq/fund/of002367/index.shtml"/>
    <hyperlink ref="B8592" r:id="rId3162" display="http://finance.ifeng.com/app/hq/fund/of004202/index.shtml"/>
    <hyperlink ref="B8593" r:id="rId3163" display="http://finance.ifeng.com/app/hq/fund/of003999/index.shtml"/>
    <hyperlink ref="B8594" r:id="rId3164" display="http://finance.ifeng.com/app/hq/fund/of004441/index.shtml"/>
    <hyperlink ref="B8595" r:id="rId3165" display="http://finance.ifeng.com/app/hq/fund/sz165508/index.shtml"/>
    <hyperlink ref="B8596" r:id="rId3166" display="http://finance.ifeng.com/app/hq/fund/of005268/index.shtml"/>
    <hyperlink ref="B8597" r:id="rId3167" display="http://finance.ifeng.com/app/hq/fund/sz161907/index.shtml"/>
    <hyperlink ref="B8598" r:id="rId3168" display="http://finance.ifeng.com/app/hq/fund/of005370/index.shtml"/>
    <hyperlink ref="B8599" r:id="rId3169" display="http://finance.ifeng.com/app/hq/fund/of002069/index.shtml"/>
    <hyperlink ref="B8600" r:id="rId3170" display="http://finance.ifeng.com/app/hq/fund/of003769/index.shtml"/>
    <hyperlink ref="B8601" r:id="rId3171" display="http://finance.ifeng.com/app/hq/fund/of002070/index.shtml"/>
    <hyperlink ref="B8602" r:id="rId3172" display="http://finance.ifeng.com/app/hq/fund/of003703/index.shtml"/>
    <hyperlink ref="B8603" r:id="rId3173" display="http://finance.ifeng.com/app/hq/fund/of000241/index.shtml"/>
    <hyperlink ref="B8604" r:id="rId3174" display="http://finance.ifeng.com/app/hq/fund/of090010/index.shtml"/>
    <hyperlink ref="B8605" r:id="rId3175" display="http://finance.ifeng.com/app/hq/fund/of217203/index.shtml"/>
    <hyperlink ref="B8606" r:id="rId3176" display="http://finance.ifeng.com/app/hq/fund/sh512010/index.shtml"/>
    <hyperlink ref="B8607" r:id="rId3177" display="http://finance.ifeng.com/app/hq/fund/of217003/index.shtml"/>
    <hyperlink ref="B8608" r:id="rId3178" display="http://finance.ifeng.com/app/hq/fund/of377530/index.shtml"/>
    <hyperlink ref="B8609" r:id="rId3179" display="http://finance.ifeng.com/app/hq/fund/of004150/index.shtml"/>
    <hyperlink ref="B8610" r:id="rId3180" display="http://finance.ifeng.com/app/hq/fund/of003842/index.shtml"/>
    <hyperlink ref="B8611" r:id="rId3181" display="http://finance.ifeng.com/app/hq/fund/of004774/index.shtml"/>
    <hyperlink ref="B8612" r:id="rId3182" display="http://finance.ifeng.com/app/hq/fund/of004434/index.shtml"/>
    <hyperlink ref="B8613" r:id="rId3183" display="http://finance.ifeng.com/app/hq/fund/of000897/index.shtml"/>
    <hyperlink ref="B8614" r:id="rId3184" display="http://finance.ifeng.com/app/hq/fund/of000549/index.shtml"/>
    <hyperlink ref="B8615" r:id="rId3185" display="http://finance.ifeng.com/app/hq/fund/of002193/index.shtml"/>
    <hyperlink ref="B8616" r:id="rId3186" display="http://finance.ifeng.com/app/hq/fund/of004435/index.shtml"/>
    <hyperlink ref="B8617" r:id="rId3187" display="http://finance.ifeng.com/app/hq/fund/of005118/index.shtml"/>
    <hyperlink ref="B8618" r:id="rId3188" display="http://finance.ifeng.com/app/hq/fund/of002148/index.shtml"/>
    <hyperlink ref="B8619" r:id="rId3189" display="http://finance.ifeng.com/app/hq/fund/of002961/index.shtml"/>
    <hyperlink ref="B8620" r:id="rId3190" display="http://finance.ifeng.com/app/hq/fund/sz161038/index.shtml"/>
    <hyperlink ref="B8621" r:id="rId3191" display="http://finance.ifeng.com/app/hq/fund/of240005/index.shtml"/>
    <hyperlink ref="B8622" r:id="rId3192" display="http://finance.ifeng.com/app/hq/fund/of002962/index.shtml"/>
    <hyperlink ref="B8623" r:id="rId3193" display="http://finance.ifeng.com/app/hq/fund/index.shtml"/>
    <hyperlink ref="B8624" r:id="rId3194" display="http://finance.ifeng.com/app/hq/fund/of519230/index.shtml"/>
    <hyperlink ref="B8625" r:id="rId3195" display="http://finance.ifeng.com/app/hq/fund/of004829/index.shtml"/>
    <hyperlink ref="B8626" r:id="rId3196" display="http://finance.ifeng.com/app/hq/fund/of000220/index.shtml"/>
    <hyperlink ref="B8627" r:id="rId3197" display="http://finance.ifeng.com/app/hq/fund/index.shtml"/>
    <hyperlink ref="B8628" r:id="rId3198" display="http://finance.ifeng.com/app/hq/fund/sz168002/index.shtml"/>
    <hyperlink ref="B8629" r:id="rId3199" display="http://finance.ifeng.com/app/hq/fund/of003101/index.shtml"/>
    <hyperlink ref="B8630" r:id="rId3200" display="http://finance.ifeng.com/app/hq/fund/of519115/index.shtml"/>
    <hyperlink ref="B8631" r:id="rId3201" display="http://finance.ifeng.com/app/hq/fund/of519678/index.shtml"/>
    <hyperlink ref="B8632" r:id="rId3202" display="http://finance.ifeng.com/app/hq/fund/of180002/index.shtml"/>
    <hyperlink ref="B8633" r:id="rId3203" display="http://finance.ifeng.com/app/hq/fund/of000368/index.shtml"/>
    <hyperlink ref="B8634" r:id="rId3204" display="http://finance.ifeng.com/app/hq/fund/of002767/index.shtml"/>
    <hyperlink ref="B8635" r:id="rId3205" display="http://finance.ifeng.com/app/hq/fund/of519933/index.shtml"/>
    <hyperlink ref="B8636" r:id="rId3206" display="http://finance.ifeng.com/app/hq/fund/of004652/index.shtml"/>
    <hyperlink ref="B8637" r:id="rId3207" display="http://finance.ifeng.com/app/hq/fund/of260112/index.shtml"/>
    <hyperlink ref="B8638" r:id="rId3208" display="http://finance.ifeng.com/app/hq/fund/of630002/index.shtml"/>
    <hyperlink ref="B8639" r:id="rId3209" display="http://finance.ifeng.com/app/hq/fund/of002871/index.shtml"/>
    <hyperlink ref="B8640" r:id="rId3210" display="http://finance.ifeng.com/app/hq/fund/of233010/index.shtml"/>
    <hyperlink ref="B8641" r:id="rId3211" display="http://finance.ifeng.com/app/hq/fund/of519634/index.shtml"/>
    <hyperlink ref="B8642" r:id="rId3212" display="http://finance.ifeng.com/app/hq/fund/of519633/index.shtml"/>
    <hyperlink ref="B8643" r:id="rId3213" display="http://finance.ifeng.com/app/hq/fund/of003488/index.shtml"/>
    <hyperlink ref="B8644" r:id="rId3214" display="http://finance.ifeng.com/app/hq/fund/of004177/index.shtml"/>
    <hyperlink ref="B8645" r:id="rId3215" display="http://finance.ifeng.com/app/hq/fund/of320001/index.shtml"/>
    <hyperlink ref="B8646" r:id="rId3216" display="http://finance.ifeng.com/app/hq/fund/of004149/index.shtml"/>
    <hyperlink ref="B8647" r:id="rId3217" display="http://finance.ifeng.com/app/hq/fund/of003122/index.shtml"/>
    <hyperlink ref="B8648" r:id="rId3218" display="http://finance.ifeng.com/app/hq/fund/of003883/index.shtml"/>
    <hyperlink ref="B8649" r:id="rId3219" display="http://finance.ifeng.com/app/hq/fund/of167002/index.shtml"/>
    <hyperlink ref="B8650" r:id="rId3220" display="http://finance.ifeng.com/app/hq/fund/of002172/index.shtml"/>
    <hyperlink ref="B8651" r:id="rId3221" display="http://finance.ifeng.com/app/hq/fund/of540007/index.shtml"/>
    <hyperlink ref="B8652" r:id="rId3222" display="http://finance.ifeng.com/app/hq/fund/of003843/index.shtml"/>
    <hyperlink ref="B8653" r:id="rId3223" display="http://finance.ifeng.com/app/hq/fund/of002897/index.shtml"/>
    <hyperlink ref="B8654" r:id="rId3224" display="http://finance.ifeng.com/app/hq/fund/of003895/index.shtml"/>
    <hyperlink ref="B8655" r:id="rId3225" display="http://finance.ifeng.com/app/hq/fund/of002896/index.shtml"/>
    <hyperlink ref="B8656" r:id="rId3226" display="http://finance.ifeng.com/app/hq/fund/of004408/index.shtml"/>
    <hyperlink ref="B8657" r:id="rId3227" display="http://finance.ifeng.com/app/hq/fund/of519228/index.shtml"/>
    <hyperlink ref="B8658" r:id="rId3228" display="http://finance.ifeng.com/app/hq/fund/of519229/index.shtml"/>
    <hyperlink ref="B8659" r:id="rId3229" display="http://finance.ifeng.com/app/hq/fund/of003167/index.shtml"/>
    <hyperlink ref="B8660" r:id="rId3230" display="http://finance.ifeng.com/app/hq/fund/of002294/index.shtml"/>
    <hyperlink ref="B8661" r:id="rId3231" display="http://finance.ifeng.com/app/hq/fund/of003168/index.shtml"/>
    <hyperlink ref="B8662" r:id="rId3232" display="http://finance.ifeng.com/app/hq/fund/of004480/index.shtml"/>
    <hyperlink ref="B8663" r:id="rId3233" display="http://finance.ifeng.com/app/hq/fund/of206002/index.shtml"/>
    <hyperlink ref="B8664" r:id="rId3234" display="http://finance.ifeng.com/app/hq/fund/of000695/index.shtml"/>
    <hyperlink ref="B8665" r:id="rId3235" display="http://finance.ifeng.com/app/hq/fund/of001410/index.shtml"/>
    <hyperlink ref="B8666" r:id="rId3236" display="http://finance.ifeng.com/app/hq/fund/of003158/index.shtml"/>
    <hyperlink ref="B8667" r:id="rId3237" display="http://finance.ifeng.com/app/hq/fund/of050029/index.shtml"/>
    <hyperlink ref="B8668" r:id="rId3238" display="http://finance.ifeng.com/app/hq/fund/of001583/index.shtml"/>
    <hyperlink ref="B8669" r:id="rId3239" display="http://finance.ifeng.com/app/hq/fund/of003696/index.shtml"/>
    <hyperlink ref="B8670" r:id="rId3240" display="http://finance.ifeng.com/app/hq/fund/of000367/index.shtml"/>
    <hyperlink ref="B8671" r:id="rId3241" display="http://finance.ifeng.com/app/hq/fund/of003767/index.shtml"/>
    <hyperlink ref="B8672" r:id="rId3242" display="http://finance.ifeng.com/app/hq/fund/of003768/index.shtml"/>
    <hyperlink ref="B8673" r:id="rId3243" display="http://finance.ifeng.com/app/hq/fund/of001379/index.shtml"/>
    <hyperlink ref="B8674" r:id="rId3244" display="http://finance.ifeng.com/app/hq/fund/of050106/index.shtml"/>
    <hyperlink ref="B8675" r:id="rId3245" display="http://finance.ifeng.com/app/hq/fund/of690011/index.shtml"/>
    <hyperlink ref="B8676" r:id="rId3246" display="http://finance.ifeng.com/app/hq/fund/index.shtml"/>
    <hyperlink ref="B8677" r:id="rId3247" display="http://finance.ifeng.com/app/hq/fund/of050012/index.shtml"/>
    <hyperlink ref="B8678" r:id="rId3248" display="http://finance.ifeng.com/app/hq/fund/of002969/index.shtml"/>
    <hyperlink ref="B8679" r:id="rId3249" display="http://finance.ifeng.com/app/hq/fund/of004925/index.shtml"/>
    <hyperlink ref="B8680" r:id="rId3250" display="http://finance.ifeng.com/app/hq/fund/of001280/index.shtml"/>
    <hyperlink ref="B8681" r:id="rId3251" display="http://finance.ifeng.com/app/hq/fund/of310508/index.shtml"/>
    <hyperlink ref="B8682" r:id="rId3252" display="http://finance.ifeng.com/app/hq/fund/of002326/index.shtml"/>
    <hyperlink ref="B8683" r:id="rId3253" display="http://finance.ifeng.com/app/hq/fund/index.shtml"/>
    <hyperlink ref="B8684" r:id="rId3254" display="http://finance.ifeng.com/app/hq/fund/sz160422/index.shtml"/>
    <hyperlink ref="B8685" r:id="rId3255" display="http://finance.ifeng.com/app/hq/fund/of003882/index.shtml"/>
    <hyperlink ref="B8686" r:id="rId3256" display="http://finance.ifeng.com/app/hq/fund/of004400/index.shtml"/>
    <hyperlink ref="B8687" r:id="rId3257" display="http://finance.ifeng.com/app/hq/fund/of160226/index.shtml"/>
    <hyperlink ref="B8688" r:id="rId3258" display="http://finance.ifeng.com/app/hq/fund/of450010/index.shtml"/>
    <hyperlink ref="B8689" r:id="rId3259" display="http://finance.ifeng.com/app/hq/fund/of001437/index.shtml"/>
    <hyperlink ref="B8690" r:id="rId3260" display="http://finance.ifeng.com/app/hq/fund/index.shtml"/>
    <hyperlink ref="B8691" r:id="rId3261" display="http://finance.ifeng.com/app/hq/fund/of110013/index.shtml"/>
    <hyperlink ref="B8692" r:id="rId3262" display="http://finance.ifeng.com/app/hq/fund/of003025/index.shtml"/>
    <hyperlink ref="B8693" r:id="rId3263" display="http://finance.ifeng.com/app/hq/fund/of002053/index.shtml"/>
    <hyperlink ref="B8694" r:id="rId3264" display="http://finance.ifeng.com/app/hq/fund/of003319/index.shtml"/>
    <hyperlink ref="B8695" r:id="rId3265" display="http://finance.ifeng.com/app/hq/fund/of582003/index.shtml"/>
    <hyperlink ref="B8696" r:id="rId3266" display="http://finance.ifeng.com/app/hq/fund/of000646/index.shtml"/>
    <hyperlink ref="B8697" r:id="rId3267" display="http://finance.ifeng.com/app/hq/fund/of003320/index.shtml"/>
    <hyperlink ref="B8698" r:id="rId3268" display="http://finance.ifeng.com/app/hq/fund/of001718/index.shtml"/>
    <hyperlink ref="B8699" r:id="rId3269" display="http://finance.ifeng.com/app/hq/fund/of630010/index.shtml"/>
    <hyperlink ref="B8700" r:id="rId3270" display="http://finance.ifeng.com/app/hq/fund/of001772/index.shtml"/>
    <hyperlink ref="B8701" r:id="rId3271" display="http://finance.ifeng.com/app/hq/fund/of003896/index.shtml"/>
    <hyperlink ref="B8702" r:id="rId3272" display="http://finance.ifeng.com/app/hq/fund/index.shtml"/>
    <hyperlink ref="B8703" r:id="rId3273" display="http://finance.ifeng.com/app/hq/fund/of610006/index.shtml"/>
    <hyperlink ref="B8704" r:id="rId3274" display="http://finance.ifeng.com/app/hq/fund/of001229/index.shtml"/>
    <hyperlink ref="B8705" r:id="rId3275" display="http://finance.ifeng.com/app/hq/fund/of001603/index.shtml"/>
    <hyperlink ref="B8706" r:id="rId3276" display="http://finance.ifeng.com/app/hq/fund/of002106/index.shtml"/>
    <hyperlink ref="B8707" r:id="rId3277" display="http://finance.ifeng.com/app/hq/fund/of005279/index.shtml"/>
    <hyperlink ref="B8708" r:id="rId3278" display="http://finance.ifeng.com/app/hq/fund/of003950/index.shtml"/>
    <hyperlink ref="B8709" r:id="rId3279" display="http://finance.ifeng.com/app/hq/fund/of002562/index.shtml"/>
    <hyperlink ref="B8710" r:id="rId3280" display="http://finance.ifeng.com/app/hq/fund/of320009/index.shtml"/>
    <hyperlink ref="B8711" r:id="rId3281" display="http://finance.ifeng.com/app/hq/fund/of180029/index.shtml"/>
    <hyperlink ref="B8712" r:id="rId3282" display="http://finance.ifeng.com/app/hq/fund/of004050/index.shtml"/>
    <hyperlink ref="B8713" r:id="rId3283" display="http://finance.ifeng.com/app/hq/fund/of001601/index.shtml"/>
    <hyperlink ref="B8714" r:id="rId3284" display="http://finance.ifeng.com/app/hq/fund/of003897/index.shtml"/>
    <hyperlink ref="B8715" r:id="rId3285" display="http://finance.ifeng.com/app/hq/fund/of003205/index.shtml"/>
    <hyperlink ref="B8716" r:id="rId3286" display="http://finance.ifeng.com/app/hq/fund/of003501/index.shtml"/>
    <hyperlink ref="B8717" r:id="rId3287" display="http://finance.ifeng.com/app/hq/fund/of002418/index.shtml"/>
    <hyperlink ref="B8718" r:id="rId3288" display="http://finance.ifeng.com/app/hq/fund/of003204/index.shtml"/>
    <hyperlink ref="B8719" r:id="rId3289" display="http://finance.ifeng.com/app/hq/fund/of217022/index.shtml"/>
    <hyperlink ref="B8720" r:id="rId3290" display="http://finance.ifeng.com/app/hq/fund/of000634/index.shtml"/>
    <hyperlink ref="B8721" r:id="rId3291" display="http://finance.ifeng.com/app/hq/fund/of720003/index.shtml"/>
    <hyperlink ref="B8722" r:id="rId3292" display="http://finance.ifeng.com/app/hq/fund/of470021/index.shtml"/>
    <hyperlink ref="B8723" r:id="rId3293" display="http://finance.ifeng.com/app/hq/fund/of690003/index.shtml"/>
    <hyperlink ref="B8724" r:id="rId3294" display="http://finance.ifeng.com/app/hq/fund/of519032/index.shtml"/>
    <hyperlink ref="B8725" r:id="rId3295" display="http://finance.ifeng.com/app/hq/fund/of000963/index.shtml"/>
    <hyperlink ref="B8726" r:id="rId3296" display="http://finance.ifeng.com/app/hq/fund/of004818/index.shtml"/>
    <hyperlink ref="B8727" r:id="rId3297" display="http://finance.ifeng.com/app/hq/fund/of004819/index.shtml"/>
    <hyperlink ref="B8728" r:id="rId3298" display="http://finance.ifeng.com/app/hq/fund/of001226/index.shtml"/>
    <hyperlink ref="B8729" r:id="rId3299" display="http://finance.ifeng.com/app/hq/fund/of002339/index.shtml"/>
    <hyperlink ref="B8730" r:id="rId3300" display="http://finance.ifeng.com/app/hq/fund/of002595/index.shtml"/>
    <hyperlink ref="B8731" r:id="rId3301" display="http://finance.ifeng.com/app/hq/fund/of004676/index.shtml"/>
    <hyperlink ref="B8732" r:id="rId3302" display="http://finance.ifeng.com/app/hq/fund/of180030/index.shtml"/>
    <hyperlink ref="B8733" r:id="rId3303" display="http://finance.ifeng.com/app/hq/fund/of519050/index.shtml"/>
    <hyperlink ref="B8734" r:id="rId3304" display="http://finance.ifeng.com/app/hq/fund/of400020/index.shtml"/>
    <hyperlink ref="B8735" r:id="rId3305" display="http://finance.ifeng.com/app/hq/fund/of000965/index.shtml"/>
    <hyperlink ref="B8736" r:id="rId3306" display="http://finance.ifeng.com/app/hq/fund/of020027/index.shtml"/>
    <hyperlink ref="B8737" r:id="rId3307" display="http://finance.ifeng.com/app/hq/fund/of519759/index.shtml"/>
    <hyperlink ref="B8738" r:id="rId3308" display="http://finance.ifeng.com/app/hq/fund/of000892/index.shtml"/>
    <hyperlink ref="B8739" r:id="rId3309" display="http://finance.ifeng.com/app/hq/fund/sz160220/index.shtml"/>
    <hyperlink ref="B8740" r:id="rId3310" display="http://finance.ifeng.com/app/hq/fund/of001547/index.shtml"/>
    <hyperlink ref="B8741" r:id="rId3311" display="http://finance.ifeng.com/app/hq/fund/of519177/index.shtml"/>
    <hyperlink ref="B8742" r:id="rId3312" display="http://finance.ifeng.com/app/hq/fund/of000973/index.shtml"/>
    <hyperlink ref="B8743" r:id="rId3313" display="http://finance.ifeng.com/app/hq/fund/of002028/index.shtml"/>
    <hyperlink ref="B8744" r:id="rId3314" display="http://finance.ifeng.com/app/hq/fund/of000955/index.shtml"/>
    <hyperlink ref="B8745" r:id="rId3315" display="http://finance.ifeng.com/app/hq/fund/of720002/index.shtml"/>
    <hyperlink ref="B8746" r:id="rId3316" display="http://finance.ifeng.com/app/hq/fund/of002822/index.shtml"/>
    <hyperlink ref="B8747" r:id="rId3317" display="http://finance.ifeng.com/app/hq/fund/of001869/index.shtml"/>
    <hyperlink ref="B8748" r:id="rId3318" display="http://finance.ifeng.com/app/hq/fund/of090008/index.shtml"/>
    <hyperlink ref="B8749" r:id="rId3319" display="http://finance.ifeng.com/app/hq/fund/of519738/index.shtml"/>
    <hyperlink ref="B8750" r:id="rId3320" display="http://finance.ifeng.com/app/hq/fund/of519664/index.shtml"/>
    <hyperlink ref="B8751" r:id="rId3321" display="http://finance.ifeng.com/app/hq/fund/of470010/index.shtml"/>
    <hyperlink ref="B8752" r:id="rId3322" display="http://finance.ifeng.com/app/hq/fund/sh501005/index.shtml"/>
    <hyperlink ref="B8753" r:id="rId3323" display="http://finance.ifeng.com/app/hq/fund/of206001/index.shtml"/>
    <hyperlink ref="B8754" r:id="rId3324" display="http://finance.ifeng.com/app/hq/fund/of004401/index.shtml"/>
    <hyperlink ref="B8755" r:id="rId3325" display="http://finance.ifeng.com/app/hq/fund/of040012/index.shtml"/>
    <hyperlink ref="B8756" r:id="rId3326" display="http://finance.ifeng.com/app/hq/fund/of470011/index.shtml"/>
    <hyperlink ref="B8757" r:id="rId3327" display="http://finance.ifeng.com/app/hq/fund/of002535/index.shtml"/>
    <hyperlink ref="B8758" r:id="rId3328" display="http://finance.ifeng.com/app/hq/fund/index.shtml"/>
    <hyperlink ref="B8759" r:id="rId3329" display="http://finance.ifeng.com/app/hq/fund/of001675/index.shtml"/>
    <hyperlink ref="B8760" r:id="rId3330" display="http://finance.ifeng.com/app/hq/fund/of001421/index.shtml"/>
    <hyperlink ref="B8761" r:id="rId3331" display="http://finance.ifeng.com/app/hq/fund/of001231/index.shtml"/>
    <hyperlink ref="B8762" r:id="rId3332" display="http://finance.ifeng.com/app/hq/fund/of002823/index.shtml"/>
    <hyperlink ref="B8763" r:id="rId3333" display="http://finance.ifeng.com/app/hq/fund/of002932/index.shtml"/>
    <hyperlink ref="B8764" r:id="rId3334" display="http://finance.ifeng.com/app/hq/fund/index.shtml"/>
    <hyperlink ref="B8765" r:id="rId3335" display="http://finance.ifeng.com/app/hq/fund/of002328/index.shtml"/>
    <hyperlink ref="B8766" r:id="rId3336" display="http://finance.ifeng.com/app/hq/fund/of040013/index.shtml"/>
    <hyperlink ref="B8767" r:id="rId3337" display="http://finance.ifeng.com/app/hq/fund/of020028/index.shtml"/>
    <hyperlink ref="B8768" r:id="rId3338" display="http://finance.ifeng.com/app/hq/fund/of000865/index.shtml"/>
    <hyperlink ref="B8769" r:id="rId3339" display="http://finance.ifeng.com/app/hq/fund/of000926/index.shtml"/>
    <hyperlink ref="B8770" r:id="rId3340" display="http://finance.ifeng.com/app/hq/fund/of519089/index.shtml"/>
    <hyperlink ref="B8771" r:id="rId3341" display="http://finance.ifeng.com/app/hq/fund/of002933/index.shtml"/>
    <hyperlink ref="B8772" r:id="rId3342" display="http://finance.ifeng.com/app/hq/fund/of001676/index.shtml"/>
    <hyperlink ref="B8773" r:id="rId3343" display="http://finance.ifeng.com/app/hq/fund/of180026/index.shtml"/>
    <hyperlink ref="B8774" r:id="rId3344" display="http://finance.ifeng.com/app/hq/fund/of001320/index.shtml"/>
    <hyperlink ref="B8775" r:id="rId3345" display="http://finance.ifeng.com/app/hq/fund/of519665/index.shtml"/>
    <hyperlink ref="B8776" r:id="rId3346" display="http://finance.ifeng.com/app/hq/fund/index.shtml"/>
    <hyperlink ref="B8777" r:id="rId3347" display="http://finance.ifeng.com/app/hq/fund/sz160106/index.shtml"/>
    <hyperlink ref="B8778" r:id="rId3348" display="http://finance.ifeng.com/app/hq/fund/of002025/index.shtml"/>
    <hyperlink ref="B8779" r:id="rId3349" display="http://finance.ifeng.com/app/hq/fund/of003951/index.shtml"/>
    <hyperlink ref="B8780" r:id="rId3350" display="http://finance.ifeng.com/app/hq/fund/of001427/index.shtml"/>
    <hyperlink ref="B8781" r:id="rId3351" display="http://finance.ifeng.com/app/hq/fund/of001201/index.shtml"/>
    <hyperlink ref="B8782" r:id="rId3352" display="http://finance.ifeng.com/app/hq/fund/of001727/index.shtml"/>
    <hyperlink ref="B8783" r:id="rId3353" display="http://finance.ifeng.com/app/hq/fund/of004671/index.shtml"/>
    <hyperlink ref="B8784" r:id="rId3354" display="http://finance.ifeng.com/app/hq/fund/of002161/index.shtml"/>
    <hyperlink ref="B8785" r:id="rId3355" display="http://finance.ifeng.com/app/hq/fund/of750001/index.shtml"/>
    <hyperlink ref="B8786" r:id="rId3356" display="http://finance.ifeng.com/app/hq/fund/of001043/index.shtml"/>
    <hyperlink ref="B8787" r:id="rId3357" display="http://finance.ifeng.com/app/hq/fund/of002129/index.shtml"/>
    <hyperlink ref="B8788" r:id="rId3358" display="http://finance.ifeng.com/app/hq/fund/of001459/index.shtml"/>
    <hyperlink ref="B8789" r:id="rId3359" display="http://finance.ifeng.com/app/hq/fund/of002975/index.shtml"/>
    <hyperlink ref="B8790" r:id="rId3360" display="http://finance.ifeng.com/app/hq/fund/of001874/index.shtml"/>
    <hyperlink ref="B8791" r:id="rId3361" display="http://finance.ifeng.com/app/hq/fund/of001257/index.shtml"/>
    <hyperlink ref="B8792" r:id="rId3362" display="http://finance.ifeng.com/app/hq/fund/of519752/index.shtml"/>
    <hyperlink ref="B8793" r:id="rId3363" display="http://finance.ifeng.com/app/hq/fund/of002563/index.shtml"/>
    <hyperlink ref="B8794" r:id="rId3364" display="http://finance.ifeng.com/app/hq/fund/of002942/index.shtml"/>
    <hyperlink ref="B8795" r:id="rId3365" display="http://finance.ifeng.com/app/hq/fund/of004653/index.shtml"/>
    <hyperlink ref="B8796" r:id="rId3366" display="http://finance.ifeng.com/app/hq/fund/of001339/index.shtml"/>
    <hyperlink ref="B8797" r:id="rId3367" display="http://finance.ifeng.com/app/hq/fund/of395012/index.shtml"/>
    <hyperlink ref="B8798" r:id="rId3368" display="http://finance.ifeng.com/app/hq/fund/of001602/index.shtml"/>
    <hyperlink ref="B8799" r:id="rId3369" display="http://finance.ifeng.com/app/hq/fund/of002006/index.shtml"/>
    <hyperlink ref="B8800" r:id="rId3370" display="http://finance.ifeng.com/app/hq/fund/of519781/index.shtml"/>
    <hyperlink ref="B8801" r:id="rId3371" display="http://finance.ifeng.com/app/hq/fund/of519760/index.shtml"/>
    <hyperlink ref="B8802" r:id="rId3372" display="http://finance.ifeng.com/app/hq/fund/of001430/index.shtml"/>
    <hyperlink ref="B8803" r:id="rId3373" display="http://finance.ifeng.com/app/hq/fund/of001438/index.shtml"/>
    <hyperlink ref="B8804" r:id="rId3374" display="http://finance.ifeng.com/app/hq/fund/of002376/index.shtml"/>
    <hyperlink ref="B8805" r:id="rId3375" display="http://finance.ifeng.com/app/hq/fund/of000667/index.shtml"/>
    <hyperlink ref="B8806" r:id="rId3376" display="http://finance.ifeng.com/app/hq/fund/of002660/index.shtml"/>
    <hyperlink ref="B8807" r:id="rId3377" display="http://finance.ifeng.com/app/hq/fund/of002659/index.shtml"/>
    <hyperlink ref="B8808" r:id="rId3378" display="http://finance.ifeng.com/app/hq/fund/of002941/index.shtml"/>
    <hyperlink ref="B8809" r:id="rId3379" display="http://finance.ifeng.com/app/hq/fund/of002164/index.shtml"/>
    <hyperlink ref="B8810" r:id="rId3380" display="http://finance.ifeng.com/app/hq/fund/of003559/index.shtml"/>
    <hyperlink ref="B8811" r:id="rId3381" display="http://finance.ifeng.com/app/hq/fund/of001856/index.shtml"/>
    <hyperlink ref="B8812" r:id="rId3382" display="http://finance.ifeng.com/app/hq/fund/of002900/index.shtml"/>
    <hyperlink ref="B8813" r:id="rId3383" display="http://finance.ifeng.com/app/hq/fund/of519653/index.shtml"/>
    <hyperlink ref="B8814" r:id="rId3384" display="http://finance.ifeng.com/app/hq/fund/of002907/index.shtml"/>
    <hyperlink ref="B8815" r:id="rId3385" display="http://finance.ifeng.com/app/hq/fund/of675013/index.shtml"/>
    <hyperlink ref="B8816" r:id="rId3386" display="http://finance.ifeng.com/app/hq/fund/of005265/index.shtml"/>
    <hyperlink ref="B8817" r:id="rId3387" display="http://finance.ifeng.com/app/hq/fund/of519222/index.shtml"/>
    <hyperlink ref="B8818" r:id="rId3388" display="http://finance.ifeng.com/app/hq/fund/of001901/index.shtml"/>
    <hyperlink ref="B8819" r:id="rId3389" display="http://finance.ifeng.com/app/hq/fund/of005266/index.shtml"/>
    <hyperlink ref="B8820" r:id="rId3390" display="http://finance.ifeng.com/app/hq/fund/of001535/index.shtml"/>
    <hyperlink ref="B8821" r:id="rId3391" display="http://finance.ifeng.com/app/hq/fund/of002005/index.shtml"/>
    <hyperlink ref="B8822" r:id="rId3392" display="http://finance.ifeng.com/app/hq/fund/of002026/index.shtml"/>
    <hyperlink ref="B8823" r:id="rId3393" display="http://finance.ifeng.com/app/hq/fund/of673040/index.shtml"/>
    <hyperlink ref="B8824" r:id="rId3394" display="http://finance.ifeng.com/app/hq/fund/of001816/index.shtml"/>
    <hyperlink ref="B8825" r:id="rId3395" display="http://finance.ifeng.com/app/hq/fund/of001775/index.shtml"/>
    <hyperlink ref="B8826" r:id="rId3396" display="http://finance.ifeng.com/app/hq/fund/of001399/index.shtml"/>
    <hyperlink ref="B8827" r:id="rId3397" display="http://finance.ifeng.com/app/hq/fund/of001390/index.shtml"/>
    <hyperlink ref="B8828" r:id="rId3398" display="http://finance.ifeng.com/app/hq/fund/of070020/index.shtml"/>
    <hyperlink ref="B8829" r:id="rId3399" display="http://finance.ifeng.com/app/hq/fund/of001202/index.shtml"/>
    <hyperlink ref="B8830" r:id="rId3400" display="http://finance.ifeng.com/app/hq/fund/of002237/index.shtml"/>
    <hyperlink ref="B8831" r:id="rId3401" display="http://finance.ifeng.com/app/hq/fund/of002290/index.shtml"/>
    <hyperlink ref="B8832" r:id="rId3402" display="http://finance.ifeng.com/app/hq/fund/of001582/index.shtml"/>
    <hyperlink ref="B8833" r:id="rId3403" display="http://finance.ifeng.com/app/hq/fund/of002081/index.shtml"/>
    <hyperlink ref="B8834" r:id="rId3404" display="http://finance.ifeng.com/app/hq/fund/of002221/index.shtml"/>
    <hyperlink ref="B8835" r:id="rId3405" display="http://finance.ifeng.com/app/hq/fund/of519770/index.shtml"/>
    <hyperlink ref="B8836" r:id="rId3406" display="http://finance.ifeng.com/app/hq/fund/of002420/index.shtml"/>
    <hyperlink ref="B8837" r:id="rId3407" display="http://finance.ifeng.com/app/hq/fund/sz150058/index.shtml"/>
    <hyperlink ref="B8838" r:id="rId3408" display="http://finance.ifeng.com/app/hq/fund/of002636/index.shtml"/>
    <hyperlink ref="B8839" r:id="rId3409" display="http://finance.ifeng.com/app/hq/fund/of519769/index.shtml"/>
    <hyperlink ref="B8840" r:id="rId3410" display="http://finance.ifeng.com/app/hq/fund/of001933/index.shtml"/>
    <hyperlink ref="B8841" r:id="rId3411" display="http://finance.ifeng.com/app/hq/fund/of001400/index.shtml"/>
    <hyperlink ref="B8842" r:id="rId3412" display="http://finance.ifeng.com/app/hq/fund/sz159944/index.shtml"/>
    <hyperlink ref="B8843" r:id="rId3413" display="http://finance.ifeng.com/app/hq/fund/of002494/index.shtml"/>
    <hyperlink ref="B8844" r:id="rId3414" display="http://finance.ifeng.com/app/hq/fund/of000672/index.shtml"/>
    <hyperlink ref="B8845" r:id="rId3415" display="http://finance.ifeng.com/app/hq/fund/of002637/index.shtml"/>
    <hyperlink ref="B8846" r:id="rId3416" display="http://finance.ifeng.com/app/hq/fund/of002330/index.shtml"/>
    <hyperlink ref="B8847" r:id="rId3417" display="http://finance.ifeng.com/app/hq/fund/of002959/index.shtml"/>
    <hyperlink ref="B8848" r:id="rId3418" display="http://finance.ifeng.com/app/hq/fund/of001795/index.shtml"/>
    <hyperlink ref="B8849" r:id="rId3419" display="http://finance.ifeng.com/app/hq/fund/of001358/index.shtml"/>
    <hyperlink ref="B8850" r:id="rId3420" display="http://finance.ifeng.com/app/hq/fund/index.shtml"/>
    <hyperlink ref="B8851" r:id="rId3421" display="http://finance.ifeng.com/app/hq/fund/of002407/index.shtml"/>
    <hyperlink ref="B8852" r:id="rId3422" display="http://finance.ifeng.com/app/hq/fund/of003106/index.shtml"/>
    <hyperlink ref="B8853" r:id="rId3423" display="http://finance.ifeng.com/app/hq/fund/of002295/index.shtml"/>
    <hyperlink ref="B8854" r:id="rId3424" display="http://finance.ifeng.com/app/hq/fund/of001517/index.shtml"/>
    <hyperlink ref="B8855" r:id="rId3425" display="http://finance.ifeng.com/app/hq/fund/of002375/index.shtml"/>
    <hyperlink ref="B8856" r:id="rId3426" display="http://finance.ifeng.com/app/hq/fund/index.shtml"/>
    <hyperlink ref="B8857" r:id="rId3427" display="http://finance.ifeng.com/app/hq/fund/of573003/index.shtml"/>
    <hyperlink ref="B8858" r:id="rId3428" display="http://finance.ifeng.com/app/hq/fund/of003493/index.shtml"/>
    <hyperlink ref="B8859" r:id="rId3429" display="http://finance.ifeng.com/app/hq/fund/of002540/index.shtml"/>
    <hyperlink ref="B8860" r:id="rId3430" display="http://finance.ifeng.com/app/hq/fund/of001746/index.shtml"/>
    <hyperlink ref="B8861" r:id="rId3431" display="http://finance.ifeng.com/app/hq/fund/sh502016/index.shtml"/>
    <hyperlink ref="B8862" r:id="rId3432" display="http://finance.ifeng.com/app/hq/fund/of004206/index.shtml"/>
    <hyperlink ref="B8863" r:id="rId3433" display="http://finance.ifeng.com/app/hq/fund/of002156/index.shtml"/>
    <hyperlink ref="B8864" r:id="rId3434" display="http://finance.ifeng.com/app/hq/fund/of001751/index.shtml"/>
    <hyperlink ref="B8865" r:id="rId3435" display="http://finance.ifeng.com/app/hq/fund/of002094/index.shtml"/>
    <hyperlink ref="B8866" r:id="rId3436" display="http://finance.ifeng.com/app/hq/fund/of004065/index.shtml"/>
    <hyperlink ref="B8867" r:id="rId3437" display="http://finance.ifeng.com/app/hq/fund/of004785/index.shtml"/>
    <hyperlink ref="B8868" r:id="rId3438" display="http://finance.ifeng.com/app/hq/fund/of162205/index.shtml"/>
    <hyperlink ref="B8869" r:id="rId3439" display="http://finance.ifeng.com/app/hq/fund/of001724/index.shtml"/>
    <hyperlink ref="B8870" r:id="rId3440" display="http://finance.ifeng.com/app/hq/fund/of002157/index.shtml"/>
    <hyperlink ref="B8871" r:id="rId3441" display="http://finance.ifeng.com/app/hq/fund/of001841/index.shtml"/>
    <hyperlink ref="B8872" r:id="rId3442" display="http://finance.ifeng.com/app/hq/fund/index.shtml"/>
    <hyperlink ref="B8873" r:id="rId3443" display="http://finance.ifeng.com/app/hq/fund/of001744/index.shtml"/>
    <hyperlink ref="B8874" r:id="rId3444" display="http://finance.ifeng.com/app/hq/fund/of002490/index.shtml"/>
    <hyperlink ref="B8875" r:id="rId3445" display="http://finance.ifeng.com/app/hq/fund/sz161727/index.shtml"/>
    <hyperlink ref="B8876" r:id="rId3446" display="http://finance.ifeng.com/app/hq/fund/of001692/index.shtml"/>
    <hyperlink ref="B8877" r:id="rId3447" display="http://finance.ifeng.com/app/hq/fund/of001752/index.shtml"/>
    <hyperlink ref="B8878" r:id="rId3448" display="http://finance.ifeng.com/app/hq/fund/of020033/index.shtml"/>
    <hyperlink ref="B8879" r:id="rId3449" display="http://finance.ifeng.com/app/hq/fund/of002749/index.shtml"/>
    <hyperlink ref="B8880" r:id="rId3450" display="http://finance.ifeng.com/app/hq/fund/of020034/index.shtml"/>
    <hyperlink ref="B8881" r:id="rId3451" display="http://finance.ifeng.com/app/hq/fund/sh510120/index.shtml"/>
    <hyperlink ref="B8882" r:id="rId3452" display="http://finance.ifeng.com/app/hq/fund/index.shtml"/>
    <hyperlink ref="B8883" r:id="rId3453" display="http://finance.ifeng.com/app/hq/fund/of004268/index.shtml"/>
    <hyperlink ref="B8884" r:id="rId3454" display="http://finance.ifeng.com/app/hq/fund/of002350/index.shtml"/>
    <hyperlink ref="B8885" r:id="rId3455" display="http://finance.ifeng.com/app/hq/fund/of004512/index.shtml"/>
    <hyperlink ref="B8886" r:id="rId3456" display="http://finance.ifeng.com/app/hq/fund/of004269/index.shtml"/>
    <hyperlink ref="B8887" r:id="rId3457" display="http://finance.ifeng.com/app/hq/fund/of002278/index.shtml"/>
    <hyperlink ref="B8888" r:id="rId3458" display="http://finance.ifeng.com/app/hq/fund/of519649/index.shtml"/>
    <hyperlink ref="B8889" r:id="rId3459" display="http://finance.ifeng.com/app/hq/fund/of002812/index.shtml"/>
    <hyperlink ref="B8890" r:id="rId3460" display="http://finance.ifeng.com/app/hq/fund/of610103/index.shtml"/>
    <hyperlink ref="B8891" r:id="rId3461" display="http://finance.ifeng.com/app/hq/fund/of002306/index.shtml"/>
    <hyperlink ref="B8892" r:id="rId3462" display="http://finance.ifeng.com/app/hq/fund/of003293/index.shtml"/>
    <hyperlink ref="B8893" r:id="rId3463" display="http://finance.ifeng.com/app/hq/fund/of004510/index.shtml"/>
    <hyperlink ref="B8894" r:id="rId3464" display="http://finance.ifeng.com/app/hq/fund/of004454/index.shtml"/>
    <hyperlink ref="B8895" r:id="rId3465" display="http://finance.ifeng.com/app/hq/fund/of002501/index.shtml"/>
    <hyperlink ref="B8896" r:id="rId3466" display="http://finance.ifeng.com/app/hq/fund/of001897/index.shtml"/>
    <hyperlink ref="B8897" r:id="rId3467" display="http://finance.ifeng.com/app/hq/fund/of003496/index.shtml"/>
    <hyperlink ref="B8898" r:id="rId3468" display="http://finance.ifeng.com/app/hq/fund/of000958/index.shtml"/>
    <hyperlink ref="B8899" r:id="rId3469" display="http://finance.ifeng.com/app/hq/fund/index.shtml"/>
    <hyperlink ref="B8900" r:id="rId3470" display="http://finance.ifeng.com/app/hq/fund/of000512/index.shtml"/>
    <hyperlink ref="B8901" r:id="rId3471" display="http://finance.ifeng.com/app/hq/fund/of003670/index.shtml"/>
    <hyperlink ref="B8902" r:id="rId3472" display="http://finance.ifeng.com/app/hq/fund/of002197/index.shtml"/>
    <hyperlink ref="B8903" r:id="rId3473" display="http://finance.ifeng.com/app/hq/fund/of002768/index.shtml"/>
    <hyperlink ref="B8904" r:id="rId3474" display="http://finance.ifeng.com/app/hq/fund/of001367/index.shtml"/>
    <hyperlink ref="B8905" r:id="rId3475" display="http://finance.ifeng.com/app/hq/fund/of004453/index.shtml"/>
    <hyperlink ref="B8906" r:id="rId3476" display="http://finance.ifeng.com/app/hq/fund/of519612/index.shtml"/>
    <hyperlink ref="B8907" r:id="rId3477" display="http://finance.ifeng.com/app/hq/fund/of002831/index.shtml"/>
    <hyperlink ref="B8908" r:id="rId3478" display="http://finance.ifeng.com/app/hq/fund/of003458/index.shtml"/>
    <hyperlink ref="B8909" r:id="rId3479" display="http://finance.ifeng.com/app/hq/fund/of002489/index.shtml"/>
    <hyperlink ref="B8910" r:id="rId3480" display="http://finance.ifeng.com/app/hq/fund/of002819/index.shtml"/>
    <hyperlink ref="B8911" r:id="rId3481" display="http://finance.ifeng.com/app/hq/fund/of002820/index.shtml"/>
    <hyperlink ref="B8912" r:id="rId3482" display="http://finance.ifeng.com/app/hq/fund/of001304/index.shtml"/>
    <hyperlink ref="B8913" r:id="rId3483" display="http://finance.ifeng.com/app/hq/fund/of090012/index.shtml"/>
    <hyperlink ref="B8914" r:id="rId3484" display="http://finance.ifeng.com/app/hq/fund/of002430/index.shtml"/>
    <hyperlink ref="B8915" r:id="rId3485" display="http://finance.ifeng.com/app/hq/fund/of003459/index.shtml"/>
    <hyperlink ref="B8916" r:id="rId3486" display="http://finance.ifeng.com/app/hq/fund/of000126/index.shtml"/>
    <hyperlink ref="B8917" r:id="rId3487" display="http://finance.ifeng.com/app/hq/fund/of002737/index.shtml"/>
    <hyperlink ref="B8918" r:id="rId3488" display="http://finance.ifeng.com/app/hq/fund/of002431/index.shtml"/>
    <hyperlink ref="B8919" r:id="rId3489" display="http://finance.ifeng.com/app/hq/fund/of001205/index.shtml"/>
    <hyperlink ref="B8920" r:id="rId3490" display="http://finance.ifeng.com/app/hq/fund/of000030/index.shtml"/>
    <hyperlink ref="B8921" r:id="rId3491" display="http://finance.ifeng.com/app/hq/fund/of002458/index.shtml"/>
    <hyperlink ref="B8922" r:id="rId3492" display="http://finance.ifeng.com/app/hq/fund/of003495/index.shtml"/>
    <hyperlink ref="B8923" r:id="rId3493" display="http://finance.ifeng.com/app/hq/fund/of002051/index.shtml"/>
    <hyperlink ref="B8924" r:id="rId3494" display="http://finance.ifeng.com/app/hq/fund/of519640/index.shtml"/>
    <hyperlink ref="B8925" r:id="rId3495" display="http://finance.ifeng.com/app/hq/fund/of002520/index.shtml"/>
    <hyperlink ref="B8926" r:id="rId3496" display="http://finance.ifeng.com/app/hq/fund/of519641/index.shtml"/>
    <hyperlink ref="B8927" r:id="rId3497" display="http://finance.ifeng.com/app/hq/fund/of003602/index.shtml"/>
    <hyperlink ref="B8928" r:id="rId3498" display="http://finance.ifeng.com/app/hq/fund/of377020/index.shtml"/>
    <hyperlink ref="B8929" r:id="rId3499" display="http://finance.ifeng.com/app/hq/fund/sz159906/index.shtml"/>
    <hyperlink ref="B8930" r:id="rId3500" display="http://finance.ifeng.com/app/hq/fund/of005037/index.shtml"/>
    <hyperlink ref="B8931" r:id="rId3501" display="http://finance.ifeng.com/app/hq/fund/of519616/index.shtml"/>
    <hyperlink ref="B8932" r:id="rId3502" display="http://finance.ifeng.com/app/hq/fund/of003477/index.shtml"/>
    <hyperlink ref="B8933" r:id="rId3503" display="http://finance.ifeng.com/app/hq/fund/of005038/index.shtml"/>
    <hyperlink ref="B8934" r:id="rId3504" display="http://finance.ifeng.com/app/hq/fund/of519617/index.shtml"/>
    <hyperlink ref="B8935" r:id="rId3505" display="http://finance.ifeng.com/app/hq/fund/of003655/index.shtml"/>
    <hyperlink ref="B8936" r:id="rId3506" display="http://finance.ifeng.com/app/hq/fund/of002441/index.shtml"/>
    <hyperlink ref="B8937" r:id="rId3507" display="http://finance.ifeng.com/app/hq/fund/of001381/index.shtml"/>
    <hyperlink ref="B8938" r:id="rId3508" display="http://finance.ifeng.com/app/hq/fund/of673010/index.shtml"/>
    <hyperlink ref="B8939" r:id="rId3509" display="http://finance.ifeng.com/app/hq/fund/of002159/index.shtml"/>
    <hyperlink ref="B8940" r:id="rId3510" display="http://finance.ifeng.com/app/hq/fund/of673110/index.shtml"/>
    <hyperlink ref="B8941" r:id="rId3511" display="http://finance.ifeng.com/app/hq/fund/sz164210/index.shtml"/>
    <hyperlink ref="B8942" r:id="rId3512" display="http://finance.ifeng.com/app/hq/fund/of002519/index.shtml"/>
    <hyperlink ref="B8943" r:id="rId3513" display="http://finance.ifeng.com/app/hq/fund/index.shtml"/>
    <hyperlink ref="B8944" r:id="rId3514" display="http://finance.ifeng.com/app/hq/fund/of001236/index.shtml"/>
    <hyperlink ref="B8945" r:id="rId3515" display="http://finance.ifeng.com/app/hq/fund/of004593/index.shtml"/>
    <hyperlink ref="B8946" r:id="rId3516" display="http://finance.ifeng.com/app/hq/fund/of000298/index.shtml"/>
    <hyperlink ref="B8947" r:id="rId3517" display="http://finance.ifeng.com/app/hq/fund/of582201/index.shtml"/>
    <hyperlink ref="B8948" r:id="rId3518" display="http://finance.ifeng.com/app/hq/fund/of001261/index.shtml"/>
    <hyperlink ref="B8949" r:id="rId3519" display="http://finance.ifeng.com/app/hq/fund/of270005/index.shtml"/>
    <hyperlink ref="B8950" r:id="rId3520" display="http://finance.ifeng.com/app/hq/fund/of004752/index.shtml"/>
    <hyperlink ref="B8951" r:id="rId3521" display="http://finance.ifeng.com/app/hq/fund/of004753/index.shtml"/>
    <hyperlink ref="B8952" r:id="rId3522" display="http://finance.ifeng.com/app/hq/fund/of270021/index.shtml"/>
    <hyperlink ref="B8953" r:id="rId3523" display="http://finance.ifeng.com/app/hq/fund/of004397/index.shtml"/>
    <hyperlink ref="B8954" r:id="rId3524" display="http://finance.ifeng.com/app/hq/fund/of000299/index.shtml"/>
    <hyperlink ref="B8955" r:id="rId3525" display="http://finance.ifeng.com/app/hq/fund/index.shtml"/>
    <hyperlink ref="B8956" r:id="rId3526" display="http://finance.ifeng.com/app/hq/fund/of004347/index.shtml"/>
    <hyperlink ref="B8957" r:id="rId3527" display="http://finance.ifeng.com/app/hq/fund/of673081/index.shtml"/>
    <hyperlink ref="B8958" r:id="rId3528" display="http://finance.ifeng.com/app/hq/fund/sh512580/index.shtml"/>
    <hyperlink ref="B8959" r:id="rId3529" display="http://finance.ifeng.com/app/hq/fund/sh512330/index.shtml"/>
    <hyperlink ref="B8960" r:id="rId3530" display="http://finance.ifeng.com/app/hq/fund/of001071/index.shtml"/>
    <hyperlink ref="B8961" r:id="rId3531" display="http://finance.ifeng.com/app/hq/fund/of002785/index.shtml"/>
    <hyperlink ref="B8962" r:id="rId3532" display="http://finance.ifeng.com/app/hq/fund/of002786/index.shtml"/>
    <hyperlink ref="B8963" r:id="rId3533" display="http://finance.ifeng.com/app/hq/fund/of003754/index.shtml"/>
    <hyperlink ref="B8964" r:id="rId3534" display="http://finance.ifeng.com/app/hq/fund/of004252/index.shtml"/>
    <hyperlink ref="B8965" r:id="rId3535" display="http://finance.ifeng.com/app/hq/fund/of090003/index.shtml"/>
    <hyperlink ref="B8966" r:id="rId3536" display="http://finance.ifeng.com/app/hq/fund/of001850/index.shtml"/>
    <hyperlink ref="B8967" r:id="rId3537" display="http://finance.ifeng.com/app/hq/fund/sz161036/index.shtml"/>
    <hyperlink ref="B8968" r:id="rId3538" display="http://finance.ifeng.com/app/hq/fund/of519975/index.shtml"/>
    <hyperlink ref="B8969" r:id="rId3539" display="http://finance.ifeng.com/app/hq/fund/of002863/index.shtml"/>
    <hyperlink ref="B8970" r:id="rId3540" display="http://finance.ifeng.com/app/hq/fund/of001643/index.shtml"/>
    <hyperlink ref="B8971" r:id="rId3541" display="http://finance.ifeng.com/app/hq/fund/of003713/index.shtml"/>
    <hyperlink ref="B8972" r:id="rId3542" display="http://finance.ifeng.com/app/hq/fund/of582001/index.shtml"/>
    <hyperlink ref="B8973" r:id="rId3543" display="http://finance.ifeng.com/app/hq/fund/of003714/index.shtml"/>
    <hyperlink ref="B8974" r:id="rId3544" display="http://finance.ifeng.com/app/hq/fund/of001172/index.shtml"/>
    <hyperlink ref="B8975" r:id="rId3545" display="http://finance.ifeng.com/app/hq/fund/of001644/index.shtml"/>
    <hyperlink ref="B8976" r:id="rId3546" display="http://finance.ifeng.com/app/hq/fund/of161612/index.shtml"/>
    <hyperlink ref="B8977" r:id="rId3547" display="http://finance.ifeng.com/app/hq/fund/of004280/index.shtml"/>
    <hyperlink ref="B8978" r:id="rId3548" display="http://finance.ifeng.com/app/hq/fund/index.shtml"/>
    <hyperlink ref="B8979" r:id="rId3549" display="http://finance.ifeng.com/app/hq/fund/of004193/index.shtml"/>
    <hyperlink ref="B8980" r:id="rId3550" display="http://finance.ifeng.com/app/hq/fund/of960006/index.shtml"/>
    <hyperlink ref="B8981" r:id="rId3551" display="http://finance.ifeng.com/app/hq/fund/of213003/index.shtml"/>
    <hyperlink ref="B8982" r:id="rId3552" display="http://finance.ifeng.com/app/hq/fund/of002946/index.shtml"/>
    <hyperlink ref="B8983" r:id="rId3553" display="http://finance.ifeng.com/app/hq/fund/of004192/index.shtml"/>
    <hyperlink ref="B8984" r:id="rId3554" display="http://finance.ifeng.com/app/hq/fund/of002947/index.shtml"/>
    <hyperlink ref="B8985" r:id="rId3555" display="http://finance.ifeng.com/app/hq/fund/sz150330/index.shtml"/>
    <hyperlink ref="B8986" r:id="rId3556" display="http://finance.ifeng.com/app/hq/fund/of005246/index.shtml"/>
    <hyperlink ref="B8987" r:id="rId3557" display="http://finance.ifeng.com/app/hq/fund/sh501022/index.shtml"/>
    <hyperlink ref="B8988" r:id="rId3558" display="http://finance.ifeng.com/app/hq/fund/of001674/index.shtml"/>
    <hyperlink ref="B8989" r:id="rId3559" display="http://finance.ifeng.com/app/hq/fund/of162211/index.shtml"/>
    <hyperlink ref="B8990" r:id="rId3560" display="http://finance.ifeng.com/app/hq/fund/of002080/index.shtml"/>
    <hyperlink ref="B8991" r:id="rId3561" display="http://finance.ifeng.com/app/hq/fund/of040035/index.shtml"/>
    <hyperlink ref="B8992" r:id="rId3562" display="http://finance.ifeng.com/app/hq/fund/of673083/index.shtml"/>
    <hyperlink ref="B8993" r:id="rId3563" display="http://finance.ifeng.com/app/hq/fund/of002913/index.shtml"/>
    <hyperlink ref="B8994" r:id="rId3564" display="http://finance.ifeng.com/app/hq/fund/of001244/index.shtml"/>
    <hyperlink ref="B8995" r:id="rId3565" display="http://finance.ifeng.com/app/hq/fund/of003884/index.shtml"/>
    <hyperlink ref="B8996" r:id="rId3566" display="http://finance.ifeng.com/app/hq/fund/of003755/index.shtml"/>
    <hyperlink ref="B8997" r:id="rId3567" display="http://finance.ifeng.com/app/hq/fund/of620001/index.shtml"/>
    <hyperlink ref="B8998" r:id="rId3568" display="http://finance.ifeng.com/app/hq/fund/of050004/index.shtml"/>
    <hyperlink ref="B8999" r:id="rId3569" display="http://finance.ifeng.com/app/hq/fund/of003516/index.shtml"/>
    <hyperlink ref="B9000" r:id="rId3570" display="http://finance.ifeng.com/app/hq/fund/of510081/index.shtml"/>
    <hyperlink ref="B9001" r:id="rId3571" display="http://finance.ifeng.com/app/hq/fund/of003717/index.shtml"/>
    <hyperlink ref="B9002" r:id="rId3572" display="http://finance.ifeng.com/app/hq/fund/of040008/index.shtml"/>
    <hyperlink ref="B9003" r:id="rId3573" display="http://finance.ifeng.com/app/hq/fund/of004358/index.shtml"/>
    <hyperlink ref="B9004" r:id="rId3574" display="http://finance.ifeng.com/app/hq/fund/of004517/index.shtml"/>
    <hyperlink ref="B9005" r:id="rId3575" display="http://finance.ifeng.com/app/hq/fund/of004279/index.shtml"/>
    <hyperlink ref="B9006" r:id="rId3576" display="http://finance.ifeng.com/app/hq/fund/of001416/index.shtml"/>
    <hyperlink ref="B9007" r:id="rId3577" display="http://finance.ifeng.com/app/hq/fund/of000844/index.shtml"/>
    <hyperlink ref="B9008" r:id="rId3578" display="http://finance.ifeng.com/app/hq/fund/of002965/index.shtml"/>
    <hyperlink ref="B9009" r:id="rId3579" display="http://finance.ifeng.com/app/hq/fund/of001219/index.shtml"/>
    <hyperlink ref="B9010" r:id="rId3580" display="http://finance.ifeng.com/app/hq/fund/of001673/index.shtml"/>
    <hyperlink ref="B9011" r:id="rId3581" display="http://finance.ifeng.com/app/hq/fund/of398041/index.shtml"/>
    <hyperlink ref="B9012" r:id="rId3582" display="http://finance.ifeng.com/app/hq/fund/sh512980/index.shtml"/>
    <hyperlink ref="B9013" r:id="rId3583" display="http://finance.ifeng.com/app/hq/fund/of004550/index.shtml"/>
    <hyperlink ref="B9014" r:id="rId3584" display="http://finance.ifeng.com/app/hq/fund/of100035/index.shtml"/>
    <hyperlink ref="B9015" r:id="rId3585" display="http://finance.ifeng.com/app/hq/fund/of673071/index.shtml"/>
    <hyperlink ref="B9016" r:id="rId3586" display="http://finance.ifeng.com/app/hq/fund/of673073/index.shtml"/>
    <hyperlink ref="B9017" r:id="rId3587" display="http://finance.ifeng.com/app/hq/fund/of001209/index.shtml"/>
    <hyperlink ref="B9018" r:id="rId3588" display="http://finance.ifeng.com/app/hq/fund/of004340/index.shtml"/>
    <hyperlink ref="B9019" r:id="rId3589" display="http://finance.ifeng.com/app/hq/fund/of002112/index.shtml"/>
    <hyperlink ref="B9020" r:id="rId3590" display="http://finance.ifeng.com/app/hq/fund/of370023/index.shtml"/>
    <hyperlink ref="B9021" r:id="rId3591" display="http://finance.ifeng.com/app/hq/fund/of002986/index.shtml"/>
    <hyperlink ref="B9022" r:id="rId3592" display="http://finance.ifeng.com/app/hq/fund/of110019/index.shtml"/>
    <hyperlink ref="B9023" r:id="rId3593" display="http://finance.ifeng.com/app/hq/fund/of004742/index.shtml"/>
    <hyperlink ref="B9024" r:id="rId3594" display="http://finance.ifeng.com/app/hq/fund/of000534/index.shtml"/>
    <hyperlink ref="B9025" r:id="rId3595" display="http://finance.ifeng.com/app/hq/fund/of001837/index.shtml"/>
    <hyperlink ref="B9026" r:id="rId3596" display="http://finance.ifeng.com/app/hq/fund/of001366/index.shtml"/>
    <hyperlink ref="B9027" r:id="rId3597" display="http://finance.ifeng.com/app/hq/fund/of100037/index.shtml"/>
    <hyperlink ref="B9028" r:id="rId3598" display="http://finance.ifeng.com/app/hq/fund/index.shtml"/>
    <hyperlink ref="B9029" r:id="rId3599" display="http://finance.ifeng.com/app/hq/fund/of001275/index.shtml"/>
    <hyperlink ref="B9030" r:id="rId3600" display="http://finance.ifeng.com/app/hq/fund/of580009/index.shtml"/>
    <hyperlink ref="B9031" r:id="rId3601" display="http://finance.ifeng.com/app/hq/fund/of100051/index.shtml"/>
    <hyperlink ref="B9032" r:id="rId3602" display="http://finance.ifeng.com/app/hq/fund/of460007/index.shtml"/>
    <hyperlink ref="B9033" r:id="rId3603" display="http://finance.ifeng.com/app/hq/fund/of001565/index.shtml"/>
    <hyperlink ref="B9034" r:id="rId3604" display="http://finance.ifeng.com/app/hq/fund/of001590/index.shtml"/>
    <hyperlink ref="B9035" r:id="rId3605" display="http://finance.ifeng.com/app/hq/fund/sz162718/index.shtml"/>
    <hyperlink ref="B9036" r:id="rId3606" display="http://finance.ifeng.com/app/hq/fund/of001822/index.shtml"/>
    <hyperlink ref="B9037" r:id="rId3607" display="http://finance.ifeng.com/app/hq/fund/of001591/index.shtml"/>
    <hyperlink ref="B9038" r:id="rId3608" display="http://finance.ifeng.com/app/hq/fund/of460005/index.shtml"/>
    <hyperlink ref="B9039" r:id="rId3609" display="http://finance.ifeng.com/app/hq/fund/of151001/index.shtml"/>
    <hyperlink ref="B9040" r:id="rId3610" display="http://finance.ifeng.com/app/hq/fund/of002707/index.shtml"/>
    <hyperlink ref="B9041" r:id="rId3611" display="http://finance.ifeng.com/app/hq/fund/of002966/index.shtml"/>
    <hyperlink ref="B9042" r:id="rId3612" display="http://finance.ifeng.com/app/hq/fund/of202027/index.shtml"/>
    <hyperlink ref="B9043" r:id="rId3613" display="http://finance.ifeng.com/app/hq/fund/of002527/index.shtml"/>
    <hyperlink ref="B9044" r:id="rId3614" display="http://finance.ifeng.com/app/hq/fund/of005207/index.shtml"/>
    <hyperlink ref="B9045" r:id="rId3615" display="http://finance.ifeng.com/app/hq/fund/of005028/index.shtml"/>
    <hyperlink ref="B9046" r:id="rId3616" display="http://finance.ifeng.com/app/hq/fund/of519130/index.shtml"/>
    <hyperlink ref="B9047" r:id="rId3617" display="http://finance.ifeng.com/app/hq/fund/of001412/index.shtml"/>
    <hyperlink ref="B9048" r:id="rId3618" display="http://finance.ifeng.com/app/hq/fund/of460009/index.shtml"/>
    <hyperlink ref="B9049" r:id="rId3619" display="http://finance.ifeng.com/app/hq/fund/index.shtml"/>
    <hyperlink ref="B9050" r:id="rId3620" display="http://finance.ifeng.com/app/hq/fund/of002577/index.shtml"/>
    <hyperlink ref="B9051" r:id="rId3621" display="http://finance.ifeng.com/app/hq/fund/of660015/index.shtml"/>
    <hyperlink ref="B9052" r:id="rId3622" display="http://finance.ifeng.com/app/hq/fund/of000753/index.shtml"/>
    <hyperlink ref="B9053" r:id="rId3623" display="http://finance.ifeng.com/app/hq/fund/of217016/index.shtml"/>
    <hyperlink ref="B9054" r:id="rId3624" display="http://finance.ifeng.com/app/hq/fund/of000754/index.shtml"/>
    <hyperlink ref="B9055" r:id="rId3625" display="http://finance.ifeng.com/app/hq/fund/of001064/index.shtml"/>
    <hyperlink ref="B9056" r:id="rId3626" display="http://finance.ifeng.com/app/hq/fund/of004364/index.shtml"/>
    <hyperlink ref="B9057" r:id="rId3627" display="http://finance.ifeng.com/app/hq/fund/of002984/index.shtml"/>
    <hyperlink ref="B9058" r:id="rId3628" display="http://finance.ifeng.com/app/hq/fund/of003218/index.shtml"/>
    <hyperlink ref="B9059" r:id="rId3629" display="http://finance.ifeng.com/app/hq/fund/of004616/index.shtml"/>
    <hyperlink ref="B9060" r:id="rId3630" display="http://finance.ifeng.com/app/hq/fund/of001218/index.shtml"/>
    <hyperlink ref="B9061" r:id="rId3631" display="http://finance.ifeng.com/app/hq/fund/of001825/index.shtml"/>
    <hyperlink ref="B9062" r:id="rId3632" display="http://finance.ifeng.com/app/hq/fund/of002914/index.shtml"/>
    <hyperlink ref="B9063" r:id="rId3633" display="http://finance.ifeng.com/app/hq/fund/of001910/index.shtml"/>
    <hyperlink ref="B9064" r:id="rId3634" display="http://finance.ifeng.com/app/hq/fund/of001569/index.shtml"/>
    <hyperlink ref="B9065" r:id="rId3635" display="http://finance.ifeng.com/app/hq/fund/of003335/index.shtml"/>
    <hyperlink ref="B9066" r:id="rId3636" display="http://finance.ifeng.com/app/hq/fund/of000199/index.shtml"/>
    <hyperlink ref="B9067" r:id="rId3637" display="http://finance.ifeng.com/app/hq/fund/of050011/index.shtml"/>
    <hyperlink ref="B9068" r:id="rId3638" display="http://finance.ifeng.com/app/hq/fund/of202101/index.shtml"/>
    <hyperlink ref="B9069" r:id="rId3639" display="http://finance.ifeng.com/app/hq/fund/of001102/index.shtml"/>
    <hyperlink ref="B9070" r:id="rId3640" display="http://finance.ifeng.com/app/hq/fund/of000893/index.shtml"/>
    <hyperlink ref="B9071" r:id="rId3641" display="http://finance.ifeng.com/app/hq/fund/sh501017/index.shtml"/>
    <hyperlink ref="B9072" r:id="rId3642" display="http://finance.ifeng.com/app/hq/fund/of005039/index.shtml"/>
    <hyperlink ref="B9073" r:id="rId3643" display="http://finance.ifeng.com/app/hq/fund/of050111/index.shtml"/>
    <hyperlink ref="B9074" r:id="rId3644" display="http://finance.ifeng.com/app/hq/fund/of004287/index.shtml"/>
    <hyperlink ref="B9075" r:id="rId3645" display="http://finance.ifeng.com/app/hq/fund/sz161233/index.shtml"/>
    <hyperlink ref="B9076" r:id="rId3646" display="http://finance.ifeng.com/app/hq/fund/of001305/index.shtml"/>
    <hyperlink ref="B9077" r:id="rId3647" display="http://finance.ifeng.com/app/hq/fund/of590003/index.shtml"/>
    <hyperlink ref="B9078" r:id="rId3648" display="http://finance.ifeng.com/app/hq/fund/of163818/index.shtml"/>
    <hyperlink ref="B9079" r:id="rId3649" display="http://finance.ifeng.com/app/hq/fund/index.shtml"/>
    <hyperlink ref="B9080" r:id="rId3650" display="http://finance.ifeng.com/app/hq/fund/of004363/index.shtml"/>
    <hyperlink ref="B9081" r:id="rId3651" display="http://finance.ifeng.com/app/hq/fund/of000940/index.shtml"/>
    <hyperlink ref="B9082" r:id="rId3652" display="http://finance.ifeng.com/app/hq/fund/of002648/index.shtml"/>
    <hyperlink ref="B9083" r:id="rId3653" display="http://finance.ifeng.com/app/hq/fund/of003219/index.shtml"/>
    <hyperlink ref="B9084" r:id="rId3654" display="http://finance.ifeng.com/app/hq/fund/of003550/index.shtml"/>
    <hyperlink ref="B9085" r:id="rId3655" display="http://finance.ifeng.com/app/hq/fund/of002605/index.shtml"/>
    <hyperlink ref="B9086" r:id="rId3656" display="http://finance.ifeng.com/app/hq/fund/of630016/index.shtml"/>
    <hyperlink ref="B9087" r:id="rId3657" display="http://finance.ifeng.com/app/hq/fund/of001017/index.shtml"/>
    <hyperlink ref="B9088" r:id="rId3658" display="http://finance.ifeng.com/app/hq/fund/of003145/index.shtml"/>
    <hyperlink ref="B9089" r:id="rId3659" display="http://finance.ifeng.com/app/hq/fund/of004316/index.shtml"/>
    <hyperlink ref="B9090" r:id="rId3660" display="http://finance.ifeng.com/app/hq/fund/of000314/index.shtml"/>
    <hyperlink ref="B9091" r:id="rId3661" display="http://finance.ifeng.com/app/hq/fund/of090004/index.shtml"/>
    <hyperlink ref="B9092" r:id="rId3662" display="http://finance.ifeng.com/app/hq/fund/sz160722/index.shtml"/>
    <hyperlink ref="B9093" r:id="rId3663" display="http://finance.ifeng.com/app/hq/fund/of002063/index.shtml"/>
    <hyperlink ref="B9094" r:id="rId3664" display="http://finance.ifeng.com/app/hq/fund/of020019/index.shtml"/>
    <hyperlink ref="B9095" r:id="rId3665" display="http://finance.ifeng.com/app/hq/fund/of003334/index.shtml"/>
    <hyperlink ref="B9096" r:id="rId3666" display="http://finance.ifeng.com/app/hq/fund/of213917/index.shtml"/>
    <hyperlink ref="B9097" r:id="rId3667" display="http://finance.ifeng.com/app/hq/fund/of002017/index.shtml"/>
    <hyperlink ref="B9098" r:id="rId3668" display="http://finance.ifeng.com/app/hq/fund/of004532/index.shtml"/>
    <hyperlink ref="B9099" r:id="rId3669" display="http://finance.ifeng.com/app/hq/fund/sz159901/index.shtml"/>
    <hyperlink ref="B9100" r:id="rId3670" display="http://finance.ifeng.com/app/hq/fund/of960028/index.shtml"/>
    <hyperlink ref="B9101" r:id="rId3671" display="http://finance.ifeng.com/app/hq/fund/of004533/index.shtml"/>
    <hyperlink ref="B9102" r:id="rId3672" display="http://finance.ifeng.com/app/hq/fund/of003378/index.shtml"/>
    <hyperlink ref="B9103" r:id="rId3673" display="http://finance.ifeng.com/app/hq/fund/of003351/index.shtml"/>
    <hyperlink ref="B9104" r:id="rId3674" display="http://finance.ifeng.com/app/hq/fund/of530003/index.shtml"/>
    <hyperlink ref="B9105" r:id="rId3675" display="http://finance.ifeng.com/app/hq/fund/of213007/index.shtml"/>
    <hyperlink ref="B9106" r:id="rId3676" display="http://finance.ifeng.com/app/hq/fund/of003352/index.shtml"/>
    <hyperlink ref="B9107" r:id="rId3677" display="http://finance.ifeng.com/app/hq/fund/of005040/index.shtml"/>
    <hyperlink ref="B9108" r:id="rId3678" display="http://finance.ifeng.com/app/hq/fund/of004135/index.shtml"/>
    <hyperlink ref="B9109" r:id="rId3679" display="http://finance.ifeng.com/app/hq/fund/of000584/index.shtml"/>
    <hyperlink ref="B9110" r:id="rId3680" display="http://finance.ifeng.com/app/hq/fund/of161604/index.shtml"/>
    <hyperlink ref="B9111" r:id="rId3681" display="http://finance.ifeng.com/app/hq/fund/of004876/index.shtml"/>
    <hyperlink ref="B9112" r:id="rId3682" display="http://finance.ifeng.com/app/hq/fund/of020020/index.shtml"/>
    <hyperlink ref="B9113" r:id="rId3683" display="http://finance.ifeng.com/app/hq/fund/of260117/index.shtml"/>
    <hyperlink ref="B9114" r:id="rId3684" display="http://finance.ifeng.com/app/hq/fund/of002443/index.shtml"/>
    <hyperlink ref="B9115" r:id="rId3685" display="http://finance.ifeng.com/app/hq/fund/of003132/index.shtml"/>
    <hyperlink ref="B9116" r:id="rId3686" display="http://finance.ifeng.com/app/hq/fund/of000953/index.shtml"/>
    <hyperlink ref="B9117" r:id="rId3687" display="http://finance.ifeng.com/app/hq/fund/of040016/index.shtml"/>
    <hyperlink ref="B9118" r:id="rId3688" display="http://finance.ifeng.com/app/hq/fund/of233009/index.shtml"/>
    <hyperlink ref="B9119" r:id="rId3689" display="http://finance.ifeng.com/app/hq/fund/of003318/index.shtml"/>
    <hyperlink ref="B9120" r:id="rId3690" display="http://finance.ifeng.com/app/hq/fund/of003315/index.shtml"/>
    <hyperlink ref="B9121" r:id="rId3691" display="http://finance.ifeng.com/app/hq/fund/of257030/index.shtml"/>
    <hyperlink ref="B9122" r:id="rId3692" display="http://finance.ifeng.com/app/hq/fund/of004317/index.shtml"/>
    <hyperlink ref="B9123" r:id="rId3693" display="http://finance.ifeng.com/app/hq/fund/of004341/index.shtml"/>
    <hyperlink ref="B9124" r:id="rId3694" display="http://finance.ifeng.com/app/hq/fund/of372010/index.shtml"/>
    <hyperlink ref="B9125" r:id="rId3695" display="http://finance.ifeng.com/app/hq/fund/of000985/index.shtml"/>
    <hyperlink ref="B9126" r:id="rId3696" display="http://finance.ifeng.com/app/hq/fund/sz159942/index.shtml"/>
    <hyperlink ref="B9127" r:id="rId3697" display="http://finance.ifeng.com/app/hq/fund/of519223/index.shtml"/>
    <hyperlink ref="B9128" r:id="rId3698" display="http://finance.ifeng.com/app/hq/fund/of560002/index.shtml"/>
    <hyperlink ref="B9129" r:id="rId3699" display="http://finance.ifeng.com/app/hq/fund/of001135/index.shtml"/>
    <hyperlink ref="B9130" r:id="rId3700" display="http://finance.ifeng.com/app/hq/fund/of519181/index.shtml"/>
    <hyperlink ref="B9131" r:id="rId3701" display="http://finance.ifeng.com/app/hq/fund/of004559/index.shtml"/>
    <hyperlink ref="B9132" r:id="rId3702" display="http://finance.ifeng.com/app/hq/fund/of000463/index.shtml"/>
    <hyperlink ref="B9133" r:id="rId3703" display="http://finance.ifeng.com/app/hq/fund/of004558/index.shtml"/>
    <hyperlink ref="B9134" r:id="rId3704" display="http://finance.ifeng.com/app/hq/fund/of000481/index.shtml"/>
    <hyperlink ref="B9135" r:id="rId3705" display="http://finance.ifeng.com/app/hq/fund/of003597/index.shtml"/>
    <hyperlink ref="B9136" r:id="rId3706" display="http://finance.ifeng.com/app/hq/fund/of000866/index.shtml"/>
    <hyperlink ref="B9137" r:id="rId3707" display="http://finance.ifeng.com/app/hq/fund/of000954/index.shtml"/>
    <hyperlink ref="B9138" r:id="rId3708" display="http://finance.ifeng.com/app/hq/fund/of001322/index.shtml"/>
    <hyperlink ref="B9139" r:id="rId3709" display="http://finance.ifeng.com/app/hq/fund/index.shtml"/>
    <hyperlink ref="B9140" r:id="rId3710" display="http://finance.ifeng.com/app/hq/fund/of070030/index.shtml"/>
    <hyperlink ref="B9141" r:id="rId3711" display="http://finance.ifeng.com/app/hq/fund/of001349/index.shtml"/>
    <hyperlink ref="B9142" r:id="rId3712" display="http://finance.ifeng.com/app/hq/fund/of001885/index.shtml"/>
    <hyperlink ref="B9143" r:id="rId3713" display="http://finance.ifeng.com/app/hq/fund/of003596/index.shtml"/>
    <hyperlink ref="B9144" r:id="rId3714" display="http://finance.ifeng.com/app/hq/fund/of003026/index.shtml"/>
    <hyperlink ref="B9145" r:id="rId3715" display="http://finance.ifeng.com/app/hq/fund/of000761/index.shtml"/>
    <hyperlink ref="B9146" r:id="rId3716" display="http://finance.ifeng.com/app/hq/fund/of003027/index.shtml"/>
    <hyperlink ref="B9147" r:id="rId3717" display="http://finance.ifeng.com/app/hq/fund/sz150312/index.shtml"/>
    <hyperlink ref="B9148" r:id="rId3718" display="http://finance.ifeng.com/app/hq/fund/of255010/index.shtml"/>
    <hyperlink ref="B9149" r:id="rId3719" display="http://finance.ifeng.com/app/hq/fund/of003176/index.shtml"/>
    <hyperlink ref="B9150" r:id="rId3720" display="http://finance.ifeng.com/app/hq/fund/of166002/index.shtml"/>
    <hyperlink ref="B9151" r:id="rId3721" display="http://finance.ifeng.com/app/hq/fund/of003177/index.shtml"/>
    <hyperlink ref="B9152" r:id="rId3722" display="http://finance.ifeng.com/app/hq/fund/of001758/index.shtml"/>
    <hyperlink ref="B9153" r:id="rId3723" display="http://finance.ifeng.com/app/hq/fund/of004237/index.shtml"/>
    <hyperlink ref="B9154" r:id="rId3724" display="http://finance.ifeng.com/app/hq/fund/of519623/index.shtml"/>
    <hyperlink ref="B9155" r:id="rId3725" display="http://finance.ifeng.com/app/hq/fund/of519624/index.shtml"/>
    <hyperlink ref="B9156" r:id="rId3726" display="http://finance.ifeng.com/app/hq/fund/of001536/index.shtml"/>
    <hyperlink ref="B9157" r:id="rId3727" display="http://finance.ifeng.com/app/hq/fund/of550016/index.shtml"/>
    <hyperlink ref="B9158" r:id="rId3728" display="http://finance.ifeng.com/app/hq/fund/of004569/index.shtml"/>
    <hyperlink ref="B9159" r:id="rId3729" display="http://finance.ifeng.com/app/hq/fund/of213002/index.shtml"/>
    <hyperlink ref="B9160" r:id="rId3730" display="http://finance.ifeng.com/app/hq/fund/of004099/index.shtml"/>
    <hyperlink ref="B9161" r:id="rId3731" display="http://finance.ifeng.com/app/hq/fund/of688888/index.shtml"/>
    <hyperlink ref="B9162" r:id="rId3732" display="http://finance.ifeng.com/app/hq/fund/of550015/index.shtml"/>
    <hyperlink ref="B9163" r:id="rId3733" display="http://finance.ifeng.com/app/hq/fund/index.shtml"/>
    <hyperlink ref="B9164" r:id="rId3734" display="http://finance.ifeng.com/app/hq/fund/of470068/index.shtml"/>
    <hyperlink ref="B9165" r:id="rId3735" display="http://finance.ifeng.com/app/hq/fund/of100020/index.shtml"/>
    <hyperlink ref="B9166" r:id="rId3736" display="http://finance.ifeng.com/app/hq/fund/of004888/index.shtml"/>
    <hyperlink ref="B9167" r:id="rId3737" display="http://finance.ifeng.com/app/hq/fund/sh501036/index.shtml"/>
    <hyperlink ref="B9168" r:id="rId3738" display="http://finance.ifeng.com/app/hq/fund/sz159918/index.shtml"/>
    <hyperlink ref="B9169" r:id="rId3739" display="http://finance.ifeng.com/app/hq/fund/sh501037/index.shtml"/>
    <hyperlink ref="B9170" r:id="rId3740" display="http://finance.ifeng.com/app/hq/fund/of004889/index.shtml"/>
    <hyperlink ref="B9171" r:id="rId3741" display="http://finance.ifeng.com/app/hq/fund/of110009/index.shtml"/>
    <hyperlink ref="B9172" r:id="rId3742" display="http://finance.ifeng.com/app/hq/fund/of481008/index.shtml"/>
    <hyperlink ref="B9173" r:id="rId3743" display="http://finance.ifeng.com/app/hq/fund/of002536/index.shtml"/>
    <hyperlink ref="B9174" r:id="rId3744" display="http://finance.ifeng.com/app/hq/fund/of000418/index.shtml"/>
    <hyperlink ref="B9175" r:id="rId3745" display="http://finance.ifeng.com/app/hq/fund/of000545/index.shtml"/>
    <hyperlink ref="B9176" r:id="rId3746" display="http://finance.ifeng.com/app/hq/fund/of080001/index.shtml"/>
    <hyperlink ref="B9177" r:id="rId3747" display="http://finance.ifeng.com/app/hq/fund/of519755/index.shtml"/>
    <hyperlink ref="B9178" r:id="rId3748" display="http://finance.ifeng.com/app/hq/fund/of004576/index.shtml"/>
    <hyperlink ref="B9179" r:id="rId3749" display="http://finance.ifeng.com/app/hq/fund/of481017/index.shtml"/>
    <hyperlink ref="B9180" r:id="rId3750" display="http://finance.ifeng.com/app/hq/fund/of002191/index.shtml"/>
    <hyperlink ref="B9181" r:id="rId3751" display="http://finance.ifeng.com/app/hq/fund/of002824/index.shtml"/>
    <hyperlink ref="B9182" r:id="rId3752" display="http://finance.ifeng.com/app/hq/fund/of519761/index.shtml"/>
    <hyperlink ref="B9183" r:id="rId3753" display="http://finance.ifeng.com/app/hq/fund/of002821/index.shtml"/>
    <hyperlink ref="B9184" r:id="rId3754" display="http://finance.ifeng.com/app/hq/fund/of519683/index.shtml"/>
    <hyperlink ref="B9185" r:id="rId3755" display="http://finance.ifeng.com/app/hq/fund/of001189/index.shtml"/>
    <hyperlink ref="B9186" r:id="rId3756" display="http://finance.ifeng.com/app/hq/fund/of001705/index.shtml"/>
    <hyperlink ref="B9187" r:id="rId3757" display="http://finance.ifeng.com/app/hq/fund/of690007/index.shtml"/>
    <hyperlink ref="B9188" r:id="rId3758" display="http://finance.ifeng.com/app/hq/fund/of100029/index.shtml"/>
    <hyperlink ref="B9189" r:id="rId3759" display="http://finance.ifeng.com/app/hq/fund/of000181/index.shtml"/>
    <hyperlink ref="B9190" r:id="rId3760" display="http://finance.ifeng.com/app/hq/fund/sz161722/index.shtml"/>
    <hyperlink ref="B9191" r:id="rId3761" display="http://finance.ifeng.com/app/hq/fund/of400023/index.shtml"/>
    <hyperlink ref="B9192" r:id="rId3762" display="http://finance.ifeng.com/app/hq/fund/of001253/index.shtml"/>
    <hyperlink ref="B9193" r:id="rId3763" display="http://finance.ifeng.com/app/hq/fund/of001446/index.shtml"/>
    <hyperlink ref="B9194" r:id="rId3764" display="http://finance.ifeng.com/app/hq/fund/of519224/index.shtml"/>
    <hyperlink ref="B9195" r:id="rId3765" display="http://finance.ifeng.com/app/hq/fund/sz164823/index.shtml"/>
    <hyperlink ref="B9196" r:id="rId3766" display="http://finance.ifeng.com/app/hq/fund/of000594/index.shtml"/>
    <hyperlink ref="B9197" r:id="rId3767" display="http://finance.ifeng.com/app/hq/fund/of003343/index.shtml"/>
    <hyperlink ref="B9198" r:id="rId3768" display="http://finance.ifeng.com/app/hq/fund/of002497/index.shtml"/>
    <hyperlink ref="B9199" r:id="rId3769" display="http://finance.ifeng.com/app/hq/fund/of660005/index.shtml"/>
    <hyperlink ref="B9200" r:id="rId3770" display="http://finance.ifeng.com/app/hq/fund/of001858/index.shtml"/>
    <hyperlink ref="B9201" r:id="rId3771" display="http://finance.ifeng.com/app/hq/fund/of003344/index.shtml"/>
    <hyperlink ref="B9202" r:id="rId3772" display="http://finance.ifeng.com/app/hq/fund/sz150084/index.shtml"/>
    <hyperlink ref="B9203" r:id="rId3773" display="http://finance.ifeng.com/app/hq/fund/sz160809/index.shtml"/>
    <hyperlink ref="B9204" r:id="rId3774" display="http://finance.ifeng.com/app/hq/fund/of002804/index.shtml"/>
    <hyperlink ref="B9205" r:id="rId3775" display="http://finance.ifeng.com/app/hq/fund/of002068/index.shtml"/>
    <hyperlink ref="B9206" r:id="rId3776" display="http://finance.ifeng.com/app/hq/fund/of519021/index.shtml"/>
    <hyperlink ref="B9207" r:id="rId3777" display="http://finance.ifeng.com/app/hq/fund/of395011/index.shtml"/>
    <hyperlink ref="B9208" r:id="rId3778" display="http://finance.ifeng.com/app/hq/fund/of257070/index.shtml"/>
    <hyperlink ref="B9209" r:id="rId3779" display="http://finance.ifeng.com/app/hq/fund/of005033/index.shtml"/>
    <hyperlink ref="B9210" r:id="rId3780" display="http://finance.ifeng.com/app/hq/fund/of530018/index.shtml"/>
    <hyperlink ref="B9211" r:id="rId3781" display="http://finance.ifeng.com/app/hq/fund/of519091/index.shtml"/>
    <hyperlink ref="B9212" r:id="rId3782" display="http://finance.ifeng.com/app/hq/fund/of002713/index.shtml"/>
    <hyperlink ref="B9213" r:id="rId3783" display="http://finance.ifeng.com/app/hq/fund/of000747/index.shtml"/>
    <hyperlink ref="B9214" r:id="rId3784" display="http://finance.ifeng.com/app/hq/fund/sz167001/index.shtml"/>
    <hyperlink ref="B9215" r:id="rId3785" display="http://finance.ifeng.com/app/hq/fund/of004726/index.shtml"/>
    <hyperlink ref="B9216" r:id="rId3786" display="http://finance.ifeng.com/app/hq/fund/of004727/index.shtml"/>
    <hyperlink ref="B9217" r:id="rId3787" display="http://finance.ifeng.com/app/hq/fund/sz159912/index.shtml"/>
    <hyperlink ref="B9218" r:id="rId3788" display="http://finance.ifeng.com/app/hq/fund/of003409/index.shtml"/>
    <hyperlink ref="B9219" r:id="rId3789" display="http://finance.ifeng.com/app/hq/fund/of002597/index.shtml"/>
    <hyperlink ref="B9220" r:id="rId3790" display="http://finance.ifeng.com/app/hq/fund/of675011/index.shtml"/>
    <hyperlink ref="B9221" r:id="rId3791" display="http://finance.ifeng.com/app/hq/fund/sh502018/index.shtml"/>
    <hyperlink ref="B9222" r:id="rId3792" display="http://finance.ifeng.com/app/hq/fund/of001258/index.shtml"/>
    <hyperlink ref="B9223" r:id="rId3793" display="http://finance.ifeng.com/app/hq/fund/of519995/index.shtml"/>
    <hyperlink ref="B9224" r:id="rId3794" display="http://finance.ifeng.com/app/hq/fund/of003410/index.shtml"/>
    <hyperlink ref="B9225" r:id="rId3795" display="http://finance.ifeng.com/app/hq/fund/of580007/index.shtml"/>
    <hyperlink ref="B9226" r:id="rId3796" display="http://finance.ifeng.com/app/hq/fund/sz168108/index.shtml"/>
    <hyperlink ref="B9227" r:id="rId3797" display="http://finance.ifeng.com/app/hq/fund/of003710/index.shtml"/>
    <hyperlink ref="B9228" r:id="rId3798" display="http://finance.ifeng.com/app/hq/fund/of001733/index.shtml"/>
    <hyperlink ref="B9229" r:id="rId3799" display="http://finance.ifeng.com/app/hq/fund/of003374/index.shtml"/>
    <hyperlink ref="B9230" r:id="rId3800" display="http://finance.ifeng.com/app/hq/fund/index.shtml"/>
    <hyperlink ref="B9231" r:id="rId3801" display="http://finance.ifeng.com/app/hq/fund/of003373/index.shtml"/>
    <hyperlink ref="B9232" r:id="rId3802" display="http://finance.ifeng.com/app/hq/fund/of001265/index.shtml"/>
    <hyperlink ref="B9233" r:id="rId3803" display="http://finance.ifeng.com/app/hq/fund/of001682/index.shtml"/>
    <hyperlink ref="B9234" r:id="rId3804" display="http://finance.ifeng.com/app/hq/fund/sz150272/index.shtml"/>
    <hyperlink ref="B9235" r:id="rId3805" display="http://finance.ifeng.com/app/hq/fund/of002055/index.shtml"/>
    <hyperlink ref="B9236" r:id="rId3806" display="http://finance.ifeng.com/app/hq/fund/of540008/index.shtml"/>
    <hyperlink ref="B9237" r:id="rId3807" display="http://finance.ifeng.com/app/hq/fund/of002360/index.shtml"/>
    <hyperlink ref="B9238" r:id="rId3808" display="http://finance.ifeng.com/app/hq/fund/of001278/index.shtml"/>
    <hyperlink ref="B9239" r:id="rId3809" display="http://finance.ifeng.com/app/hq/fund/of000628/index.shtml"/>
    <hyperlink ref="B9240" r:id="rId3810" display="http://finance.ifeng.com/app/hq/fund/of519909/index.shtml"/>
    <hyperlink ref="B9241" r:id="rId3811" display="http://finance.ifeng.com/app/hq/fund/sz161227/index.shtml"/>
    <hyperlink ref="B9242" r:id="rId3812" display="http://finance.ifeng.com/app/hq/fund/of001173/index.shtml"/>
    <hyperlink ref="B9243" r:id="rId3813" display="http://finance.ifeng.com/app/hq/fund/of004851/index.shtml"/>
    <hyperlink ref="B9244" r:id="rId3814" display="http://finance.ifeng.com/app/hq/fund/of002906/index.shtml"/>
    <hyperlink ref="B9245" r:id="rId3815" display="http://finance.ifeng.com/app/hq/fund/of530017/index.shtml"/>
    <hyperlink ref="B9246" r:id="rId3816" display="http://finance.ifeng.com/app/hq/fund/of960029/index.shtml"/>
    <hyperlink ref="B9247" r:id="rId3817" display="http://finance.ifeng.com/app/hq/fund/of002967/index.shtml"/>
    <hyperlink ref="B9248" r:id="rId3818" display="http://finance.ifeng.com/app/hq/fund/of519652/index.shtml"/>
    <hyperlink ref="B9249" r:id="rId3819" display="http://finance.ifeng.com/app/hq/fund/sz165512/index.shtml"/>
    <hyperlink ref="B9250" r:id="rId3820" display="http://finance.ifeng.com/app/hq/fund/of003560/index.shtml"/>
    <hyperlink ref="B9251" r:id="rId3821" display="http://finance.ifeng.com/app/hq/fund/of000585/index.shtml"/>
    <hyperlink ref="B9252" r:id="rId3822" display="http://finance.ifeng.com/app/hq/fund/of000307/index.shtml"/>
    <hyperlink ref="B9253" r:id="rId3823" display="http://finance.ifeng.com/app/hq/fund/of673090/index.shtml"/>
    <hyperlink ref="B9254" r:id="rId3824" display="http://finance.ifeng.com/app/hq/fund/index.shtml"/>
    <hyperlink ref="B9255" r:id="rId3825" display="http://finance.ifeng.com/app/hq/fund/sz160621/index.shtml"/>
    <hyperlink ref="B9256" r:id="rId3826" display="http://finance.ifeng.com/app/hq/fund/of519646/index.shtml"/>
    <hyperlink ref="B9257" r:id="rId3827" display="http://finance.ifeng.com/app/hq/fund/of003659/index.shtml"/>
    <hyperlink ref="B9258" r:id="rId3828" display="http://finance.ifeng.com/app/hq/fund/of001174/index.shtml"/>
    <hyperlink ref="B9259" r:id="rId3829" display="http://finance.ifeng.com/app/hq/fund/of001920/index.shtml"/>
    <hyperlink ref="B9260" r:id="rId3830" display="http://finance.ifeng.com/app/hq/fund/of001854/index.shtml"/>
    <hyperlink ref="B9261" r:id="rId3831" display="http://finance.ifeng.com/app/hq/fund/of000928/index.shtml"/>
    <hyperlink ref="B9262" r:id="rId3832" display="http://finance.ifeng.com/app/hq/fund/index.shtml"/>
    <hyperlink ref="B9263" r:id="rId3833" display="http://finance.ifeng.com/app/hq/fund/of530012/index.shtml"/>
    <hyperlink ref="B9264" r:id="rId3834" display="http://finance.ifeng.com/app/hq/fund/sz160415/index.shtml"/>
    <hyperlink ref="B9265" r:id="rId3835" display="http://finance.ifeng.com/app/hq/fund/sz150191/index.shtml"/>
    <hyperlink ref="B9266" r:id="rId3836" display="http://finance.ifeng.com/app/hq/fund/of005034/index.shtml"/>
    <hyperlink ref="B9267" r:id="rId3837" display="http://finance.ifeng.com/app/hq/fund/of002611/index.shtml"/>
    <hyperlink ref="B9268" r:id="rId3838" display="http://finance.ifeng.com/app/hq/fund/of002065/index.shtml"/>
    <hyperlink ref="B9269" r:id="rId3839" display="http://finance.ifeng.com/app/hq/fund/of002989/index.shtml"/>
    <hyperlink ref="B9270" r:id="rId3840" display="http://finance.ifeng.com/app/hq/fund/of550003/index.shtml"/>
    <hyperlink ref="B9271" r:id="rId3841" display="http://finance.ifeng.com/app/hq/fund/of519668/index.shtml"/>
    <hyperlink ref="B9272" r:id="rId3842" display="http://finance.ifeng.com/app/hq/fund/of550009/index.shtml"/>
    <hyperlink ref="B9273" r:id="rId3843" display="http://finance.ifeng.com/app/hq/fund/of000778/index.shtml"/>
    <hyperlink ref="B9274" r:id="rId3844" display="http://finance.ifeng.com/app/hq/fund/of519983/index.shtml"/>
    <hyperlink ref="B9275" r:id="rId3845" display="http://finance.ifeng.com/app/hq/fund/of020015/index.shtml"/>
    <hyperlink ref="B9276" r:id="rId3846" display="http://finance.ifeng.com/app/hq/fund/of003986/index.shtml"/>
    <hyperlink ref="B9277" r:id="rId3847" display="http://finance.ifeng.com/app/hq/fund/of002541/index.shtml"/>
    <hyperlink ref="B9278" r:id="rId3848" display="http://finance.ifeng.com/app/hq/fund/of002066/index.shtml"/>
    <hyperlink ref="B9279" r:id="rId3849" display="http://finance.ifeng.com/app/hq/fund/of003512/index.shtml"/>
    <hyperlink ref="B9280" r:id="rId3850" display="http://finance.ifeng.com/app/hq/fund/of531017/index.shtml"/>
    <hyperlink ref="B9281" r:id="rId3851" display="http://finance.ifeng.com/app/hq/fund/of660012/index.shtml"/>
    <hyperlink ref="B9282" r:id="rId3852" display="http://finance.ifeng.com/app/hq/fund/of001456/index.shtml"/>
    <hyperlink ref="B9283" r:id="rId3853" display="http://finance.ifeng.com/app/hq/fund/of162214/index.shtml"/>
    <hyperlink ref="B9284" r:id="rId3854" display="http://finance.ifeng.com/app/hq/fund/of519756/index.shtml"/>
    <hyperlink ref="B9285" r:id="rId3855" display="http://finance.ifeng.com/app/hq/fund/of519175/index.shtml"/>
    <hyperlink ref="B9286" r:id="rId3856" display="http://finance.ifeng.com/app/hq/fund/index.shtml"/>
    <hyperlink ref="B9287" r:id="rId3857" display="http://finance.ifeng.com/app/hq/fund/of000688/index.shtml"/>
    <hyperlink ref="B9288" r:id="rId3858" display="http://finance.ifeng.com/app/hq/fund/of002249/index.shtml"/>
    <hyperlink ref="B9289" r:id="rId3859" display="http://finance.ifeng.com/app/hq/fund/of001839/index.shtml"/>
    <hyperlink ref="B9290" r:id="rId3860" display="http://finance.ifeng.com/app/hq/fund/of004513/index.shtml"/>
    <hyperlink ref="B9291" r:id="rId3861" display="http://finance.ifeng.com/app/hq/fund/of560003/index.shtml"/>
    <hyperlink ref="B9292" r:id="rId3862" display="http://finance.ifeng.com/app/hq/fund/of673120/index.shtml"/>
    <hyperlink ref="B9293" r:id="rId3863" display="http://finance.ifeng.com/app/hq/fund/of001921/index.shtml"/>
    <hyperlink ref="B9294" r:id="rId3864" display="http://finance.ifeng.com/app/hq/fund/index.shtml"/>
    <hyperlink ref="B9295" r:id="rId3865" display="http://finance.ifeng.com/app/hq/fund/of002236/index.shtml"/>
    <hyperlink ref="B9296" r:id="rId3866" display="http://finance.ifeng.com/app/hq/fund/of519650/index.shtml"/>
    <hyperlink ref="B9297" r:id="rId3867" display="http://finance.ifeng.com/app/hq/fund/of519610/index.shtml"/>
    <hyperlink ref="B9298" r:id="rId3868" display="http://finance.ifeng.com/app/hq/fund/of000432/index.shtml"/>
    <hyperlink ref="B9299" r:id="rId3869" display="http://finance.ifeng.com/app/hq/fund/of519611/index.shtml"/>
    <hyperlink ref="B9300" r:id="rId3870" display="http://finance.ifeng.com/app/hq/fund/of162203/index.shtml"/>
    <hyperlink ref="B9301" r:id="rId3871" display="http://finance.ifeng.com/app/hq/fund/of001140/index.shtml"/>
    <hyperlink ref="B9302" r:id="rId3872" display="http://finance.ifeng.com/app/hq/fund/sz159943/index.shtml"/>
    <hyperlink ref="B9303" r:id="rId3873" display="http://finance.ifeng.com/app/hq/fund/of001750/index.shtml"/>
    <hyperlink ref="B9304" r:id="rId3874" display="http://finance.ifeng.com/app/hq/fund/of002252/index.shtml"/>
    <hyperlink ref="B9305" r:id="rId3875" display="http://finance.ifeng.com/app/hq/fund/sh501026/index.shtml"/>
    <hyperlink ref="B9306" r:id="rId3876" display="http://finance.ifeng.com/app/hq/fund/of001896/index.shtml"/>
    <hyperlink ref="B9307" r:id="rId3877" display="http://finance.ifeng.com/app/hq/fund/of002963/index.shtml"/>
    <hyperlink ref="B9308" r:id="rId3878" display="http://finance.ifeng.com/app/hq/fund/of001059/index.shtml"/>
    <hyperlink ref="B9309" r:id="rId3879" display="http://finance.ifeng.com/app/hq/fund/of519949/index.shtml"/>
    <hyperlink ref="B9310" r:id="rId3880" display="http://finance.ifeng.com/app/hq/fund/of005112/index.shtml"/>
    <hyperlink ref="B9311" r:id="rId3881" display="http://finance.ifeng.com/app/hq/fund/of630015/index.shtml"/>
    <hyperlink ref="B9312" r:id="rId3882" display="http://finance.ifeng.com/app/hq/fund/of002610/index.shtml"/>
    <hyperlink ref="B9313" r:id="rId3883" display="http://finance.ifeng.com/app/hq/fund/of002413/index.shtml"/>
    <hyperlink ref="B9314" r:id="rId3884" display="http://finance.ifeng.com/app/hq/fund/of002459/index.shtml"/>
    <hyperlink ref="B9315" r:id="rId3885" display="http://finance.ifeng.com/app/hq/fund/of002503/index.shtml"/>
    <hyperlink ref="B9316" r:id="rId3886" display="http://finance.ifeng.com/app/hq/fund/of002460/index.shtml"/>
    <hyperlink ref="B9317" r:id="rId3887" display="http://finance.ifeng.com/app/hq/fund/of002502/index.shtml"/>
    <hyperlink ref="B9318" r:id="rId3888" display="http://finance.ifeng.com/app/hq/fund/of004895/index.shtml"/>
    <hyperlink ref="B9319" r:id="rId3889" display="http://finance.ifeng.com/app/hq/fund/of202025/index.shtml"/>
    <hyperlink ref="B9320" r:id="rId3890" display="http://finance.ifeng.com/app/hq/fund/of002270/index.shtml"/>
    <hyperlink ref="B9321" r:id="rId3891" display="http://finance.ifeng.com/app/hq/fund/of519647/index.shtml"/>
    <hyperlink ref="B9322" r:id="rId3892" display="http://finance.ifeng.com/app/hq/fund/of003366/index.shtml"/>
    <hyperlink ref="B9323" r:id="rId3893" display="http://finance.ifeng.com/app/hq/fund/of004958/index.shtml"/>
    <hyperlink ref="B9324" r:id="rId3894" display="http://finance.ifeng.com/app/hq/fund/sz159934/index.shtml"/>
    <hyperlink ref="B9325" r:id="rId3895" display="http://finance.ifeng.com/app/hq/fund/index.shtml"/>
    <hyperlink ref="B9326" r:id="rId3896" display="http://finance.ifeng.com/app/hq/fund/of540002/index.shtml"/>
    <hyperlink ref="B9327" r:id="rId3897" display="http://finance.ifeng.com/app/hq/fund/of002538/index.shtml"/>
    <hyperlink ref="B9328" r:id="rId3898" display="http://finance.ifeng.com/app/hq/fund/of001713/index.shtml"/>
    <hyperlink ref="B9329" r:id="rId3899" display="http://finance.ifeng.com/app/hq/fund/of420003/index.shtml"/>
    <hyperlink ref="B9330" r:id="rId3900" display="http://finance.ifeng.com/app/hq/fund/of002179/index.shtml"/>
    <hyperlink ref="B9331" r:id="rId3901" display="http://finance.ifeng.com/app/hq/fund/of004100/index.shtml"/>
    <hyperlink ref="B9332" r:id="rId3902" display="http://finance.ifeng.com/app/hq/fund/of000377/index.shtml"/>
    <hyperlink ref="B9333" r:id="rId3903" display="http://finance.ifeng.com/app/hq/fund/sh502000/index.shtml"/>
    <hyperlink ref="B9334" r:id="rId3904" display="http://finance.ifeng.com/app/hq/fund/of003861/index.shtml"/>
    <hyperlink ref="B9335" r:id="rId3905" display="http://finance.ifeng.com/app/hq/fund/of003862/index.shtml"/>
    <hyperlink ref="B9336" r:id="rId3906" display="http://finance.ifeng.com/app/hq/fund/of002692/index.shtml"/>
    <hyperlink ref="B9337" r:id="rId3907" display="http://finance.ifeng.com/app/hq/fund/of004221/index.shtml"/>
    <hyperlink ref="B9338" r:id="rId3908" display="http://finance.ifeng.com/app/hq/fund/of000378/index.shtml"/>
    <hyperlink ref="B9339" r:id="rId3909" display="http://finance.ifeng.com/app/hq/fund/of001780/index.shtml"/>
    <hyperlink ref="B9340" r:id="rId3910" display="http://finance.ifeng.com/app/hq/fund/of320005/index.shtml"/>
    <hyperlink ref="B9341" r:id="rId3911" display="http://finance.ifeng.com/app/hq/fund/of004745/index.shtml"/>
    <hyperlink ref="B9342" r:id="rId3912" display="http://finance.ifeng.com/app/hq/fund/sz161033/index.shtml"/>
    <hyperlink ref="B9343" r:id="rId3913" display="http://finance.ifeng.com/app/hq/fund/sh518800/index.shtml"/>
    <hyperlink ref="B9344" r:id="rId3914" display="http://finance.ifeng.com/app/hq/fund/of610001/index.shtml"/>
    <hyperlink ref="B9345" r:id="rId3915" display="http://finance.ifeng.com/app/hq/fund/of001656/index.shtml"/>
    <hyperlink ref="B9346" r:id="rId3916" display="http://finance.ifeng.com/app/hq/fund/of001734/index.shtml"/>
    <hyperlink ref="B9347" r:id="rId3917" display="http://finance.ifeng.com/app/hq/fund/of000385/index.shtml"/>
    <hyperlink ref="B9348" r:id="rId3918" display="http://finance.ifeng.com/app/hq/fund/index.shtml"/>
    <hyperlink ref="B9349" r:id="rId3919" display="http://finance.ifeng.com/app/hq/fund/of002369/index.shtml"/>
    <hyperlink ref="B9350" r:id="rId3920" display="http://finance.ifeng.com/app/hq/fund/sz159937/index.shtml"/>
    <hyperlink ref="B9351" r:id="rId3921" display="http://finance.ifeng.com/app/hq/fund/sh510290/index.shtml"/>
    <hyperlink ref="B9352" r:id="rId3922" display="http://finance.ifeng.com/app/hq/fund/sh518880/index.shtml"/>
    <hyperlink ref="B9353" r:id="rId3923" display="http://finance.ifeng.com/app/hq/fund/of000930/index.shtml"/>
    <hyperlink ref="B9354" r:id="rId3924" display="http://finance.ifeng.com/app/hq/fund/of000929/index.shtml"/>
    <hyperlink ref="B9355" r:id="rId3925" display="http://finance.ifeng.com/app/hq/fund/of960027/index.shtml"/>
    <hyperlink ref="B9356" r:id="rId3926" display="http://finance.ifeng.com/app/hq/fund/of162201/index.shtml"/>
    <hyperlink ref="B9357" r:id="rId3927" display="http://finance.ifeng.com/app/hq/fund/of290006/index.shtml"/>
    <hyperlink ref="B9358" r:id="rId3928" display="http://finance.ifeng.com/app/hq/fund/of202017/index.shtml"/>
    <hyperlink ref="B9359" r:id="rId3929" display="http://finance.ifeng.com/app/hq/fund/of161611/index.shtml"/>
    <hyperlink ref="B9360" r:id="rId3930" display="http://finance.ifeng.com/app/hq/fund/of003413/index.shtml"/>
    <hyperlink ref="B9361" r:id="rId3931" display="http://finance.ifeng.com/app/hq/fund/of004345/index.shtml"/>
    <hyperlink ref="B9362" r:id="rId3932" display="http://finance.ifeng.com/app/hq/fund/of000386/index.shtml"/>
    <hyperlink ref="B9363" r:id="rId3933" display="http://finance.ifeng.com/app/hq/fund/of001453/index.shtml"/>
    <hyperlink ref="B9364" r:id="rId3934" display="http://finance.ifeng.com/app/hq/fund/of257020/index.shtml"/>
    <hyperlink ref="B9365" r:id="rId3935" display="http://finance.ifeng.com/app/hq/fund/of002340/index.shtml"/>
    <hyperlink ref="B9366" r:id="rId3936" display="http://finance.ifeng.com/app/hq/fund/of519918/index.shtml"/>
    <hyperlink ref="B9367" r:id="rId3937" display="http://finance.ifeng.com/app/hq/fund/of168501/index.shtml"/>
    <hyperlink ref="B9368" r:id="rId3938" display="http://finance.ifeng.com/app/hq/fund/of310308/index.shtml"/>
    <hyperlink ref="B9369" r:id="rId3939" display="http://finance.ifeng.com/app/hq/fund/of001454/index.shtml"/>
    <hyperlink ref="B9370" r:id="rId3940" display="http://finance.ifeng.com/app/hq/fund/sz159950/index.shtml"/>
    <hyperlink ref="B9371" r:id="rId3941" display="http://finance.ifeng.com/app/hq/fund/of002368/index.shtml"/>
    <hyperlink ref="B9372" r:id="rId3942" display="http://finance.ifeng.com/app/hq/fund/of000663/index.shtml"/>
    <hyperlink ref="B9373" r:id="rId3943" display="http://finance.ifeng.com/app/hq/fund/of001144/index.shtml"/>
    <hyperlink ref="B9374" r:id="rId3944" display="http://finance.ifeng.com/app/hq/fund/of003598/index.shtml"/>
    <hyperlink ref="B9375" r:id="rId3945" display="http://finance.ifeng.com/app/hq/fund/of002383/index.shtml"/>
    <hyperlink ref="B9376" r:id="rId3946" display="http://finance.ifeng.com/app/hq/fund/of003492/index.shtml"/>
    <hyperlink ref="B9377" r:id="rId3947" display="http://finance.ifeng.com/app/hq/fund/of001786/index.shtml"/>
    <hyperlink ref="B9378" r:id="rId3948" display="http://finance.ifeng.com/app/hq/fund/index.shtml"/>
    <hyperlink ref="B9379" r:id="rId3949" display="http://finance.ifeng.com/app/hq/fund/sz159903/index.shtml"/>
    <hyperlink ref="B9380" r:id="rId3950" display="http://finance.ifeng.com/app/hq/fund/of004875/index.shtml"/>
    <hyperlink ref="B9381" r:id="rId3951" display="http://finance.ifeng.com/app/hq/fund/of002331/index.shtml"/>
    <hyperlink ref="B9382" r:id="rId3952" display="http://finance.ifeng.com/app/hq/fund/of001792/index.shtml"/>
    <hyperlink ref="B9383" r:id="rId3953" display="http://finance.ifeng.com/app/hq/fund/sh510440/index.shtml"/>
    <hyperlink ref="B9384" r:id="rId3954" display="http://finance.ifeng.com/app/hq/fund/of261002/index.shtml"/>
    <hyperlink ref="B9385" r:id="rId3955" display="http://finance.ifeng.com/app/hq/fund/of360001/index.shtml"/>
    <hyperlink ref="B9386" r:id="rId3956" display="http://finance.ifeng.com/app/hq/fund/of000216/index.shtml"/>
    <hyperlink ref="B9387" r:id="rId3957" display="http://finance.ifeng.com/app/hq/fund/of240008/index.shtml"/>
    <hyperlink ref="B9388" r:id="rId3958" display="http://finance.ifeng.com/app/hq/fund/sz159949/index.shtml"/>
    <hyperlink ref="B9389" r:id="rId3959" display="http://finance.ifeng.com/app/hq/fund/of003154/index.shtml"/>
    <hyperlink ref="B9390" r:id="rId3960" display="http://finance.ifeng.com/app/hq/fund/of200007/index.shtml"/>
    <hyperlink ref="B9391" r:id="rId3961" display="http://finance.ifeng.com/app/hq/fund/of000217/index.shtml"/>
    <hyperlink ref="B9392" r:id="rId3962" display="http://finance.ifeng.com/app/hq/fund/index.shtml"/>
    <hyperlink ref="B9393" r:id="rId3963" display="http://finance.ifeng.com/app/hq/fund/of004763/index.shtml"/>
    <hyperlink ref="B9394" r:id="rId3964" display="http://finance.ifeng.com/app/hq/fund/of020001/index.shtml"/>
    <hyperlink ref="B9395" r:id="rId3965" display="http://finance.ifeng.com/app/hq/fund/sh501040/index.shtml"/>
    <hyperlink ref="B9396" r:id="rId3966" display="http://finance.ifeng.com/app/hq/fund/of004764/index.shtml"/>
    <hyperlink ref="B9397" r:id="rId3967" display="http://finance.ifeng.com/app/hq/fund/of002850/index.shtml"/>
    <hyperlink ref="B9398" r:id="rId3968" display="http://finance.ifeng.com/app/hq/fund/of004253/index.shtml"/>
    <hyperlink ref="B9399" r:id="rId3969" display="http://finance.ifeng.com/app/hq/fund/sz160805/index.shtml"/>
    <hyperlink ref="B9400" r:id="rId3970" display="http://finance.ifeng.com/app/hq/fund/of000218/index.shtml"/>
    <hyperlink ref="B9401" r:id="rId3971" display="http://finance.ifeng.com/app/hq/fund/of001861/index.shtml"/>
    <hyperlink ref="B9402" r:id="rId3972" display="http://finance.ifeng.com/app/hq/fund/of003312/index.shtml"/>
    <hyperlink ref="B9403" r:id="rId3973" display="http://finance.ifeng.com/app/hq/fund/of004139/index.shtml"/>
    <hyperlink ref="B9404" r:id="rId3974" display="http://finance.ifeng.com/app/hq/fund/of002885/index.shtml"/>
    <hyperlink ref="B9405" r:id="rId3975" display="http://finance.ifeng.com/app/hq/fund/of002162/index.shtml"/>
    <hyperlink ref="B9406" r:id="rId3976" display="http://finance.ifeng.com/app/hq/fund/of261102/index.shtml"/>
    <hyperlink ref="B9407" r:id="rId3977" display="http://finance.ifeng.com/app/hq/fund/of001188/index.shtml"/>
    <hyperlink ref="B9408" r:id="rId3978" display="http://finance.ifeng.com/app/hq/fund/of003131/index.shtml"/>
    <hyperlink ref="B9409" r:id="rId3979" display="http://finance.ifeng.com/app/hq/fund/of519150/index.shtml"/>
    <hyperlink ref="B9410" r:id="rId3980" display="http://finance.ifeng.com/app/hq/fund/sh512100/index.shtml"/>
    <hyperlink ref="B9411" r:id="rId3981" display="http://finance.ifeng.com/app/hq/fund/of001495/index.shtml"/>
    <hyperlink ref="B9412" r:id="rId3982" display="http://finance.ifeng.com/app/hq/fund/of377150/index.shtml"/>
    <hyperlink ref="B9413" r:id="rId3983" display="http://finance.ifeng.com/app/hq/fund/of002146/index.shtml"/>
    <hyperlink ref="B9414" r:id="rId3984" display="http://finance.ifeng.com/app/hq/fund/sz160616/index.shtml"/>
    <hyperlink ref="B9415" r:id="rId3985" display="http://finance.ifeng.com/app/hq/fund/of001039/index.shtml"/>
    <hyperlink ref="B9416" r:id="rId3986" display="http://finance.ifeng.com/app/hq/fund/sz150248/index.shtml"/>
    <hyperlink ref="B9417" r:id="rId3987" display="http://finance.ifeng.com/app/hq/fund/of001319/index.shtml"/>
    <hyperlink ref="B9418" r:id="rId3988" display="http://finance.ifeng.com/app/hq/fund/index.shtml"/>
    <hyperlink ref="B9419" r:id="rId3989" display="http://finance.ifeng.com/app/hq/fund/of002147/index.shtml"/>
    <hyperlink ref="B9420" r:id="rId3990" display="http://finance.ifeng.com/app/hq/fund/of001197/index.shtml"/>
    <hyperlink ref="B9421" r:id="rId3991" display="http://finance.ifeng.com/app/hq/fund/of004208/index.shtml"/>
    <hyperlink ref="B9422" r:id="rId3992" display="http://finance.ifeng.com/app/hq/fund/of004207/index.shtml"/>
    <hyperlink ref="B9423" r:id="rId3993" display="http://finance.ifeng.com/app/hq/fund/of340008/index.shtml"/>
    <hyperlink ref="B9424" r:id="rId3994" display="http://finance.ifeng.com/app/hq/fund/of080005/index.shtml"/>
    <hyperlink ref="B9425" r:id="rId3995" display="http://finance.ifeng.com/app/hq/fund/sz150113/index.shtml"/>
    <hyperlink ref="B9426" r:id="rId3996" display="http://finance.ifeng.com/app/hq/fund/of233011/index.shtml"/>
    <hyperlink ref="B9427" r:id="rId3997" display="http://finance.ifeng.com/app/hq/fund/of470006/index.shtml"/>
    <hyperlink ref="B9428" r:id="rId3998" display="http://finance.ifeng.com/app/hq/fund/of001940/index.shtml"/>
    <hyperlink ref="B9429" r:id="rId3999" display="http://finance.ifeng.com/app/hq/fund/of161605/index.shtml"/>
    <hyperlink ref="B9430" r:id="rId4000" display="http://finance.ifeng.com/app/hq/fund/of001577/index.shtml"/>
    <hyperlink ref="B9431" r:id="rId4001" display="http://finance.ifeng.com/app/hq/fund/of519690/index.shtml"/>
    <hyperlink ref="B9432" r:id="rId4002" display="http://finance.ifeng.com/app/hq/fund/of003524/index.shtml"/>
    <hyperlink ref="B9433" r:id="rId4003" display="http://finance.ifeng.com/app/hq/fund/of001214/index.shtml"/>
    <hyperlink ref="B9434" r:id="rId4004" display="http://finance.ifeng.com/app/hq/fund/of002259/index.shtml"/>
    <hyperlink ref="B9435" r:id="rId4005" display="http://finance.ifeng.com/app/hq/fund/of519069/index.shtml"/>
    <hyperlink ref="B9436" r:id="rId4006" display="http://finance.ifeng.com/app/hq/fund/index.shtml"/>
    <hyperlink ref="B9437" r:id="rId4007" display="http://finance.ifeng.com/app/hq/fund/of004354/index.shtml"/>
    <hyperlink ref="B9438" r:id="rId4008" display="http://finance.ifeng.com/app/hq/fund/sz160613/index.shtml"/>
    <hyperlink ref="B9439" r:id="rId4009" display="http://finance.ifeng.com/app/hq/fund/sh512340/index.shtml"/>
    <hyperlink ref="B9440" r:id="rId4010" display="http://finance.ifeng.com/app/hq/fund/of001628/index.shtml"/>
    <hyperlink ref="B9441" r:id="rId4011" display="http://finance.ifeng.com/app/hq/fund/of001220/index.shtml"/>
    <hyperlink ref="B9442" r:id="rId4012" display="http://finance.ifeng.com/app/hq/fund/of519965/index.shtml"/>
    <hyperlink ref="B9443" r:id="rId4013" display="http://finance.ifeng.com/app/hq/fund/of481001/index.shtml"/>
    <hyperlink ref="B9444" r:id="rId4014" display="http://finance.ifeng.com/app/hq/fund/of004858/index.shtml"/>
    <hyperlink ref="B9445" r:id="rId4015" display="http://finance.ifeng.com/app/hq/fund/of003885/index.shtml"/>
    <hyperlink ref="B9446" r:id="rId4016" display="http://finance.ifeng.com/app/hq/fund/of003095/index.shtml"/>
    <hyperlink ref="B9447" r:id="rId4017" display="http://finance.ifeng.com/app/hq/fund/of372110/index.shtml"/>
    <hyperlink ref="B9448" r:id="rId4018" display="http://finance.ifeng.com/app/hq/fund/of001398/index.shtml"/>
    <hyperlink ref="B9449" r:id="rId4019" display="http://finance.ifeng.com/app/hq/fund/of003096/index.shtml"/>
    <hyperlink ref="B9450" r:id="rId4020" display="http://finance.ifeng.com/app/hq/fund/of000008/index.shtml"/>
    <hyperlink ref="B9451" r:id="rId4021" display="http://finance.ifeng.com/app/hq/fund/of519778/index.shtml"/>
    <hyperlink ref="B9452" r:id="rId4022" display="http://finance.ifeng.com/app/hq/fund/of002944/index.shtml"/>
    <hyperlink ref="B9453" r:id="rId4023" display="http://finance.ifeng.com/app/hq/fund/of003751/index.shtml"/>
    <hyperlink ref="B9454" r:id="rId4024" display="http://finance.ifeng.com/app/hq/fund/of001830/index.shtml"/>
    <hyperlink ref="B9455" r:id="rId4025" display="http://finance.ifeng.com/app/hq/fund/of001365/index.shtml"/>
    <hyperlink ref="B9456" r:id="rId4026" display="http://finance.ifeng.com/app/hq/fund/of001597/index.shtml"/>
    <hyperlink ref="B9457" r:id="rId4027" display="http://finance.ifeng.com/app/hq/fund/of005007/index.shtml"/>
    <hyperlink ref="B9458" r:id="rId4028" display="http://finance.ifeng.com/app/hq/fund/of161601/index.shtml"/>
    <hyperlink ref="B9459" r:id="rId4029" display="http://finance.ifeng.com/app/hq/fund/of001455/index.shtml"/>
    <hyperlink ref="B9460" r:id="rId4030" display="http://finance.ifeng.com/app/hq/fund/sz161222/index.shtml"/>
    <hyperlink ref="B9461" r:id="rId4031" display="http://finance.ifeng.com/app/hq/fund/index.shtml"/>
    <hyperlink ref="B9462" r:id="rId4032" display="http://finance.ifeng.com/app/hq/fund/of233007/index.shtml"/>
    <hyperlink ref="B9463" r:id="rId4033" display="http://finance.ifeng.com/app/hq/fund/sh501028/index.shtml"/>
    <hyperlink ref="B9464" r:id="rId4034" display="http://finance.ifeng.com/app/hq/fund/of002133/index.shtml"/>
    <hyperlink ref="B9465" r:id="rId4035" display="http://finance.ifeng.com/app/hq/fund/sh501003/index.shtml"/>
    <hyperlink ref="B9466" r:id="rId4036" display="http://finance.ifeng.com/app/hq/fund/of001073/index.shtml"/>
    <hyperlink ref="B9467" r:id="rId4037" display="http://finance.ifeng.com/app/hq/fund/of070006/index.shtml"/>
    <hyperlink ref="B9468" r:id="rId4038" display="http://finance.ifeng.com/app/hq/fund/of002939/index.shtml"/>
    <hyperlink ref="B9469" r:id="rId4039" display="http://finance.ifeng.com/app/hq/fund/sz159935/index.shtml"/>
    <hyperlink ref="B9470" r:id="rId4040" display="http://finance.ifeng.com/app/hq/fund/of001598/index.shtml"/>
    <hyperlink ref="B9471" r:id="rId4041" display="http://finance.ifeng.com/app/hq/fund/index.shtml"/>
    <hyperlink ref="B9472" r:id="rId4042" display="http://finance.ifeng.com/app/hq/fund/of000679/index.shtml"/>
    <hyperlink ref="B9473" r:id="rId4043" display="http://finance.ifeng.com/app/hq/fund/sh512510/index.shtml"/>
    <hyperlink ref="B9474" r:id="rId4044" display="http://finance.ifeng.com/app/hq/fund/sz160607/index.shtml"/>
    <hyperlink ref="B9475" r:id="rId4045" display="http://finance.ifeng.com/app/hq/fund/sz160119/index.shtml"/>
    <hyperlink ref="B9476" r:id="rId4046" display="http://finance.ifeng.com/app/hq/fund/of002416/index.shtml"/>
    <hyperlink ref="B9477" r:id="rId4047" display="http://finance.ifeng.com/app/hq/fund/of002982/index.shtml"/>
    <hyperlink ref="B9478" r:id="rId4048" display="http://finance.ifeng.com/app/hq/fund/sz160611/index.shtml"/>
    <hyperlink ref="B9479" r:id="rId4049" display="http://finance.ifeng.com/app/hq/fund/of519158/index.shtml"/>
    <hyperlink ref="B9480" r:id="rId4050" display="http://finance.ifeng.com/app/hq/fund/of762001/index.shtml"/>
    <hyperlink ref="B9481" r:id="rId4051" display="http://finance.ifeng.com/app/hq/fund/of519621/index.shtml"/>
    <hyperlink ref="B9482" r:id="rId4052" display="http://finance.ifeng.com/app/hq/fund/of519619/index.shtml"/>
    <hyperlink ref="B9483" r:id="rId4053" display="http://finance.ifeng.com/app/hq/fund/of002076/index.shtml"/>
    <hyperlink ref="B9484" r:id="rId4054" display="http://finance.ifeng.com/app/hq/fund/of001540/index.shtml"/>
    <hyperlink ref="B9485" r:id="rId4055" display="http://finance.ifeng.com/app/hq/fund/of001008/index.shtml"/>
    <hyperlink ref="B9486" r:id="rId4056" display="http://finance.ifeng.com/app/hq/fund/of519620/index.shtml"/>
    <hyperlink ref="B9487" r:id="rId4057" display="http://finance.ifeng.com/app/hq/fund/of070032/index.shtml"/>
    <hyperlink ref="B9488" r:id="rId4058" display="http://finance.ifeng.com/app/hq/fund/of001171/index.shtml"/>
    <hyperlink ref="B9489" r:id="rId4059" display="http://finance.ifeng.com/app/hq/fund/of002842/index.shtml"/>
    <hyperlink ref="B9490" r:id="rId4060" display="http://finance.ifeng.com/app/hq/fund/of450007/index.shtml"/>
    <hyperlink ref="B9491" r:id="rId4061" display="http://finance.ifeng.com/app/hq/fund/sh512500/index.shtml"/>
    <hyperlink ref="B9492" r:id="rId4062" display="http://finance.ifeng.com/app/hq/fund/sz160812/index.shtml"/>
    <hyperlink ref="B9493" r:id="rId4063" display="http://finance.ifeng.com/app/hq/fund/of002553/index.shtml"/>
    <hyperlink ref="B9494" r:id="rId4064" display="http://finance.ifeng.com/app/hq/fund/of290005/index.shtml"/>
    <hyperlink ref="B9495" r:id="rId4065" display="http://finance.ifeng.com/app/hq/fund/of002843/index.shtml"/>
    <hyperlink ref="B9496" r:id="rId4066" display="http://finance.ifeng.com/app/hq/fund/of005343/index.shtml"/>
    <hyperlink ref="B9497" r:id="rId4067" display="http://finance.ifeng.com/app/hq/fund/of001241/index.shtml"/>
    <hyperlink ref="B9498" r:id="rId4068" display="http://finance.ifeng.com/app/hq/fund/of001166/index.shtml"/>
    <hyperlink ref="B9499" r:id="rId4069" display="http://finance.ifeng.com/app/hq/fund/of580003/index.shtml"/>
    <hyperlink ref="B9500" r:id="rId4070" display="http://finance.ifeng.com/app/hq/fund/of660011/index.shtml"/>
    <hyperlink ref="B9501" r:id="rId4071" display="http://finance.ifeng.com/app/hq/fund/index.shtml"/>
    <hyperlink ref="B9502" r:id="rId4072" display="http://finance.ifeng.com/app/hq/fund/of000962/index.shtml"/>
    <hyperlink ref="B9503" r:id="rId4073" display="http://finance.ifeng.com/app/hq/fund/of000273/index.shtml"/>
    <hyperlink ref="B9504" r:id="rId4074" display="http://finance.ifeng.com/app/hq/fund/of410001/index.shtml"/>
    <hyperlink ref="B9505" r:id="rId4075" display="http://finance.ifeng.com/app/hq/fund/sh501012/index.shtml"/>
    <hyperlink ref="B9506" r:id="rId4076" display="http://finance.ifeng.com/app/hq/fund/of001704/index.shtml"/>
    <hyperlink ref="B9507" r:id="rId4077" display="http://finance.ifeng.com/app/hq/fund/of004497/index.shtml"/>
    <hyperlink ref="B9508" r:id="rId4078" display="http://finance.ifeng.com/app/hq/fund/sz159922/index.shtml"/>
    <hyperlink ref="B9509" r:id="rId4079" display="http://finance.ifeng.com/app/hq/fund/sz160215/index.shtml"/>
    <hyperlink ref="B9510" r:id="rId4080" display="http://finance.ifeng.com/app/hq/fund/index.shtml"/>
    <hyperlink ref="B9511" r:id="rId4081" display="http://finance.ifeng.com/app/hq/fund/of740101/index.shtml"/>
    <hyperlink ref="B9512" r:id="rId4082" display="http://finance.ifeng.com/app/hq/fund/of050014/index.shtml"/>
    <hyperlink ref="B9513" r:id="rId4083" display="http://finance.ifeng.com/app/hq/fund/of000968/index.shtml"/>
    <hyperlink ref="B9514" r:id="rId4084" display="http://finance.ifeng.com/app/hq/fund/of001348/index.shtml"/>
    <hyperlink ref="B9515" r:id="rId4085" display="http://finance.ifeng.com/app/hq/fund/of004250/index.shtml"/>
    <hyperlink ref="B9516" r:id="rId4086" display="http://finance.ifeng.com/app/hq/fund/of001208/index.shtml"/>
    <hyperlink ref="B9517" r:id="rId4087" display="http://finance.ifeng.com/app/hq/fund/sh510560/index.shtml"/>
    <hyperlink ref="B9518" r:id="rId4088" display="http://finance.ifeng.com/app/hq/fund/of001471/index.shtml"/>
    <hyperlink ref="B9519" r:id="rId4089" display="http://finance.ifeng.com/app/hq/fund/of519007/index.shtml"/>
    <hyperlink ref="B9520" r:id="rId4090" display="http://finance.ifeng.com/app/hq/fund/of001351/index.shtml"/>
    <hyperlink ref="B9521" r:id="rId4091" display="http://finance.ifeng.com/app/hq/fund/sh510500/index.shtml"/>
    <hyperlink ref="B9522" r:id="rId4092" display="http://finance.ifeng.com/app/hq/fund/of001252/index.shtml"/>
    <hyperlink ref="B9523" r:id="rId4093" display="http://finance.ifeng.com/app/hq/fund/of001904/index.shtml"/>
    <hyperlink ref="B9524" r:id="rId4094" display="http://finance.ifeng.com/app/hq/fund/index.shtml"/>
    <hyperlink ref="B9525" r:id="rId4095" display="http://finance.ifeng.com/app/hq/fund/of002177/index.shtml"/>
    <hyperlink ref="B9526" r:id="rId4096" display="http://finance.ifeng.com/app/hq/fund/of004496/index.shtml"/>
    <hyperlink ref="B9527" r:id="rId4097" display="http://finance.ifeng.com/app/hq/fund/of000182/index.shtml"/>
    <hyperlink ref="B9528" r:id="rId4098" display="http://finance.ifeng.com/app/hq/fund/of000520/index.shtml"/>
    <hyperlink ref="B9529" r:id="rId4099" display="http://finance.ifeng.com/app/hq/fund/of400030/index.shtml"/>
    <hyperlink ref="B9530" r:id="rId4100" display="http://finance.ifeng.com/app/hq/fund/of005344/index.shtml"/>
    <hyperlink ref="B9531" r:id="rId4101" display="http://finance.ifeng.com/app/hq/fund/index.shtml"/>
    <hyperlink ref="B9532" r:id="rId4102" display="http://finance.ifeng.com/app/hq/fund/of519685/index.shtml"/>
    <hyperlink ref="B9533" r:id="rId4103" display="http://finance.ifeng.com/app/hq/fund/sh501011/index.shtml"/>
    <hyperlink ref="B9534" r:id="rId4104" display="http://finance.ifeng.com/app/hq/fund/of560006/index.shtml"/>
    <hyperlink ref="B9535" r:id="rId4105" display="http://finance.ifeng.com/app/hq/fund/of001028/index.shtml"/>
    <hyperlink ref="B9536" r:id="rId4106" display="http://finance.ifeng.com/app/hq/fund/sz150258/index.shtml"/>
    <hyperlink ref="B9537" r:id="rId4107" display="http://finance.ifeng.com/app/hq/fund/of519700/index.shtml"/>
    <hyperlink ref="B9538" r:id="rId4108" display="http://finance.ifeng.com/app/hq/fund/of001256/index.shtml"/>
    <hyperlink ref="B9539" r:id="rId4109" display="http://finance.ifeng.com/app/hq/fund/of000972/index.shtml"/>
    <hyperlink ref="B9540" r:id="rId4110" display="http://finance.ifeng.com/app/hq/fund/of001088/index.shtml"/>
    <hyperlink ref="B9541" r:id="rId4111" display="http://finance.ifeng.com/app/hq/fund/sz163412/index.shtml"/>
    <hyperlink ref="B9542" r:id="rId4112" display="http://finance.ifeng.com/app/hq/fund/sz165525/index.shtml"/>
    <hyperlink ref="B9543" r:id="rId4113" display="http://finance.ifeng.com/app/hq/fund/of001723/index.shtml"/>
    <hyperlink ref="B9544" r:id="rId4114" display="http://finance.ifeng.com/app/hq/fund/of001507/index.shtml"/>
    <hyperlink ref="B9545" r:id="rId4115" display="http://finance.ifeng.com/app/hq/fund/of001637/index.shtml"/>
    <hyperlink ref="B9546" r:id="rId4116" display="http://finance.ifeng.com/app/hq/fund/of233001/index.shtml"/>
    <hyperlink ref="B9547" r:id="rId4117" display="http://finance.ifeng.com/app/hq/fund/of233006/index.shtml"/>
    <hyperlink ref="B9548" r:id="rId4118" display="http://finance.ifeng.com/app/hq/fund/of003945/index.shtml"/>
    <hyperlink ref="B9549" r:id="rId4119" display="http://finance.ifeng.com/app/hq/fund/of003756/index.shtml"/>
    <hyperlink ref="B9550" r:id="rId4120" display="http://finance.ifeng.com/app/hq/fund/of003946/index.shtml"/>
    <hyperlink ref="B9551" r:id="rId4121" display="http://finance.ifeng.com/app/hq/fund/of003757/index.shtml"/>
    <hyperlink ref="B9552" r:id="rId4122" display="http://finance.ifeng.com/app/hq/fund/of519157/index.shtml"/>
    <hyperlink ref="B9553" r:id="rId4123" display="http://finance.ifeng.com/app/hq/fund/of001532/index.shtml"/>
    <hyperlink ref="B9554" r:id="rId4124" display="http://finance.ifeng.com/app/hq/fund/sz162711/index.shtml"/>
    <hyperlink ref="B9555" r:id="rId4125" display="http://finance.ifeng.com/app/hq/fund/sz160635/index.shtml"/>
    <hyperlink ref="B9556" r:id="rId4126" display="http://finance.ifeng.com/app/hq/fund/of481006/index.shtml"/>
    <hyperlink ref="B9557" r:id="rId4127" display="http://finance.ifeng.com/app/hq/fund/index.shtml"/>
    <hyperlink ref="B9558" r:id="rId4128" display="http://finance.ifeng.com/app/hq/fund/of001408/index.shtml"/>
    <hyperlink ref="B9559" r:id="rId4129" display="http://finance.ifeng.com/app/hq/fund/of004670/index.shtml"/>
    <hyperlink ref="B9560" r:id="rId4130" display="http://finance.ifeng.com/app/hq/fund/of000120/index.shtml"/>
    <hyperlink ref="B9561" r:id="rId4131" display="http://finance.ifeng.com/app/hq/fund/of003974/index.shtml"/>
    <hyperlink ref="B9562" r:id="rId4132" display="http://finance.ifeng.com/app/hq/fund/of003975/index.shtml"/>
    <hyperlink ref="B9563" r:id="rId4133" display="http://finance.ifeng.com/app/hq/fund/of000822/index.shtml"/>
    <hyperlink ref="B9564" r:id="rId4134" display="http://finance.ifeng.com/app/hq/fund/of002141/index.shtml"/>
    <hyperlink ref="B9565" r:id="rId4135" display="http://finance.ifeng.com/app/hq/fund/of001719/index.shtml"/>
    <hyperlink ref="B9566" r:id="rId4136" display="http://finance.ifeng.com/app/hq/fund/of002808/index.shtml"/>
    <hyperlink ref="B9567" r:id="rId4137" display="http://finance.ifeng.com/app/hq/fund/of003189/index.shtml"/>
    <hyperlink ref="B9568" r:id="rId4138" display="http://finance.ifeng.com/app/hq/fund/of320006/index.shtml"/>
    <hyperlink ref="B9569" r:id="rId4139" display="http://finance.ifeng.com/app/hq/fund/of001484/index.shtml"/>
    <hyperlink ref="B9570" r:id="rId4140" display="http://finance.ifeng.com/app/hq/fund/of001168/index.shtml"/>
    <hyperlink ref="B9571" r:id="rId4141" display="http://finance.ifeng.com/app/hq/fund/sz165313/index.shtml"/>
    <hyperlink ref="B9572" r:id="rId4142" display="http://finance.ifeng.com/app/hq/fund/of610007/index.shtml"/>
    <hyperlink ref="B9573" r:id="rId4143" display="http://finance.ifeng.com/app/hq/fund/sh501009/index.shtml"/>
    <hyperlink ref="B9574" r:id="rId4144" display="http://finance.ifeng.com/app/hq/fund/sh501010/index.shtml"/>
    <hyperlink ref="B9575" r:id="rId4145" display="http://finance.ifeng.com/app/hq/fund/of001855/index.shtml"/>
    <hyperlink ref="B9576" r:id="rId4146" display="http://finance.ifeng.com/app/hq/fund/of004423/index.shtml"/>
    <hyperlink ref="B9577" r:id="rId4147" display="http://finance.ifeng.com/app/hq/fund/of257050/index.shtml"/>
    <hyperlink ref="B9578" r:id="rId4148" display="http://finance.ifeng.com/app/hq/fund/sh510520/index.shtml"/>
    <hyperlink ref="B9579" r:id="rId4149" display="http://finance.ifeng.com/app/hq/fund/of003152/index.shtml"/>
    <hyperlink ref="B9580" r:id="rId4150" display="http://finance.ifeng.com/app/hq/fund/of000696/index.shtml"/>
    <hyperlink ref="B9581" r:id="rId4151" display="http://finance.ifeng.com/app/hq/fund/of002746/index.shtml"/>
    <hyperlink ref="B9582" r:id="rId4152" display="http://finance.ifeng.com/app/hq/fund/of580002/index.shtml"/>
    <hyperlink ref="B9583" r:id="rId4153" display="http://finance.ifeng.com/app/hq/fund/of004514/index.shtml"/>
    <hyperlink ref="B9584" r:id="rId4154" display="http://finance.ifeng.com/app/hq/fund/sh510510/index.shtml"/>
    <hyperlink ref="B9585" r:id="rId4155" display="http://finance.ifeng.com/app/hq/fund/of004946/index.shtml"/>
    <hyperlink ref="B9586" r:id="rId4156" display="http://finance.ifeng.com/app/hq/fund/of090020/index.shtml"/>
    <hyperlink ref="B9587" r:id="rId4157" display="http://finance.ifeng.com/app/hq/fund/of000373/index.shtml"/>
    <hyperlink ref="B9588" r:id="rId4158" display="http://finance.ifeng.com/app/hq/fund/sz150048/index.shtml"/>
    <hyperlink ref="B9589" r:id="rId4159" display="http://finance.ifeng.com/app/hq/fund/of001972/index.shtml"/>
    <hyperlink ref="B9590" r:id="rId4160" display="http://finance.ifeng.com/app/hq/fund/of004947/index.shtml"/>
    <hyperlink ref="B9591" r:id="rId4161" display="http://finance.ifeng.com/app/hq/fund/sz160910/index.shtml"/>
    <hyperlink ref="B9592" r:id="rId4162" display="http://finance.ifeng.com/app/hq/fund/sz159932/index.shtml"/>
    <hyperlink ref="B9593" r:id="rId4163" display="http://finance.ifeng.com/app/hq/fund/of002639/index.shtml"/>
    <hyperlink ref="B9594" r:id="rId4164" display="http://finance.ifeng.com/app/hq/fund/of000652/index.shtml"/>
    <hyperlink ref="B9595" r:id="rId4165" display="http://finance.ifeng.com/app/hq/fund/sz162510/index.shtml"/>
    <hyperlink ref="B9596" r:id="rId4166" display="http://finance.ifeng.com/app/hq/fund/of000376/index.shtml"/>
    <hyperlink ref="B9597" r:id="rId4167" display="http://finance.ifeng.com/app/hq/fund/of519727/index.shtml"/>
    <hyperlink ref="B9598" r:id="rId4168" display="http://finance.ifeng.com/app/hq/fund/of001648/index.shtml"/>
    <hyperlink ref="B9599" r:id="rId4169" display="http://finance.ifeng.com/app/hq/fund/of320018/index.shtml"/>
    <hyperlink ref="B9600" r:id="rId4170" display="http://finance.ifeng.com/app/hq/fund/of004945/index.shtml"/>
    <hyperlink ref="B9601" r:id="rId4171" display="http://finance.ifeng.com/app/hq/fund/of000793/index.shtml"/>
    <hyperlink ref="B9602" r:id="rId4172" display="http://finance.ifeng.com/app/hq/fund/of003359/index.shtml"/>
    <hyperlink ref="B9603" r:id="rId4173" display="http://finance.ifeng.com/app/hq/fund/of001604/index.shtml"/>
    <hyperlink ref="B9604" r:id="rId4174" display="http://finance.ifeng.com/app/hq/fund/of200001/index.shtml"/>
    <hyperlink ref="B9605" r:id="rId4175" display="http://finance.ifeng.com/app/hq/fund/of110010/index.shtml"/>
    <hyperlink ref="B9606" r:id="rId4176" display="http://finance.ifeng.com/app/hq/fund/of001917/index.shtml"/>
    <hyperlink ref="B9607" r:id="rId4177" display="http://finance.ifeng.com/app/hq/fund/of003291/index.shtml"/>
    <hyperlink ref="B9608" r:id="rId4178" display="http://finance.ifeng.com/app/hq/fund/of003153/index.shtml"/>
    <hyperlink ref="B9609" r:id="rId4179" display="http://finance.ifeng.com/app/hq/fund/of002780/index.shtml"/>
    <hyperlink ref="B9610" r:id="rId4180" display="http://finance.ifeng.com/app/hq/fund/of002414/index.shtml"/>
    <hyperlink ref="B9611" r:id="rId4181" display="http://finance.ifeng.com/app/hq/fund/index.shtml"/>
    <hyperlink ref="B9612" r:id="rId4182" display="http://finance.ifeng.com/app/hq/fund/of000478/index.shtml"/>
    <hyperlink ref="B9613" r:id="rId4183" display="http://finance.ifeng.com/app/hq/fund/of001623/index.shtml"/>
    <hyperlink ref="B9614" r:id="rId4184" display="http://finance.ifeng.com/app/hq/fund/of001106/index.shtml"/>
    <hyperlink ref="B9615" r:id="rId4185" display="http://finance.ifeng.com/app/hq/fund/of004270/index.shtml"/>
    <hyperlink ref="B9616" r:id="rId4186" display="http://finance.ifeng.com/app/hq/fund/of001978/index.shtml"/>
    <hyperlink ref="B9617" r:id="rId4187" display="http://finance.ifeng.com/app/hq/fund/of000887/index.shtml"/>
    <hyperlink ref="B9618" r:id="rId4188" display="http://finance.ifeng.com/app/hq/fund/of002004/index.shtml"/>
    <hyperlink ref="B9619" r:id="rId4189" display="http://finance.ifeng.com/app/hq/fund/of002952/index.shtml"/>
    <hyperlink ref="B9620" r:id="rId4190" display="http://finance.ifeng.com/app/hq/fund/of004272/index.shtml"/>
    <hyperlink ref="B9621" r:id="rId4191" display="http://finance.ifeng.com/app/hq/fund/of000916/index.shtml"/>
    <hyperlink ref="B9622" r:id="rId4192" display="http://finance.ifeng.com/app/hq/fund/of519655/index.shtml"/>
    <hyperlink ref="B9623" r:id="rId4193" display="http://finance.ifeng.com/app/hq/fund/of320022/index.shtml"/>
    <hyperlink ref="B9624" r:id="rId4194" display="http://finance.ifeng.com/app/hq/fund/of002561/index.shtml"/>
    <hyperlink ref="B9625" r:id="rId4195" display="http://finance.ifeng.com/app/hq/fund/of002539/index.shtml"/>
    <hyperlink ref="B9626" r:id="rId4196" display="http://finance.ifeng.com/app/hq/fund/of004273/index.shtml"/>
    <hyperlink ref="B9627" r:id="rId4197" display="http://finance.ifeng.com/app/hq/fund/index.shtml"/>
    <hyperlink ref="B9628" r:id="rId4198" display="http://finance.ifeng.com/app/hq/fund/of002125/index.shtml"/>
    <hyperlink ref="B9629" r:id="rId4199" display="http://finance.ifeng.com/app/hq/fund/of001052/index.shtml"/>
    <hyperlink ref="B9630" r:id="rId4200" display="http://finance.ifeng.com/app/hq/fund/index.shtml"/>
    <hyperlink ref="B9631" r:id="rId4201" display="http://finance.ifeng.com/app/hq/fund/of519156/index.shtml"/>
    <hyperlink ref="B9632" r:id="rId4202" display="http://finance.ifeng.com/app/hq/fund/of001047/index.shtml"/>
    <hyperlink ref="B9633" r:id="rId4203" display="http://finance.ifeng.com/app/hq/fund/of070003/index.shtml"/>
    <hyperlink ref="B9634" r:id="rId4204" display="http://finance.ifeng.com/app/hq/fund/of004890/index.shtml"/>
    <hyperlink ref="B9635" r:id="rId4205" display="http://finance.ifeng.com/app/hq/fund/of004683/index.shtml"/>
    <hyperlink ref="B9636" r:id="rId4206" display="http://finance.ifeng.com/app/hq/fund/of004138/index.shtml"/>
    <hyperlink ref="B9637" r:id="rId4207" display="http://finance.ifeng.com/app/hq/fund/of000591/index.shtml"/>
    <hyperlink ref="B9638" r:id="rId4208" display="http://finance.ifeng.com/app/hq/fund/of001735/index.shtml"/>
    <hyperlink ref="B9639" r:id="rId4209" display="http://finance.ifeng.com/app/hq/fund/index.shtml"/>
    <hyperlink ref="B9640" r:id="rId4210" display="http://finance.ifeng.com/app/hq/fund/of001903/index.shtml"/>
    <hyperlink ref="B9641" r:id="rId4211" display="http://finance.ifeng.com/app/hq/fund/of004315/index.shtml"/>
    <hyperlink ref="B9642" r:id="rId4212" display="http://finance.ifeng.com/app/hq/fund/of000039/index.shtml"/>
    <hyperlink ref="B9643" r:id="rId4213" display="http://finance.ifeng.com/app/hq/fund/of260101/index.shtml"/>
    <hyperlink ref="B9644" r:id="rId4214" display="http://finance.ifeng.com/app/hq/fund/of206009/index.shtml"/>
    <hyperlink ref="B9645" r:id="rId4215" display="http://finance.ifeng.com/app/hq/fund/sh512120/index.shtml"/>
    <hyperlink ref="B9646" r:id="rId4216" display="http://finance.ifeng.com/app/hq/fund/of004314/index.shtml"/>
    <hyperlink ref="B9647" r:id="rId4217" display="http://finance.ifeng.com/app/hq/fund/of360006/index.shtml"/>
    <hyperlink ref="B9648" r:id="rId4218" display="http://finance.ifeng.com/app/hq/fund/of000601/index.shtml"/>
    <hyperlink ref="B9649" r:id="rId4219" display="http://finance.ifeng.com/app/hq/fund/of240009/index.shtml"/>
    <hyperlink ref="B9650" r:id="rId4220" display="http://finance.ifeng.com/app/hq/fund/of002173/index.shtml"/>
    <hyperlink ref="B9651" r:id="rId4221" display="http://finance.ifeng.com/app/hq/fund/sz150056/index.shtml"/>
    <hyperlink ref="B9652" r:id="rId4222" display="http://finance.ifeng.com/app/hq/fund/of001417/index.shtml"/>
    <hyperlink ref="B9653" r:id="rId4223" display="http://finance.ifeng.com/app/hq/fund/of004944/index.shtml"/>
    <hyperlink ref="B9654" r:id="rId4224" display="http://finance.ifeng.com/app/hq/fund/of162204/index.shtml"/>
    <hyperlink ref="B9655" r:id="rId4225" display="http://finance.ifeng.com/app/hq/fund/of100016/index.shtml"/>
    <hyperlink ref="B9656" r:id="rId4226" display="http://finance.ifeng.com/app/hq/fund/of004948/index.shtml"/>
    <hyperlink ref="B9657" r:id="rId4227" display="http://finance.ifeng.com/app/hq/fund/of519712/index.shtml"/>
    <hyperlink ref="B9658" r:id="rId4228" display="http://finance.ifeng.com/app/hq/fund/of004271/index.shtml"/>
    <hyperlink ref="B9659" r:id="rId4229" display="http://finance.ifeng.com/app/hq/fund/of001791/index.shtml"/>
    <hyperlink ref="B9660" r:id="rId4230" display="http://finance.ifeng.com/app/hq/fund/sz163409/index.shtml"/>
    <hyperlink ref="B9661" r:id="rId4231" display="http://finance.ifeng.com/app/hq/fund/of001716/index.shtml"/>
    <hyperlink ref="B9662" r:id="rId4232" display="http://finance.ifeng.com/app/hq/fund/of960001/index.shtml"/>
    <hyperlink ref="B9663" r:id="rId4233" display="http://finance.ifeng.com/app/hq/fund/of002417/index.shtml"/>
    <hyperlink ref="B9664" r:id="rId4234" display="http://finance.ifeng.com/app/hq/fund/of519697/index.shtml"/>
    <hyperlink ref="B9665" r:id="rId4235" display="http://finance.ifeng.com/app/hq/fund/of040005/index.shtml"/>
    <hyperlink ref="B9666" r:id="rId4236" display="http://finance.ifeng.com/app/hq/fund/of217027/index.shtml"/>
    <hyperlink ref="B9667" r:id="rId4237" display="http://finance.ifeng.com/app/hq/fund/of001790/index.shtml"/>
    <hyperlink ref="B9668" r:id="rId4238" display="http://finance.ifeng.com/app/hq/fund/of004410/index.shtml"/>
    <hyperlink ref="B9669" r:id="rId4239" display="http://finance.ifeng.com/app/hq/fund/of004249/index.shtml"/>
    <hyperlink ref="B9670" r:id="rId4240" display="http://finance.ifeng.com/app/hq/fund/index.shtml"/>
    <hyperlink ref="B9671" r:id="rId4241" display="http://finance.ifeng.com/app/hq/fund/of001970/index.shtml"/>
    <hyperlink ref="B9672" r:id="rId4242" display="http://finance.ifeng.com/app/hq/fund/of350006/index.shtml"/>
    <hyperlink ref="B9673" r:id="rId4243" display="http://finance.ifeng.com/app/hq/fund/of000530/index.shtml"/>
    <hyperlink ref="B9674" r:id="rId4244" display="http://finance.ifeng.com/app/hq/fund/of240011/index.shtml"/>
    <hyperlink ref="B9675" r:id="rId4245" display="http://finance.ifeng.com/app/hq/fund/of002580/index.shtml"/>
    <hyperlink ref="B9676" r:id="rId4246" display="http://finance.ifeng.com/app/hq/fund/of690005/index.shtml"/>
    <hyperlink ref="B9677" r:id="rId4247" display="http://finance.ifeng.com/app/hq/fund/of000763/index.shtml"/>
    <hyperlink ref="B9678" r:id="rId4248" display="http://finance.ifeng.com/app/hq/fund/of040025/index.shtml"/>
    <hyperlink ref="B9679" r:id="rId4249" display="http://finance.ifeng.com/app/hq/fund/sh510580/index.shtml"/>
    <hyperlink ref="B9680" r:id="rId4250" display="http://finance.ifeng.com/app/hq/fund/of002599/index.shtml"/>
    <hyperlink ref="B9681" r:id="rId4251" display="http://finance.ifeng.com/app/hq/fund/of002598/index.shtml"/>
    <hyperlink ref="B9682" r:id="rId4252" display="http://finance.ifeng.com/app/hq/fund/of001521/index.shtml"/>
    <hyperlink ref="B9683" r:id="rId4253" display="http://finance.ifeng.com/app/hq/fund/sz150019/index.shtml"/>
    <hyperlink ref="B9684" r:id="rId4254" display="http://finance.ifeng.com/app/hq/fund/of050021/index.shtml"/>
    <hyperlink ref="B9685" r:id="rId4255" display="http://finance.ifeng.com/app/hq/fund/of001243/index.shtml"/>
    <hyperlink ref="B9686" r:id="rId4256" display="http://finance.ifeng.com/app/hq/fund/of001242/index.shtml"/>
    <hyperlink ref="B9687" r:id="rId4257" display="http://finance.ifeng.com/app/hq/fund/of481015/index.shtml"/>
    <hyperlink ref="B9688" r:id="rId4258" display="http://finance.ifeng.com/app/hq/fund/of373020/index.shtml"/>
    <hyperlink ref="B9689" r:id="rId4259" display="http://finance.ifeng.com/app/hq/fund/of002098/index.shtml"/>
    <hyperlink ref="B9690" r:id="rId4260" display="http://finance.ifeng.com/app/hq/fund/of270025/index.shtml"/>
    <hyperlink ref="B9691" r:id="rId4261" display="http://finance.ifeng.com/app/hq/fund/of000017/index.shtml"/>
    <hyperlink ref="B9692" r:id="rId4262" display="http://finance.ifeng.com/app/hq/fund/of005062/index.shtml"/>
    <hyperlink ref="B9693" r:id="rId4263" display="http://finance.ifeng.com/app/hq/fund/of217012/index.shtml"/>
    <hyperlink ref="B9694" r:id="rId4264" display="http://finance.ifeng.com/app/hq/fund/of070023/index.shtml"/>
    <hyperlink ref="B9695" r:id="rId4265" display="http://finance.ifeng.com/app/hq/fund/of001997/index.shtml"/>
    <hyperlink ref="B9696" r:id="rId4266" display="http://finance.ifeng.com/app/hq/fund/of000717/index.shtml"/>
    <hyperlink ref="B9697" r:id="rId4267" display="http://finance.ifeng.com/app/hq/fund/of003238/index.shtml"/>
    <hyperlink ref="B9698" r:id="rId4268" display="http://finance.ifeng.com/app/hq/fund/of001667/index.shtml"/>
    <hyperlink ref="B9699" r:id="rId4269" display="http://finance.ifeng.com/app/hq/fund/of005244/index.shtml"/>
    <hyperlink ref="B9700" r:id="rId4270" display="http://finance.ifeng.com/app/hq/fund/of005245/index.shtml"/>
    <hyperlink ref="B9701" r:id="rId4271" display="http://finance.ifeng.com/app/hq/fund/of001596/index.shtml"/>
    <hyperlink ref="B9702" r:id="rId4272" display="http://finance.ifeng.com/app/hq/fund/of260115/index.shtml"/>
    <hyperlink ref="B9703" r:id="rId4273" display="http://finance.ifeng.com/app/hq/fund/of002793/index.shtml"/>
    <hyperlink ref="B9704" r:id="rId4274" display="http://finance.ifeng.com/app/hq/fund/of370024/index.shtml"/>
    <hyperlink ref="B9705" r:id="rId4275" display="http://finance.ifeng.com/app/hq/fund/index.shtml"/>
    <hyperlink ref="B9706" r:id="rId4276" display="http://finance.ifeng.com/app/hq/fund/of002097/index.shtml"/>
    <hyperlink ref="B9707" r:id="rId4277" display="http://finance.ifeng.com/app/hq/fund/sz159908/index.shtml"/>
    <hyperlink ref="B9708" r:id="rId4278" display="http://finance.ifeng.com/app/hq/fund/of166801/index.shtml"/>
    <hyperlink ref="B9709" r:id="rId4279" display="http://finance.ifeng.com/app/hq/fund/of001180/index.shtml"/>
    <hyperlink ref="B9710" r:id="rId4280" display="http://finance.ifeng.com/app/hq/fund/of000595/index.shtml"/>
    <hyperlink ref="B9711" r:id="rId4281" display="http://finance.ifeng.com/app/hq/fund/of519019/index.shtml"/>
    <hyperlink ref="B9712" r:id="rId4282" display="http://finance.ifeng.com/app/hq/fund/of001448/index.shtml"/>
    <hyperlink ref="B9713" r:id="rId4283" display="http://finance.ifeng.com/app/hq/fund/of620005/index.shtml"/>
    <hyperlink ref="B9714" r:id="rId4284" display="http://finance.ifeng.com/app/hq/fund/of002978/index.shtml"/>
    <hyperlink ref="B9715" r:id="rId4285" display="http://finance.ifeng.com/app/hq/fund/of005237/index.shtml"/>
    <hyperlink ref="B9716" r:id="rId4286" display="http://finance.ifeng.com/app/hq/fund/of501046/index.shtml"/>
    <hyperlink ref="B9717" r:id="rId4287" display="http://finance.ifeng.com/app/hq/fund/of005238/index.shtml"/>
    <hyperlink ref="B9718" r:id="rId4288" display="http://finance.ifeng.com/app/hq/fund/of202009/index.shtml"/>
    <hyperlink ref="B9719" r:id="rId4289" display="http://finance.ifeng.com/app/hq/fund/of000823/index.shtml"/>
    <hyperlink ref="B9720" r:id="rId4290" display="http://finance.ifeng.com/app/hq/fund/sz169201/index.shtml"/>
    <hyperlink ref="B9721" r:id="rId4291" display="http://finance.ifeng.com/app/hq/fund/sz150238/index.shtml"/>
    <hyperlink ref="B9722" r:id="rId4292" display="http://finance.ifeng.com/app/hq/fund/of002594/index.shtml"/>
    <hyperlink ref="B9723" r:id="rId4293" display="http://finance.ifeng.com/app/hq/fund/of001037/index.shtml"/>
    <hyperlink ref="B9724" r:id="rId4294" display="http://finance.ifeng.com/app/hq/fund/sz160918/index.shtml"/>
    <hyperlink ref="B9725" r:id="rId4295" display="http://finance.ifeng.com/app/hq/fund/of002792/index.shtml"/>
    <hyperlink ref="B9726" r:id="rId4296" display="http://finance.ifeng.com/app/hq/fund/of519613/index.shtml"/>
    <hyperlink ref="B9727" r:id="rId4297" display="http://finance.ifeng.com/app/hq/fund/of002634/index.shtml"/>
    <hyperlink ref="B9728" r:id="rId4298" display="http://finance.ifeng.com/app/hq/fund/of519615/index.shtml"/>
    <hyperlink ref="B9729" r:id="rId4299" display="http://finance.ifeng.com/app/hq/fund/sz150204/index.shtml"/>
    <hyperlink ref="B9730" r:id="rId4300" display="http://finance.ifeng.com/app/hq/fund/of210003/index.shtml"/>
    <hyperlink ref="B9731" r:id="rId4301" display="http://finance.ifeng.com/app/hq/fund/of090001/index.shtml"/>
    <hyperlink ref="B9732" r:id="rId4302" display="http://finance.ifeng.com/app/hq/fund/sz150029/index.shtml"/>
    <hyperlink ref="B9733" r:id="rId4303" display="http://finance.ifeng.com/app/hq/fund/of360012/index.shtml"/>
    <hyperlink ref="B9734" r:id="rId4304" display="http://finance.ifeng.com/app/hq/fund/of000743/index.shtml"/>
    <hyperlink ref="B9735" r:id="rId4305" display="http://finance.ifeng.com/app/hq/fund/index.shtml"/>
    <hyperlink ref="B9736" r:id="rId4306" display="http://finance.ifeng.com/app/hq/fund/of002319/index.shtml"/>
    <hyperlink ref="B9737" r:id="rId4307" display="http://finance.ifeng.com/app/hq/fund/of540004/index.shtml"/>
    <hyperlink ref="B9738" r:id="rId4308" display="http://finance.ifeng.com/app/hq/fund/sz160324/index.shtml"/>
    <hyperlink ref="B9739" r:id="rId4309" display="http://finance.ifeng.com/app/hq/fund/of004975/index.shtml"/>
    <hyperlink ref="B9740" r:id="rId4310" display="http://finance.ifeng.com/app/hq/fund/of001054/index.shtml"/>
    <hyperlink ref="B9741" r:id="rId4311" display="http://finance.ifeng.com/app/hq/fund/of000001/index.shtml"/>
    <hyperlink ref="B9742" r:id="rId4312" display="http://finance.ifeng.com/app/hq/fund/of590007/index.shtml"/>
    <hyperlink ref="B9743" r:id="rId4313" display="http://finance.ifeng.com/app/hq/fund/of003956/index.shtml"/>
    <hyperlink ref="B9744" r:id="rId4314" display="http://finance.ifeng.com/app/hq/fund/of233008/index.shtml"/>
    <hyperlink ref="B9745" r:id="rId4315" display="http://finance.ifeng.com/app/hq/fund/of003658/index.shtml"/>
    <hyperlink ref="B9746" r:id="rId4316" display="http://finance.ifeng.com/app/hq/fund/of519025/index.shtml"/>
    <hyperlink ref="B9747" r:id="rId4317" display="http://finance.ifeng.com/app/hq/fund/of002604/index.shtml"/>
    <hyperlink ref="B9748" r:id="rId4318" display="http://finance.ifeng.com/app/hq/fund/sz161017/index.shtml"/>
    <hyperlink ref="B9749" r:id="rId4319" display="http://finance.ifeng.com/app/hq/fund/of001287/index.shtml"/>
    <hyperlink ref="B9750" r:id="rId4320" display="http://finance.ifeng.com/app/hq/fund/of519614/index.shtml"/>
    <hyperlink ref="B9751" r:id="rId4321" display="http://finance.ifeng.com/app/hq/fund/of001506/index.shtml"/>
    <hyperlink ref="B9752" r:id="rId4322" display="http://finance.ifeng.com/app/hq/fund/of001709/index.shtml"/>
    <hyperlink ref="B9753" r:id="rId4323" display="http://finance.ifeng.com/app/hq/fund/of000996/index.shtml"/>
    <hyperlink ref="B9754" r:id="rId4324" display="http://finance.ifeng.com/app/hq/fund/sz159910/index.shtml"/>
    <hyperlink ref="B9755" r:id="rId4325" display="http://finance.ifeng.com/app/hq/fund/of001490/index.shtml"/>
    <hyperlink ref="B9756" r:id="rId4326" display="http://finance.ifeng.com/app/hq/fund/of002774/index.shtml"/>
    <hyperlink ref="B9757" r:id="rId4327" display="http://finance.ifeng.com/app/hq/fund/sh502056/index.shtml"/>
    <hyperlink ref="B9758" r:id="rId4328" display="http://finance.ifeng.com/app/hq/fund/of000031/index.shtml"/>
    <hyperlink ref="B9759" r:id="rId4329" display="http://finance.ifeng.com/app/hq/fund/sz150093/index.shtml"/>
    <hyperlink ref="B9760" r:id="rId4330" display="http://finance.ifeng.com/app/hq/fund/of001865/index.shtml"/>
    <hyperlink ref="B9761" r:id="rId4331" display="http://finance.ifeng.com/app/hq/fund/sz159938/index.shtml"/>
    <hyperlink ref="B9762" r:id="rId4332" display="http://finance.ifeng.com/app/hq/fund/of000554/index.shtml"/>
    <hyperlink ref="B9763" r:id="rId4333" display="http://finance.ifeng.com/app/hq/fund/of002036/index.shtml"/>
    <hyperlink ref="B9764" r:id="rId4334" display="http://finance.ifeng.com/app/hq/fund/of090013/index.shtml"/>
    <hyperlink ref="B9765" r:id="rId4335" display="http://finance.ifeng.com/app/hq/fund/of002773/index.shtml"/>
    <hyperlink ref="B9766" r:id="rId4336" display="http://finance.ifeng.com/app/hq/fund/of000684/index.shtml"/>
    <hyperlink ref="B9767" r:id="rId4337" display="http://finance.ifeng.com/app/hq/fund/sz160421/index.shtml"/>
    <hyperlink ref="B9768" r:id="rId4338" display="http://finance.ifeng.com/app/hq/fund/of001118/index.shtml"/>
    <hyperlink ref="B9769" r:id="rId4339" display="http://finance.ifeng.com/app/hq/fund/of000762/index.shtml"/>
    <hyperlink ref="B9770" r:id="rId4340" display="http://finance.ifeng.com/app/hq/fund/of002132/index.shtml"/>
    <hyperlink ref="B9771" r:id="rId4341" display="http://finance.ifeng.com/app/hq/fund/of450001/index.shtml"/>
    <hyperlink ref="B9772" r:id="rId4342" display="http://finance.ifeng.com/app/hq/fund/of000960/index.shtml"/>
    <hyperlink ref="B9773" r:id="rId4343" display="http://finance.ifeng.com/app/hq/fund/sz162006/index.shtml"/>
    <hyperlink ref="B9774" r:id="rId4344" display="http://finance.ifeng.com/app/hq/fund/of002612/index.shtml"/>
    <hyperlink ref="B9775" r:id="rId4345" display="http://finance.ifeng.com/app/hq/fund/of519706/index.shtml"/>
    <hyperlink ref="B9776" r:id="rId4346" display="http://finance.ifeng.com/app/hq/fund/of004005/index.shtml"/>
    <hyperlink ref="B9777" r:id="rId4347" display="http://finance.ifeng.com/app/hq/fund/of005342/index.shtml"/>
    <hyperlink ref="B9778" r:id="rId4348" display="http://finance.ifeng.com/app/hq/fund/of217017/index.shtml"/>
    <hyperlink ref="B9779" r:id="rId4349" display="http://finance.ifeng.com/app/hq/fund/of004006/index.shtml"/>
    <hyperlink ref="B9780" r:id="rId4350" display="http://finance.ifeng.com/app/hq/fund/sz160311/index.shtml"/>
    <hyperlink ref="B9781" r:id="rId4351" display="http://finance.ifeng.com/app/hq/fund/of166024/index.shtml"/>
    <hyperlink ref="B9782" r:id="rId4352" display="http://finance.ifeng.com/app/hq/fund/of080002/index.shtml"/>
    <hyperlink ref="B9783" r:id="rId4353" display="http://finance.ifeng.com/app/hq/fund/of004407/index.shtml"/>
    <hyperlink ref="B9784" r:id="rId4354" display="http://finance.ifeng.com/app/hq/fund/of180028/index.shtml"/>
    <hyperlink ref="B9785" r:id="rId4355" display="http://finance.ifeng.com/app/hq/fund/of483003/index.shtml"/>
    <hyperlink ref="B9786" r:id="rId4356" display="http://finance.ifeng.com/app/hq/fund/of000408/index.shtml"/>
    <hyperlink ref="B9787" r:id="rId4357" display="http://finance.ifeng.com/app/hq/fund/of002694/index.shtml"/>
    <hyperlink ref="B9788" r:id="rId4358" display="http://finance.ifeng.com/app/hq/fund/of001323/index.shtml"/>
    <hyperlink ref="B9789" r:id="rId4359" display="http://finance.ifeng.com/app/hq/fund/index.shtml"/>
    <hyperlink ref="B9790" r:id="rId4360" display="http://finance.ifeng.com/app/hq/fund/of000974/index.shtml"/>
    <hyperlink ref="B9791" r:id="rId4361" display="http://finance.ifeng.com/app/hq/fund/of001849/index.shtml"/>
    <hyperlink ref="B9792" r:id="rId4362" display="http://finance.ifeng.com/app/hq/fund/sh512310/index.shtml"/>
    <hyperlink ref="B9793" r:id="rId4363" display="http://finance.ifeng.com/app/hq/fund/of320016/index.shtml"/>
    <hyperlink ref="B9794" r:id="rId4364" display="http://finance.ifeng.com/app/hq/fund/of005341/index.shtml"/>
    <hyperlink ref="B9795" r:id="rId4365" display="http://finance.ifeng.com/app/hq/fund/of000062/index.shtml"/>
    <hyperlink ref="B9796" r:id="rId4366" display="http://finance.ifeng.com/app/hq/fund/of002170/index.shtml"/>
    <hyperlink ref="B9797" r:id="rId4367" display="http://finance.ifeng.com/app/hq/fund/sz168301/index.shtml"/>
    <hyperlink ref="B9798" r:id="rId4368" display="http://finance.ifeng.com/app/hq/fund/of005186/index.shtml"/>
    <hyperlink ref="B9799" r:id="rId4369" display="http://finance.ifeng.com/app/hq/fund/of005187/index.shtml"/>
    <hyperlink ref="B9800" r:id="rId4370" display="http://finance.ifeng.com/app/hq/fund/of002307/index.shtml"/>
    <hyperlink ref="B9801" r:id="rId4371" display="http://finance.ifeng.com/app/hq/fund/of270050/index.shtml"/>
    <hyperlink ref="B9802" r:id="rId4372" display="http://finance.ifeng.com/app/hq/fund/of163822/index.shtml"/>
    <hyperlink ref="B9803" r:id="rId4373" display="http://finance.ifeng.com/app/hq/fund/of002317/index.shtml"/>
    <hyperlink ref="B9804" r:id="rId4374" display="http://finance.ifeng.com/app/hq/fund/of001641/index.shtml"/>
    <hyperlink ref="B9805" r:id="rId4375" display="http://finance.ifeng.com/app/hq/fund/index.shtml"/>
    <hyperlink ref="B9806" r:id="rId4376" display="http://finance.ifeng.com/app/hq/fund/index.shtml"/>
    <hyperlink ref="B9807" r:id="rId4377" display="http://finance.ifeng.com/app/hq/fund/of000939/index.shtml"/>
    <hyperlink ref="B9808" r:id="rId4378" display="http://finance.ifeng.com/app/hq/fund/of000824/index.shtml"/>
    <hyperlink ref="B9809" r:id="rId4379" display="http://finance.ifeng.com/app/hq/fund/of005075/index.shtml"/>
    <hyperlink ref="B9810" r:id="rId4380" display="http://finance.ifeng.com/app/hq/fund/of005206/index.shtml"/>
    <hyperlink ref="B9811" r:id="rId4381" display="http://finance.ifeng.com/app/hq/fund/of000976/index.shtml"/>
    <hyperlink ref="B9812" r:id="rId4382" display="http://finance.ifeng.com/app/hq/fund/of002861/index.shtml"/>
    <hyperlink ref="B9813" r:id="rId4383" display="http://finance.ifeng.com/app/hq/fund/of001736/index.shtml"/>
    <hyperlink ref="B9814" r:id="rId4384" display="http://finance.ifeng.com/app/hq/fund/sz161610/index.shtml"/>
    <hyperlink ref="B9815" r:id="rId4385" display="http://finance.ifeng.com/app/hq/fund/of003396/index.shtml"/>
    <hyperlink ref="B9816" r:id="rId4386" display="http://finance.ifeng.com/app/hq/fund/of000825/index.shtml"/>
    <hyperlink ref="B9817" r:id="rId4387" display="http://finance.ifeng.com/app/hq/fund/of002567/index.shtml"/>
    <hyperlink ref="B9818" r:id="rId4388" display="http://finance.ifeng.com/app/hq/fund/of004222/index.shtml"/>
    <hyperlink ref="B9819" r:id="rId4389" display="http://finance.ifeng.com/app/hq/fund/sz150016/index.shtml"/>
    <hyperlink ref="B9820" r:id="rId4390" display="http://finance.ifeng.com/app/hq/fund/of206010/index.shtml"/>
    <hyperlink ref="B9821" r:id="rId4391" display="http://finance.ifeng.com/app/hq/fund/of001880/index.shtml"/>
    <hyperlink ref="B9822" r:id="rId4392" display="http://finance.ifeng.com/app/hq/fund/sz150017/index.shtml"/>
    <hyperlink ref="B9823" r:id="rId4393" display="http://finance.ifeng.com/app/hq/fund/of004402/index.shtml"/>
    <hyperlink ref="B9824" r:id="rId4394" display="http://finance.ifeng.com/app/hq/fund/of000166/index.shtml"/>
    <hyperlink ref="B9825" r:id="rId4395" display="http://finance.ifeng.com/app/hq/fund/sz159913/index.shtml"/>
    <hyperlink ref="B9826" r:id="rId4396" display="http://finance.ifeng.com/app/hq/fund/sh501029/index.shtml"/>
    <hyperlink ref="B9827" r:id="rId4397" display="http://finance.ifeng.com/app/hq/fund/of005125/index.shtml"/>
    <hyperlink ref="B9828" r:id="rId4398" display="http://finance.ifeng.com/app/hq/fund/index.shtml"/>
    <hyperlink ref="B9829" r:id="rId4399" display="http://finance.ifeng.com/app/hq/fund/of519951/index.shtml"/>
    <hyperlink ref="B9830" r:id="rId4400" display="http://finance.ifeng.com/app/hq/fund/of002303/index.shtml"/>
    <hyperlink ref="B9831" r:id="rId4401" display="http://finance.ifeng.com/app/hq/fund/of002003/index.shtml"/>
    <hyperlink ref="B9832" r:id="rId4402" display="http://finance.ifeng.com/app/hq/fund/of000550/index.shtml"/>
    <hyperlink ref="B9833" r:id="rId4403" display="http://finance.ifeng.com/app/hq/fund/of001186/index.shtml"/>
    <hyperlink ref="B9834" r:id="rId4404" display="http://finance.ifeng.com/app/hq/fund/of000423/index.shtml"/>
    <hyperlink ref="B9835" r:id="rId4405" display="http://finance.ifeng.com/app/hq/fund/of213001/index.shtml"/>
    <hyperlink ref="B9836" r:id="rId4406" display="http://finance.ifeng.com/app/hq/fund/of002436/index.shtml"/>
    <hyperlink ref="B9837" r:id="rId4407" display="http://finance.ifeng.com/app/hq/fund/of001986/index.shtml"/>
    <hyperlink ref="B9838" r:id="rId4408" display="http://finance.ifeng.com/app/hq/fund/of000827/index.shtml"/>
    <hyperlink ref="B9839" r:id="rId4409" display="http://finance.ifeng.com/app/hq/fund/of450004/index.shtml"/>
    <hyperlink ref="B9840" r:id="rId4410" display="http://finance.ifeng.com/app/hq/fund/of350002/index.shtml"/>
    <hyperlink ref="B9841" r:id="rId4411" display="http://finance.ifeng.com/app/hq/fund/of519171/index.shtml"/>
    <hyperlink ref="B9842" r:id="rId4412" display="http://finance.ifeng.com/app/hq/fund/of001179/index.shtml"/>
    <hyperlink ref="B9843" r:id="rId4413" display="http://finance.ifeng.com/app/hq/fund/of161609/index.shtml"/>
    <hyperlink ref="B9844" r:id="rId4414" display="http://finance.ifeng.com/app/hq/fund/of001564/index.shtml"/>
    <hyperlink ref="B9845" r:id="rId4415" display="http://finance.ifeng.com/app/hq/fund/of004394/index.shtml"/>
    <hyperlink ref="B9846" r:id="rId4416" display="http://finance.ifeng.com/app/hq/fund/sz160518/index.shtml"/>
    <hyperlink ref="B9847" r:id="rId4417" display="http://finance.ifeng.com/app/hq/fund/of000780/index.shtml"/>
    <hyperlink ref="B9848" r:id="rId4418" display="http://finance.ifeng.com/app/hq/fund/of001127/index.shtml"/>
    <hyperlink ref="B9849" r:id="rId4419" display="http://finance.ifeng.com/app/hq/fund/sh512230/index.shtml"/>
    <hyperlink ref="B9850" r:id="rId4420" display="http://finance.ifeng.com/app/hq/fund/of001915/index.shtml"/>
    <hyperlink ref="B9851" r:id="rId4421" display="http://finance.ifeng.com/app/hq/fund/of000409/index.shtml"/>
    <hyperlink ref="B9852" r:id="rId4422" display="http://finance.ifeng.com/app/hq/fund/of163803/index.shtml"/>
    <hyperlink ref="B9853" r:id="rId4423" display="http://finance.ifeng.com/app/hq/fund/of960011/index.shtml"/>
    <hyperlink ref="B9854" r:id="rId4424" display="http://finance.ifeng.com/app/hq/fund/of340007/index.shtml"/>
    <hyperlink ref="B9855" r:id="rId4425" display="http://finance.ifeng.com/app/hq/fund/sz159911/index.shtml"/>
    <hyperlink ref="B9856" r:id="rId4426" display="http://finance.ifeng.com/app/hq/fund/of002093/index.shtml"/>
    <hyperlink ref="B9857" r:id="rId4427" display="http://finance.ifeng.com/app/hq/fund/of290008/index.shtml"/>
    <hyperlink ref="B9858" r:id="rId4428" display="http://finance.ifeng.com/app/hq/fund/sh502002/index.shtml"/>
    <hyperlink ref="B9859" r:id="rId4429" display="http://finance.ifeng.com/app/hq/fund/sh501031/index.shtml"/>
    <hyperlink ref="B9860" r:id="rId4430" display="http://finance.ifeng.com/app/hq/fund/sh501030/index.shtml"/>
    <hyperlink ref="B9861" r:id="rId4431" display="http://finance.ifeng.com/app/hq/fund/of003578/index.shtml"/>
    <hyperlink ref="B9862" r:id="rId4432" display="http://finance.ifeng.com/app/hq/fund/of001777/index.shtml"/>
    <hyperlink ref="B9863" r:id="rId4433" display="http://finance.ifeng.com/app/hq/fund/of002092/index.shtml"/>
    <hyperlink ref="B9864" r:id="rId4434" display="http://finance.ifeng.com/app/hq/fund/of003890/index.shtml"/>
    <hyperlink ref="B9865" r:id="rId4435" display="http://finance.ifeng.com/app/hq/fund/of003016/index.shtml"/>
    <hyperlink ref="B9866" r:id="rId4436" display="http://finance.ifeng.com/app/hq/fund/of001267/index.shtml"/>
    <hyperlink ref="B9867" r:id="rId4437" display="http://finance.ifeng.com/app/hq/fund/of001778/index.shtml"/>
    <hyperlink ref="B9868" r:id="rId4438" display="http://finance.ifeng.com/app/hq/fund/sh501001/index.shtml"/>
    <hyperlink ref="B9869" r:id="rId4439" display="http://finance.ifeng.com/app/hq/fund/of040004/index.shtml"/>
    <hyperlink ref="B9870" r:id="rId4440" display="http://finance.ifeng.com/app/hq/fund/sz161213/index.shtml"/>
    <hyperlink ref="B9871" r:id="rId4441" display="http://finance.ifeng.com/app/hq/fund/of000966/index.shtml"/>
    <hyperlink ref="B9872" r:id="rId4442" display="http://finance.ifeng.com/app/hq/fund/of487021/index.shtml"/>
    <hyperlink ref="B9873" r:id="rId4443" display="http://finance.ifeng.com/app/hq/fund/of003889/index.shtml"/>
    <hyperlink ref="B9874" r:id="rId4444" display="http://finance.ifeng.com/app/hq/fund/sh510150/index.shtml"/>
    <hyperlink ref="B9875" r:id="rId4445" display="http://finance.ifeng.com/app/hq/fund/of202023/index.shtml"/>
    <hyperlink ref="B9876" r:id="rId4446" display="http://finance.ifeng.com/app/hq/fund/index.shtml"/>
    <hyperlink ref="B9877" r:id="rId4447" display="http://finance.ifeng.com/app/hq/fund/sz163801/index.shtml"/>
    <hyperlink ref="B9878" r:id="rId4448" display="http://finance.ifeng.com/app/hq/fund/of217005/index.shtml"/>
    <hyperlink ref="B9879" r:id="rId4449" display="http://finance.ifeng.com/app/hq/fund/of001000/index.shtml"/>
    <hyperlink ref="B9880" r:id="rId4450" display="http://finance.ifeng.com/app/hq/fund/of150103/index.shtml"/>
    <hyperlink ref="B9881" r:id="rId4451" display="http://finance.ifeng.com/app/hq/fund/sz159957/index.shtml"/>
    <hyperlink ref="B9882" r:id="rId4452" display="http://finance.ifeng.com/app/hq/fund/of000363/index.shtml"/>
    <hyperlink ref="B9883" r:id="rId4453" display="http://finance.ifeng.com/app/hq/fund/of000592/index.shtml"/>
    <hyperlink ref="B9884" r:id="rId4454" display="http://finance.ifeng.com/app/hq/fund/of960020/index.shtml"/>
    <hyperlink ref="B9885" r:id="rId4455" display="http://finance.ifeng.com/app/hq/fund/of202011/index.shtml"/>
    <hyperlink ref="B9886" r:id="rId4456" display="http://finance.ifeng.com/app/hq/fund/of000805/index.shtml"/>
    <hyperlink ref="B9887" r:id="rId4457" display="http://finance.ifeng.com/app/hq/fund/of001579/index.shtml"/>
    <hyperlink ref="B9888" r:id="rId4458" display="http://finance.ifeng.com/app/hq/fund/of213008/index.shtml"/>
    <hyperlink ref="B9889" r:id="rId4459" display="http://finance.ifeng.com/app/hq/fund/sz169104/index.shtml"/>
    <hyperlink ref="B9890" r:id="rId4460" display="http://finance.ifeng.com/app/hq/fund/of519642/index.shtml"/>
    <hyperlink ref="B9891" r:id="rId4461" display="http://finance.ifeng.com/app/hq/fund/sz159929/index.shtml"/>
    <hyperlink ref="B9892" r:id="rId4462" display="http://finance.ifeng.com/app/hq/fund/sz165806/index.shtml"/>
    <hyperlink ref="B9893" r:id="rId4463" display="http://finance.ifeng.com/app/hq/fund/of700001/index.shtml"/>
    <hyperlink ref="B9894" r:id="rId4464" display="http://finance.ifeng.com/app/hq/fund/of519767/index.shtml"/>
    <hyperlink ref="B9895" r:id="rId4465" display="http://finance.ifeng.com/app/hq/fund/of270001/index.shtml"/>
    <hyperlink ref="B9896" r:id="rId4466" display="http://finance.ifeng.com/app/hq/fund/of000362/index.shtml"/>
    <hyperlink ref="B9897" r:id="rId4467" display="http://finance.ifeng.com/app/hq/fund/sh512610/index.shtml"/>
    <hyperlink ref="B9898" r:id="rId4468" display="http://finance.ifeng.com/app/hq/fund/of001097/index.shtml"/>
    <hyperlink ref="B9899" r:id="rId4469" display="http://finance.ifeng.com/app/hq/fund/of090007/index.shtml"/>
    <hyperlink ref="B9900" r:id="rId4470" display="http://finance.ifeng.com/app/hq/fund/of257010/index.shtml"/>
    <hyperlink ref="B9901" r:id="rId4471" display="http://finance.ifeng.com/app/hq/fund/of002020/index.shtml"/>
    <hyperlink ref="B9902" r:id="rId4472" display="http://finance.ifeng.com/app/hq/fund/of481013/index.shtml"/>
    <hyperlink ref="B9903" r:id="rId4473" display="http://finance.ifeng.com/app/hq/fund/of004393/index.shtml"/>
    <hyperlink ref="B9904" r:id="rId4474" display="http://finance.ifeng.com/app/hq/fund/of310368/index.shtml"/>
    <hyperlink ref="B9905" r:id="rId4475" display="http://finance.ifeng.com/app/hq/fund/of350001/index.shtml"/>
    <hyperlink ref="B9906" r:id="rId4476" display="http://finance.ifeng.com/app/hq/fund/index.shtml"/>
    <hyperlink ref="B9907" r:id="rId4477" display="http://finance.ifeng.com/app/hq/fund/sz163302/index.shtml"/>
    <hyperlink ref="B9908" r:id="rId4478" display="http://finance.ifeng.com/app/hq/fund/of000124/index.shtml"/>
    <hyperlink ref="B9909" r:id="rId4479" display="http://finance.ifeng.com/app/hq/fund/of002810/index.shtml"/>
    <hyperlink ref="B9910" r:id="rId4480" display="http://finance.ifeng.com/app/hq/fund/of001550/index.shtml"/>
    <hyperlink ref="B9911" r:id="rId4481" display="http://finance.ifeng.com/app/hq/fund/of519062/index.shtml"/>
    <hyperlink ref="B9912" r:id="rId4482" display="http://finance.ifeng.com/app/hq/fund/of519997/index.shtml"/>
    <hyperlink ref="B9913" r:id="rId4483" display="http://finance.ifeng.com/app/hq/fund/of001708/index.shtml"/>
    <hyperlink ref="B9914" r:id="rId4484" display="http://finance.ifeng.com/app/hq/fund/of001551/index.shtml"/>
    <hyperlink ref="B9915" r:id="rId4485" display="http://finance.ifeng.com/app/hq/fund/of001726/index.shtml"/>
    <hyperlink ref="B9916" r:id="rId4486" display="http://finance.ifeng.com/app/hq/fund/of001715/index.shtml"/>
    <hyperlink ref="B9917" r:id="rId4487" display="http://finance.ifeng.com/app/hq/fund/of519606/index.shtml"/>
    <hyperlink ref="B9918" r:id="rId4488" display="http://finance.ifeng.com/app/hq/fund/of002099/index.shtml"/>
    <hyperlink ref="B9919" r:id="rId4489" display="http://finance.ifeng.com/app/hq/fund/of200012/index.shtml"/>
    <hyperlink ref="B9920" r:id="rId4490" display="http://finance.ifeng.com/app/hq/fund/of001998/index.shtml"/>
    <hyperlink ref="B9921" r:id="rId4491" display="http://finance.ifeng.com/app/hq/fund/index.shtml"/>
    <hyperlink ref="B9922" r:id="rId4492" display="http://finance.ifeng.com/app/hq/fund/of002593/index.shtml"/>
    <hyperlink ref="B9923" r:id="rId4493" display="http://finance.ifeng.com/app/hq/fund/of002100/index.shtml"/>
    <hyperlink ref="B9924" r:id="rId4494" display="http://finance.ifeng.com/app/hq/fund/sz169101/index.shtml"/>
    <hyperlink ref="B9925" r:id="rId4495" display="http://finance.ifeng.com/app/hq/fund/of202003/index.shtml"/>
    <hyperlink ref="B9926" r:id="rId4496" display="http://finance.ifeng.com/app/hq/fund/of090016/index.shtml"/>
    <hyperlink ref="B9927" r:id="rId4497" display="http://finance.ifeng.com/app/hq/fund/sh501008/index.shtml"/>
    <hyperlink ref="B9928" r:id="rId4498" display="http://finance.ifeng.com/app/hq/fund/of002272/index.shtml"/>
    <hyperlink ref="B9929" r:id="rId4499" display="http://finance.ifeng.com/app/hq/fund/of400032/index.shtml"/>
    <hyperlink ref="B9930" r:id="rId4500" display="http://finance.ifeng.com/app/hq/fund/of004905/index.shtml"/>
    <hyperlink ref="B9931" r:id="rId4501" display="http://finance.ifeng.com/app/hq/fund/sz163110/index.shtml"/>
    <hyperlink ref="B9932" r:id="rId4502" display="http://finance.ifeng.com/app/hq/fund/sz160105/index.shtml"/>
    <hyperlink ref="B9933" r:id="rId4503" display="http://finance.ifeng.com/app/hq/fund/of001606/index.shtml"/>
    <hyperlink ref="B9934" r:id="rId4504" display="http://finance.ifeng.com/app/hq/fund/of004634/index.shtml"/>
    <hyperlink ref="B9935" r:id="rId4505" display="http://finance.ifeng.com/app/hq/fund/of519679/index.shtml"/>
    <hyperlink ref="B9936" r:id="rId4506" display="http://finance.ifeng.com/app/hq/fund/of002803/index.shtml"/>
    <hyperlink ref="B9937" r:id="rId4507" display="http://finance.ifeng.com/app/hq/fund/of001852/index.shtml"/>
    <hyperlink ref="B9938" r:id="rId4508" display="http://finance.ifeng.com/app/hq/fund/of002300/index.shtml"/>
    <hyperlink ref="B9939" r:id="rId4509" display="http://finance.ifeng.com/app/hq/fund/of001542/index.shtml"/>
    <hyperlink ref="B9940" r:id="rId4510" display="http://finance.ifeng.com/app/hq/fund/of001128/index.shtml"/>
    <hyperlink ref="B9941" r:id="rId4511" display="http://finance.ifeng.com/app/hq/fund/of519957/index.shtml"/>
    <hyperlink ref="B9942" r:id="rId4512" display="http://finance.ifeng.com/app/hq/fund/of050018/index.shtml"/>
    <hyperlink ref="B9943" r:id="rId4513" display="http://finance.ifeng.com/app/hq/fund/of001712/index.shtml"/>
    <hyperlink ref="B9944" r:id="rId4514" display="http://finance.ifeng.com/app/hq/fund/sh501007/index.shtml"/>
    <hyperlink ref="B9945" r:id="rId4515" display="http://finance.ifeng.com/app/hq/fund/of217020/index.shtml"/>
    <hyperlink ref="B9946" r:id="rId4516" display="http://finance.ifeng.com/app/hq/fund/of530015/index.shtml"/>
    <hyperlink ref="B9947" r:id="rId4517" display="http://finance.ifeng.com/app/hq/fund/of020010/index.shtml"/>
    <hyperlink ref="B9948" r:id="rId4518" display="http://finance.ifeng.com/app/hq/fund/of001133/index.shtml"/>
    <hyperlink ref="B9949" r:id="rId4519" display="http://finance.ifeng.com/app/hq/fund/of001210/index.shtml"/>
    <hyperlink ref="B9950" r:id="rId4520" display="http://finance.ifeng.com/app/hq/fund/of004640/index.shtml"/>
    <hyperlink ref="B9951" r:id="rId4521" display="http://finance.ifeng.com/app/hq/fund/of001150/index.shtml"/>
    <hyperlink ref="B9952" r:id="rId4522" display="http://finance.ifeng.com/app/hq/fund/of000059/index.shtml"/>
    <hyperlink ref="B9953" r:id="rId4523" display="http://finance.ifeng.com/app/hq/fund/of001534/index.shtml"/>
    <hyperlink ref="B9954" r:id="rId4524" display="http://finance.ifeng.com/app/hq/fund/of001224/index.shtml"/>
    <hyperlink ref="B9955" r:id="rId4525" display="http://finance.ifeng.com/app/hq/fund/of001611/index.shtml"/>
    <hyperlink ref="B9956" r:id="rId4526" display="http://finance.ifeng.com/app/hq/fund/of020026/index.shtml"/>
    <hyperlink ref="B9957" r:id="rId4527" display="http://finance.ifeng.com/app/hq/fund/of001479/index.shtml"/>
    <hyperlink ref="B9958" r:id="rId4528" display="http://finance.ifeng.com/app/hq/fund/of002510/index.shtml"/>
    <hyperlink ref="B9959" r:id="rId4529" display="http://finance.ifeng.com/app/hq/fund/sz161226/index.shtml"/>
    <hyperlink ref="B9960" r:id="rId4530" display="http://finance.ifeng.com/app/hq/fund/of001612/index.shtml"/>
    <hyperlink ref="B9961" r:id="rId4531" display="http://finance.ifeng.com/app/hq/fund/of000566/index.shtml"/>
    <hyperlink ref="B9962" r:id="rId4532" display="http://finance.ifeng.com/app/hq/fund/of004456/index.shtml"/>
    <hyperlink ref="B9963" r:id="rId4533" display="http://finance.ifeng.com/app/hq/fund/of100039/index.shtml"/>
    <hyperlink ref="B9964" r:id="rId4534" display="http://finance.ifeng.com/app/hq/fund/of002160/index.shtml"/>
    <hyperlink ref="B9965" r:id="rId4535" display="http://finance.ifeng.com/app/hq/fund/sz169103/index.shtml"/>
    <hyperlink ref="B9966" r:id="rId4536" display="http://finance.ifeng.com/app/hq/fund/of163411/index.shtml"/>
    <hyperlink ref="B9967" r:id="rId4537" display="http://finance.ifeng.com/app/hq/fund/of004935/index.shtml"/>
    <hyperlink ref="B9968" r:id="rId4538" display="http://finance.ifeng.com/app/hq/fund/of002411/index.shtml"/>
    <hyperlink ref="B9969" r:id="rId4539" display="http://finance.ifeng.com/app/hq/fund/sz159955/index.shtml"/>
    <hyperlink ref="B9970" r:id="rId4540" display="http://finance.ifeng.com/app/hq/fund/of100026/index.shtml"/>
    <hyperlink ref="B9971" r:id="rId4541" display="http://finance.ifeng.com/app/hq/fund/of399011/index.shtml"/>
    <hyperlink ref="B9972" r:id="rId4542" display="http://finance.ifeng.com/app/hq/fund/of002977/index.shtml"/>
    <hyperlink ref="B9973" r:id="rId4543" display="http://finance.ifeng.com/app/hq/fund/of004205/index.shtml"/>
    <hyperlink ref="B9974" r:id="rId4544" display="http://finance.ifeng.com/app/hq/fund/of001030/index.shtml"/>
    <hyperlink ref="B9975" r:id="rId4545" display="http://finance.ifeng.com/app/hq/fund/of003292/index.shtml"/>
    <hyperlink ref="B9976" r:id="rId4546" display="http://finance.ifeng.com/app/hq/fund/of000462/index.shtml"/>
    <hyperlink ref="B9977" r:id="rId4547" display="http://finance.ifeng.com/app/hq/fund/of730001/index.shtml"/>
    <hyperlink ref="B9978" r:id="rId4548" display="http://finance.ifeng.com/app/hq/fund/of519956/index.shtml"/>
    <hyperlink ref="B9979" r:id="rId4549" display="http://finance.ifeng.com/app/hq/fund/of002182/index.shtml"/>
    <hyperlink ref="B9980" r:id="rId4550" display="http://finance.ifeng.com/app/hq/fund/of000215/index.shtml"/>
    <hyperlink ref="B9981" r:id="rId4551" display="http://finance.ifeng.com/app/hq/fund/of001990/index.shtml"/>
    <hyperlink ref="B9982" r:id="rId4552" display="http://finance.ifeng.com/app/hq/fund/of288001/index.shtml"/>
    <hyperlink ref="B9983" r:id="rId4553" display="http://finance.ifeng.com/app/hq/fund/of001300/index.shtml"/>
    <hyperlink ref="B9984" r:id="rId4554" display="http://finance.ifeng.com/app/hq/fund/of000967/index.shtml"/>
    <hyperlink ref="B9985" r:id="rId4555" display="http://finance.ifeng.com/app/hq/fund/of004234/index.shtml"/>
    <hyperlink ref="B9986" r:id="rId4556" display="http://finance.ifeng.com/app/hq/fund/of163810/index.shtml"/>
    <hyperlink ref="B9987" r:id="rId4557" display="http://finance.ifeng.com/app/hq/fund/of004166/index.shtml"/>
    <hyperlink ref="B9988" r:id="rId4558" display="http://finance.ifeng.com/app/hq/fund/of460001/index.shtml"/>
    <hyperlink ref="B9989" r:id="rId4559" display="http://finance.ifeng.com/app/hq/fund/of000256/index.shtml"/>
    <hyperlink ref="B9990" r:id="rId4560" display="http://finance.ifeng.com/app/hq/fund/of530019/index.shtml"/>
    <hyperlink ref="B9991" r:id="rId4561" display="http://finance.ifeng.com/app/hq/fund/of001403/index.shtml"/>
    <hyperlink ref="B9992" r:id="rId4562" display="http://finance.ifeng.com/app/hq/fund/of000755/index.shtml"/>
    <hyperlink ref="B9993" r:id="rId4563" display="http://finance.ifeng.com/app/hq/fund/sz163402/index.shtml"/>
    <hyperlink ref="B9994" r:id="rId4564" display="http://finance.ifeng.com/app/hq/fund/of161613/index.shtml"/>
    <hyperlink ref="B9995" r:id="rId4565" display="http://finance.ifeng.com/app/hq/fund/of270002/index.shtml"/>
    <hyperlink ref="B9996" r:id="rId4566" display="http://finance.ifeng.com/app/hq/fund/sz159916/index.shtml"/>
    <hyperlink ref="B9997" r:id="rId4567" display="http://finance.ifeng.com/app/hq/fund/of001009/index.shtml"/>
    <hyperlink ref="B9998" r:id="rId4568" display="http://finance.ifeng.com/app/hq/fund/of004870/index.shtml"/>
    <hyperlink ref="B9999" r:id="rId4569" display="http://finance.ifeng.com/app/hq/fund/of002181/index.shtml"/>
    <hyperlink ref="B10000" r:id="rId4570" display="http://finance.ifeng.com/app/hq/fund/of217021/index.shtml"/>
    <hyperlink ref="B10001" r:id="rId4571" display="http://finance.ifeng.com/app/hq/fund/of001301/index.shtml"/>
    <hyperlink ref="B10002" r:id="rId4572" display="http://finance.ifeng.com/app/hq/fund/of000826/index.shtml"/>
    <hyperlink ref="B10003" r:id="rId4573" display="http://finance.ifeng.com/app/hq/fund/of350007/index.shtml"/>
    <hyperlink ref="B10004" r:id="rId4574" display="http://finance.ifeng.com/app/hq/fund/of002802/index.shtml"/>
    <hyperlink ref="B10005" r:id="rId4575" display="http://finance.ifeng.com/app/hq/fund/of001105/index.shtml"/>
    <hyperlink ref="B10006" r:id="rId4576" display="http://finance.ifeng.com/app/hq/fund/of005049/index.shtml"/>
    <hyperlink ref="B10007" r:id="rId4577" display="http://finance.ifeng.com/app/hq/fund/sz159936/index.shtml"/>
    <hyperlink ref="B10008" r:id="rId4578" display="http://finance.ifeng.com/app/hq/fund/of001592/index.shtml"/>
    <hyperlink ref="B10009" r:id="rId4579" display="http://finance.ifeng.com/app/hq/fund/of005050/index.shtml"/>
    <hyperlink ref="B10010" r:id="rId4580" display="http://finance.ifeng.com/app/hq/fund/sz166023/index.shtml"/>
    <hyperlink ref="B10011" r:id="rId4581" display="http://finance.ifeng.com/app/hq/fund/of001593/index.shtml"/>
    <hyperlink ref="B10012" r:id="rId4582" display="http://finance.ifeng.com/app/hq/fund/of003766/index.shtml"/>
    <hyperlink ref="B10013" r:id="rId4583" display="http://finance.ifeng.com/app/hq/fund/of001809/index.shtml"/>
    <hyperlink ref="B10014" r:id="rId4584" display="http://finance.ifeng.com/app/hq/fund/of004148/index.shtml"/>
    <hyperlink ref="B10015" r:id="rId4585" display="http://finance.ifeng.com/app/hq/fund/of240017/index.shtml"/>
    <hyperlink ref="B10016" r:id="rId4586" display="http://finance.ifeng.com/app/hq/fund/of180010/index.shtml"/>
    <hyperlink ref="B10017" r:id="rId4587" display="http://finance.ifeng.com/app/hq/fund/of000567/index.shtml"/>
    <hyperlink ref="B10018" r:id="rId4588" display="http://finance.ifeng.com/app/hq/fund/of001178/index.shtml"/>
    <hyperlink ref="B10019" r:id="rId4589" display="http://finance.ifeng.com/app/hq/fund/of202001/index.shtml"/>
    <hyperlink ref="B10020" r:id="rId4590" display="http://finance.ifeng.com/app/hq/fund/of000756/index.shtml"/>
    <hyperlink ref="B10021" r:id="rId4591" display="http://finance.ifeng.com/app/hq/fund/of519987/index.shtml"/>
    <hyperlink ref="B10022" r:id="rId4592" display="http://finance.ifeng.com/app/hq/fund/index.shtml"/>
    <hyperlink ref="B10023" r:id="rId4593" display="http://finance.ifeng.com/app/hq/fund/of004744/index.shtml"/>
    <hyperlink ref="B10024" r:id="rId4594" display="http://finance.ifeng.com/app/hq/fund/of110026/index.shtml"/>
    <hyperlink ref="B10025" r:id="rId4595" display="http://finance.ifeng.com/app/hq/fund/of004260/index.shtml"/>
    <hyperlink ref="B10026" r:id="rId4596" display="http://finance.ifeng.com/app/hq/fund/of519993/index.shtml"/>
    <hyperlink ref="B10027" r:id="rId4597" display="http://finance.ifeng.com/app/hq/fund/sz166006/index.shtml"/>
    <hyperlink ref="B10028" r:id="rId4598" display="http://finance.ifeng.com/app/hq/fund/of001387/index.shtml"/>
    <hyperlink ref="B10029" r:id="rId4599" display="http://finance.ifeng.com/app/hq/fund/of202002/index.shtml"/>
    <hyperlink ref="B10030" r:id="rId4600" display="http://finance.ifeng.com/app/hq/fund/of003765/index.shtml"/>
    <hyperlink ref="B10031" r:id="rId4601" display="http://finance.ifeng.com/app/hq/fund/of040001/index.shtml"/>
    <hyperlink ref="B10032" r:id="rId4602" display="http://finance.ifeng.com/app/hq/fund/of004636/index.shtml"/>
    <hyperlink ref="B10033" r:id="rId4603" display="http://finance.ifeng.com/app/hq/fund/sz159952/index.shtml"/>
    <hyperlink ref="B10034" r:id="rId4604" display="http://finance.ifeng.com/app/hq/fund/of000978/index.shtml"/>
    <hyperlink ref="B10035" r:id="rId4605" display="http://finance.ifeng.com/app/hq/fund/of001886/index.shtml"/>
    <hyperlink ref="B10036" r:id="rId4606" display="http://finance.ifeng.com/app/hq/fund/of100022/index.shtml"/>
    <hyperlink ref="B10037" r:id="rId4607" display="http://finance.ifeng.com/app/hq/fund/of002263/index.shtml"/>
    <hyperlink ref="B10038" r:id="rId4608" display="http://finance.ifeng.com/app/hq/fund/sz160223/index.shtml"/>
    <hyperlink ref="B10039" r:id="rId4609" display="http://finance.ifeng.com/app/hq/fund/of004231/index.shtml"/>
    <hyperlink ref="B10040" r:id="rId4610" display="http://finance.ifeng.com/app/hq/fund/of003554/index.shtml"/>
    <hyperlink ref="B10041" r:id="rId4611" display="http://finance.ifeng.com/app/hq/fund/of005154/index.shtml"/>
    <hyperlink ref="B10042" r:id="rId4612" display="http://finance.ifeng.com/app/hq/fund/of005155/index.shtml"/>
    <hyperlink ref="B10043" r:id="rId4613" display="http://finance.ifeng.com/app/hq/fund/of002654/index.shtml"/>
    <hyperlink ref="B10044" r:id="rId4614" display="http://finance.ifeng.com/app/hq/fund/of001741/index.shtml"/>
    <hyperlink ref="B10045" r:id="rId4615" display="http://finance.ifeng.com/app/hq/fund/of590008/index.shtml"/>
    <hyperlink ref="B10046" r:id="rId4616" display="http://finance.ifeng.com/app/hq/fund/of090018/index.shtml"/>
    <hyperlink ref="B10047" r:id="rId4617" display="http://finance.ifeng.com/app/hq/fund/of002656/index.shtml"/>
    <hyperlink ref="B10048" r:id="rId4618" display="http://finance.ifeng.com/app/hq/fund/of001798/index.shtml"/>
    <hyperlink ref="B10049" r:id="rId4619" display="http://finance.ifeng.com/app/hq/fund/of320007/index.shtml"/>
    <hyperlink ref="B10050" r:id="rId4620" display="http://finance.ifeng.com/app/hq/fund/sz160916/index.shtml"/>
    <hyperlink ref="B10051" r:id="rId4621" display="http://finance.ifeng.com/app/hq/fund/of000698/index.shtml"/>
    <hyperlink ref="B10052" r:id="rId4622" display="http://finance.ifeng.com/app/hq/fund/of002011/index.shtml"/>
    <hyperlink ref="B10053" r:id="rId4623" display="http://finance.ifeng.com/app/hq/fund/of162102/index.shtml"/>
    <hyperlink ref="B10054" r:id="rId4624" display="http://finance.ifeng.com/app/hq/fund/of519736/index.shtml"/>
    <hyperlink ref="B10055" r:id="rId4625" display="http://finance.ifeng.com/app/hq/fund/of000742/index.shtml"/>
    <hyperlink ref="B10056" r:id="rId4626" display="http://finance.ifeng.com/app/hq/fund/of001799/index.shtml"/>
    <hyperlink ref="B10057" r:id="rId4627" display="http://finance.ifeng.com/app/hq/fund/of001112/index.shtml"/>
    <hyperlink ref="B10058" r:id="rId4628" display="http://finance.ifeng.com/app/hq/fund/of580006/index.shtml"/>
    <hyperlink ref="B10059" r:id="rId4629" display="http://finance.ifeng.com/app/hq/fund/of000263/index.shtml"/>
    <hyperlink ref="B10060" r:id="rId4630" display="http://finance.ifeng.com/app/hq/fund/of001482/index.shtml"/>
    <hyperlink ref="B10061" r:id="rId4631" display="http://finance.ifeng.com/app/hq/fund/of001681/index.shtml"/>
    <hyperlink ref="B10062" r:id="rId4632" display="http://finance.ifeng.com/app/hq/fund/of000994/index.shtml"/>
    <hyperlink ref="B10063" r:id="rId4633" display="http://finance.ifeng.com/app/hq/fund/of519029/index.shtml"/>
    <hyperlink ref="B10064" r:id="rId4634" display="http://finance.ifeng.com/app/hq/fund/index.shtml"/>
    <hyperlink ref="B10065" r:id="rId4635" display="http://finance.ifeng.com/app/hq/fund/of004343/index.shtml"/>
    <hyperlink ref="B10066" r:id="rId4636" display="http://finance.ifeng.com/app/hq/fund/index.shtml"/>
    <hyperlink ref="B10067" r:id="rId4637" display="http://finance.ifeng.com/app/hq/fund/of001576/index.shtml"/>
    <hyperlink ref="B10068" r:id="rId4638" display="http://finance.ifeng.com/app/hq/fund/of004573/index.shtml"/>
    <hyperlink ref="B10069" r:id="rId4639" display="http://finance.ifeng.com/app/hq/fund/sh510660/index.shtml"/>
    <hyperlink ref="B10070" r:id="rId4640" display="http://finance.ifeng.com/app/hq/fund/of000598/index.shtml"/>
    <hyperlink ref="B10071" r:id="rId4641" display="http://finance.ifeng.com/app/hq/fund/of519688/index.shtml"/>
    <hyperlink ref="B10072" r:id="rId4642" display="http://finance.ifeng.com/app/hq/fund/sz150054/index.shtml"/>
    <hyperlink ref="B10073" r:id="rId4643" display="http://finance.ifeng.com/app/hq/fund/of000619/index.shtml"/>
    <hyperlink ref="B10074" r:id="rId4644" display="http://finance.ifeng.com/app/hq/fund/of004666/index.shtml"/>
    <hyperlink ref="B10075" r:id="rId4645" display="http://finance.ifeng.com/app/hq/fund/of001388/index.shtml"/>
    <hyperlink ref="B10076" r:id="rId4646" display="http://finance.ifeng.com/app/hq/fund/of180001/index.shtml"/>
    <hyperlink ref="B10077" r:id="rId4647" display="http://finance.ifeng.com/app/hq/fund/of519961/index.shtml"/>
    <hyperlink ref="B10078" r:id="rId4648" display="http://finance.ifeng.com/app/hq/fund/of519099/index.shtml"/>
    <hyperlink ref="B10079" r:id="rId4649" display="http://finance.ifeng.com/app/hq/fund/sz159915/index.shtml"/>
    <hyperlink ref="B10080" r:id="rId4650" display="http://finance.ifeng.com/app/hq/fund/of001126/index.shtml"/>
    <hyperlink ref="B10081" r:id="rId4651" display="http://finance.ifeng.com/app/hq/fund/of001781/index.shtml"/>
    <hyperlink ref="B10082" r:id="rId4652" display="http://finance.ifeng.com/app/hq/fund/of000995/index.shtml"/>
    <hyperlink ref="B10083" r:id="rId4653" display="http://finance.ifeng.com/app/hq/fund/of002258/index.shtml"/>
    <hyperlink ref="B10084" r:id="rId4654" display="http://finance.ifeng.com/app/hq/fund/of001223/index.shtml"/>
    <hyperlink ref="B10085" r:id="rId4655" display="http://finance.ifeng.com/app/hq/fund/of002708/index.shtml"/>
    <hyperlink ref="B10086" r:id="rId4656" display="http://finance.ifeng.com/app/hq/fund/index.shtml"/>
    <hyperlink ref="B10087" r:id="rId4657" display="http://finance.ifeng.com/app/hq/fund/of690009/index.shtml"/>
    <hyperlink ref="B10088" r:id="rId4658" display="http://finance.ifeng.com/app/hq/fund/of460002/index.shtml"/>
    <hyperlink ref="B10089" r:id="rId4659" display="http://finance.ifeng.com/app/hq/fund/of090015/index.shtml"/>
    <hyperlink ref="B10090" r:id="rId4660" display="http://finance.ifeng.com/app/hq/fund/of960018/index.shtml"/>
    <hyperlink ref="B10091" r:id="rId4661" display="http://finance.ifeng.com/app/hq/fund/sz159958/index.shtml"/>
    <hyperlink ref="B10092" r:id="rId4662" display="http://finance.ifeng.com/app/hq/fund/of001955/index.shtml"/>
    <hyperlink ref="B10093" r:id="rId4663" display="http://finance.ifeng.com/app/hq/fund/of000524/index.shtml"/>
    <hyperlink ref="B10094" r:id="rId4664" display="http://finance.ifeng.com/app/hq/fund/sz159948/index.shtml"/>
    <hyperlink ref="B10095" r:id="rId4665" display="http://finance.ifeng.com/app/hq/fund/sz168106/index.shtml"/>
    <hyperlink ref="B10096" r:id="rId4666" display="http://finance.ifeng.com/app/hq/fund/of519960/index.shtml"/>
    <hyperlink ref="B10097" r:id="rId4667" display="http://finance.ifeng.com/app/hq/fund/of519165/index.shtml"/>
    <hyperlink ref="B10098" r:id="rId4668" display="http://finance.ifeng.com/app/hq/fund/of001373/index.shtml"/>
    <hyperlink ref="B10099" r:id="rId4669" display="http://finance.ifeng.com/app/hq/fund/sz160919/index.shtml"/>
    <hyperlink ref="B10100" r:id="rId4670" display="http://finance.ifeng.com/app/hq/fund/of000264/index.shtml"/>
    <hyperlink ref="B10101" r:id="rId4671" display="http://finance.ifeng.com/app/hq/fund/of001276/index.shtml"/>
    <hyperlink ref="B10102" r:id="rId4672" display="http://finance.ifeng.com/app/hq/fund/of163804/index.shtml"/>
    <hyperlink ref="B10103" r:id="rId4673" display="http://finance.ifeng.com/app/hq/fund/of162212/index.shtml"/>
    <hyperlink ref="B10104" r:id="rId4674" display="http://finance.ifeng.com/app/hq/fund/of002123/index.shtml"/>
    <hyperlink ref="B10105" r:id="rId4675" display="http://finance.ifeng.com/app/hq/fund/of217009/index.shtml"/>
    <hyperlink ref="B10106" r:id="rId4676" display="http://finance.ifeng.com/app/hq/fund/of960012/index.shtml"/>
    <hyperlink ref="B10107" r:id="rId4677" display="http://finance.ifeng.com/app/hq/fund/of002323/index.shtml"/>
    <hyperlink ref="B10108" r:id="rId4678" display="http://finance.ifeng.com/app/hq/fund/of001703/index.shtml"/>
    <hyperlink ref="B10109" r:id="rId4679" display="http://finance.ifeng.com/app/hq/fund/of001714/index.shtml"/>
    <hyperlink ref="B10110" r:id="rId4680" display="http://finance.ifeng.com/app/hq/fund/of571002/index.shtml"/>
    <hyperlink ref="B10111" r:id="rId4681" display="http://finance.ifeng.com/app/hq/fund/sz150304/index.shtml"/>
    <hyperlink ref="B10112" r:id="rId4682" display="http://finance.ifeng.com/app/hq/fund/of519935/index.shtml"/>
    <hyperlink ref="B10113" r:id="rId4683" display="http://finance.ifeng.com/app/hq/fund/of519066/index.shtml"/>
    <hyperlink ref="B10114" r:id="rId4684" display="http://finance.ifeng.com/app/hq/fund/of000612/index.shtml"/>
    <hyperlink ref="B10115" r:id="rId4685" display="http://finance.ifeng.com/app/hq/fund/of002124/index.shtml"/>
    <hyperlink ref="B10116" r:id="rId4686" display="http://finance.ifeng.com/app/hq/fund/sz160921/index.shtml"/>
    <hyperlink ref="B10117" r:id="rId4687" display="http://finance.ifeng.com/app/hq/fund/of050008/index.shtml"/>
    <hyperlink ref="B10118" r:id="rId4688" display="http://finance.ifeng.com/app/hq/fund/of700002/index.shtml"/>
    <hyperlink ref="B10119" r:id="rId4689" display="http://finance.ifeng.com/app/hq/fund/of730002/index.shtml"/>
    <hyperlink ref="B10120" r:id="rId4690" display="http://finance.ifeng.com/app/hq/fund/of001657/index.shtml"/>
    <hyperlink ref="B10121" r:id="rId4691" display="http://finance.ifeng.com/app/hq/fund/of070099/index.shtml"/>
    <hyperlink ref="B10122" r:id="rId4692" display="http://finance.ifeng.com/app/hq/fund/of000354/index.shtml"/>
    <hyperlink ref="B10123" r:id="rId4693" display="http://finance.ifeng.com/app/hq/fund/of002031/index.shtml"/>
    <hyperlink ref="B10124" r:id="rId4694" display="http://finance.ifeng.com/app/hq/fund/of004857/index.shtml"/>
    <hyperlink ref="B10125" r:id="rId4695" display="http://finance.ifeng.com/app/hq/fund/sz150139/index.shtml"/>
    <hyperlink ref="B10126" r:id="rId4696" display="http://finance.ifeng.com/app/hq/fund/of400003/index.shtml"/>
    <hyperlink ref="B10127" r:id="rId4697" display="http://finance.ifeng.com/app/hq/fund/of004856/index.shtml"/>
    <hyperlink ref="B10128" r:id="rId4698" display="http://finance.ifeng.com/app/hq/fund/of360016/index.shtml"/>
    <hyperlink ref="B10129" r:id="rId4699" display="http://finance.ifeng.com/app/hq/fund/of001303/index.shtml"/>
    <hyperlink ref="B10130" r:id="rId4700" display="http://finance.ifeng.com/app/hq/fund/of400007/index.shtml"/>
    <hyperlink ref="B10131" r:id="rId4701" display="http://finance.ifeng.com/app/hq/fund/of540009/index.shtml"/>
    <hyperlink ref="B10132" r:id="rId4702" display="http://finance.ifeng.com/app/hq/fund/of004643/index.shtml"/>
    <hyperlink ref="B10133" r:id="rId4703" display="http://finance.ifeng.com/app/hq/fund/of004606/index.shtml"/>
    <hyperlink ref="B10134" r:id="rId4704" display="http://finance.ifeng.com/app/hq/fund/of001281/index.shtml"/>
    <hyperlink ref="B10135" r:id="rId4705" display="http://finance.ifeng.com/app/hq/fund/of003001/index.shtml"/>
    <hyperlink ref="B10136" r:id="rId4706" display="http://finance.ifeng.com/app/hq/fund/of610005/index.shtml"/>
    <hyperlink ref="B10137" r:id="rId4707" display="http://finance.ifeng.com/app/hq/fund/sz150124/index.shtml"/>
    <hyperlink ref="B10138" r:id="rId4708" display="http://finance.ifeng.com/app/hq/fund/of003000/index.shtml"/>
    <hyperlink ref="B10139" r:id="rId4709" display="http://finance.ifeng.com/app/hq/fund/of002072/index.shtml"/>
    <hyperlink ref="B10140" r:id="rId4710" display="http://finance.ifeng.com/app/hq/fund/of398031/index.shtml"/>
    <hyperlink ref="B10141" r:id="rId4711" display="http://finance.ifeng.com/app/hq/fund/of001829/index.shtml"/>
    <hyperlink ref="B10142" r:id="rId4712" display="http://finance.ifeng.com/app/hq/fund/of960005/index.shtml"/>
    <hyperlink ref="B10143" r:id="rId4713" display="http://finance.ifeng.com/app/hq/fund/of373010/index.shtml"/>
    <hyperlink ref="B10144" r:id="rId4714" display="http://finance.ifeng.com/app/hq/fund/of001663/index.shtml"/>
    <hyperlink ref="B10145" r:id="rId4715" display="http://finance.ifeng.com/app/hq/fund/index.shtml"/>
    <hyperlink ref="B10146" r:id="rId4716" display="http://finance.ifeng.com/app/hq/fund/of001473/index.shtml"/>
    <hyperlink ref="B10147" r:id="rId4717" display="http://finance.ifeng.com/app/hq/fund/of398001/index.shtml"/>
    <hyperlink ref="B10148" r:id="rId4718" display="http://finance.ifeng.com/app/hq/fund/of004642/index.shtml"/>
    <hyperlink ref="B10149" r:id="rId4719" display="http://finance.ifeng.com/app/hq/fund/of260104/index.shtml"/>
    <hyperlink ref="B10150" r:id="rId4720" display="http://finance.ifeng.com/app/hq/fund/index.shtml"/>
    <hyperlink ref="B10151" r:id="rId4721" display="http://finance.ifeng.com/app/hq/fund/of000242/index.shtml"/>
    <hyperlink ref="B10152" r:id="rId4722" display="http://finance.ifeng.com/app/hq/fund/of210005/index.shtml"/>
    <hyperlink ref="B10153" r:id="rId4723" display="http://finance.ifeng.com/app/hq/fund/of001384/index.shtml"/>
    <hyperlink ref="B10154" r:id="rId4724" display="http://finance.ifeng.com/app/hq/fund/of001193/index.shtml"/>
    <hyperlink ref="B10155" r:id="rId4725" display="http://finance.ifeng.com/app/hq/fund/of002938/index.shtml"/>
    <hyperlink ref="B10156" r:id="rId4726" display="http://finance.ifeng.com/app/hq/fund/of001984/index.shtml"/>
    <hyperlink ref="B10157" r:id="rId4727" display="http://finance.ifeng.com/app/hq/fund/of000021/index.shtml"/>
    <hyperlink ref="B10158" r:id="rId4728" display="http://finance.ifeng.com/app/hq/fund/of001815/index.shtml"/>
    <hyperlink ref="B10159" r:id="rId4729" display="http://finance.ifeng.com/app/hq/fund/index.shtml"/>
    <hyperlink ref="B10160" r:id="rId4730" display="http://finance.ifeng.com/app/hq/fund/of001742/index.shtml"/>
    <hyperlink ref="B10161" r:id="rId4731" display="http://finance.ifeng.com/app/hq/fund/of000878/index.shtml"/>
    <hyperlink ref="B10162" r:id="rId4732" display="http://finance.ifeng.com/app/hq/fund/sz161005/index.shtml"/>
    <hyperlink ref="B10163" r:id="rId4733" display="http://finance.ifeng.com/app/hq/fund/of001725/index.shtml"/>
    <hyperlink ref="B10164" r:id="rId4734" display="http://finance.ifeng.com/app/hq/fund/of002082/index.shtml"/>
    <hyperlink ref="B10165" r:id="rId4735" display="http://finance.ifeng.com/app/hq/fund/of001967/index.shtml"/>
    <hyperlink ref="B10166" r:id="rId4736" display="http://finance.ifeng.com/app/hq/fund/of378010/index.shtml"/>
    <hyperlink ref="B10167" r:id="rId4737" display="http://finance.ifeng.com/app/hq/fund/of020023/index.shtml"/>
    <hyperlink ref="B10168" r:id="rId4738" display="http://finance.ifeng.com/app/hq/fund/of519172/index.shtml"/>
    <hyperlink ref="B10169" r:id="rId4739" display="http://finance.ifeng.com/app/hq/fund/of070013/index.shtml"/>
    <hyperlink ref="B10170" r:id="rId4740" display="http://finance.ifeng.com/app/hq/fund/of003494/index.shtml"/>
    <hyperlink ref="B10171" r:id="rId4741" display="http://finance.ifeng.com/app/hq/fund/of001511/index.shtml"/>
    <hyperlink ref="B10172" r:id="rId4742" display="http://finance.ifeng.com/app/hq/fund/of002085/index.shtml"/>
    <hyperlink ref="B10173" r:id="rId4743" display="http://finance.ifeng.com/app/hq/fund/of002667/index.shtml"/>
    <hyperlink ref="B10174" r:id="rId4744" display="http://finance.ifeng.com/app/hq/fund/index.shtml"/>
    <hyperlink ref="B10175" r:id="rId4745" display="http://finance.ifeng.com/app/hq/fund/of000308/index.shtml"/>
    <hyperlink ref="B10176" r:id="rId4746" display="http://finance.ifeng.com/app/hq/fund/of398011/index.shtml"/>
    <hyperlink ref="B10177" r:id="rId4747" display="http://finance.ifeng.com/app/hq/fund/sz150324/index.shtml"/>
    <hyperlink ref="B10178" r:id="rId4748" display="http://finance.ifeng.com/app/hq/fund/of001892/index.shtml"/>
    <hyperlink ref="B10179" r:id="rId4749" display="http://finance.ifeng.com/app/hq/fund/of000513/index.shtml"/>
    <hyperlink ref="B10180" r:id="rId4750" display="http://finance.ifeng.com/app/hq/fund/of740001/index.shtml"/>
    <hyperlink ref="B10181" r:id="rId4751" display="http://finance.ifeng.com/app/hq/fund/of001385/index.shtml"/>
    <hyperlink ref="B10182" r:id="rId4752" display="http://finance.ifeng.com/app/hq/fund/of001732/index.shtml"/>
    <hyperlink ref="B10183" r:id="rId4753" display="http://finance.ifeng.com/app/hq/fund/sz150185/index.shtml"/>
    <hyperlink ref="B10184" r:id="rId4754" display="http://finance.ifeng.com/app/hq/fund/of000879/index.shtml"/>
    <hyperlink ref="B10185" r:id="rId4755" display="http://finance.ifeng.com/app/hq/fund/index.shtml"/>
    <hyperlink ref="B10186" r:id="rId4756" display="http://finance.ifeng.com/app/hq/fund/of070019/index.shtml"/>
    <hyperlink ref="B10187" r:id="rId4757" display="http://finance.ifeng.com/app/hq/fund/of610004/index.shtml"/>
    <hyperlink ref="B10188" r:id="rId4758" display="http://finance.ifeng.com/app/hq/fund/of000935/index.shtml"/>
    <hyperlink ref="B10189" r:id="rId4759" display="http://finance.ifeng.com/app/hq/fund/of481012/index.shtml"/>
    <hyperlink ref="B10190" r:id="rId4760" display="http://finance.ifeng.com/app/hq/fund/of166005/index.shtml"/>
    <hyperlink ref="B10191" r:id="rId4761" display="http://finance.ifeng.com/app/hq/fund/of004897/index.shtml"/>
    <hyperlink ref="B10192" r:id="rId4762" display="http://finance.ifeng.com/app/hq/fund/of001543/index.shtml"/>
    <hyperlink ref="B10193" r:id="rId4763" display="http://finance.ifeng.com/app/hq/fund/of217010/index.shtml"/>
    <hyperlink ref="B10194" r:id="rId4764" display="http://finance.ifeng.com/app/hq/fund/of000880/index.shtml"/>
    <hyperlink ref="B10195" r:id="rId4765" display="http://finance.ifeng.com/app/hq/fund/of001696/index.shtml"/>
    <hyperlink ref="B10196" r:id="rId4766" display="http://finance.ifeng.com/app/hq/fund/sh510630/index.shtml"/>
    <hyperlink ref="B10197" r:id="rId4767" display="http://finance.ifeng.com/app/hq/fund/of004232/index.shtml"/>
    <hyperlink ref="B10198" r:id="rId4768" display="http://finance.ifeng.com/app/hq/fund/of001882/index.shtml"/>
    <hyperlink ref="B10199" r:id="rId4769" display="http://finance.ifeng.com/app/hq/fund/of000867/index.shtml"/>
    <hyperlink ref="B10200" r:id="rId4770" display="http://finance.ifeng.com/app/hq/fund/of004898/index.shtml"/>
    <hyperlink ref="B10201" r:id="rId4771" display="http://finance.ifeng.com/app/hq/fund/sz160642/index.shtml"/>
    <hyperlink ref="B10202" r:id="rId4772" display="http://finance.ifeng.com/app/hq/fund/sh512200/index.shtml"/>
    <hyperlink ref="B10203" r:id="rId4773" display="http://finance.ifeng.com/app/hq/fund/of700003/index.shtml"/>
    <hyperlink ref="B10204" r:id="rId4774" display="http://finance.ifeng.com/app/hq/fund/of002919/index.shtml"/>
    <hyperlink ref="B10205" r:id="rId4775" display="http://finance.ifeng.com/app/hq/fund/of001162/index.shtml"/>
    <hyperlink ref="B10206" r:id="rId4776" display="http://finance.ifeng.com/app/hq/fund/of000531/index.shtml"/>
    <hyperlink ref="B10207" r:id="rId4777" display="http://finance.ifeng.com/app/hq/fund/sz165516/index.shtml"/>
    <hyperlink ref="B10208" r:id="rId4778" display="http://finance.ifeng.com/app/hq/fund/of004907/index.shtml"/>
    <hyperlink ref="B10209" r:id="rId4779" display="http://finance.ifeng.com/app/hq/fund/index.shtml"/>
    <hyperlink ref="B10210" r:id="rId4780" display="http://finance.ifeng.com/app/hq/fund/of000020/index.shtml"/>
    <hyperlink ref="B10211" r:id="rId4781" display="http://finance.ifeng.com/app/hq/fund/sz169105/index.shtml"/>
    <hyperlink ref="B10212" r:id="rId4782" display="http://finance.ifeng.com/app/hq/fund/of004908/index.shtml"/>
    <hyperlink ref="B10213" r:id="rId4783" display="http://finance.ifeng.com/app/hq/fund/index.shtml"/>
    <hyperlink ref="B10214" r:id="rId4784" display="http://finance.ifeng.com/app/hq/fund/of001810/index.shtml"/>
    <hyperlink ref="B10215" r:id="rId4785" display="http://finance.ifeng.com/app/hq/fund/of000294/index.shtml"/>
    <hyperlink ref="B10216" r:id="rId4786" display="http://finance.ifeng.com/app/hq/fund/of000496/index.shtml"/>
    <hyperlink ref="B10217" r:id="rId4787" display="http://finance.ifeng.com/app/hq/fund/of002071/index.shtml"/>
    <hyperlink ref="B10218" r:id="rId4788" display="http://finance.ifeng.com/app/hq/fund/of001574/index.shtml"/>
    <hyperlink ref="B10219" r:id="rId4789" display="http://finance.ifeng.com/app/hq/fund/of001808/index.shtml"/>
    <hyperlink ref="B10220" r:id="rId4790" display="http://finance.ifeng.com/app/hq/fund/of110023/index.shtml"/>
    <hyperlink ref="B10221" r:id="rId4791" display="http://finance.ifeng.com/app/hq/fund/of001638/index.shtml"/>
    <hyperlink ref="B10222" r:id="rId4792" display="http://finance.ifeng.com/app/hq/fund/of001076/index.shtml"/>
    <hyperlink ref="B10223" r:id="rId4793" display="http://finance.ifeng.com/app/hq/fund/of001004/index.shtml"/>
    <hyperlink ref="B10224" r:id="rId4794" display="http://finance.ifeng.com/app/hq/fund/of002450/index.shtml"/>
    <hyperlink ref="B10225" r:id="rId4795" display="http://finance.ifeng.com/app/hq/fund/of519035/index.shtml"/>
    <hyperlink ref="B10226" r:id="rId4796" display="http://finance.ifeng.com/app/hq/fund/of001157/index.shtml"/>
    <hyperlink ref="B10227" r:id="rId4797" display="http://finance.ifeng.com/app/hq/fund/of377010/index.shtml"/>
    <hyperlink ref="B10228" r:id="rId4798" display="http://finance.ifeng.com/app/hq/fund/of240020/index.shtml"/>
    <hyperlink ref="B10229" r:id="rId4799" display="http://finance.ifeng.com/app/hq/fund/of001007/index.shtml"/>
    <hyperlink ref="B10230" r:id="rId4800" display="http://finance.ifeng.com/app/hq/fund/of000945/index.shtml"/>
    <hyperlink ref="B10231" r:id="rId4801" display="http://finance.ifeng.com/app/hq/fund/index.shtml"/>
    <hyperlink ref="B10232" r:id="rId4802" display="http://finance.ifeng.com/app/hq/fund/of290011/index.shtml"/>
    <hyperlink ref="B10233" r:id="rId4803" display="http://finance.ifeng.com/app/hq/fund/index.shtml"/>
    <hyperlink ref="B10234" r:id="rId4804" display="http://finance.ifeng.com/app/hq/fund/of002451/index.shtml"/>
    <hyperlink ref="B10235" r:id="rId4805" display="http://finance.ifeng.com/app/hq/fund/of290004/index.shtml"/>
    <hyperlink ref="B10236" r:id="rId4806" display="http://finance.ifeng.com/app/hq/fund/of530001/index.shtml"/>
    <hyperlink ref="B10237" r:id="rId4807" display="http://finance.ifeng.com/app/hq/fund/of001983/index.shtml"/>
    <hyperlink ref="B10238" r:id="rId4808" display="http://finance.ifeng.com/app/hq/fund/of000767/index.shtml"/>
    <hyperlink ref="B10239" r:id="rId4809" display="http://finance.ifeng.com/app/hq/fund/sz159905/index.shtml"/>
    <hyperlink ref="B10240" r:id="rId4810" display="http://finance.ifeng.com/app/hq/fund/of000946/index.shtml"/>
    <hyperlink ref="B10241" r:id="rId4811" display="http://finance.ifeng.com/app/hq/fund/of002666/index.shtml"/>
    <hyperlink ref="B10242" r:id="rId4812" display="http://finance.ifeng.com/app/hq/fund/of202007/index.shtml"/>
    <hyperlink ref="B10243" r:id="rId4813" display="http://finance.ifeng.com/app/hq/fund/of003125/index.shtml"/>
    <hyperlink ref="B10244" r:id="rId4814" display="http://finance.ifeng.com/app/hq/fund/of620008/index.shtml"/>
    <hyperlink ref="B10245" r:id="rId4815" display="http://finance.ifeng.com/app/hq/fund/of003513/index.shtml"/>
    <hyperlink ref="B10246" r:id="rId4816" display="http://finance.ifeng.com/app/hq/fund/of004429/index.shtml"/>
    <hyperlink ref="B10247" r:id="rId4817" display="http://finance.ifeng.com/app/hq/fund/of200011/index.shtml"/>
    <hyperlink ref="B10248" r:id="rId4818" display="http://finance.ifeng.com/app/hq/fund/sz150306/index.shtml"/>
    <hyperlink ref="B10249" r:id="rId4819" display="http://finance.ifeng.com/app/hq/fund/of005239/index.shtml"/>
    <hyperlink ref="B10250" r:id="rId4820" display="http://finance.ifeng.com/app/hq/fund/of005240/index.shtml"/>
    <hyperlink ref="B10251" r:id="rId4821" display="http://finance.ifeng.com/app/hq/fund/of004351/index.shtml"/>
    <hyperlink ref="B10252" r:id="rId4822" display="http://finance.ifeng.com/app/hq/fund/of400001/index.shtml"/>
    <hyperlink ref="B10253" r:id="rId4823" display="http://finance.ifeng.com/app/hq/fund/of000739/index.shtml"/>
    <hyperlink ref="B10254" r:id="rId4824" display="http://finance.ifeng.com/app/hq/fund/of519126/index.shtml"/>
    <hyperlink ref="B10255" r:id="rId4825" display="http://finance.ifeng.com/app/hq/fund/sz160314/index.shtml"/>
    <hyperlink ref="B10256" r:id="rId4826" display="http://finance.ifeng.com/app/hq/fund/of001382/index.shtml"/>
    <hyperlink ref="B10257" r:id="rId4827" display="http://finance.ifeng.com/app/hq/fund/of001515/index.shtml"/>
    <hyperlink ref="B10258" r:id="rId4828" display="http://finance.ifeng.com/app/hq/fund/of000309/index.shtml"/>
    <hyperlink ref="B10259" r:id="rId4829" display="http://finance.ifeng.com/app/hq/fund/of002408/index.shtml"/>
    <hyperlink ref="B10260" r:id="rId4830" display="http://finance.ifeng.com/app/hq/fund/of002001/index.shtml"/>
    <hyperlink ref="B10261" r:id="rId4831" display="http://finance.ifeng.com/app/hq/fund/of960002/index.shtml"/>
    <hyperlink ref="B10262" r:id="rId4832" display="http://finance.ifeng.com/app/hq/fund/of070018/index.shtml"/>
    <hyperlink ref="B10263" r:id="rId4833" display="http://finance.ifeng.com/app/hq/fund/of002250/index.shtml"/>
    <hyperlink ref="B10264" r:id="rId4834" display="http://finance.ifeng.com/app/hq/fund/of001924/index.shtml"/>
    <hyperlink ref="B10265" r:id="rId4835" display="http://finance.ifeng.com/app/hq/fund/of003397/index.shtml"/>
    <hyperlink ref="B10266" r:id="rId4836" display="http://finance.ifeng.com/app/hq/fund/of519173/index.shtml"/>
    <hyperlink ref="B10267" r:id="rId4837" display="http://finance.ifeng.com/app/hq/fund/of002264/index.shtml"/>
    <hyperlink ref="B10268" r:id="rId4838" display="http://finance.ifeng.com/app/hq/fund/of001731/index.shtml"/>
    <hyperlink ref="B10269" r:id="rId4839" display="http://finance.ifeng.com/app/hq/fund/of000711/index.shtml"/>
    <hyperlink ref="B10270" r:id="rId4840" display="http://finance.ifeng.com/app/hq/fund/of217001/index.shtml"/>
    <hyperlink ref="B10271" r:id="rId4841" display="http://finance.ifeng.com/app/hq/fund/of519022/index.shtml"/>
    <hyperlink ref="B10272" r:id="rId4842" display="http://finance.ifeng.com/app/hq/fund/of002697/index.shtml"/>
    <hyperlink ref="B10273" r:id="rId4843" display="http://finance.ifeng.com/app/hq/fund/of519020/index.shtml"/>
    <hyperlink ref="B10274" r:id="rId4844" display="http://finance.ifeng.com/app/hq/fund/of001879/index.shtml"/>
    <hyperlink ref="B10275" r:id="rId4845" display="http://finance.ifeng.com/app/hq/fund/of770001/index.shtml"/>
    <hyperlink ref="B10276" r:id="rId4846" display="http://finance.ifeng.com/app/hq/fund/of004396/index.shtml"/>
    <hyperlink ref="B10277" r:id="rId4847" display="http://finance.ifeng.com/app/hq/fund/of200006/index.shtml"/>
    <hyperlink ref="B10278" r:id="rId4848" display="http://finance.ifeng.com/app/hq/fund/of001163/index.shtml"/>
    <hyperlink ref="B10279" r:id="rId4849" display="http://finance.ifeng.com/app/hq/fund/index.shtml"/>
    <hyperlink ref="B10280" r:id="rId4850" display="http://finance.ifeng.com/app/hq/fund/of150968/index.shtml"/>
    <hyperlink ref="B10281" r:id="rId4851" display="http://finance.ifeng.com/app/hq/fund/of001056/index.shtml"/>
    <hyperlink ref="B10282" r:id="rId4852" display="http://finance.ifeng.com/app/hq/fund/of164205/index.shtml"/>
    <hyperlink ref="B10283" r:id="rId4853" display="http://finance.ifeng.com/app/hq/fund/of470098/index.shtml"/>
    <hyperlink ref="B10284" r:id="rId4854" display="http://finance.ifeng.com/app/hq/fund/sh502058/index.shtml"/>
    <hyperlink ref="B10285" r:id="rId4855" display="http://finance.ifeng.com/app/hq/fund/of100060/index.shtml"/>
    <hyperlink ref="B10286" r:id="rId4856" display="http://finance.ifeng.com/app/hq/fund/index.shtml"/>
    <hyperlink ref="B10287" r:id="rId4857" display="http://finance.ifeng.com/app/hq/fund/of160624/index.shtml"/>
    <hyperlink ref="B10288" r:id="rId4858" display="http://finance.ifeng.com/app/hq/fund/of398021/index.shtml"/>
    <hyperlink ref="B10289" r:id="rId4859" display="http://finance.ifeng.com/app/hq/fund/of002685/index.shtml"/>
    <hyperlink ref="B10290" r:id="rId4860" display="http://finance.ifeng.com/app/hq/fund/sz160610/index.shtml"/>
    <hyperlink ref="B10291" r:id="rId4861" display="http://finance.ifeng.com/app/hq/fund/of001396/index.shtml"/>
    <hyperlink ref="B10292" r:id="rId4862" display="http://finance.ifeng.com/app/hq/fund/of501038/index.shtml"/>
    <hyperlink ref="B10293" r:id="rId4863" display="http://finance.ifeng.com/app/hq/fund/index.shtml"/>
    <hyperlink ref="B10294" r:id="rId4864" display="http://finance.ifeng.com/app/hq/fund/of519772/index.shtml"/>
    <hyperlink ref="B10295" r:id="rId4865" display="http://finance.ifeng.com/app/hq/fund/of240001/index.shtml"/>
    <hyperlink ref="B10296" r:id="rId4866" display="http://finance.ifeng.com/app/hq/fund/of519644/index.shtml"/>
    <hyperlink ref="B10297" r:id="rId4867" display="http://finance.ifeng.com/app/hq/fund/of163805/index.shtml"/>
    <hyperlink ref="B10298" r:id="rId4868" display="http://finance.ifeng.com/app/hq/fund/of004119/index.shtml"/>
    <hyperlink ref="B10299" r:id="rId4869" display="http://finance.ifeng.com/app/hq/fund/sz160133/index.shtml"/>
    <hyperlink ref="B10300" r:id="rId4870" display="http://finance.ifeng.com/app/hq/fund/of050026/index.shtml"/>
    <hyperlink ref="B10301" r:id="rId4871" display="http://finance.ifeng.com/app/hq/fund/of004777/index.shtml"/>
    <hyperlink ref="B10302" r:id="rId4872" display="http://finance.ifeng.com/app/hq/fund/of000729/index.shtml"/>
    <hyperlink ref="B10303" r:id="rId4873" display="http://finance.ifeng.com/app/hq/fund/index.shtml"/>
    <hyperlink ref="B10304" r:id="rId4874" display="http://finance.ifeng.com/app/hq/fund/sz163415/index.shtml"/>
    <hyperlink ref="B10305" r:id="rId4875" display="http://finance.ifeng.com/app/hq/fund/of001864/index.shtml"/>
    <hyperlink ref="B10306" r:id="rId4876" display="http://finance.ifeng.com/app/hq/fund/of398061/index.shtml"/>
    <hyperlink ref="B10307" r:id="rId4877" display="http://finance.ifeng.com/app/hq/fund/of004845/index.shtml"/>
    <hyperlink ref="B10308" r:id="rId4878" display="http://finance.ifeng.com/app/hq/fund/of004846/index.shtml"/>
    <hyperlink ref="B10309" r:id="rId4879" display="http://finance.ifeng.com/app/hq/fund/of217013/index.shtml"/>
    <hyperlink ref="B10310" r:id="rId4880" display="http://finance.ifeng.com/app/hq/fund/of290012/index.shtml"/>
    <hyperlink ref="B10311" r:id="rId4881" display="http://finance.ifeng.com/app/hq/fund/of002583/index.shtml"/>
    <hyperlink ref="B10312" r:id="rId4882" display="http://finance.ifeng.com/app/hq/fund/of519093/index.shtml"/>
    <hyperlink ref="B10313" r:id="rId4883" display="http://finance.ifeng.com/app/hq/fund/of270028/index.shtml"/>
    <hyperlink ref="B10314" r:id="rId4884" display="http://finance.ifeng.com/app/hq/fund/sz163503/index.shtml"/>
    <hyperlink ref="B10315" r:id="rId4885" display="http://finance.ifeng.com/app/hq/fund/of001457/index.shtml"/>
    <hyperlink ref="B10316" r:id="rId4886" display="http://finance.ifeng.com/app/hq/fund/index.shtml"/>
    <hyperlink ref="B10317" r:id="rId4887" display="http://finance.ifeng.com/app/hq/fund/sz150131/index.shtml"/>
    <hyperlink ref="B10318" r:id="rId4888" display="http://finance.ifeng.com/app/hq/fund/of001255/index.shtml"/>
    <hyperlink ref="B10319" r:id="rId4889" display="http://finance.ifeng.com/app/hq/fund/of001487/index.shtml"/>
    <hyperlink ref="B10320" r:id="rId4890" display="http://finance.ifeng.com/app/hq/fund/of004241/index.shtml"/>
    <hyperlink ref="B10321" r:id="rId4891" display="http://finance.ifeng.com/app/hq/fund/of001938/index.shtml"/>
    <hyperlink ref="B10322" r:id="rId4892" display="http://finance.ifeng.com/app/hq/fund/of002621/index.shtml"/>
    <hyperlink ref="B10323" r:id="rId4893" display="http://finance.ifeng.com/app/hq/fund/of001070/index.shtml"/>
    <hyperlink ref="B10324" r:id="rId4894" display="http://finance.ifeng.com/app/hq/fund/sz150284/index.shtml"/>
    <hyperlink ref="B10325" r:id="rId4895" display="http://finance.ifeng.com/app/hq/fund/of004868/index.shtml"/>
    <hyperlink ref="B10326" r:id="rId4896" display="http://finance.ifeng.com/app/hq/fund/of001044/index.shtml"/>
    <hyperlink ref="B10327" r:id="rId4897" display="http://finance.ifeng.com/app/hq/fund/of519068/index.shtml"/>
    <hyperlink ref="B10328" r:id="rId4898" display="http://finance.ifeng.com/app/hq/fund/of002021/index.shtml"/>
    <hyperlink ref="B10329" r:id="rId4899" display="http://finance.ifeng.com/app/hq/fund/of004734/index.shtml"/>
    <hyperlink ref="B10330" r:id="rId4900" display="http://finance.ifeng.com/app/hq/fund/of180018/index.shtml"/>
    <hyperlink ref="B10331" r:id="rId4901" display="http://finance.ifeng.com/app/hq/fund/sz164403/index.shtml"/>
    <hyperlink ref="B10332" r:id="rId4902" display="http://finance.ifeng.com/app/hq/fund/of001753/index.shtml"/>
    <hyperlink ref="B10333" r:id="rId4903" display="http://finance.ifeng.com/app/hq/fund/of680001/index.shtml"/>
    <hyperlink ref="B10334" r:id="rId4904" display="http://finance.ifeng.com/app/hq/fund/of519710/index.shtml"/>
    <hyperlink ref="B10335" r:id="rId4905" display="http://finance.ifeng.com/app/hq/fund/index.shtml"/>
    <hyperlink ref="B10336" r:id="rId4906" display="http://finance.ifeng.com/app/hq/fund/of003593/index.shtml"/>
    <hyperlink ref="B10337" r:id="rId4907" display="http://finance.ifeng.com/app/hq/fund/of004784/index.shtml"/>
    <hyperlink ref="B10338" r:id="rId4908" display="http://finance.ifeng.com/app/hq/fund/of001677/index.shtml"/>
    <hyperlink ref="B10339" r:id="rId4909" display="http://finance.ifeng.com/app/hq/fund/of001959/index.shtml"/>
    <hyperlink ref="B10340" r:id="rId4910" display="http://finance.ifeng.com/app/hq/fund/of004735/index.shtml"/>
    <hyperlink ref="B10341" r:id="rId4911" display="http://finance.ifeng.com/app/hq/fund/index.shtml"/>
    <hyperlink ref="B10342" r:id="rId4912" display="http://finance.ifeng.com/app/hq/fund/index.shtml"/>
    <hyperlink ref="B10343" r:id="rId4913" display="http://finance.ifeng.com/app/hq/fund/of519087/index.shtml"/>
    <hyperlink ref="B10344" r:id="rId4914" display="http://finance.ifeng.com/app/hq/fund/of002686/index.shtml"/>
    <hyperlink ref="B10345" r:id="rId4915" display="http://finance.ifeng.com/app/hq/fund/of004189/index.shtml"/>
    <hyperlink ref="B10346" r:id="rId4916" display="http://finance.ifeng.com/app/hq/fund/index.shtml"/>
    <hyperlink ref="B10347" r:id="rId4917" display="http://finance.ifeng.com/app/hq/fund/of002624/index.shtml"/>
    <hyperlink ref="B10348" r:id="rId4918" display="http://finance.ifeng.com/app/hq/fund/of002083/index.shtml"/>
    <hyperlink ref="B10349" r:id="rId4919" display="http://finance.ifeng.com/app/hq/fund/sz165317/index.shtml"/>
    <hyperlink ref="B10350" r:id="rId4920" display="http://finance.ifeng.com/app/hq/fund/of001230/index.shtml"/>
    <hyperlink ref="B10351" r:id="rId4921" display="http://finance.ifeng.com/app/hq/fund/sh512300/index.shtml"/>
    <hyperlink ref="B10352" r:id="rId4922" display="http://finance.ifeng.com/app/hq/fund/of121001/index.shtml"/>
    <hyperlink ref="B10353" r:id="rId4923" display="http://finance.ifeng.com/app/hq/fund/of000167/index.shtml"/>
    <hyperlink ref="B10354" r:id="rId4924" display="http://finance.ifeng.com/app/hq/fund/of002772/index.shtml"/>
    <hyperlink ref="B10355" r:id="rId4925" display="http://finance.ifeng.com/app/hq/fund/sz150262/index.shtml"/>
    <hyperlink ref="B10356" r:id="rId4926" display="http://finance.ifeng.com/app/hq/fund/of000011/index.shtml"/>
    <hyperlink ref="B10357" r:id="rId4927" display="http://finance.ifeng.com/app/hq/fund/of519120/index.shtml"/>
    <hyperlink ref="B10358" r:id="rId4928" display="http://finance.ifeng.com/app/hq/fund/of000057/index.shtml"/>
    <hyperlink ref="B10359" r:id="rId4929" display="http://finance.ifeng.com/app/hq/fund/of519959/index.shtml"/>
    <hyperlink ref="B10360" r:id="rId4930" display="http://finance.ifeng.com/app/hq/fund/of004075/index.shtml"/>
    <hyperlink ref="B10361" r:id="rId4931" display="http://finance.ifeng.com/app/hq/fund/of001811/index.shtml"/>
    <hyperlink ref="B10362" r:id="rId4932" display="http://finance.ifeng.com/app/hq/fund/of001927/index.shtml"/>
    <hyperlink ref="B10363" r:id="rId4933" display="http://finance.ifeng.com/app/hq/fund/of002152/index.shtml"/>
    <hyperlink ref="B10364" r:id="rId4934" display="http://finance.ifeng.com/app/hq/fund/of001463/index.shtml"/>
    <hyperlink ref="B10365" r:id="rId4935" display="http://finance.ifeng.com/app/hq/fund/index.shtml"/>
    <hyperlink ref="B10366" r:id="rId4936" display="http://finance.ifeng.com/app/hq/fund/of001227/index.shtml"/>
    <hyperlink ref="B10367" r:id="rId4937" display="http://finance.ifeng.com/app/hq/fund/of570007/index.shtml"/>
    <hyperlink ref="B10368" r:id="rId4938" display="http://finance.ifeng.com/app/hq/fund/of003333/index.shtml"/>
    <hyperlink ref="B10369" r:id="rId4939" display="http://finance.ifeng.com/app/hq/fund/of000854/index.shtml"/>
    <hyperlink ref="B10370" r:id="rId4940" display="http://finance.ifeng.com/app/hq/fund/of001928/index.shtml"/>
    <hyperlink ref="B10371" r:id="rId4941" display="http://finance.ifeng.com/app/hq/fund/of003581/index.shtml"/>
    <hyperlink ref="B10372" r:id="rId4942" display="http://finance.ifeng.com/app/hq/fund/of001730/index.shtml"/>
    <hyperlink ref="B10373" r:id="rId4943" display="http://finance.ifeng.com/app/hq/fund/of200008/index.shtml"/>
    <hyperlink ref="B10374" r:id="rId4944" display="http://finance.ifeng.com/app/hq/fund/of270022/index.shtml"/>
    <hyperlink ref="B10375" r:id="rId4945" display="http://finance.ifeng.com/app/hq/fund/of003284/index.shtml"/>
    <hyperlink ref="B10376" r:id="rId4946" display="http://finance.ifeng.com/app/hq/fund/of002980/index.shtml"/>
    <hyperlink ref="B10377" r:id="rId4947" display="http://finance.ifeng.com/app/hq/fund/of001222/index.shtml"/>
    <hyperlink ref="B10378" r:id="rId4948" display="http://finance.ifeng.com/app/hq/fund/of001027/index.shtml"/>
    <hyperlink ref="B10379" r:id="rId4949" display="http://finance.ifeng.com/app/hq/fund/of519113/index.shtml"/>
    <hyperlink ref="B10380" r:id="rId4950" display="http://finance.ifeng.com/app/hq/fund/sz166009/index.shtml"/>
    <hyperlink ref="B10381" r:id="rId4951" display="http://finance.ifeng.com/app/hq/fund/of001883/index.shtml"/>
    <hyperlink ref="B10382" r:id="rId4952" display="http://finance.ifeng.com/app/hq/fund/of004236/index.shtml"/>
    <hyperlink ref="B10383" r:id="rId4953" display="http://finance.ifeng.com/app/hq/fund/of001005/index.shtml"/>
    <hyperlink ref="B10384" r:id="rId4954" display="http://finance.ifeng.com/app/hq/fund/of002084/index.shtml"/>
    <hyperlink ref="B10385" r:id="rId4955" display="http://finance.ifeng.com/app/hq/fund/of530016/index.shtml"/>
    <hyperlink ref="B10386" r:id="rId4956" display="http://finance.ifeng.com/app/hq/fund/sz161706/index.shtml"/>
    <hyperlink ref="B10387" r:id="rId4957" display="http://finance.ifeng.com/app/hq/fund/of320012/index.shtml"/>
    <hyperlink ref="B10388" r:id="rId4958" display="http://finance.ifeng.com/app/hq/fund/of180013/index.shtml"/>
    <hyperlink ref="B10389" r:id="rId4959" display="http://finance.ifeng.com/app/hq/fund/of001404/index.shtml"/>
    <hyperlink ref="B10390" r:id="rId4960" display="http://finance.ifeng.com/app/hq/fund/sz150208/index.shtml"/>
    <hyperlink ref="B10391" r:id="rId4961" display="http://finance.ifeng.com/app/hq/fund/of519001/index.shtml"/>
    <hyperlink ref="B10392" r:id="rId4962" display="http://finance.ifeng.com/app/hq/fund/of519702/index.shtml"/>
    <hyperlink ref="B10393" r:id="rId4963" display="http://finance.ifeng.com/app/hq/fund/index.shtml"/>
    <hyperlink ref="B10394" r:id="rId4964" display="http://finance.ifeng.com/app/hq/fund/of001458/index.shtml"/>
    <hyperlink ref="B10395" r:id="rId4965" display="http://finance.ifeng.com/app/hq/fund/of001631/index.shtml"/>
    <hyperlink ref="B10396" r:id="rId4966" display="http://finance.ifeng.com/app/hq/fund/of002976/index.shtml"/>
    <hyperlink ref="B10397" r:id="rId4967" display="http://finance.ifeng.com/app/hq/fund/of000746/index.shtml"/>
    <hyperlink ref="B10398" r:id="rId4968" display="http://finance.ifeng.com/app/hq/fund/of001632/index.shtml"/>
    <hyperlink ref="B10399" r:id="rId4969" display="http://finance.ifeng.com/app/hq/fund/of340006/index.shtml"/>
    <hyperlink ref="B10400" r:id="rId4970" display="http://finance.ifeng.com/app/hq/fund/sz150149/index.shtml"/>
    <hyperlink ref="B10401" r:id="rId4971" display="http://finance.ifeng.com/app/hq/fund/of420005/index.shtml"/>
    <hyperlink ref="B10402" r:id="rId4972" display="http://finance.ifeng.com/app/hq/fund/of000083/index.shtml"/>
    <hyperlink ref="B10403" r:id="rId4973" display="http://finance.ifeng.com/app/hq/fund/of001857/index.shtml"/>
    <hyperlink ref="B10404" r:id="rId4974" display="http://finance.ifeng.com/app/hq/fund/of001297/index.shtml"/>
    <hyperlink ref="B10405" r:id="rId4975" display="http://finance.ifeng.com/app/hq/fund/of000248/index.shtml"/>
    <hyperlink ref="B10406" r:id="rId4976" display="http://finance.ifeng.com/app/hq/fund/of960008/index.shtml"/>
    <hyperlink ref="B10407" r:id="rId4977" display="http://finance.ifeng.com/app/hq/fund/of001827/index.shtml"/>
    <hyperlink ref="B10408" r:id="rId4978" display="http://finance.ifeng.com/app/hq/fund/of260116/index.shtml"/>
    <hyperlink ref="B10409" r:id="rId4979" display="http://finance.ifeng.com/app/hq/fund/of004986/index.shtml"/>
    <hyperlink ref="B10410" r:id="rId4980" display="http://finance.ifeng.com/app/hq/fund/of000706/index.shtml"/>
    <hyperlink ref="B10411" r:id="rId4981" display="http://finance.ifeng.com/app/hq/fund/index.shtml"/>
    <hyperlink ref="B10412" r:id="rId4982" display="http://finance.ifeng.com/app/hq/fund/of005106/index.shtml"/>
    <hyperlink ref="B10413" r:id="rId4983" display="http://finance.ifeng.com/app/hq/fund/of690001/index.shtml"/>
    <hyperlink ref="B10414" r:id="rId4984" display="http://finance.ifeng.com/app/hq/fund/sz161224/index.shtml"/>
    <hyperlink ref="B10415" r:id="rId4985" display="http://finance.ifeng.com/app/hq/fund/of020005/index.shtml"/>
    <hyperlink ref="B10416" r:id="rId4986" display="http://finance.ifeng.com/app/hq/fund/of001195/index.shtml"/>
    <hyperlink ref="B10417" r:id="rId4987" display="http://finance.ifeng.com/app/hq/fund/sz159946/index.shtml"/>
    <hyperlink ref="B10418" r:id="rId4988" display="http://finance.ifeng.com/app/hq/fund/sz163001/index.shtml"/>
    <hyperlink ref="B10419" r:id="rId4989" display="http://finance.ifeng.com/app/hq/fund/sz150264/index.shtml"/>
    <hyperlink ref="B10420" r:id="rId4990" display="http://finance.ifeng.com/app/hq/fund/of180012/index.shtml"/>
    <hyperlink ref="B10421" r:id="rId4991" display="http://finance.ifeng.com/app/hq/fund/of001898/index.shtml"/>
    <hyperlink ref="B10422" r:id="rId4992" display="http://finance.ifeng.com/app/hq/fund/of001040/index.shtml"/>
    <hyperlink ref="B10423" r:id="rId4993" display="http://finance.ifeng.com/app/hq/fund/of004183/index.shtml"/>
    <hyperlink ref="B10424" r:id="rId4994" display="http://finance.ifeng.com/app/hq/fund/of003032/index.shtml"/>
    <hyperlink ref="B10425" r:id="rId4995" display="http://finance.ifeng.com/app/hq/fund/sz150050/index.shtml"/>
    <hyperlink ref="B10426" r:id="rId4996" display="http://finance.ifeng.com/app/hq/fund/of270006/index.shtml"/>
    <hyperlink ref="B10427" r:id="rId4997" display="http://finance.ifeng.com/app/hq/fund/of206007/index.shtml"/>
    <hyperlink ref="B10428" r:id="rId4998" display="http://finance.ifeng.com/app/hq/fund/of180031/index.shtml"/>
    <hyperlink ref="B10429" r:id="rId4999" display="http://finance.ifeng.com/app/hq/fund/sh512600/index.shtml"/>
    <hyperlink ref="B10430" r:id="rId5000" display="http://finance.ifeng.com/app/hq/fund/sz159928/index.shtml"/>
    <hyperlink ref="B10431" r:id="rId5001" display="http://finance.ifeng.com/app/hq/fund/of001042/index.shtml"/>
    <hyperlink ref="B10432" r:id="rId5002" display="http://finance.ifeng.com/app/hq/fund/of350008/index.shtml"/>
    <hyperlink ref="B10433" r:id="rId5003" display="http://finance.ifeng.com/app/hq/fund/of002851/index.shtml"/>
    <hyperlink ref="B10434" r:id="rId5004" display="http://finance.ifeng.com/app/hq/fund/of260103/index.shtml"/>
    <hyperlink ref="B10435" r:id="rId5005" display="http://finance.ifeng.com/app/hq/fund/of590005/index.shtml"/>
    <hyperlink ref="B10436" r:id="rId5006" display="http://finance.ifeng.com/app/hq/fund/sz150023/index.shtml"/>
    <hyperlink ref="B10437" r:id="rId5007" display="http://finance.ifeng.com/app/hq/fund/of001468/index.shtml"/>
    <hyperlink ref="B10438" r:id="rId5008" display="http://finance.ifeng.com/app/hq/fund/of519991/index.shtml"/>
    <hyperlink ref="B10439" r:id="rId5009" display="http://finance.ifeng.com/app/hq/fund/of570008/index.shtml"/>
    <hyperlink ref="B10440" r:id="rId5010" display="http://finance.ifeng.com/app/hq/fund/of720001/index.shtml"/>
    <hyperlink ref="B10441" r:id="rId5011" display="http://finance.ifeng.com/app/hq/fund/of000477/index.shtml"/>
    <hyperlink ref="B10442" r:id="rId5012" display="http://finance.ifeng.com/app/hq/fund/of400025/index.shtml"/>
    <hyperlink ref="B10443" r:id="rId5013" display="http://finance.ifeng.com/app/hq/fund/sz150193/index.shtml"/>
    <hyperlink ref="B10444" r:id="rId5014" display="http://finance.ifeng.com/app/hq/fund/of570001/index.shtml"/>
    <hyperlink ref="B10445" r:id="rId5015" display="http://finance.ifeng.com/app/hq/fund/of110022/index.shtml"/>
    <hyperlink ref="B10446" r:id="rId5016" display="http://finance.ifeng.com/app/hq/fund/index.shtml"/>
    <hyperlink ref="B10447" r:id="rId5017" display="http://finance.ifeng.com/app/hq/fund/of003940/index.shtml"/>
    <hyperlink ref="B10448" r:id="rId5018" display="http://finance.ifeng.com/app/hq/fund/of002662/index.shtml"/>
    <hyperlink ref="B10449" r:id="rId5019" display="http://finance.ifeng.com/app/hq/fund/of005236/index.shtml"/>
    <hyperlink ref="B10450" r:id="rId5020" display="http://finance.ifeng.com/app/hq/fund/of005235/index.shtml"/>
    <hyperlink ref="B10451" r:id="rId5021" display="http://finance.ifeng.com/app/hq/fund/of002663/index.shtml"/>
    <hyperlink ref="B10452" r:id="rId5022" display="http://finance.ifeng.com/app/hq/fund/of110011/index.shtml"/>
    <hyperlink ref="B10453" r:id="rId5023" display="http://finance.ifeng.com/app/hq/fund/of003634/index.shtml"/>
    <hyperlink ref="B10454" r:id="rId5024" display="http://finance.ifeng.com/app/hq/fund/of519714/index.shtml"/>
    <hyperlink ref="B10455" r:id="rId5025" display="http://finance.ifeng.com/app/hq/fund/of270041/index.shtml"/>
    <hyperlink ref="B10456" r:id="rId5026" display="http://finance.ifeng.com/app/hq/fund/of004995/index.shtml"/>
    <hyperlink ref="B10457" r:id="rId5027" display="http://finance.ifeng.com/app/hq/fund/of530006/index.shtml"/>
    <hyperlink ref="B10458" r:id="rId5028" display="http://finance.ifeng.com/app/hq/fund/sh512210/index.shtml"/>
    <hyperlink ref="B10459" r:id="rId5029" display="http://finance.ifeng.com/app/hq/fund/sz150294/index.shtml"/>
    <hyperlink ref="B10460" r:id="rId5030" display="http://finance.ifeng.com/app/hq/fund/of200015/index.shtml"/>
    <hyperlink ref="B10461" r:id="rId5031" display="http://finance.ifeng.com/app/hq/fund/of310388/index.shtml"/>
    <hyperlink ref="B10462" r:id="rId5032" display="http://finance.ifeng.com/app/hq/fund/of004703/index.shtml"/>
    <hyperlink ref="B10463" r:id="rId5033" display="http://finance.ifeng.com/app/hq/fund/of001480/index.shtml"/>
    <hyperlink ref="B10464" r:id="rId5034" display="http://finance.ifeng.com/app/hq/fund/of005063/index.shtml"/>
    <hyperlink ref="B10465" r:id="rId5035" display="http://finance.ifeng.com/app/hq/fund/of005064/index.shtml"/>
    <hyperlink ref="B10466" r:id="rId5036" display="http://finance.ifeng.com/app/hq/fund/of002547/index.shtml"/>
    <hyperlink ref="B10467" r:id="rId5037" display="http://finance.ifeng.com/app/hq/fund/of001169/index.shtml"/>
    <hyperlink ref="B10468" r:id="rId5038" display="http://finance.ifeng.com/app/hq/fund/of519979/index.shtml"/>
    <hyperlink ref="B10469" r:id="rId5039" display="http://finance.ifeng.com/app/hq/fund/of000977/index.shtml"/>
    <hyperlink ref="B10470" r:id="rId5040" display="http://finance.ifeng.com/app/hq/fund/of000061/index.shtml"/>
    <hyperlink ref="B10471" r:id="rId5041" display="http://finance.ifeng.com/app/hq/fund/of690004/index.shtml"/>
    <hyperlink ref="B10472" r:id="rId5042" display="http://finance.ifeng.com/app/hq/fund/sz150326/index.shtml"/>
    <hyperlink ref="B10473" r:id="rId5043" display="http://finance.ifeng.com/app/hq/fund/index.shtml"/>
    <hyperlink ref="B10474" r:id="rId5044" display="http://finance.ifeng.com/app/hq/fund/of110003/index.shtml"/>
    <hyperlink ref="B10475" r:id="rId5045" display="http://finance.ifeng.com/app/hq/fund/of004746/index.shtml"/>
    <hyperlink ref="B10476" r:id="rId5046" display="http://finance.ifeng.com/app/hq/fund/sh502032/index.shtml"/>
    <hyperlink ref="B10477" r:id="rId5047" display="http://finance.ifeng.com/app/hq/fund/of160605/index.shtml"/>
    <hyperlink ref="B10478" r:id="rId5048" display="http://finance.ifeng.com/app/hq/fund/of002790/index.shtml"/>
    <hyperlink ref="B10479" r:id="rId5049" display="http://finance.ifeng.com/app/hq/fund/sz150075/index.shtml"/>
    <hyperlink ref="B10480" r:id="rId5050" display="http://finance.ifeng.com/app/hq/fund/of519915/index.shtml"/>
    <hyperlink ref="B10481" r:id="rId5051" display="http://finance.ifeng.com/app/hq/fund/sz150118/index.shtml"/>
    <hyperlink ref="B10482" r:id="rId5052" display="http://finance.ifeng.com/app/hq/fund/of519908/index.shtml"/>
    <hyperlink ref="B10483" r:id="rId5053" display="http://finance.ifeng.com/app/hq/fund/of960004/index.shtml"/>
    <hyperlink ref="B10484" r:id="rId5054" display="http://finance.ifeng.com/app/hq/fund/of004244/index.shtml"/>
    <hyperlink ref="B10485" r:id="rId5055" display="http://finance.ifeng.com/app/hq/fund/of000884/index.shtml"/>
    <hyperlink ref="B10486" r:id="rId5056" display="http://finance.ifeng.com/app/hq/fund/index.shtml"/>
    <hyperlink ref="B10487" r:id="rId5057" display="http://finance.ifeng.com/app/hq/fund/of376510/index.shtml"/>
    <hyperlink ref="B10488" r:id="rId5058" display="http://finance.ifeng.com/app/hq/fund/of570006/index.shtml"/>
    <hyperlink ref="B10489" r:id="rId5059" display="http://finance.ifeng.com/app/hq/fund/sz150220/index.shtml"/>
    <hyperlink ref="B10490" r:id="rId5060" display="http://finance.ifeng.com/app/hq/fund/sz150199/index.shtml"/>
    <hyperlink ref="B10491" r:id="rId5061" display="http://finance.ifeng.com/app/hq/fund/of001152/index.shtml"/>
    <hyperlink ref="B10492" r:id="rId5062" display="http://finance.ifeng.com/app/hq/fund/sz150278/index.shtml"/>
    <hyperlink ref="B10493" r:id="rId5063" display="http://finance.ifeng.com/app/hq/fund/index.shtml"/>
    <hyperlink ref="B10494" r:id="rId5064" display="http://finance.ifeng.com/app/hq/fund/of100056/index.shtml"/>
    <hyperlink ref="B10495" r:id="rId5065" display="http://finance.ifeng.com/app/hq/fund/sz150153/index.shtml"/>
    <hyperlink ref="B10496" r:id="rId5066" display="http://finance.ifeng.com/app/hq/fund/of001048/index.shtml"/>
    <hyperlink ref="B10497" r:id="rId5067" display="http://finance.ifeng.com/app/hq/fund/sz150091/index.shtml"/>
    <hyperlink ref="B10498" r:id="rId5068" display="http://finance.ifeng.com/app/hq/fund/sz150244/index.shtml"/>
    <hyperlink ref="B10499" r:id="rId5069" display="http://finance.ifeng.com/app/hq/fund/of003745/index.shtml"/>
    <hyperlink ref="B10500" r:id="rId5070" display="http://finance.ifeng.com/app/hq/fund/of002345/index.shtml"/>
    <hyperlink ref="B10501" r:id="rId5071" display="http://finance.ifeng.com/app/hq/fund/of001192/index.shtml"/>
    <hyperlink ref="B10502" r:id="rId5072" display="http://finance.ifeng.com/app/hq/fund/of200010/index.shtml"/>
    <hyperlink ref="B10503" r:id="rId5073" display="http://finance.ifeng.com/app/hq/fund/index.shtml"/>
    <hyperlink ref="B10504" r:id="rId5074" display="http://finance.ifeng.com/app/hq/fund/of000117/index.shtml"/>
    <hyperlink ref="B10505" r:id="rId5075" display="http://finance.ifeng.com/app/hq/fund/sz150230/index.shtml"/>
    <hyperlink ref="B10506" r:id="rId5076" display="http://finance.ifeng.com/app/hq/fund/sz150270/index.shtml"/>
    <hyperlink ref="B10507" r:id="rId5077" display="http://finance.ifeng.com/app/hq/fund/index.shtml"/>
    <hyperlink ref="B10508" r:id="rId5078" display="http://finance.ifeng.com/app/hq/fund/of270008/index.shtml"/>
    <hyperlink ref="B10509" r:id="rId5079" display="http://finance.ifeng.com/app/hq/fund/of110029/index.shtml"/>
    <hyperlink ref="B10510" r:id="rId5080" display="http://finance.ifeng.com/app/hq/fund/of530005/index.shtml"/>
    <hyperlink ref="B10511" r:id="rId5081" display="http://finance.ifeng.com/app/hq/fund/sz150214/index.shtml"/>
    <hyperlink ref="B10512" r:id="rId5082" display="http://finance.ifeng.com/app/hq/fund/of519629/index.shtml"/>
    <hyperlink ref="B10513" r:id="rId5083" display="http://finance.ifeng.com/app/hq/fund/of519630/index.shtml"/>
    <hyperlink ref="B10514" r:id="rId5084" display="http://finance.ifeng.com/app/hq/fund/sz162605/index.shtml"/>
    <hyperlink ref="B10515" r:id="rId5085" display="http://finance.ifeng.com/app/hq/fund/of003964/index.shtml"/>
    <hyperlink ref="B10516" r:id="rId5086" display="http://finance.ifeng.com/app/hq/fund/of530011/index.shtml"/>
    <hyperlink ref="B10517" r:id="rId5087" display="http://finance.ifeng.com/app/hq/fund/of260109/index.shtml"/>
    <hyperlink ref="B10518" r:id="rId5088" display="http://finance.ifeng.com/app/hq/fund/sz162607/index.shtml"/>
    <hyperlink ref="B10519" r:id="rId5089" display="http://finance.ifeng.com/app/hq/fund/of260108/index.shtml"/>
    <hyperlink ref="B10520" r:id="rId5090" display="http://finance.ifeng.com/app/hq/fund/of260111/index.shtml"/>
    <hyperlink ref="B10521" r:id="rId5091" display="http://finance.ifeng.com/app/hq/fund/of260110/index.shtml"/>
  </hyperlinks>
  <pageMargins left="0.7" right="0.7" top="0.75" bottom="0.75" header="0.3" footer="0.3"/>
  <pageSetup paperSize="9" orientation="portrait" r:id="rId50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3"/>
  <sheetViews>
    <sheetView topLeftCell="C12" workbookViewId="0">
      <selection activeCell="F31" sqref="F31"/>
    </sheetView>
  </sheetViews>
  <sheetFormatPr baseColWidth="10" defaultColWidth="8.83203125" defaultRowHeight="16" x14ac:dyDescent="0.15"/>
  <cols>
    <col min="1" max="1" width="0.33203125" style="41" hidden="1" customWidth="1"/>
    <col min="2" max="2" width="18.33203125" style="41" hidden="1" customWidth="1"/>
    <col min="3" max="3" width="18.5" style="1" customWidth="1"/>
    <col min="4" max="4" width="9.5" style="1" customWidth="1"/>
    <col min="5" max="5" width="37.5" style="1" customWidth="1"/>
    <col min="6" max="6" width="10.33203125" style="1" bestFit="1" customWidth="1"/>
    <col min="7" max="7" width="9.5" style="1" customWidth="1"/>
    <col min="8" max="8" width="10.33203125" style="1" bestFit="1" customWidth="1"/>
    <col min="9" max="12" width="9.5" style="1" customWidth="1"/>
    <col min="13" max="13" width="11.5" style="1" customWidth="1"/>
    <col min="14" max="14" width="7.5" style="1" customWidth="1"/>
    <col min="15" max="15" width="5.5" style="1" customWidth="1"/>
    <col min="16" max="16384" width="8.83203125" style="41"/>
  </cols>
  <sheetData>
    <row r="1" spans="1:15" hidden="1" x14ac:dyDescent="0.15">
      <c r="A1" s="42" t="s">
        <v>233</v>
      </c>
      <c r="B1" s="42"/>
      <c r="C1" s="43"/>
      <c r="D1" s="43"/>
    </row>
    <row r="2" spans="1:15" hidden="1" x14ac:dyDescent="0.15">
      <c r="A2" s="42"/>
      <c r="B2" s="42"/>
      <c r="C2" s="43"/>
      <c r="D2" s="43"/>
    </row>
    <row r="3" spans="1:15" hidden="1" x14ac:dyDescent="0.15">
      <c r="A3" s="42" t="s">
        <v>234</v>
      </c>
      <c r="B3" s="42"/>
      <c r="C3" s="43"/>
      <c r="D3" s="43"/>
    </row>
    <row r="4" spans="1:15" hidden="1" x14ac:dyDescent="0.15">
      <c r="A4" s="42"/>
      <c r="B4" s="42"/>
      <c r="C4" s="43"/>
      <c r="D4" s="43"/>
    </row>
    <row r="5" spans="1:15" hidden="1" x14ac:dyDescent="0.15">
      <c r="A5" s="42" t="s">
        <v>235</v>
      </c>
      <c r="B5" s="42" t="s">
        <v>237</v>
      </c>
      <c r="C5" s="43" t="s">
        <v>372</v>
      </c>
      <c r="D5" s="43" t="s">
        <v>374</v>
      </c>
    </row>
    <row r="6" spans="1:15" hidden="1" x14ac:dyDescent="0.15">
      <c r="A6" s="42" t="s">
        <v>236</v>
      </c>
      <c r="B6" s="42"/>
      <c r="C6" s="43" t="s">
        <v>373</v>
      </c>
      <c r="D6" s="43"/>
    </row>
    <row r="7" spans="1:15" hidden="1" x14ac:dyDescent="0.15">
      <c r="A7" s="42" t="s">
        <v>238</v>
      </c>
      <c r="B7" s="42" t="s">
        <v>242</v>
      </c>
      <c r="C7" s="43" t="s">
        <v>375</v>
      </c>
      <c r="D7" s="43" t="s">
        <v>379</v>
      </c>
    </row>
    <row r="8" spans="1:15" hidden="1" x14ac:dyDescent="0.15">
      <c r="A8" s="42" t="s">
        <v>239</v>
      </c>
      <c r="B8" s="42" t="s">
        <v>243</v>
      </c>
      <c r="C8" s="43" t="s">
        <v>376</v>
      </c>
      <c r="D8" s="43" t="s">
        <v>380</v>
      </c>
    </row>
    <row r="9" spans="1:15" hidden="1" x14ac:dyDescent="0.15">
      <c r="A9" s="42" t="s">
        <v>240</v>
      </c>
      <c r="B9" s="42" t="s">
        <v>244</v>
      </c>
      <c r="C9" s="43" t="s">
        <v>377</v>
      </c>
      <c r="D9" s="43" t="s">
        <v>381</v>
      </c>
    </row>
    <row r="10" spans="1:15" hidden="1" x14ac:dyDescent="0.15">
      <c r="A10" s="42" t="s">
        <v>241</v>
      </c>
      <c r="B10" s="42" t="s">
        <v>245</v>
      </c>
      <c r="C10" s="43" t="s">
        <v>378</v>
      </c>
      <c r="D10" s="43" t="s">
        <v>382</v>
      </c>
    </row>
    <row r="11" spans="1:15" hidden="1" x14ac:dyDescent="0.15"/>
    <row r="12" spans="1:15" x14ac:dyDescent="0.15">
      <c r="A12" s="44" t="s">
        <v>246</v>
      </c>
      <c r="B12" s="46" t="s">
        <v>247</v>
      </c>
      <c r="C12" s="47" t="s">
        <v>383</v>
      </c>
      <c r="D12" s="47" t="s">
        <v>22</v>
      </c>
      <c r="E12" s="47" t="s">
        <v>384</v>
      </c>
      <c r="F12" s="48">
        <v>43145</v>
      </c>
      <c r="G12" s="49"/>
      <c r="H12" s="48">
        <v>43144</v>
      </c>
      <c r="I12" s="49"/>
      <c r="J12" s="47" t="s">
        <v>385</v>
      </c>
      <c r="K12" s="47" t="s">
        <v>386</v>
      </c>
      <c r="L12" s="47" t="s">
        <v>387</v>
      </c>
      <c r="M12" s="47" t="s">
        <v>388</v>
      </c>
      <c r="N12" s="47" t="s">
        <v>389</v>
      </c>
      <c r="O12" s="47" t="s">
        <v>390</v>
      </c>
    </row>
    <row r="13" spans="1:15" x14ac:dyDescent="0.15">
      <c r="A13" s="45"/>
      <c r="B13" s="45"/>
      <c r="C13" s="7"/>
      <c r="D13" s="7"/>
      <c r="E13" s="7"/>
      <c r="F13" s="1" t="s">
        <v>1</v>
      </c>
      <c r="G13" s="1" t="s">
        <v>2</v>
      </c>
      <c r="H13" s="1" t="s">
        <v>1</v>
      </c>
      <c r="I13" s="1" t="s">
        <v>2</v>
      </c>
      <c r="J13" s="7"/>
      <c r="K13" s="7"/>
      <c r="L13" s="7"/>
      <c r="M13" s="7"/>
      <c r="N13" s="7"/>
      <c r="O13" s="50" t="s">
        <v>391</v>
      </c>
    </row>
    <row r="14" spans="1:15" x14ac:dyDescent="0.15">
      <c r="C14" s="1">
        <v>1</v>
      </c>
      <c r="D14" s="1">
        <v>486002</v>
      </c>
      <c r="E14" s="1" t="s">
        <v>392</v>
      </c>
      <c r="F14" s="1" t="s">
        <v>248</v>
      </c>
      <c r="G14" s="1" t="s">
        <v>248</v>
      </c>
      <c r="H14" s="1">
        <v>1.919</v>
      </c>
      <c r="I14" s="1">
        <v>1.919</v>
      </c>
      <c r="J14" s="1" t="s">
        <v>248</v>
      </c>
      <c r="K14" s="2" t="s">
        <v>248</v>
      </c>
      <c r="L14" s="1" t="s">
        <v>393</v>
      </c>
      <c r="M14" s="1" t="s">
        <v>394</v>
      </c>
      <c r="N14" s="2">
        <v>1.6000000000000001E-3</v>
      </c>
      <c r="O14" s="7" t="s">
        <v>395</v>
      </c>
    </row>
    <row r="15" spans="1:15" x14ac:dyDescent="0.15">
      <c r="C15" s="1">
        <v>2</v>
      </c>
      <c r="D15" s="1">
        <v>241001</v>
      </c>
      <c r="E15" s="1" t="s">
        <v>397</v>
      </c>
      <c r="F15" s="1" t="s">
        <v>248</v>
      </c>
      <c r="G15" s="1" t="s">
        <v>248</v>
      </c>
      <c r="H15" s="1">
        <v>1.806</v>
      </c>
      <c r="I15" s="1">
        <v>1.806</v>
      </c>
      <c r="J15" s="1" t="s">
        <v>248</v>
      </c>
      <c r="K15" s="2" t="s">
        <v>248</v>
      </c>
      <c r="L15" s="1" t="s">
        <v>394</v>
      </c>
      <c r="M15" s="1" t="s">
        <v>394</v>
      </c>
      <c r="N15" s="2">
        <v>1.5E-3</v>
      </c>
      <c r="O15" s="1" t="s">
        <v>395</v>
      </c>
    </row>
    <row r="16" spans="1:15" x14ac:dyDescent="0.15">
      <c r="C16" s="1">
        <v>3</v>
      </c>
      <c r="D16" s="1">
        <v>71</v>
      </c>
      <c r="E16" s="1" t="s">
        <v>399</v>
      </c>
      <c r="F16" s="1" t="s">
        <v>248</v>
      </c>
      <c r="G16" s="1" t="s">
        <v>248</v>
      </c>
      <c r="H16" s="1">
        <v>1.4826999999999999</v>
      </c>
      <c r="I16" s="1">
        <v>1.4826999999999999</v>
      </c>
      <c r="J16" s="1" t="s">
        <v>248</v>
      </c>
      <c r="K16" s="2" t="s">
        <v>248</v>
      </c>
      <c r="L16" s="1" t="s">
        <v>394</v>
      </c>
      <c r="M16" s="1" t="s">
        <v>394</v>
      </c>
      <c r="N16" s="2">
        <v>1.1999999999999999E-3</v>
      </c>
      <c r="O16" s="1" t="s">
        <v>395</v>
      </c>
    </row>
    <row r="17" spans="3:15" x14ac:dyDescent="0.15">
      <c r="C17" s="1">
        <v>4</v>
      </c>
      <c r="D17" s="1">
        <v>2379</v>
      </c>
      <c r="E17" s="1" t="s">
        <v>401</v>
      </c>
      <c r="F17" s="1" t="s">
        <v>248</v>
      </c>
      <c r="G17" s="1" t="s">
        <v>248</v>
      </c>
      <c r="H17" s="1">
        <v>1.4219999999999999</v>
      </c>
      <c r="I17" s="1">
        <v>1.4219999999999999</v>
      </c>
      <c r="J17" s="1" t="s">
        <v>248</v>
      </c>
      <c r="K17" s="2" t="s">
        <v>248</v>
      </c>
      <c r="L17" s="1" t="s">
        <v>393</v>
      </c>
      <c r="M17" s="1" t="s">
        <v>394</v>
      </c>
      <c r="N17" s="2">
        <v>1.5E-3</v>
      </c>
      <c r="O17" s="1" t="s">
        <v>395</v>
      </c>
    </row>
    <row r="18" spans="3:15" x14ac:dyDescent="0.15">
      <c r="C18" s="1">
        <v>5</v>
      </c>
      <c r="D18" s="1">
        <v>539001</v>
      </c>
      <c r="E18" s="1" t="s">
        <v>403</v>
      </c>
      <c r="F18" s="1" t="s">
        <v>248</v>
      </c>
      <c r="G18" s="1" t="s">
        <v>248</v>
      </c>
      <c r="H18" s="1">
        <v>1.385</v>
      </c>
      <c r="I18" s="1">
        <v>1.385</v>
      </c>
      <c r="J18" s="1" t="s">
        <v>248</v>
      </c>
      <c r="K18" s="2" t="s">
        <v>248</v>
      </c>
      <c r="L18" s="1" t="s">
        <v>443</v>
      </c>
      <c r="M18" s="1" t="s">
        <v>443</v>
      </c>
      <c r="N18" s="2">
        <v>1.6000000000000001E-3</v>
      </c>
      <c r="O18" s="1" t="s">
        <v>395</v>
      </c>
    </row>
    <row r="19" spans="3:15" x14ac:dyDescent="0.15">
      <c r="C19" s="1">
        <v>6</v>
      </c>
      <c r="D19" s="1">
        <v>501021</v>
      </c>
      <c r="E19" s="1" t="s">
        <v>402</v>
      </c>
      <c r="F19" s="1" t="s">
        <v>248</v>
      </c>
      <c r="G19" s="1" t="s">
        <v>248</v>
      </c>
      <c r="H19" s="1">
        <v>1.3711</v>
      </c>
      <c r="I19" s="1">
        <v>1.3711</v>
      </c>
      <c r="J19" s="1" t="s">
        <v>248</v>
      </c>
      <c r="K19" s="2" t="s">
        <v>248</v>
      </c>
      <c r="L19" s="1" t="s">
        <v>394</v>
      </c>
      <c r="M19" s="1" t="s">
        <v>394</v>
      </c>
      <c r="N19" s="2">
        <v>1E-3</v>
      </c>
      <c r="O19" s="1" t="s">
        <v>395</v>
      </c>
    </row>
    <row r="20" spans="3:15" x14ac:dyDescent="0.15">
      <c r="C20" s="1">
        <v>7</v>
      </c>
      <c r="D20" s="1">
        <v>80006</v>
      </c>
      <c r="E20" s="1" t="s">
        <v>404</v>
      </c>
      <c r="F20" s="1" t="s">
        <v>248</v>
      </c>
      <c r="G20" s="1" t="s">
        <v>248</v>
      </c>
      <c r="H20" s="1">
        <v>1.325</v>
      </c>
      <c r="I20" s="1">
        <v>1.375</v>
      </c>
      <c r="J20" s="1" t="s">
        <v>248</v>
      </c>
      <c r="K20" s="2" t="s">
        <v>248</v>
      </c>
      <c r="L20" s="1" t="s">
        <v>394</v>
      </c>
      <c r="M20" s="1" t="s">
        <v>394</v>
      </c>
      <c r="N20" s="2">
        <v>1.5E-3</v>
      </c>
      <c r="O20" s="1" t="s">
        <v>395</v>
      </c>
    </row>
    <row r="21" spans="3:15" x14ac:dyDescent="0.15">
      <c r="C21" s="1">
        <v>8</v>
      </c>
      <c r="D21" s="1">
        <v>162415</v>
      </c>
      <c r="E21" s="1" t="s">
        <v>408</v>
      </c>
      <c r="F21" s="1" t="s">
        <v>248</v>
      </c>
      <c r="G21" s="1" t="s">
        <v>248</v>
      </c>
      <c r="H21" s="1">
        <v>1.252</v>
      </c>
      <c r="I21" s="1">
        <v>1.252</v>
      </c>
      <c r="J21" s="1" t="s">
        <v>248</v>
      </c>
      <c r="K21" s="2" t="s">
        <v>248</v>
      </c>
      <c r="L21" s="1" t="s">
        <v>394</v>
      </c>
      <c r="M21" s="1" t="s">
        <v>394</v>
      </c>
      <c r="N21" s="2">
        <v>1.1999999999999999E-3</v>
      </c>
      <c r="O21" s="1" t="s">
        <v>395</v>
      </c>
    </row>
    <row r="22" spans="3:15" x14ac:dyDescent="0.15">
      <c r="C22" s="1">
        <v>9</v>
      </c>
      <c r="D22" s="1">
        <v>486001</v>
      </c>
      <c r="E22" s="1" t="s">
        <v>407</v>
      </c>
      <c r="F22" s="1" t="s">
        <v>248</v>
      </c>
      <c r="G22" s="1" t="s">
        <v>248</v>
      </c>
      <c r="H22" s="1">
        <v>1.2270000000000001</v>
      </c>
      <c r="I22" s="1">
        <v>1.6879999999999999</v>
      </c>
      <c r="J22" s="1" t="s">
        <v>248</v>
      </c>
      <c r="K22" s="2" t="s">
        <v>248</v>
      </c>
      <c r="L22" s="1" t="s">
        <v>393</v>
      </c>
      <c r="M22" s="1" t="s">
        <v>394</v>
      </c>
      <c r="N22" s="2">
        <v>1.6000000000000001E-3</v>
      </c>
      <c r="O22" s="1" t="s">
        <v>395</v>
      </c>
    </row>
    <row r="23" spans="3:15" x14ac:dyDescent="0.15">
      <c r="C23" s="1">
        <v>10</v>
      </c>
      <c r="D23" s="1">
        <v>164705</v>
      </c>
      <c r="E23" s="1" t="s">
        <v>409</v>
      </c>
      <c r="F23" s="1" t="s">
        <v>248</v>
      </c>
      <c r="G23" s="1" t="s">
        <v>248</v>
      </c>
      <c r="H23" s="1">
        <v>1.1839999999999999</v>
      </c>
      <c r="I23" s="1">
        <v>1.284</v>
      </c>
      <c r="J23" s="1" t="s">
        <v>248</v>
      </c>
      <c r="K23" s="2" t="s">
        <v>248</v>
      </c>
      <c r="L23" s="1" t="s">
        <v>394</v>
      </c>
      <c r="M23" s="1" t="s">
        <v>394</v>
      </c>
      <c r="N23" s="2">
        <v>1.1999999999999999E-3</v>
      </c>
      <c r="O23" s="1" t="s">
        <v>395</v>
      </c>
    </row>
    <row r="24" spans="3:15" x14ac:dyDescent="0.15">
      <c r="C24" s="1">
        <v>11</v>
      </c>
      <c r="D24" s="1">
        <v>110031</v>
      </c>
      <c r="E24" s="1" t="s">
        <v>410</v>
      </c>
      <c r="F24" s="1" t="s">
        <v>248</v>
      </c>
      <c r="G24" s="1" t="s">
        <v>248</v>
      </c>
      <c r="H24" s="1">
        <v>1.1814</v>
      </c>
      <c r="I24" s="1">
        <v>1.1814</v>
      </c>
      <c r="J24" s="1" t="s">
        <v>248</v>
      </c>
      <c r="K24" s="2" t="s">
        <v>248</v>
      </c>
      <c r="L24" s="1" t="s">
        <v>394</v>
      </c>
      <c r="M24" s="1" t="s">
        <v>394</v>
      </c>
      <c r="N24" s="2">
        <v>1.1999999999999999E-3</v>
      </c>
      <c r="O24" s="1" t="s">
        <v>395</v>
      </c>
    </row>
    <row r="25" spans="3:15" x14ac:dyDescent="0.15">
      <c r="C25" s="1">
        <v>12</v>
      </c>
      <c r="D25" s="1">
        <v>5675</v>
      </c>
      <c r="E25" s="1" t="s">
        <v>410</v>
      </c>
      <c r="F25" s="1" t="s">
        <v>248</v>
      </c>
      <c r="G25" s="1" t="s">
        <v>248</v>
      </c>
      <c r="H25" s="1">
        <v>1.1814</v>
      </c>
      <c r="I25" s="1">
        <v>1.1814</v>
      </c>
      <c r="J25" s="1" t="s">
        <v>248</v>
      </c>
      <c r="K25" s="2" t="s">
        <v>248</v>
      </c>
      <c r="L25" s="1" t="s">
        <v>394</v>
      </c>
      <c r="M25" s="1" t="s">
        <v>394</v>
      </c>
      <c r="N25" s="2" t="s">
        <v>248</v>
      </c>
      <c r="O25" s="1" t="s">
        <v>395</v>
      </c>
    </row>
    <row r="26" spans="3:15" x14ac:dyDescent="0.15">
      <c r="C26" s="1">
        <v>13</v>
      </c>
      <c r="D26" s="1">
        <v>160138</v>
      </c>
      <c r="E26" s="1" t="s">
        <v>414</v>
      </c>
      <c r="F26" s="1" t="s">
        <v>248</v>
      </c>
      <c r="G26" s="1" t="s">
        <v>248</v>
      </c>
      <c r="H26" s="1">
        <v>1.0774999999999999</v>
      </c>
      <c r="I26" s="1">
        <v>1.0774999999999999</v>
      </c>
      <c r="J26" s="1" t="s">
        <v>248</v>
      </c>
      <c r="K26" s="2" t="s">
        <v>248</v>
      </c>
      <c r="L26" s="1" t="s">
        <v>394</v>
      </c>
      <c r="M26" s="1" t="s">
        <v>394</v>
      </c>
      <c r="N26" s="2">
        <v>1.1999999999999999E-3</v>
      </c>
      <c r="O26" s="1" t="s">
        <v>395</v>
      </c>
    </row>
    <row r="27" spans="3:15" x14ac:dyDescent="0.15">
      <c r="C27" s="1">
        <v>14</v>
      </c>
      <c r="D27" s="1">
        <v>160139</v>
      </c>
      <c r="E27" s="1" t="s">
        <v>414</v>
      </c>
      <c r="F27" s="1" t="s">
        <v>248</v>
      </c>
      <c r="G27" s="1" t="s">
        <v>248</v>
      </c>
      <c r="H27" s="1">
        <v>1.0742</v>
      </c>
      <c r="I27" s="1">
        <v>1.0742</v>
      </c>
      <c r="J27" s="1" t="s">
        <v>248</v>
      </c>
      <c r="K27" s="2" t="s">
        <v>248</v>
      </c>
      <c r="L27" s="1" t="s">
        <v>394</v>
      </c>
      <c r="M27" s="1" t="s">
        <v>394</v>
      </c>
      <c r="N27" s="2">
        <v>0</v>
      </c>
      <c r="O27" s="1" t="s">
        <v>395</v>
      </c>
    </row>
    <row r="28" spans="3:15" x14ac:dyDescent="0.15">
      <c r="C28" s="1">
        <v>15</v>
      </c>
      <c r="D28" s="1">
        <v>161124</v>
      </c>
      <c r="E28" s="1" t="s">
        <v>415</v>
      </c>
      <c r="F28" s="1" t="s">
        <v>248</v>
      </c>
      <c r="G28" s="1" t="s">
        <v>248</v>
      </c>
      <c r="H28" s="1">
        <v>1.0590999999999999</v>
      </c>
      <c r="I28" s="1">
        <v>1.0590999999999999</v>
      </c>
      <c r="J28" s="1" t="s">
        <v>248</v>
      </c>
      <c r="K28" s="2" t="s">
        <v>248</v>
      </c>
      <c r="L28" s="1" t="s">
        <v>394</v>
      </c>
      <c r="M28" s="1" t="s">
        <v>394</v>
      </c>
      <c r="N28" s="2">
        <v>1.1999999999999999E-3</v>
      </c>
      <c r="O28" s="1" t="s">
        <v>395</v>
      </c>
    </row>
    <row r="29" spans="3:15" x14ac:dyDescent="0.15">
      <c r="C29" s="1">
        <v>16</v>
      </c>
      <c r="D29" s="1">
        <v>501302</v>
      </c>
      <c r="E29" s="1" t="s">
        <v>416</v>
      </c>
      <c r="F29" s="1" t="s">
        <v>248</v>
      </c>
      <c r="G29" s="1" t="s">
        <v>248</v>
      </c>
      <c r="H29" s="1">
        <v>1.0477000000000001</v>
      </c>
      <c r="I29" s="1">
        <v>1.0477000000000001</v>
      </c>
      <c r="J29" s="1" t="s">
        <v>248</v>
      </c>
      <c r="K29" s="2" t="s">
        <v>248</v>
      </c>
      <c r="L29" s="1" t="s">
        <v>394</v>
      </c>
      <c r="M29" s="1" t="s">
        <v>394</v>
      </c>
      <c r="N29" s="2">
        <v>1.1999999999999999E-3</v>
      </c>
      <c r="O29" s="1" t="s">
        <v>395</v>
      </c>
    </row>
    <row r="30" spans="3:15" x14ac:dyDescent="0.15">
      <c r="C30" s="1">
        <v>17</v>
      </c>
      <c r="D30" s="1">
        <v>5243</v>
      </c>
      <c r="E30" s="1" t="s">
        <v>419</v>
      </c>
      <c r="F30" s="1" t="s">
        <v>248</v>
      </c>
      <c r="G30" s="1" t="s">
        <v>248</v>
      </c>
      <c r="H30" s="1">
        <v>1.0116000000000001</v>
      </c>
      <c r="I30" s="1">
        <v>1.0116000000000001</v>
      </c>
      <c r="J30" s="1" t="s">
        <v>248</v>
      </c>
      <c r="K30" s="2" t="s">
        <v>248</v>
      </c>
      <c r="L30" s="1" t="s">
        <v>443</v>
      </c>
      <c r="M30" s="1" t="s">
        <v>443</v>
      </c>
      <c r="N30" s="2">
        <v>8.0000000000000004E-4</v>
      </c>
      <c r="O30" s="1" t="s">
        <v>395</v>
      </c>
    </row>
    <row r="31" spans="3:15" x14ac:dyDescent="0.15">
      <c r="C31" s="1">
        <v>18</v>
      </c>
      <c r="D31" s="1">
        <v>3463</v>
      </c>
      <c r="E31" s="1" t="s">
        <v>421</v>
      </c>
      <c r="F31" s="1" t="s">
        <v>248</v>
      </c>
      <c r="G31" s="1" t="s">
        <v>248</v>
      </c>
      <c r="H31" s="1">
        <v>0.96550000000000002</v>
      </c>
      <c r="I31" s="1">
        <v>0.96550000000000002</v>
      </c>
      <c r="J31" s="1" t="s">
        <v>248</v>
      </c>
      <c r="K31" s="2" t="s">
        <v>248</v>
      </c>
      <c r="L31" s="1" t="s">
        <v>393</v>
      </c>
      <c r="M31" s="1" t="s">
        <v>394</v>
      </c>
      <c r="N31" s="2">
        <v>8.0000000000000004E-4</v>
      </c>
      <c r="O31" s="1" t="s">
        <v>395</v>
      </c>
    </row>
    <row r="32" spans="3:15" x14ac:dyDescent="0.15">
      <c r="C32" s="1">
        <v>19</v>
      </c>
      <c r="D32" s="1">
        <v>3464</v>
      </c>
      <c r="E32" s="1" t="s">
        <v>421</v>
      </c>
      <c r="F32" s="1" t="s">
        <v>248</v>
      </c>
      <c r="G32" s="1" t="s">
        <v>248</v>
      </c>
      <c r="H32" s="1">
        <v>0.96060000000000001</v>
      </c>
      <c r="I32" s="1">
        <v>0.96060000000000001</v>
      </c>
      <c r="J32" s="1" t="s">
        <v>248</v>
      </c>
      <c r="K32" s="2" t="s">
        <v>248</v>
      </c>
      <c r="L32" s="1" t="s">
        <v>393</v>
      </c>
      <c r="M32" s="1" t="s">
        <v>394</v>
      </c>
      <c r="N32" s="2">
        <v>0</v>
      </c>
      <c r="O32" s="1" t="s">
        <v>395</v>
      </c>
    </row>
    <row r="33" spans="3:15" x14ac:dyDescent="0.15">
      <c r="C33" s="1">
        <v>20</v>
      </c>
      <c r="D33" s="1">
        <v>539002</v>
      </c>
      <c r="E33" s="1" t="s">
        <v>420</v>
      </c>
      <c r="F33" s="1" t="s">
        <v>248</v>
      </c>
      <c r="G33" s="1" t="s">
        <v>248</v>
      </c>
      <c r="H33" s="1">
        <v>0.93100000000000005</v>
      </c>
      <c r="I33" s="1">
        <v>0.93100000000000005</v>
      </c>
      <c r="J33" s="1" t="s">
        <v>248</v>
      </c>
      <c r="K33" s="2" t="s">
        <v>248</v>
      </c>
      <c r="L33" s="1" t="s">
        <v>443</v>
      </c>
      <c r="M33" s="1" t="s">
        <v>443</v>
      </c>
      <c r="N33" s="2">
        <v>1.6000000000000001E-3</v>
      </c>
      <c r="O33" s="1" t="s">
        <v>395</v>
      </c>
    </row>
    <row r="34" spans="3:15" x14ac:dyDescent="0.15">
      <c r="C34" s="1">
        <v>21</v>
      </c>
      <c r="D34" s="1">
        <v>3385</v>
      </c>
      <c r="E34" s="1" t="s">
        <v>425</v>
      </c>
      <c r="F34" s="1" t="s">
        <v>248</v>
      </c>
      <c r="G34" s="1" t="s">
        <v>248</v>
      </c>
      <c r="H34" s="1">
        <v>0.92400000000000004</v>
      </c>
      <c r="I34" s="1">
        <v>0.92400000000000004</v>
      </c>
      <c r="J34" s="1" t="s">
        <v>248</v>
      </c>
      <c r="K34" s="1" t="s">
        <v>248</v>
      </c>
      <c r="L34" s="1" t="s">
        <v>393</v>
      </c>
      <c r="M34" s="1" t="s">
        <v>394</v>
      </c>
      <c r="N34" s="2" t="s">
        <v>248</v>
      </c>
      <c r="O34" s="1" t="s">
        <v>395</v>
      </c>
    </row>
    <row r="35" spans="3:15" x14ac:dyDescent="0.15">
      <c r="C35" s="1">
        <v>22</v>
      </c>
      <c r="D35" s="1">
        <v>3387</v>
      </c>
      <c r="E35" s="1" t="s">
        <v>426</v>
      </c>
      <c r="F35" s="1" t="s">
        <v>248</v>
      </c>
      <c r="G35" s="1" t="s">
        <v>248</v>
      </c>
      <c r="H35" s="1">
        <v>0.91990000000000005</v>
      </c>
      <c r="I35" s="1">
        <v>0.91990000000000005</v>
      </c>
      <c r="J35" s="1" t="s">
        <v>248</v>
      </c>
      <c r="K35" s="1" t="s">
        <v>248</v>
      </c>
      <c r="L35" s="1" t="s">
        <v>393</v>
      </c>
      <c r="M35" s="1" t="s">
        <v>394</v>
      </c>
      <c r="N35" s="2" t="s">
        <v>248</v>
      </c>
      <c r="O35" s="1" t="s">
        <v>395</v>
      </c>
    </row>
    <row r="36" spans="3:15" x14ac:dyDescent="0.15">
      <c r="C36" s="1">
        <v>23</v>
      </c>
      <c r="D36" s="1">
        <v>539003</v>
      </c>
      <c r="E36" s="1" t="s">
        <v>427</v>
      </c>
      <c r="F36" s="1" t="s">
        <v>248</v>
      </c>
      <c r="G36" s="1" t="s">
        <v>248</v>
      </c>
      <c r="H36" s="1">
        <v>0.84599999999999997</v>
      </c>
      <c r="I36" s="1">
        <v>0.878</v>
      </c>
      <c r="J36" s="1" t="s">
        <v>248</v>
      </c>
      <c r="K36" s="1" t="s">
        <v>248</v>
      </c>
      <c r="L36" s="1" t="s">
        <v>443</v>
      </c>
      <c r="M36" s="1" t="s">
        <v>443</v>
      </c>
      <c r="N36" s="2">
        <v>1.6000000000000001E-3</v>
      </c>
      <c r="O36" s="1" t="s">
        <v>395</v>
      </c>
    </row>
    <row r="37" spans="3:15" x14ac:dyDescent="0.15">
      <c r="C37" s="1">
        <v>24</v>
      </c>
      <c r="D37" s="1">
        <v>160717</v>
      </c>
      <c r="E37" s="1" t="s">
        <v>429</v>
      </c>
      <c r="F37" s="1" t="s">
        <v>248</v>
      </c>
      <c r="G37" s="1" t="s">
        <v>248</v>
      </c>
      <c r="H37" s="1">
        <v>0.82599999999999996</v>
      </c>
      <c r="I37" s="1">
        <v>0.82599999999999996</v>
      </c>
      <c r="J37" s="1" t="s">
        <v>248</v>
      </c>
      <c r="K37" s="1" t="s">
        <v>248</v>
      </c>
      <c r="L37" s="1" t="s">
        <v>394</v>
      </c>
      <c r="M37" s="1" t="s">
        <v>394</v>
      </c>
      <c r="N37" s="2">
        <v>1.5E-3</v>
      </c>
      <c r="O37" s="1" t="s">
        <v>395</v>
      </c>
    </row>
    <row r="38" spans="3:15" x14ac:dyDescent="0.15">
      <c r="C38" s="1">
        <v>25</v>
      </c>
      <c r="D38" s="1">
        <v>162411</v>
      </c>
      <c r="E38" s="1" t="s">
        <v>431</v>
      </c>
      <c r="F38" s="1" t="s">
        <v>248</v>
      </c>
      <c r="G38" s="1" t="s">
        <v>248</v>
      </c>
      <c r="H38" s="1">
        <v>0.51700000000000002</v>
      </c>
      <c r="I38" s="1">
        <v>0.51700000000000002</v>
      </c>
      <c r="J38" s="1" t="s">
        <v>248</v>
      </c>
      <c r="K38" s="1" t="s">
        <v>248</v>
      </c>
      <c r="L38" s="1" t="s">
        <v>394</v>
      </c>
      <c r="M38" s="1" t="s">
        <v>394</v>
      </c>
      <c r="N38" s="2">
        <v>1.5E-3</v>
      </c>
      <c r="O38" s="1" t="s">
        <v>395</v>
      </c>
    </row>
    <row r="39" spans="3:15" x14ac:dyDescent="0.15">
      <c r="C39" s="1">
        <v>26</v>
      </c>
      <c r="D39" s="1">
        <v>75</v>
      </c>
      <c r="E39" s="1" t="s">
        <v>432</v>
      </c>
      <c r="F39" s="1" t="s">
        <v>248</v>
      </c>
      <c r="G39" s="1" t="s">
        <v>248</v>
      </c>
      <c r="H39" s="1">
        <v>0.2344</v>
      </c>
      <c r="I39" s="1">
        <v>0.2344</v>
      </c>
      <c r="J39" s="1" t="s">
        <v>248</v>
      </c>
      <c r="K39" s="1" t="s">
        <v>248</v>
      </c>
      <c r="L39" s="1" t="s">
        <v>394</v>
      </c>
      <c r="M39" s="1" t="s">
        <v>394</v>
      </c>
      <c r="N39" s="2" t="s">
        <v>248</v>
      </c>
      <c r="O39" s="1" t="s">
        <v>395</v>
      </c>
    </row>
    <row r="40" spans="3:15" x14ac:dyDescent="0.15">
      <c r="C40" s="1">
        <v>27</v>
      </c>
      <c r="D40" s="1">
        <v>76</v>
      </c>
      <c r="E40" s="1" t="s">
        <v>433</v>
      </c>
      <c r="F40" s="1" t="s">
        <v>248</v>
      </c>
      <c r="G40" s="1" t="s">
        <v>248</v>
      </c>
      <c r="H40" s="1">
        <v>0.2344</v>
      </c>
      <c r="I40" s="1">
        <v>0.2344</v>
      </c>
      <c r="J40" s="1" t="s">
        <v>248</v>
      </c>
      <c r="K40" s="1" t="s">
        <v>248</v>
      </c>
      <c r="L40" s="1" t="s">
        <v>394</v>
      </c>
      <c r="M40" s="1" t="s">
        <v>394</v>
      </c>
      <c r="N40" s="2" t="s">
        <v>248</v>
      </c>
      <c r="O40" s="1" t="s">
        <v>395</v>
      </c>
    </row>
    <row r="41" spans="3:15" x14ac:dyDescent="0.15">
      <c r="C41" s="1">
        <v>28</v>
      </c>
      <c r="D41" s="1">
        <v>2423</v>
      </c>
      <c r="E41" s="1" t="s">
        <v>434</v>
      </c>
      <c r="F41" s="1" t="s">
        <v>248</v>
      </c>
      <c r="G41" s="1" t="s">
        <v>248</v>
      </c>
      <c r="H41" s="1">
        <v>0.19800000000000001</v>
      </c>
      <c r="I41" s="1">
        <v>0.19800000000000001</v>
      </c>
      <c r="J41" s="1" t="s">
        <v>248</v>
      </c>
      <c r="K41" s="1" t="s">
        <v>248</v>
      </c>
      <c r="L41" s="1" t="s">
        <v>394</v>
      </c>
      <c r="M41" s="1" t="s">
        <v>394</v>
      </c>
      <c r="N41" s="2" t="s">
        <v>248</v>
      </c>
      <c r="O41" s="1" t="s">
        <v>395</v>
      </c>
    </row>
    <row r="42" spans="3:15" x14ac:dyDescent="0.15">
      <c r="C42" s="1">
        <v>29</v>
      </c>
      <c r="D42" s="1">
        <v>110033</v>
      </c>
      <c r="E42" s="1" t="s">
        <v>410</v>
      </c>
      <c r="F42" s="1" t="s">
        <v>248</v>
      </c>
      <c r="G42" s="1" t="s">
        <v>248</v>
      </c>
      <c r="H42" s="1">
        <v>0.18679999999999999</v>
      </c>
      <c r="I42" s="1">
        <v>0.18679999999999999</v>
      </c>
      <c r="J42" s="1" t="s">
        <v>248</v>
      </c>
      <c r="K42" s="1" t="s">
        <v>248</v>
      </c>
      <c r="L42" s="1" t="s">
        <v>394</v>
      </c>
      <c r="M42" s="1" t="s">
        <v>394</v>
      </c>
      <c r="N42" s="2" t="s">
        <v>248</v>
      </c>
      <c r="O42" s="1" t="s">
        <v>395</v>
      </c>
    </row>
    <row r="43" spans="3:15" x14ac:dyDescent="0.15">
      <c r="C43" s="1">
        <v>30</v>
      </c>
      <c r="D43" s="1">
        <v>110032</v>
      </c>
      <c r="E43" s="1" t="s">
        <v>410</v>
      </c>
      <c r="F43" s="1" t="s">
        <v>248</v>
      </c>
      <c r="G43" s="1" t="s">
        <v>248</v>
      </c>
      <c r="H43" s="1">
        <v>0.18679999999999999</v>
      </c>
      <c r="I43" s="1">
        <v>0.18679999999999999</v>
      </c>
      <c r="J43" s="1" t="s">
        <v>248</v>
      </c>
      <c r="K43" s="1" t="s">
        <v>248</v>
      </c>
      <c r="L43" s="1" t="s">
        <v>394</v>
      </c>
      <c r="M43" s="1" t="s">
        <v>394</v>
      </c>
      <c r="N43" s="2" t="s">
        <v>248</v>
      </c>
      <c r="O43" s="1" t="s">
        <v>395</v>
      </c>
    </row>
    <row r="44" spans="3:15" x14ac:dyDescent="0.15">
      <c r="C44" s="1">
        <v>31</v>
      </c>
      <c r="D44" s="1">
        <v>1481</v>
      </c>
      <c r="E44" s="1" t="s">
        <v>435</v>
      </c>
      <c r="F44" s="1" t="s">
        <v>248</v>
      </c>
      <c r="G44" s="1" t="s">
        <v>248</v>
      </c>
      <c r="H44" s="1">
        <v>8.1699999999999995E-2</v>
      </c>
      <c r="I44" s="1">
        <v>8.1699999999999995E-2</v>
      </c>
      <c r="J44" s="1" t="s">
        <v>248</v>
      </c>
      <c r="K44" s="1" t="s">
        <v>248</v>
      </c>
      <c r="L44" s="1" t="s">
        <v>394</v>
      </c>
      <c r="M44" s="1" t="s">
        <v>394</v>
      </c>
      <c r="N44" s="2" t="s">
        <v>248</v>
      </c>
      <c r="O44" s="1" t="s">
        <v>395</v>
      </c>
    </row>
    <row r="45" spans="3:15" x14ac:dyDescent="0.15">
      <c r="C45" s="1">
        <v>32</v>
      </c>
      <c r="D45" s="1">
        <v>206006</v>
      </c>
      <c r="E45" s="1" t="s">
        <v>436</v>
      </c>
      <c r="F45" s="1" t="s">
        <v>248</v>
      </c>
      <c r="G45" s="1" t="s">
        <v>248</v>
      </c>
      <c r="H45" s="1" t="s">
        <v>248</v>
      </c>
      <c r="I45" s="1" t="s">
        <v>248</v>
      </c>
      <c r="J45" s="1" t="s">
        <v>248</v>
      </c>
      <c r="K45" s="1" t="s">
        <v>248</v>
      </c>
      <c r="L45" s="1" t="s">
        <v>394</v>
      </c>
      <c r="M45" s="1" t="s">
        <v>394</v>
      </c>
      <c r="N45" s="2">
        <v>1.5E-3</v>
      </c>
      <c r="O45" s="1" t="s">
        <v>395</v>
      </c>
    </row>
    <row r="46" spans="3:15" x14ac:dyDescent="0.15">
      <c r="C46" s="1">
        <v>33</v>
      </c>
      <c r="D46" s="1">
        <v>1061</v>
      </c>
      <c r="E46" s="1" t="s">
        <v>437</v>
      </c>
      <c r="F46" s="1" t="s">
        <v>248</v>
      </c>
      <c r="G46" s="1" t="s">
        <v>248</v>
      </c>
      <c r="H46" s="1" t="s">
        <v>248</v>
      </c>
      <c r="I46" s="1" t="s">
        <v>248</v>
      </c>
      <c r="J46" s="1" t="s">
        <v>248</v>
      </c>
      <c r="K46" s="1" t="s">
        <v>248</v>
      </c>
      <c r="L46" s="1" t="s">
        <v>393</v>
      </c>
      <c r="M46" s="1" t="s">
        <v>394</v>
      </c>
      <c r="N46" s="2">
        <v>8.0000000000000004E-4</v>
      </c>
      <c r="O46" s="1" t="s">
        <v>395</v>
      </c>
    </row>
    <row r="47" spans="3:15" x14ac:dyDescent="0.15">
      <c r="C47" s="1">
        <v>34</v>
      </c>
      <c r="D47" s="1">
        <v>1065</v>
      </c>
      <c r="E47" s="1" t="s">
        <v>438</v>
      </c>
      <c r="F47" s="1" t="s">
        <v>248</v>
      </c>
      <c r="G47" s="1" t="s">
        <v>248</v>
      </c>
      <c r="H47" s="1" t="s">
        <v>248</v>
      </c>
      <c r="I47" s="1" t="s">
        <v>248</v>
      </c>
      <c r="J47" s="1" t="s">
        <v>248</v>
      </c>
      <c r="K47" s="1" t="s">
        <v>248</v>
      </c>
      <c r="L47" s="1" t="s">
        <v>393</v>
      </c>
      <c r="M47" s="1" t="s">
        <v>394</v>
      </c>
      <c r="N47" s="2" t="s">
        <v>248</v>
      </c>
      <c r="O47" s="1" t="s">
        <v>395</v>
      </c>
    </row>
    <row r="48" spans="3:15" x14ac:dyDescent="0.15">
      <c r="C48" s="1">
        <v>35</v>
      </c>
      <c r="D48" s="1">
        <v>1066</v>
      </c>
      <c r="E48" s="1" t="s">
        <v>439</v>
      </c>
      <c r="F48" s="1" t="s">
        <v>248</v>
      </c>
      <c r="G48" s="1" t="s">
        <v>248</v>
      </c>
      <c r="H48" s="1" t="s">
        <v>248</v>
      </c>
      <c r="I48" s="1" t="s">
        <v>248</v>
      </c>
      <c r="J48" s="1" t="s">
        <v>248</v>
      </c>
      <c r="K48" s="1" t="s">
        <v>248</v>
      </c>
      <c r="L48" s="1" t="s">
        <v>393</v>
      </c>
      <c r="M48" s="1" t="s">
        <v>394</v>
      </c>
      <c r="N48" s="2" t="s">
        <v>248</v>
      </c>
      <c r="O48" s="1" t="s">
        <v>395</v>
      </c>
    </row>
    <row r="49" spans="3:15" x14ac:dyDescent="0.15">
      <c r="C49" s="1">
        <v>36</v>
      </c>
      <c r="D49" s="1">
        <v>163208</v>
      </c>
      <c r="E49" s="1" t="s">
        <v>428</v>
      </c>
      <c r="F49" s="1" t="s">
        <v>248</v>
      </c>
      <c r="G49" s="1" t="s">
        <v>248</v>
      </c>
      <c r="H49" s="1" t="s">
        <v>248</v>
      </c>
      <c r="I49" s="1" t="s">
        <v>248</v>
      </c>
      <c r="J49" s="1" t="s">
        <v>248</v>
      </c>
      <c r="K49" s="1" t="s">
        <v>248</v>
      </c>
      <c r="L49" s="1" t="s">
        <v>394</v>
      </c>
      <c r="M49" s="1" t="s">
        <v>394</v>
      </c>
      <c r="N49" s="2">
        <v>1.5E-3</v>
      </c>
      <c r="O49" s="1" t="s">
        <v>395</v>
      </c>
    </row>
    <row r="50" spans="3:15" x14ac:dyDescent="0.15">
      <c r="C50" s="1">
        <v>37</v>
      </c>
      <c r="D50" s="1">
        <v>40018</v>
      </c>
      <c r="E50" s="1" t="s">
        <v>440</v>
      </c>
      <c r="F50" s="1" t="s">
        <v>248</v>
      </c>
      <c r="G50" s="1" t="s">
        <v>248</v>
      </c>
      <c r="H50" s="1" t="s">
        <v>248</v>
      </c>
      <c r="I50" s="1" t="s">
        <v>248</v>
      </c>
      <c r="J50" s="1" t="s">
        <v>248</v>
      </c>
      <c r="K50" s="1" t="s">
        <v>248</v>
      </c>
      <c r="L50" s="1" t="s">
        <v>394</v>
      </c>
      <c r="M50" s="1" t="s">
        <v>394</v>
      </c>
      <c r="N50" s="2">
        <v>1.6000000000000001E-3</v>
      </c>
      <c r="O50" s="1" t="s">
        <v>395</v>
      </c>
    </row>
    <row r="51" spans="3:15" x14ac:dyDescent="0.15">
      <c r="C51" s="1">
        <v>38</v>
      </c>
      <c r="D51" s="1">
        <v>275</v>
      </c>
      <c r="E51" s="1" t="s">
        <v>441</v>
      </c>
      <c r="F51" s="1" t="s">
        <v>248</v>
      </c>
      <c r="G51" s="1" t="s">
        <v>248</v>
      </c>
      <c r="H51" s="1" t="s">
        <v>248</v>
      </c>
      <c r="I51" s="1" t="s">
        <v>248</v>
      </c>
      <c r="J51" s="1" t="s">
        <v>248</v>
      </c>
      <c r="K51" s="1" t="s">
        <v>248</v>
      </c>
      <c r="L51" s="1" t="s">
        <v>394</v>
      </c>
      <c r="M51" s="1" t="s">
        <v>394</v>
      </c>
      <c r="N51" s="2" t="s">
        <v>248</v>
      </c>
      <c r="O51" s="1" t="s">
        <v>395</v>
      </c>
    </row>
    <row r="52" spans="3:15" x14ac:dyDescent="0.15">
      <c r="C52" s="1">
        <v>39</v>
      </c>
      <c r="D52" s="1">
        <v>161620</v>
      </c>
      <c r="E52" s="1" t="s">
        <v>424</v>
      </c>
      <c r="F52" s="1" t="s">
        <v>248</v>
      </c>
      <c r="G52" s="1" t="s">
        <v>248</v>
      </c>
      <c r="H52" s="1" t="s">
        <v>248</v>
      </c>
      <c r="I52" s="1" t="s">
        <v>248</v>
      </c>
      <c r="J52" s="1" t="s">
        <v>248</v>
      </c>
      <c r="K52" s="1" t="s">
        <v>248</v>
      </c>
      <c r="L52" s="1" t="s">
        <v>443</v>
      </c>
      <c r="M52" s="1" t="s">
        <v>443</v>
      </c>
      <c r="N52" s="2">
        <v>1.5E-3</v>
      </c>
      <c r="O52" s="1" t="s">
        <v>395</v>
      </c>
    </row>
    <row r="53" spans="3:15" x14ac:dyDescent="0.15">
      <c r="C53" s="1">
        <v>40</v>
      </c>
      <c r="D53" s="1">
        <v>165513</v>
      </c>
      <c r="E53" s="1" t="s">
        <v>442</v>
      </c>
      <c r="F53" s="1" t="s">
        <v>248</v>
      </c>
      <c r="G53" s="1" t="s">
        <v>248</v>
      </c>
      <c r="H53" s="1" t="s">
        <v>248</v>
      </c>
      <c r="I53" s="1" t="s">
        <v>248</v>
      </c>
      <c r="J53" s="1" t="s">
        <v>248</v>
      </c>
      <c r="K53" s="1" t="s">
        <v>248</v>
      </c>
      <c r="L53" s="1" t="s">
        <v>443</v>
      </c>
      <c r="M53" s="1" t="s">
        <v>394</v>
      </c>
      <c r="N53" s="2">
        <v>1.6000000000000001E-3</v>
      </c>
      <c r="O53" s="1" t="s">
        <v>395</v>
      </c>
    </row>
    <row r="54" spans="3:15" x14ac:dyDescent="0.15">
      <c r="C54" s="1">
        <v>41</v>
      </c>
      <c r="D54" s="1">
        <v>320013</v>
      </c>
      <c r="E54" s="1" t="s">
        <v>430</v>
      </c>
      <c r="F54" s="1" t="s">
        <v>248</v>
      </c>
      <c r="G54" s="1" t="s">
        <v>248</v>
      </c>
      <c r="H54" s="1" t="s">
        <v>248</v>
      </c>
      <c r="I54" s="1" t="s">
        <v>248</v>
      </c>
      <c r="J54" s="1" t="s">
        <v>248</v>
      </c>
      <c r="K54" s="1" t="s">
        <v>248</v>
      </c>
      <c r="L54" s="1" t="s">
        <v>394</v>
      </c>
      <c r="M54" s="1" t="s">
        <v>394</v>
      </c>
      <c r="N54" s="2">
        <v>8.0000000000000004E-4</v>
      </c>
      <c r="O54" s="1" t="s">
        <v>395</v>
      </c>
    </row>
    <row r="55" spans="3:15" x14ac:dyDescent="0.15">
      <c r="C55" s="1">
        <v>42</v>
      </c>
      <c r="D55" s="1">
        <v>262001</v>
      </c>
      <c r="E55" s="1" t="s">
        <v>444</v>
      </c>
      <c r="F55" s="1" t="s">
        <v>248</v>
      </c>
      <c r="G55" s="1" t="s">
        <v>248</v>
      </c>
      <c r="H55" s="1" t="s">
        <v>248</v>
      </c>
      <c r="I55" s="1" t="s">
        <v>248</v>
      </c>
      <c r="J55" s="1" t="s">
        <v>248</v>
      </c>
      <c r="K55" s="1" t="s">
        <v>248</v>
      </c>
      <c r="L55" s="1" t="s">
        <v>394</v>
      </c>
      <c r="M55" s="1" t="s">
        <v>394</v>
      </c>
      <c r="N55" s="2">
        <v>1.6000000000000001E-3</v>
      </c>
      <c r="O55" s="1" t="s">
        <v>395</v>
      </c>
    </row>
    <row r="56" spans="3:15" x14ac:dyDescent="0.15">
      <c r="C56" s="1">
        <v>43</v>
      </c>
      <c r="D56" s="1">
        <v>50015</v>
      </c>
      <c r="E56" s="1" t="s">
        <v>445</v>
      </c>
      <c r="F56" s="1" t="s">
        <v>248</v>
      </c>
      <c r="G56" s="1" t="s">
        <v>248</v>
      </c>
      <c r="H56" s="1" t="s">
        <v>248</v>
      </c>
      <c r="I56" s="1" t="s">
        <v>248</v>
      </c>
      <c r="J56" s="1" t="s">
        <v>248</v>
      </c>
      <c r="K56" s="1" t="s">
        <v>248</v>
      </c>
      <c r="L56" s="1" t="s">
        <v>394</v>
      </c>
      <c r="M56" s="1" t="s">
        <v>394</v>
      </c>
      <c r="N56" s="2">
        <v>1.6000000000000001E-3</v>
      </c>
      <c r="O56" s="1" t="s">
        <v>395</v>
      </c>
    </row>
    <row r="57" spans="3:15" x14ac:dyDescent="0.15">
      <c r="C57" s="1">
        <v>44</v>
      </c>
      <c r="D57" s="1">
        <v>40046</v>
      </c>
      <c r="E57" s="1" t="s">
        <v>446</v>
      </c>
      <c r="F57" s="1" t="s">
        <v>248</v>
      </c>
      <c r="G57" s="1" t="s">
        <v>248</v>
      </c>
      <c r="H57" s="1" t="s">
        <v>248</v>
      </c>
      <c r="I57" s="1" t="s">
        <v>248</v>
      </c>
      <c r="J57" s="1" t="s">
        <v>248</v>
      </c>
      <c r="K57" s="1" t="s">
        <v>248</v>
      </c>
      <c r="L57" s="1" t="s">
        <v>393</v>
      </c>
      <c r="M57" s="1" t="s">
        <v>394</v>
      </c>
      <c r="N57" s="2">
        <v>1.1999999999999999E-3</v>
      </c>
      <c r="O57" s="1" t="s">
        <v>395</v>
      </c>
    </row>
    <row r="58" spans="3:15" x14ac:dyDescent="0.15">
      <c r="C58" s="1">
        <v>45</v>
      </c>
      <c r="D58" s="1">
        <v>118001</v>
      </c>
      <c r="E58" s="1" t="s">
        <v>447</v>
      </c>
      <c r="F58" s="1" t="s">
        <v>248</v>
      </c>
      <c r="G58" s="1" t="s">
        <v>248</v>
      </c>
      <c r="H58" s="1" t="s">
        <v>248</v>
      </c>
      <c r="I58" s="1" t="s">
        <v>248</v>
      </c>
      <c r="J58" s="1" t="s">
        <v>248</v>
      </c>
      <c r="K58" s="1" t="s">
        <v>248</v>
      </c>
      <c r="L58" s="1" t="s">
        <v>394</v>
      </c>
      <c r="M58" s="1" t="s">
        <v>394</v>
      </c>
      <c r="N58" s="2">
        <v>1.6000000000000001E-3</v>
      </c>
      <c r="O58" s="1" t="s">
        <v>395</v>
      </c>
    </row>
    <row r="59" spans="3:15" x14ac:dyDescent="0.15">
      <c r="C59" s="1">
        <v>46</v>
      </c>
      <c r="D59" s="1">
        <v>377016</v>
      </c>
      <c r="E59" s="1" t="s">
        <v>448</v>
      </c>
      <c r="F59" s="1" t="s">
        <v>248</v>
      </c>
      <c r="G59" s="1" t="s">
        <v>248</v>
      </c>
      <c r="H59" s="1" t="s">
        <v>248</v>
      </c>
      <c r="I59" s="1" t="s">
        <v>248</v>
      </c>
      <c r="J59" s="1" t="s">
        <v>248</v>
      </c>
      <c r="K59" s="1" t="s">
        <v>248</v>
      </c>
      <c r="L59" s="1" t="s">
        <v>394</v>
      </c>
      <c r="M59" s="1" t="s">
        <v>394</v>
      </c>
      <c r="N59" s="2">
        <v>1.8E-3</v>
      </c>
      <c r="O59" s="1" t="s">
        <v>395</v>
      </c>
    </row>
    <row r="60" spans="3:15" x14ac:dyDescent="0.15">
      <c r="C60" s="1">
        <v>47</v>
      </c>
      <c r="D60" s="1">
        <v>378006</v>
      </c>
      <c r="E60" s="1" t="s">
        <v>449</v>
      </c>
      <c r="F60" s="1" t="s">
        <v>248</v>
      </c>
      <c r="G60" s="1" t="s">
        <v>248</v>
      </c>
      <c r="H60" s="1" t="s">
        <v>248</v>
      </c>
      <c r="I60" s="1" t="s">
        <v>248</v>
      </c>
      <c r="J60" s="1" t="s">
        <v>248</v>
      </c>
      <c r="K60" s="1" t="s">
        <v>248</v>
      </c>
      <c r="L60" s="1" t="s">
        <v>394</v>
      </c>
      <c r="M60" s="1" t="s">
        <v>394</v>
      </c>
      <c r="N60" s="2">
        <v>1.6000000000000001E-3</v>
      </c>
      <c r="O60" s="1" t="s">
        <v>395</v>
      </c>
    </row>
    <row r="61" spans="3:15" x14ac:dyDescent="0.15">
      <c r="C61" s="1">
        <v>48</v>
      </c>
      <c r="D61" s="1">
        <v>202801</v>
      </c>
      <c r="E61" s="1" t="s">
        <v>450</v>
      </c>
      <c r="F61" s="1" t="s">
        <v>248</v>
      </c>
      <c r="G61" s="1" t="s">
        <v>248</v>
      </c>
      <c r="H61" s="1" t="s">
        <v>248</v>
      </c>
      <c r="I61" s="1" t="s">
        <v>248</v>
      </c>
      <c r="J61" s="1" t="s">
        <v>248</v>
      </c>
      <c r="K61" s="1" t="s">
        <v>248</v>
      </c>
      <c r="L61" s="1" t="s">
        <v>394</v>
      </c>
      <c r="M61" s="1" t="s">
        <v>394</v>
      </c>
      <c r="N61" s="2">
        <v>1.6000000000000001E-3</v>
      </c>
      <c r="O61" s="1" t="s">
        <v>395</v>
      </c>
    </row>
    <row r="62" spans="3:15" x14ac:dyDescent="0.15">
      <c r="C62" s="1">
        <v>49</v>
      </c>
      <c r="D62" s="1">
        <v>164701</v>
      </c>
      <c r="E62" s="1" t="s">
        <v>451</v>
      </c>
      <c r="F62" s="1" t="s">
        <v>248</v>
      </c>
      <c r="G62" s="1" t="s">
        <v>248</v>
      </c>
      <c r="H62" s="1" t="s">
        <v>248</v>
      </c>
      <c r="I62" s="1" t="s">
        <v>248</v>
      </c>
      <c r="J62" s="1" t="s">
        <v>248</v>
      </c>
      <c r="K62" s="1" t="s">
        <v>248</v>
      </c>
      <c r="L62" s="1" t="s">
        <v>394</v>
      </c>
      <c r="M62" s="1" t="s">
        <v>394</v>
      </c>
      <c r="N62" s="2">
        <v>8.0000000000000004E-4</v>
      </c>
      <c r="O62" s="1" t="s">
        <v>395</v>
      </c>
    </row>
    <row r="63" spans="3:15" x14ac:dyDescent="0.15">
      <c r="C63" s="1">
        <v>50</v>
      </c>
      <c r="D63" s="1">
        <v>160121</v>
      </c>
      <c r="E63" s="1" t="s">
        <v>452</v>
      </c>
      <c r="F63" s="1" t="s">
        <v>248</v>
      </c>
      <c r="G63" s="1" t="s">
        <v>248</v>
      </c>
      <c r="H63" s="1" t="s">
        <v>248</v>
      </c>
      <c r="I63" s="1" t="s">
        <v>248</v>
      </c>
      <c r="J63" s="1" t="s">
        <v>248</v>
      </c>
      <c r="K63" s="1" t="s">
        <v>248</v>
      </c>
      <c r="L63" s="1" t="s">
        <v>394</v>
      </c>
      <c r="M63" s="1" t="s">
        <v>394</v>
      </c>
      <c r="N63" s="2">
        <v>1.2999999999999999E-3</v>
      </c>
      <c r="O63" s="1" t="s">
        <v>395</v>
      </c>
    </row>
    <row r="64" spans="3:15" x14ac:dyDescent="0.15">
      <c r="C64" s="1">
        <v>51</v>
      </c>
      <c r="D64" s="1">
        <v>44</v>
      </c>
      <c r="E64" s="1" t="s">
        <v>453</v>
      </c>
      <c r="F64" s="1" t="s">
        <v>248</v>
      </c>
      <c r="G64" s="1" t="s">
        <v>248</v>
      </c>
      <c r="H64" s="1" t="s">
        <v>248</v>
      </c>
      <c r="I64" s="1" t="s">
        <v>248</v>
      </c>
      <c r="J64" s="1" t="s">
        <v>248</v>
      </c>
      <c r="K64" s="1" t="s">
        <v>248</v>
      </c>
      <c r="L64" s="1" t="s">
        <v>394</v>
      </c>
      <c r="M64" s="1" t="s">
        <v>394</v>
      </c>
      <c r="N64" s="2" t="s">
        <v>248</v>
      </c>
      <c r="O64" s="1" t="s">
        <v>395</v>
      </c>
    </row>
    <row r="65" spans="3:15" x14ac:dyDescent="0.15">
      <c r="C65" s="1">
        <v>52</v>
      </c>
      <c r="D65" s="1">
        <v>50202</v>
      </c>
      <c r="E65" s="1" t="s">
        <v>454</v>
      </c>
      <c r="F65" s="1" t="s">
        <v>248</v>
      </c>
      <c r="G65" s="1" t="s">
        <v>248</v>
      </c>
      <c r="H65" s="1" t="s">
        <v>248</v>
      </c>
      <c r="I65" s="1" t="s">
        <v>248</v>
      </c>
      <c r="J65" s="1" t="s">
        <v>248</v>
      </c>
      <c r="K65" s="1" t="s">
        <v>248</v>
      </c>
      <c r="L65" s="1" t="s">
        <v>393</v>
      </c>
      <c r="M65" s="1" t="s">
        <v>394</v>
      </c>
      <c r="N65" s="2" t="s">
        <v>248</v>
      </c>
      <c r="O65" s="1" t="s">
        <v>395</v>
      </c>
    </row>
    <row r="66" spans="3:15" x14ac:dyDescent="0.15">
      <c r="C66" s="1">
        <v>53</v>
      </c>
      <c r="D66" s="1">
        <v>457001</v>
      </c>
      <c r="E66" s="1" t="s">
        <v>455</v>
      </c>
      <c r="F66" s="1" t="s">
        <v>248</v>
      </c>
      <c r="G66" s="1" t="s">
        <v>248</v>
      </c>
      <c r="H66" s="1" t="s">
        <v>248</v>
      </c>
      <c r="I66" s="1" t="s">
        <v>248</v>
      </c>
      <c r="J66" s="1" t="s">
        <v>248</v>
      </c>
      <c r="K66" s="1" t="s">
        <v>248</v>
      </c>
      <c r="L66" s="1" t="s">
        <v>394</v>
      </c>
      <c r="M66" s="1" t="s">
        <v>394</v>
      </c>
      <c r="N66" s="2">
        <v>1.5E-3</v>
      </c>
      <c r="O66" s="1" t="s">
        <v>395</v>
      </c>
    </row>
    <row r="67" spans="3:15" x14ac:dyDescent="0.15">
      <c r="C67" s="1">
        <v>54</v>
      </c>
      <c r="D67" s="1">
        <v>70012</v>
      </c>
      <c r="E67" s="1" t="s">
        <v>456</v>
      </c>
      <c r="F67" s="1" t="s">
        <v>248</v>
      </c>
      <c r="G67" s="1" t="s">
        <v>248</v>
      </c>
      <c r="H67" s="1" t="s">
        <v>248</v>
      </c>
      <c r="I67" s="1" t="s">
        <v>248</v>
      </c>
      <c r="J67" s="1" t="s">
        <v>248</v>
      </c>
      <c r="K67" s="1" t="s">
        <v>248</v>
      </c>
      <c r="L67" s="1" t="s">
        <v>394</v>
      </c>
      <c r="M67" s="1" t="s">
        <v>394</v>
      </c>
      <c r="N67" s="2">
        <v>1.5E-3</v>
      </c>
      <c r="O67" s="1" t="s">
        <v>395</v>
      </c>
    </row>
    <row r="68" spans="3:15" x14ac:dyDescent="0.15">
      <c r="C68" s="1">
        <v>55</v>
      </c>
      <c r="D68" s="1">
        <v>160719</v>
      </c>
      <c r="E68" s="1" t="s">
        <v>457</v>
      </c>
      <c r="F68" s="1" t="s">
        <v>248</v>
      </c>
      <c r="G68" s="1" t="s">
        <v>248</v>
      </c>
      <c r="H68" s="1" t="s">
        <v>248</v>
      </c>
      <c r="I68" s="1" t="s">
        <v>248</v>
      </c>
      <c r="J68" s="1" t="s">
        <v>248</v>
      </c>
      <c r="K68" s="1" t="s">
        <v>248</v>
      </c>
      <c r="L68" s="1" t="s">
        <v>393</v>
      </c>
      <c r="M68" s="1" t="s">
        <v>394</v>
      </c>
      <c r="N68" s="2">
        <v>8.0000000000000004E-4</v>
      </c>
      <c r="O68" s="1" t="s">
        <v>395</v>
      </c>
    </row>
    <row r="69" spans="3:15" x14ac:dyDescent="0.15">
      <c r="C69" s="1">
        <v>56</v>
      </c>
      <c r="D69" s="1">
        <v>519696</v>
      </c>
      <c r="E69" s="1" t="s">
        <v>458</v>
      </c>
      <c r="F69" s="1" t="s">
        <v>248</v>
      </c>
      <c r="G69" s="1" t="s">
        <v>248</v>
      </c>
      <c r="H69" s="1" t="s">
        <v>248</v>
      </c>
      <c r="I69" s="1" t="s">
        <v>248</v>
      </c>
      <c r="J69" s="1" t="s">
        <v>248</v>
      </c>
      <c r="K69" s="1" t="s">
        <v>248</v>
      </c>
      <c r="L69" s="1" t="s">
        <v>394</v>
      </c>
      <c r="M69" s="1" t="s">
        <v>394</v>
      </c>
      <c r="N69" s="2">
        <v>1.5E-3</v>
      </c>
      <c r="O69" s="1" t="s">
        <v>395</v>
      </c>
    </row>
    <row r="70" spans="3:15" x14ac:dyDescent="0.15">
      <c r="C70" s="1">
        <v>57</v>
      </c>
      <c r="D70" s="1">
        <v>519709</v>
      </c>
      <c r="E70" s="1" t="s">
        <v>459</v>
      </c>
      <c r="F70" s="1" t="s">
        <v>248</v>
      </c>
      <c r="G70" s="1" t="s">
        <v>248</v>
      </c>
      <c r="H70" s="1" t="s">
        <v>248</v>
      </c>
      <c r="I70" s="1" t="s">
        <v>248</v>
      </c>
      <c r="J70" s="1" t="s">
        <v>248</v>
      </c>
      <c r="K70" s="1" t="s">
        <v>248</v>
      </c>
      <c r="L70" s="1" t="s">
        <v>394</v>
      </c>
      <c r="M70" s="1" t="s">
        <v>394</v>
      </c>
      <c r="N70" s="2">
        <v>1.5E-3</v>
      </c>
      <c r="O70" s="1" t="s">
        <v>395</v>
      </c>
    </row>
    <row r="71" spans="3:15" x14ac:dyDescent="0.15">
      <c r="C71" s="1">
        <v>58</v>
      </c>
      <c r="D71" s="1">
        <v>274</v>
      </c>
      <c r="E71" s="1" t="s">
        <v>460</v>
      </c>
      <c r="F71" s="1" t="s">
        <v>248</v>
      </c>
      <c r="G71" s="1" t="s">
        <v>248</v>
      </c>
      <c r="H71" s="1" t="s">
        <v>248</v>
      </c>
      <c r="I71" s="1" t="s">
        <v>248</v>
      </c>
      <c r="J71" s="1" t="s">
        <v>248</v>
      </c>
      <c r="K71" s="1" t="s">
        <v>248</v>
      </c>
      <c r="L71" s="1" t="s">
        <v>393</v>
      </c>
      <c r="M71" s="1" t="s">
        <v>394</v>
      </c>
      <c r="N71" s="2">
        <v>8.0000000000000004E-4</v>
      </c>
      <c r="O71" s="1" t="s">
        <v>395</v>
      </c>
    </row>
    <row r="72" spans="3:15" x14ac:dyDescent="0.15">
      <c r="C72" s="1">
        <v>59</v>
      </c>
      <c r="D72" s="1">
        <v>519981</v>
      </c>
      <c r="E72" s="1" t="s">
        <v>461</v>
      </c>
      <c r="F72" s="1" t="s">
        <v>248</v>
      </c>
      <c r="G72" s="1" t="s">
        <v>248</v>
      </c>
      <c r="H72" s="1" t="s">
        <v>248</v>
      </c>
      <c r="I72" s="1" t="s">
        <v>248</v>
      </c>
      <c r="J72" s="1" t="s">
        <v>248</v>
      </c>
      <c r="K72" s="1" t="s">
        <v>248</v>
      </c>
      <c r="L72" s="1" t="s">
        <v>393</v>
      </c>
      <c r="M72" s="1" t="s">
        <v>394</v>
      </c>
      <c r="N72" s="2">
        <v>1.4E-3</v>
      </c>
      <c r="O72" s="1" t="s">
        <v>395</v>
      </c>
    </row>
    <row r="73" spans="3:15" x14ac:dyDescent="0.15">
      <c r="C73" s="1">
        <v>60</v>
      </c>
      <c r="D73" s="1">
        <v>341</v>
      </c>
      <c r="E73" s="1" t="s">
        <v>462</v>
      </c>
      <c r="F73" s="1" t="s">
        <v>248</v>
      </c>
      <c r="G73" s="1" t="s">
        <v>248</v>
      </c>
      <c r="H73" s="1" t="s">
        <v>248</v>
      </c>
      <c r="I73" s="1" t="s">
        <v>248</v>
      </c>
      <c r="J73" s="1" t="s">
        <v>248</v>
      </c>
      <c r="K73" s="1" t="s">
        <v>248</v>
      </c>
      <c r="L73" s="1" t="s">
        <v>393</v>
      </c>
      <c r="M73" s="1" t="s">
        <v>394</v>
      </c>
      <c r="N73" s="2" t="s">
        <v>248</v>
      </c>
      <c r="O73" s="1" t="s">
        <v>395</v>
      </c>
    </row>
    <row r="74" spans="3:15" x14ac:dyDescent="0.15">
      <c r="C74" s="1">
        <v>61</v>
      </c>
      <c r="D74" s="1">
        <v>369</v>
      </c>
      <c r="E74" s="1" t="s">
        <v>463</v>
      </c>
      <c r="F74" s="1" t="s">
        <v>248</v>
      </c>
      <c r="G74" s="1" t="s">
        <v>248</v>
      </c>
      <c r="H74" s="1" t="s">
        <v>248</v>
      </c>
      <c r="I74" s="1" t="s">
        <v>248</v>
      </c>
      <c r="J74" s="1" t="s">
        <v>248</v>
      </c>
      <c r="K74" s="1" t="s">
        <v>248</v>
      </c>
      <c r="L74" s="1" t="s">
        <v>394</v>
      </c>
      <c r="M74" s="1" t="s">
        <v>394</v>
      </c>
      <c r="N74" s="2">
        <v>1.2999999999999999E-3</v>
      </c>
      <c r="O74" s="1" t="s">
        <v>395</v>
      </c>
    </row>
    <row r="75" spans="3:15" x14ac:dyDescent="0.15">
      <c r="C75" s="1">
        <v>62</v>
      </c>
      <c r="D75" s="1">
        <v>160213</v>
      </c>
      <c r="E75" s="1" t="s">
        <v>464</v>
      </c>
      <c r="F75" s="1" t="s">
        <v>248</v>
      </c>
      <c r="G75" s="1" t="s">
        <v>248</v>
      </c>
      <c r="H75" s="1" t="s">
        <v>248</v>
      </c>
      <c r="I75" s="1" t="s">
        <v>248</v>
      </c>
      <c r="J75" s="1" t="s">
        <v>248</v>
      </c>
      <c r="K75" s="1" t="s">
        <v>248</v>
      </c>
      <c r="L75" s="1" t="s">
        <v>393</v>
      </c>
      <c r="M75" s="1" t="s">
        <v>394</v>
      </c>
      <c r="N75" s="2">
        <v>1.5E-3</v>
      </c>
      <c r="O75" s="1" t="s">
        <v>395</v>
      </c>
    </row>
    <row r="76" spans="3:15" x14ac:dyDescent="0.15">
      <c r="C76" s="1">
        <v>63</v>
      </c>
      <c r="D76" s="1">
        <v>160216</v>
      </c>
      <c r="E76" s="1" t="s">
        <v>465</v>
      </c>
      <c r="F76" s="1" t="s">
        <v>248</v>
      </c>
      <c r="G76" s="1" t="s">
        <v>248</v>
      </c>
      <c r="H76" s="1" t="s">
        <v>248</v>
      </c>
      <c r="I76" s="1" t="s">
        <v>248</v>
      </c>
      <c r="J76" s="1" t="s">
        <v>248</v>
      </c>
      <c r="K76" s="1" t="s">
        <v>248</v>
      </c>
      <c r="L76" s="1" t="s">
        <v>393</v>
      </c>
      <c r="M76" s="1" t="s">
        <v>394</v>
      </c>
      <c r="N76" s="2">
        <v>1.5E-3</v>
      </c>
      <c r="O76" s="1" t="s">
        <v>395</v>
      </c>
    </row>
    <row r="77" spans="3:15" x14ac:dyDescent="0.15">
      <c r="C77" s="1">
        <v>64</v>
      </c>
      <c r="D77" s="1">
        <v>342</v>
      </c>
      <c r="E77" s="1" t="s">
        <v>466</v>
      </c>
      <c r="F77" s="1" t="s">
        <v>248</v>
      </c>
      <c r="G77" s="1" t="s">
        <v>248</v>
      </c>
      <c r="H77" s="1" t="s">
        <v>248</v>
      </c>
      <c r="I77" s="1" t="s">
        <v>248</v>
      </c>
      <c r="J77" s="1" t="s">
        <v>248</v>
      </c>
      <c r="K77" s="1" t="s">
        <v>248</v>
      </c>
      <c r="L77" s="1" t="s">
        <v>393</v>
      </c>
      <c r="M77" s="1" t="s">
        <v>394</v>
      </c>
      <c r="N77" s="2" t="s">
        <v>248</v>
      </c>
      <c r="O77" s="1" t="s">
        <v>395</v>
      </c>
    </row>
    <row r="78" spans="3:15" x14ac:dyDescent="0.15">
      <c r="C78" s="1">
        <v>65</v>
      </c>
      <c r="D78" s="1">
        <v>948</v>
      </c>
      <c r="E78" s="1" t="s">
        <v>406</v>
      </c>
      <c r="F78" s="1" t="s">
        <v>248</v>
      </c>
      <c r="G78" s="1" t="s">
        <v>248</v>
      </c>
      <c r="H78" s="1" t="s">
        <v>248</v>
      </c>
      <c r="I78" s="1" t="s">
        <v>248</v>
      </c>
      <c r="J78" s="1" t="s">
        <v>248</v>
      </c>
      <c r="K78" s="1" t="s">
        <v>248</v>
      </c>
      <c r="L78" s="1" t="s">
        <v>531</v>
      </c>
      <c r="M78" s="1" t="s">
        <v>531</v>
      </c>
      <c r="N78" s="2">
        <v>1.1999999999999999E-3</v>
      </c>
      <c r="O78" s="1" t="s">
        <v>395</v>
      </c>
    </row>
    <row r="79" spans="3:15" x14ac:dyDescent="0.15">
      <c r="C79" s="1">
        <v>66</v>
      </c>
      <c r="D79" s="1">
        <v>160125</v>
      </c>
      <c r="E79" s="1" t="s">
        <v>467</v>
      </c>
      <c r="F79" s="1" t="s">
        <v>248</v>
      </c>
      <c r="G79" s="1" t="s">
        <v>248</v>
      </c>
      <c r="H79" s="1" t="s">
        <v>248</v>
      </c>
      <c r="I79" s="1" t="s">
        <v>248</v>
      </c>
      <c r="J79" s="1" t="s">
        <v>248</v>
      </c>
      <c r="K79" s="1" t="s">
        <v>248</v>
      </c>
      <c r="L79" s="1" t="s">
        <v>394</v>
      </c>
      <c r="M79" s="1" t="s">
        <v>394</v>
      </c>
      <c r="N79" s="2">
        <v>1.2999999999999999E-3</v>
      </c>
      <c r="O79" s="1" t="s">
        <v>395</v>
      </c>
    </row>
    <row r="80" spans="3:15" x14ac:dyDescent="0.15">
      <c r="C80" s="1">
        <v>67</v>
      </c>
      <c r="D80" s="1">
        <v>834</v>
      </c>
      <c r="E80" s="1" t="s">
        <v>400</v>
      </c>
      <c r="F80" s="1" t="s">
        <v>248</v>
      </c>
      <c r="G80" s="1" t="s">
        <v>248</v>
      </c>
      <c r="H80" s="1" t="s">
        <v>248</v>
      </c>
      <c r="I80" s="1" t="s">
        <v>248</v>
      </c>
      <c r="J80" s="1" t="s">
        <v>248</v>
      </c>
      <c r="K80" s="1" t="s">
        <v>248</v>
      </c>
      <c r="L80" s="1" t="s">
        <v>394</v>
      </c>
      <c r="M80" s="1" t="s">
        <v>394</v>
      </c>
      <c r="N80" s="2">
        <v>1.1999999999999999E-3</v>
      </c>
      <c r="O80" s="1" t="s">
        <v>395</v>
      </c>
    </row>
    <row r="81" spans="3:15" x14ac:dyDescent="0.15">
      <c r="C81" s="1">
        <v>68</v>
      </c>
      <c r="D81" s="1">
        <v>906</v>
      </c>
      <c r="E81" s="1" t="s">
        <v>468</v>
      </c>
      <c r="F81" s="1" t="s">
        <v>248</v>
      </c>
      <c r="G81" s="1" t="s">
        <v>248</v>
      </c>
      <c r="H81" s="1" t="s">
        <v>248</v>
      </c>
      <c r="I81" s="1" t="s">
        <v>248</v>
      </c>
      <c r="J81" s="1" t="s">
        <v>248</v>
      </c>
      <c r="K81" s="1" t="s">
        <v>248</v>
      </c>
      <c r="L81" s="1" t="s">
        <v>394</v>
      </c>
      <c r="M81" s="1" t="s">
        <v>394</v>
      </c>
      <c r="N81" s="2" t="s">
        <v>248</v>
      </c>
      <c r="O81" s="1" t="s">
        <v>395</v>
      </c>
    </row>
    <row r="82" spans="3:15" x14ac:dyDescent="0.15">
      <c r="C82" s="1">
        <v>69</v>
      </c>
      <c r="D82" s="1">
        <v>320017</v>
      </c>
      <c r="E82" s="1" t="s">
        <v>405</v>
      </c>
      <c r="F82" s="1" t="s">
        <v>248</v>
      </c>
      <c r="G82" s="1" t="s">
        <v>248</v>
      </c>
      <c r="H82" s="1" t="s">
        <v>248</v>
      </c>
      <c r="I82" s="1" t="s">
        <v>248</v>
      </c>
      <c r="J82" s="1" t="s">
        <v>248</v>
      </c>
      <c r="K82" s="1" t="s">
        <v>248</v>
      </c>
      <c r="L82" s="1" t="s">
        <v>394</v>
      </c>
      <c r="M82" s="1" t="s">
        <v>394</v>
      </c>
      <c r="N82" s="2">
        <v>1.5E-3</v>
      </c>
      <c r="O82" s="1" t="s">
        <v>395</v>
      </c>
    </row>
    <row r="83" spans="3:15" x14ac:dyDescent="0.15">
      <c r="C83" s="1">
        <v>70</v>
      </c>
      <c r="D83" s="1">
        <v>160416</v>
      </c>
      <c r="E83" s="1" t="s">
        <v>469</v>
      </c>
      <c r="F83" s="1" t="s">
        <v>248</v>
      </c>
      <c r="G83" s="1" t="s">
        <v>248</v>
      </c>
      <c r="H83" s="1" t="s">
        <v>248</v>
      </c>
      <c r="I83" s="1" t="s">
        <v>248</v>
      </c>
      <c r="J83" s="1" t="s">
        <v>248</v>
      </c>
      <c r="K83" s="1" t="s">
        <v>248</v>
      </c>
      <c r="L83" s="1" t="s">
        <v>393</v>
      </c>
      <c r="M83" s="1" t="s">
        <v>394</v>
      </c>
      <c r="N83" s="2">
        <v>1.1999999999999999E-3</v>
      </c>
      <c r="O83" s="1" t="s">
        <v>395</v>
      </c>
    </row>
    <row r="84" spans="3:15" x14ac:dyDescent="0.15">
      <c r="C84" s="1">
        <v>71</v>
      </c>
      <c r="D84" s="1">
        <v>1092</v>
      </c>
      <c r="E84" s="1" t="s">
        <v>470</v>
      </c>
      <c r="F84" s="1" t="s">
        <v>248</v>
      </c>
      <c r="G84" s="1" t="s">
        <v>248</v>
      </c>
      <c r="H84" s="1" t="s">
        <v>248</v>
      </c>
      <c r="I84" s="1" t="s">
        <v>248</v>
      </c>
      <c r="J84" s="1" t="s">
        <v>248</v>
      </c>
      <c r="K84" s="1" t="s">
        <v>248</v>
      </c>
      <c r="L84" s="1" t="s">
        <v>393</v>
      </c>
      <c r="M84" s="1" t="s">
        <v>394</v>
      </c>
      <c r="N84" s="2">
        <v>1.2999999999999999E-3</v>
      </c>
      <c r="O84" s="1" t="s">
        <v>395</v>
      </c>
    </row>
    <row r="85" spans="3:15" x14ac:dyDescent="0.15">
      <c r="C85" s="1">
        <v>72</v>
      </c>
      <c r="D85" s="1">
        <v>1093</v>
      </c>
      <c r="E85" s="1" t="s">
        <v>471</v>
      </c>
      <c r="F85" s="1" t="s">
        <v>248</v>
      </c>
      <c r="G85" s="1" t="s">
        <v>248</v>
      </c>
      <c r="H85" s="1" t="s">
        <v>248</v>
      </c>
      <c r="I85" s="1" t="s">
        <v>248</v>
      </c>
      <c r="J85" s="1" t="s">
        <v>248</v>
      </c>
      <c r="K85" s="1" t="s">
        <v>248</v>
      </c>
      <c r="L85" s="1" t="s">
        <v>393</v>
      </c>
      <c r="M85" s="1" t="s">
        <v>394</v>
      </c>
      <c r="N85" s="2" t="s">
        <v>248</v>
      </c>
      <c r="O85" s="1" t="s">
        <v>395</v>
      </c>
    </row>
    <row r="86" spans="3:15" x14ac:dyDescent="0.15">
      <c r="C86" s="1">
        <v>73</v>
      </c>
      <c r="D86" s="1">
        <v>55</v>
      </c>
      <c r="E86" s="1" t="s">
        <v>472</v>
      </c>
      <c r="F86" s="1" t="s">
        <v>248</v>
      </c>
      <c r="G86" s="1" t="s">
        <v>248</v>
      </c>
      <c r="H86" s="1" t="s">
        <v>248</v>
      </c>
      <c r="I86" s="1" t="s">
        <v>248</v>
      </c>
      <c r="J86" s="1" t="s">
        <v>248</v>
      </c>
      <c r="K86" s="1" t="s">
        <v>248</v>
      </c>
      <c r="L86" s="1" t="s">
        <v>393</v>
      </c>
      <c r="M86" s="1" t="s">
        <v>394</v>
      </c>
      <c r="N86" s="2" t="s">
        <v>248</v>
      </c>
      <c r="O86" s="1" t="s">
        <v>395</v>
      </c>
    </row>
    <row r="87" spans="3:15" x14ac:dyDescent="0.15">
      <c r="C87" s="1">
        <v>74</v>
      </c>
      <c r="D87" s="1">
        <v>460010</v>
      </c>
      <c r="E87" s="1" t="s">
        <v>473</v>
      </c>
      <c r="F87" s="1" t="s">
        <v>248</v>
      </c>
      <c r="G87" s="1" t="s">
        <v>248</v>
      </c>
      <c r="H87" s="1" t="s">
        <v>248</v>
      </c>
      <c r="I87" s="1" t="s">
        <v>248</v>
      </c>
      <c r="J87" s="1" t="s">
        <v>248</v>
      </c>
      <c r="K87" s="1" t="s">
        <v>248</v>
      </c>
      <c r="L87" s="1" t="s">
        <v>394</v>
      </c>
      <c r="M87" s="1" t="s">
        <v>394</v>
      </c>
      <c r="N87" s="2">
        <v>1.6000000000000001E-3</v>
      </c>
      <c r="O87" s="1" t="s">
        <v>395</v>
      </c>
    </row>
    <row r="88" spans="3:15" x14ac:dyDescent="0.15">
      <c r="C88" s="1">
        <v>75</v>
      </c>
      <c r="D88" s="1">
        <v>885</v>
      </c>
      <c r="E88" s="1" t="s">
        <v>474</v>
      </c>
      <c r="F88" s="1" t="s">
        <v>248</v>
      </c>
      <c r="G88" s="1" t="s">
        <v>248</v>
      </c>
      <c r="H88" s="1" t="s">
        <v>248</v>
      </c>
      <c r="I88" s="1" t="s">
        <v>248</v>
      </c>
      <c r="J88" s="1" t="s">
        <v>248</v>
      </c>
      <c r="K88" s="1" t="s">
        <v>248</v>
      </c>
      <c r="L88" s="1" t="s">
        <v>393</v>
      </c>
      <c r="M88" s="1" t="s">
        <v>394</v>
      </c>
      <c r="N88" s="2" t="s">
        <v>248</v>
      </c>
      <c r="O88" s="1" t="s">
        <v>395</v>
      </c>
    </row>
    <row r="89" spans="3:15" x14ac:dyDescent="0.15">
      <c r="C89" s="1">
        <v>76</v>
      </c>
      <c r="D89" s="1">
        <v>70031</v>
      </c>
      <c r="E89" s="1" t="s">
        <v>475</v>
      </c>
      <c r="F89" s="1" t="s">
        <v>248</v>
      </c>
      <c r="G89" s="1" t="s">
        <v>248</v>
      </c>
      <c r="H89" s="1" t="s">
        <v>248</v>
      </c>
      <c r="I89" s="1" t="s">
        <v>248</v>
      </c>
      <c r="J89" s="1" t="s">
        <v>248</v>
      </c>
      <c r="K89" s="1" t="s">
        <v>248</v>
      </c>
      <c r="L89" s="1" t="s">
        <v>394</v>
      </c>
      <c r="M89" s="1" t="s">
        <v>394</v>
      </c>
      <c r="N89" s="2">
        <v>1.5E-3</v>
      </c>
      <c r="O89" s="1" t="s">
        <v>395</v>
      </c>
    </row>
    <row r="90" spans="3:15" x14ac:dyDescent="0.15">
      <c r="C90" s="1">
        <v>77</v>
      </c>
      <c r="D90" s="1">
        <v>161210</v>
      </c>
      <c r="E90" s="1" t="s">
        <v>476</v>
      </c>
      <c r="F90" s="1" t="s">
        <v>248</v>
      </c>
      <c r="G90" s="1" t="s">
        <v>248</v>
      </c>
      <c r="H90" s="1" t="s">
        <v>248</v>
      </c>
      <c r="I90" s="1" t="s">
        <v>248</v>
      </c>
      <c r="J90" s="1" t="s">
        <v>248</v>
      </c>
      <c r="K90" s="1" t="s">
        <v>248</v>
      </c>
      <c r="L90" s="1" t="s">
        <v>394</v>
      </c>
      <c r="M90" s="1" t="s">
        <v>394</v>
      </c>
      <c r="N90" s="2">
        <v>1.6000000000000001E-3</v>
      </c>
      <c r="O90" s="1" t="s">
        <v>395</v>
      </c>
    </row>
    <row r="91" spans="3:15" x14ac:dyDescent="0.15">
      <c r="C91" s="1">
        <v>78</v>
      </c>
      <c r="D91" s="1">
        <v>370</v>
      </c>
      <c r="E91" s="1" t="s">
        <v>477</v>
      </c>
      <c r="F91" s="1" t="s">
        <v>248</v>
      </c>
      <c r="G91" s="1" t="s">
        <v>248</v>
      </c>
      <c r="H91" s="1" t="s">
        <v>248</v>
      </c>
      <c r="I91" s="1" t="s">
        <v>248</v>
      </c>
      <c r="J91" s="1" t="s">
        <v>248</v>
      </c>
      <c r="K91" s="1" t="s">
        <v>248</v>
      </c>
      <c r="L91" s="1" t="s">
        <v>393</v>
      </c>
      <c r="M91" s="1" t="s">
        <v>394</v>
      </c>
      <c r="N91" s="2" t="s">
        <v>248</v>
      </c>
      <c r="O91" s="1" t="s">
        <v>395</v>
      </c>
    </row>
    <row r="92" spans="3:15" x14ac:dyDescent="0.15">
      <c r="C92" s="1">
        <v>79</v>
      </c>
      <c r="D92" s="1">
        <v>50025</v>
      </c>
      <c r="E92" s="1" t="s">
        <v>478</v>
      </c>
      <c r="F92" s="1" t="s">
        <v>248</v>
      </c>
      <c r="G92" s="1" t="s">
        <v>248</v>
      </c>
      <c r="H92" s="1" t="s">
        <v>248</v>
      </c>
      <c r="I92" s="1" t="s">
        <v>248</v>
      </c>
      <c r="J92" s="1" t="s">
        <v>248</v>
      </c>
      <c r="K92" s="1" t="s">
        <v>248</v>
      </c>
      <c r="L92" s="1" t="s">
        <v>443</v>
      </c>
      <c r="M92" s="1" t="s">
        <v>443</v>
      </c>
      <c r="N92" s="2">
        <v>1.1999999999999999E-3</v>
      </c>
      <c r="O92" s="1" t="s">
        <v>395</v>
      </c>
    </row>
    <row r="93" spans="3:15" x14ac:dyDescent="0.15">
      <c r="C93" s="1">
        <v>80</v>
      </c>
      <c r="D93" s="1">
        <v>50020</v>
      </c>
      <c r="E93" s="1" t="s">
        <v>479</v>
      </c>
      <c r="F93" s="1" t="s">
        <v>248</v>
      </c>
      <c r="G93" s="1" t="s">
        <v>248</v>
      </c>
      <c r="H93" s="1" t="s">
        <v>248</v>
      </c>
      <c r="I93" s="1" t="s">
        <v>248</v>
      </c>
      <c r="J93" s="1" t="s">
        <v>248</v>
      </c>
      <c r="K93" s="1" t="s">
        <v>248</v>
      </c>
      <c r="L93" s="1" t="s">
        <v>443</v>
      </c>
      <c r="M93" s="1" t="s">
        <v>443</v>
      </c>
      <c r="N93" s="2">
        <v>1.5E-3</v>
      </c>
      <c r="O93" s="1" t="s">
        <v>395</v>
      </c>
    </row>
    <row r="94" spans="3:15" x14ac:dyDescent="0.15">
      <c r="C94" s="1">
        <v>81</v>
      </c>
      <c r="D94" s="1">
        <v>103</v>
      </c>
      <c r="E94" s="1" t="s">
        <v>480</v>
      </c>
      <c r="F94" s="1" t="s">
        <v>248</v>
      </c>
      <c r="G94" s="1" t="s">
        <v>248</v>
      </c>
      <c r="H94" s="1" t="s">
        <v>248</v>
      </c>
      <c r="I94" s="1" t="s">
        <v>248</v>
      </c>
      <c r="J94" s="1" t="s">
        <v>248</v>
      </c>
      <c r="K94" s="1" t="s">
        <v>248</v>
      </c>
      <c r="L94" s="1" t="s">
        <v>393</v>
      </c>
      <c r="M94" s="1" t="s">
        <v>394</v>
      </c>
      <c r="N94" s="2">
        <v>8.0000000000000004E-4</v>
      </c>
      <c r="O94" s="1" t="s">
        <v>395</v>
      </c>
    </row>
    <row r="95" spans="3:15" x14ac:dyDescent="0.15">
      <c r="C95" s="1">
        <v>82</v>
      </c>
      <c r="D95" s="1">
        <v>41</v>
      </c>
      <c r="E95" s="1" t="s">
        <v>481</v>
      </c>
      <c r="F95" s="1" t="s">
        <v>248</v>
      </c>
      <c r="G95" s="1" t="s">
        <v>248</v>
      </c>
      <c r="H95" s="1" t="s">
        <v>248</v>
      </c>
      <c r="I95" s="1" t="s">
        <v>248</v>
      </c>
      <c r="J95" s="1" t="s">
        <v>248</v>
      </c>
      <c r="K95" s="1" t="s">
        <v>248</v>
      </c>
      <c r="L95" s="1" t="s">
        <v>394</v>
      </c>
      <c r="M95" s="1" t="s">
        <v>394</v>
      </c>
      <c r="N95" s="2">
        <v>1.6000000000000001E-3</v>
      </c>
      <c r="O95" s="1" t="s">
        <v>395</v>
      </c>
    </row>
    <row r="96" spans="3:15" x14ac:dyDescent="0.15">
      <c r="C96" s="1">
        <v>83</v>
      </c>
      <c r="D96" s="1">
        <v>180</v>
      </c>
      <c r="E96" s="1" t="s">
        <v>482</v>
      </c>
      <c r="F96" s="1" t="s">
        <v>248</v>
      </c>
      <c r="G96" s="1" t="s">
        <v>248</v>
      </c>
      <c r="H96" s="1" t="s">
        <v>248</v>
      </c>
      <c r="I96" s="1" t="s">
        <v>248</v>
      </c>
      <c r="J96" s="1" t="s">
        <v>248</v>
      </c>
      <c r="K96" s="1" t="s">
        <v>248</v>
      </c>
      <c r="L96" s="1" t="s">
        <v>393</v>
      </c>
      <c r="M96" s="1" t="s">
        <v>394</v>
      </c>
      <c r="N96" s="2" t="s">
        <v>248</v>
      </c>
      <c r="O96" s="1" t="s">
        <v>395</v>
      </c>
    </row>
    <row r="97" spans="3:15" x14ac:dyDescent="0.15">
      <c r="C97" s="1">
        <v>84</v>
      </c>
      <c r="D97" s="1">
        <v>990</v>
      </c>
      <c r="E97" s="1" t="s">
        <v>483</v>
      </c>
      <c r="F97" s="1" t="s">
        <v>248</v>
      </c>
      <c r="G97" s="1" t="s">
        <v>248</v>
      </c>
      <c r="H97" s="1" t="s">
        <v>248</v>
      </c>
      <c r="I97" s="1" t="s">
        <v>248</v>
      </c>
      <c r="J97" s="1" t="s">
        <v>248</v>
      </c>
      <c r="K97" s="1" t="s">
        <v>248</v>
      </c>
      <c r="L97" s="1" t="s">
        <v>394</v>
      </c>
      <c r="M97" s="1" t="s">
        <v>394</v>
      </c>
      <c r="N97" s="2" t="s">
        <v>248</v>
      </c>
      <c r="O97" s="1" t="s">
        <v>395</v>
      </c>
    </row>
    <row r="98" spans="3:15" x14ac:dyDescent="0.15">
      <c r="C98" s="1">
        <v>85</v>
      </c>
      <c r="D98" s="1">
        <v>161831</v>
      </c>
      <c r="E98" s="1" t="s">
        <v>417</v>
      </c>
      <c r="F98" s="1" t="s">
        <v>248</v>
      </c>
      <c r="G98" s="1" t="s">
        <v>248</v>
      </c>
      <c r="H98" s="1" t="s">
        <v>248</v>
      </c>
      <c r="I98" s="1" t="s">
        <v>248</v>
      </c>
      <c r="J98" s="1" t="s">
        <v>248</v>
      </c>
      <c r="K98" s="1" t="s">
        <v>248</v>
      </c>
      <c r="L98" s="1" t="s">
        <v>394</v>
      </c>
      <c r="M98" s="1" t="s">
        <v>394</v>
      </c>
      <c r="N98" s="2">
        <v>1.1999999999999999E-3</v>
      </c>
      <c r="O98" s="1" t="s">
        <v>395</v>
      </c>
    </row>
    <row r="99" spans="3:15" x14ac:dyDescent="0.15">
      <c r="C99" s="1">
        <v>86</v>
      </c>
      <c r="D99" s="1">
        <v>614</v>
      </c>
      <c r="E99" s="1" t="s">
        <v>484</v>
      </c>
      <c r="F99" s="1" t="s">
        <v>248</v>
      </c>
      <c r="G99" s="1" t="s">
        <v>248</v>
      </c>
      <c r="H99" s="1" t="s">
        <v>248</v>
      </c>
      <c r="I99" s="1" t="s">
        <v>248</v>
      </c>
      <c r="J99" s="1" t="s">
        <v>248</v>
      </c>
      <c r="K99" s="1" t="s">
        <v>248</v>
      </c>
      <c r="L99" s="1" t="s">
        <v>393</v>
      </c>
      <c r="M99" s="1" t="s">
        <v>394</v>
      </c>
      <c r="N99" s="2">
        <v>1.1999999999999999E-3</v>
      </c>
      <c r="O99" s="1" t="s">
        <v>395</v>
      </c>
    </row>
    <row r="100" spans="3:15" x14ac:dyDescent="0.15">
      <c r="C100" s="1">
        <v>87</v>
      </c>
      <c r="D100" s="1">
        <v>1691</v>
      </c>
      <c r="E100" s="1" t="s">
        <v>485</v>
      </c>
      <c r="F100" s="1" t="s">
        <v>248</v>
      </c>
      <c r="G100" s="1" t="s">
        <v>248</v>
      </c>
      <c r="H100" s="1" t="s">
        <v>248</v>
      </c>
      <c r="I100" s="1" t="s">
        <v>248</v>
      </c>
      <c r="J100" s="1" t="s">
        <v>248</v>
      </c>
      <c r="K100" s="1" t="s">
        <v>248</v>
      </c>
      <c r="L100" s="1" t="s">
        <v>394</v>
      </c>
      <c r="M100" s="1" t="s">
        <v>394</v>
      </c>
      <c r="N100" s="2">
        <v>1.6000000000000001E-3</v>
      </c>
      <c r="O100" s="1" t="s">
        <v>395</v>
      </c>
    </row>
    <row r="101" spans="3:15" x14ac:dyDescent="0.15">
      <c r="C101" s="1">
        <v>88</v>
      </c>
      <c r="D101" s="1">
        <v>40048</v>
      </c>
      <c r="E101" s="1" t="s">
        <v>486</v>
      </c>
      <c r="F101" s="1" t="s">
        <v>248</v>
      </c>
      <c r="G101" s="1" t="s">
        <v>248</v>
      </c>
      <c r="H101" s="1" t="s">
        <v>248</v>
      </c>
      <c r="I101" s="1" t="s">
        <v>248</v>
      </c>
      <c r="J101" s="1" t="s">
        <v>248</v>
      </c>
      <c r="K101" s="1" t="s">
        <v>248</v>
      </c>
      <c r="L101" s="1" t="s">
        <v>443</v>
      </c>
      <c r="M101" s="1" t="s">
        <v>394</v>
      </c>
      <c r="N101" s="2" t="s">
        <v>248</v>
      </c>
      <c r="O101" s="1" t="s">
        <v>395</v>
      </c>
    </row>
    <row r="102" spans="3:15" x14ac:dyDescent="0.15">
      <c r="C102" s="1">
        <v>89</v>
      </c>
      <c r="D102" s="1">
        <v>989</v>
      </c>
      <c r="E102" s="1" t="s">
        <v>483</v>
      </c>
      <c r="F102" s="1" t="s">
        <v>248</v>
      </c>
      <c r="G102" s="1" t="s">
        <v>248</v>
      </c>
      <c r="H102" s="1" t="s">
        <v>248</v>
      </c>
      <c r="I102" s="1" t="s">
        <v>248</v>
      </c>
      <c r="J102" s="1" t="s">
        <v>248</v>
      </c>
      <c r="K102" s="1" t="s">
        <v>248</v>
      </c>
      <c r="L102" s="1" t="s">
        <v>394</v>
      </c>
      <c r="M102" s="1" t="s">
        <v>394</v>
      </c>
      <c r="N102" s="2" t="s">
        <v>248</v>
      </c>
      <c r="O102" s="1" t="s">
        <v>395</v>
      </c>
    </row>
    <row r="103" spans="3:15" x14ac:dyDescent="0.15">
      <c r="C103" s="1">
        <v>90</v>
      </c>
      <c r="D103" s="1">
        <v>165510</v>
      </c>
      <c r="E103" s="1" t="s">
        <v>487</v>
      </c>
      <c r="F103" s="1" t="s">
        <v>248</v>
      </c>
      <c r="G103" s="1" t="s">
        <v>248</v>
      </c>
      <c r="H103" s="1" t="s">
        <v>248</v>
      </c>
      <c r="I103" s="1" t="s">
        <v>248</v>
      </c>
      <c r="J103" s="1" t="s">
        <v>248</v>
      </c>
      <c r="K103" s="1" t="s">
        <v>248</v>
      </c>
      <c r="L103" s="1" t="s">
        <v>394</v>
      </c>
      <c r="M103" s="1" t="s">
        <v>394</v>
      </c>
      <c r="N103" s="2">
        <v>1.6000000000000001E-3</v>
      </c>
      <c r="O103" s="1" t="s">
        <v>395</v>
      </c>
    </row>
    <row r="104" spans="3:15" x14ac:dyDescent="0.15">
      <c r="C104" s="1">
        <v>91</v>
      </c>
      <c r="D104" s="1">
        <v>100055</v>
      </c>
      <c r="E104" s="1" t="s">
        <v>488</v>
      </c>
      <c r="F104" s="1" t="s">
        <v>248</v>
      </c>
      <c r="G104" s="1" t="s">
        <v>248</v>
      </c>
      <c r="H104" s="1" t="s">
        <v>248</v>
      </c>
      <c r="I104" s="1" t="s">
        <v>248</v>
      </c>
      <c r="J104" s="1" t="s">
        <v>248</v>
      </c>
      <c r="K104" s="1" t="s">
        <v>248</v>
      </c>
      <c r="L104" s="1" t="s">
        <v>443</v>
      </c>
      <c r="M104" s="1" t="s">
        <v>394</v>
      </c>
      <c r="N104" s="2">
        <v>1.5E-3</v>
      </c>
      <c r="O104" s="1" t="s">
        <v>395</v>
      </c>
    </row>
    <row r="105" spans="3:15" x14ac:dyDescent="0.15">
      <c r="C105" s="1">
        <v>92</v>
      </c>
      <c r="D105" s="1">
        <v>2287</v>
      </c>
      <c r="E105" s="1" t="s">
        <v>489</v>
      </c>
      <c r="F105" s="1" t="s">
        <v>248</v>
      </c>
      <c r="G105" s="1" t="s">
        <v>248</v>
      </c>
      <c r="H105" s="1" t="s">
        <v>248</v>
      </c>
      <c r="I105" s="1" t="s">
        <v>248</v>
      </c>
      <c r="J105" s="1" t="s">
        <v>248</v>
      </c>
      <c r="K105" s="1" t="s">
        <v>248</v>
      </c>
      <c r="L105" s="1" t="s">
        <v>393</v>
      </c>
      <c r="M105" s="1" t="s">
        <v>394</v>
      </c>
      <c r="N105" s="2" t="s">
        <v>248</v>
      </c>
      <c r="O105" s="1" t="s">
        <v>395</v>
      </c>
    </row>
    <row r="106" spans="3:15" x14ac:dyDescent="0.15">
      <c r="C106" s="1">
        <v>93</v>
      </c>
      <c r="D106" s="1">
        <v>2400</v>
      </c>
      <c r="E106" s="1" t="s">
        <v>490</v>
      </c>
      <c r="F106" s="1" t="s">
        <v>248</v>
      </c>
      <c r="G106" s="1" t="s">
        <v>248</v>
      </c>
      <c r="H106" s="1" t="s">
        <v>248</v>
      </c>
      <c r="I106" s="1" t="s">
        <v>248</v>
      </c>
      <c r="J106" s="1" t="s">
        <v>248</v>
      </c>
      <c r="K106" s="1" t="s">
        <v>248</v>
      </c>
      <c r="L106" s="1" t="s">
        <v>394</v>
      </c>
      <c r="M106" s="1" t="s">
        <v>394</v>
      </c>
      <c r="N106" s="2">
        <v>8.0000000000000004E-4</v>
      </c>
      <c r="O106" s="1" t="s">
        <v>395</v>
      </c>
    </row>
    <row r="107" spans="3:15" x14ac:dyDescent="0.15">
      <c r="C107" s="1">
        <v>94</v>
      </c>
      <c r="D107" s="1">
        <v>2403</v>
      </c>
      <c r="E107" s="1" t="s">
        <v>491</v>
      </c>
      <c r="F107" s="1" t="s">
        <v>248</v>
      </c>
      <c r="G107" s="1" t="s">
        <v>248</v>
      </c>
      <c r="H107" s="1" t="s">
        <v>248</v>
      </c>
      <c r="I107" s="1" t="s">
        <v>248</v>
      </c>
      <c r="J107" s="1" t="s">
        <v>248</v>
      </c>
      <c r="K107" s="1" t="s">
        <v>248</v>
      </c>
      <c r="L107" s="1" t="s">
        <v>394</v>
      </c>
      <c r="M107" s="1" t="s">
        <v>394</v>
      </c>
      <c r="N107" s="2" t="s">
        <v>248</v>
      </c>
      <c r="O107" s="1" t="s">
        <v>395</v>
      </c>
    </row>
    <row r="108" spans="3:15" x14ac:dyDescent="0.15">
      <c r="C108" s="1">
        <v>95</v>
      </c>
      <c r="D108" s="1">
        <v>2393</v>
      </c>
      <c r="E108" s="1" t="s">
        <v>492</v>
      </c>
      <c r="F108" s="1" t="s">
        <v>248</v>
      </c>
      <c r="G108" s="1" t="s">
        <v>248</v>
      </c>
      <c r="H108" s="1" t="s">
        <v>248</v>
      </c>
      <c r="I108" s="1" t="s">
        <v>248</v>
      </c>
      <c r="J108" s="1" t="s">
        <v>248</v>
      </c>
      <c r="K108" s="1" t="s">
        <v>248</v>
      </c>
      <c r="L108" s="1" t="s">
        <v>393</v>
      </c>
      <c r="M108" s="1" t="s">
        <v>394</v>
      </c>
      <c r="N108" s="2">
        <v>0</v>
      </c>
      <c r="O108" s="1" t="s">
        <v>395</v>
      </c>
    </row>
    <row r="109" spans="3:15" x14ac:dyDescent="0.15">
      <c r="C109" s="1">
        <v>96</v>
      </c>
      <c r="D109" s="1">
        <v>2391</v>
      </c>
      <c r="E109" s="1" t="s">
        <v>493</v>
      </c>
      <c r="F109" s="1" t="s">
        <v>248</v>
      </c>
      <c r="G109" s="1" t="s">
        <v>248</v>
      </c>
      <c r="H109" s="1" t="s">
        <v>248</v>
      </c>
      <c r="I109" s="1" t="s">
        <v>248</v>
      </c>
      <c r="J109" s="1" t="s">
        <v>248</v>
      </c>
      <c r="K109" s="1" t="s">
        <v>248</v>
      </c>
      <c r="L109" s="1" t="s">
        <v>393</v>
      </c>
      <c r="M109" s="1" t="s">
        <v>394</v>
      </c>
      <c r="N109" s="2">
        <v>8.0000000000000004E-4</v>
      </c>
      <c r="O109" s="1" t="s">
        <v>395</v>
      </c>
    </row>
    <row r="110" spans="3:15" x14ac:dyDescent="0.15">
      <c r="C110" s="1">
        <v>97</v>
      </c>
      <c r="D110" s="1">
        <v>2468</v>
      </c>
      <c r="E110" s="1" t="s">
        <v>494</v>
      </c>
      <c r="F110" s="1" t="s">
        <v>248</v>
      </c>
      <c r="G110" s="1" t="s">
        <v>248</v>
      </c>
      <c r="H110" s="1" t="s">
        <v>248</v>
      </c>
      <c r="I110" s="1" t="s">
        <v>248</v>
      </c>
      <c r="J110" s="1" t="s">
        <v>248</v>
      </c>
      <c r="K110" s="1" t="s">
        <v>248</v>
      </c>
      <c r="L110" s="1" t="s">
        <v>394</v>
      </c>
      <c r="M110" s="1" t="s">
        <v>394</v>
      </c>
      <c r="N110" s="2" t="s">
        <v>248</v>
      </c>
      <c r="O110" s="1" t="s">
        <v>395</v>
      </c>
    </row>
    <row r="111" spans="3:15" x14ac:dyDescent="0.15">
      <c r="C111" s="1">
        <v>98</v>
      </c>
      <c r="D111" s="1">
        <v>1935</v>
      </c>
      <c r="E111" s="1" t="s">
        <v>495</v>
      </c>
      <c r="F111" s="1" t="s">
        <v>248</v>
      </c>
      <c r="G111" s="1" t="s">
        <v>248</v>
      </c>
      <c r="H111" s="1" t="s">
        <v>248</v>
      </c>
      <c r="I111" s="1" t="s">
        <v>248</v>
      </c>
      <c r="J111" s="1" t="s">
        <v>248</v>
      </c>
      <c r="K111" s="1" t="s">
        <v>248</v>
      </c>
      <c r="L111" s="1" t="s">
        <v>443</v>
      </c>
      <c r="M111" s="1" t="s">
        <v>394</v>
      </c>
      <c r="N111" s="2" t="s">
        <v>248</v>
      </c>
      <c r="O111" s="1" t="s">
        <v>395</v>
      </c>
    </row>
    <row r="112" spans="3:15" x14ac:dyDescent="0.15">
      <c r="C112" s="1">
        <v>99</v>
      </c>
      <c r="D112" s="1">
        <v>1936</v>
      </c>
      <c r="E112" s="1" t="s">
        <v>496</v>
      </c>
      <c r="F112" s="1" t="s">
        <v>248</v>
      </c>
      <c r="G112" s="1" t="s">
        <v>248</v>
      </c>
      <c r="H112" s="1" t="s">
        <v>248</v>
      </c>
      <c r="I112" s="1" t="s">
        <v>248</v>
      </c>
      <c r="J112" s="1" t="s">
        <v>248</v>
      </c>
      <c r="K112" s="1" t="s">
        <v>248</v>
      </c>
      <c r="L112" s="1" t="s">
        <v>443</v>
      </c>
      <c r="M112" s="1" t="s">
        <v>394</v>
      </c>
      <c r="N112" s="2">
        <v>1.5E-3</v>
      </c>
      <c r="O112" s="1" t="s">
        <v>395</v>
      </c>
    </row>
    <row r="113" spans="3:15" x14ac:dyDescent="0.15">
      <c r="C113" s="1">
        <v>100</v>
      </c>
      <c r="D113" s="1">
        <v>519601</v>
      </c>
      <c r="E113" s="1" t="s">
        <v>396</v>
      </c>
      <c r="F113" s="1" t="s">
        <v>248</v>
      </c>
      <c r="G113" s="1" t="s">
        <v>248</v>
      </c>
      <c r="H113" s="1" t="s">
        <v>248</v>
      </c>
      <c r="I113" s="1" t="s">
        <v>248</v>
      </c>
      <c r="J113" s="1" t="s">
        <v>248</v>
      </c>
      <c r="K113" s="1" t="s">
        <v>248</v>
      </c>
      <c r="L113" s="1" t="s">
        <v>394</v>
      </c>
      <c r="M113" s="1" t="s">
        <v>394</v>
      </c>
      <c r="N113" s="2">
        <v>1.5E-3</v>
      </c>
      <c r="O113" s="1" t="s">
        <v>395</v>
      </c>
    </row>
    <row r="114" spans="3:15" x14ac:dyDescent="0.15">
      <c r="C114" s="1">
        <v>101</v>
      </c>
      <c r="D114" s="1">
        <v>2392</v>
      </c>
      <c r="E114" s="1" t="s">
        <v>497</v>
      </c>
      <c r="F114" s="1" t="s">
        <v>248</v>
      </c>
      <c r="G114" s="1" t="s">
        <v>248</v>
      </c>
      <c r="H114" s="1" t="s">
        <v>248</v>
      </c>
      <c r="I114" s="1" t="s">
        <v>248</v>
      </c>
      <c r="J114" s="1" t="s">
        <v>248</v>
      </c>
      <c r="K114" s="1" t="s">
        <v>248</v>
      </c>
      <c r="L114" s="1" t="s">
        <v>393</v>
      </c>
      <c r="M114" s="1" t="s">
        <v>394</v>
      </c>
      <c r="N114" s="2" t="s">
        <v>248</v>
      </c>
      <c r="O114" s="1" t="s">
        <v>395</v>
      </c>
    </row>
    <row r="115" spans="3:15" x14ac:dyDescent="0.15">
      <c r="C115" s="1">
        <v>102</v>
      </c>
      <c r="D115" s="1">
        <v>2230</v>
      </c>
      <c r="E115" s="1" t="s">
        <v>498</v>
      </c>
      <c r="F115" s="1" t="s">
        <v>248</v>
      </c>
      <c r="G115" s="1" t="s">
        <v>248</v>
      </c>
      <c r="H115" s="1" t="s">
        <v>248</v>
      </c>
      <c r="I115" s="1" t="s">
        <v>248</v>
      </c>
      <c r="J115" s="1" t="s">
        <v>248</v>
      </c>
      <c r="K115" s="1" t="s">
        <v>248</v>
      </c>
      <c r="L115" s="1" t="s">
        <v>394</v>
      </c>
      <c r="M115" s="1" t="s">
        <v>394</v>
      </c>
      <c r="N115" s="2">
        <v>1.5E-3</v>
      </c>
      <c r="O115" s="1" t="s">
        <v>395</v>
      </c>
    </row>
    <row r="116" spans="3:15" x14ac:dyDescent="0.15">
      <c r="C116" s="1">
        <v>103</v>
      </c>
      <c r="D116" s="1">
        <v>1934</v>
      </c>
      <c r="E116" s="1" t="s">
        <v>499</v>
      </c>
      <c r="F116" s="1" t="s">
        <v>248</v>
      </c>
      <c r="G116" s="1" t="s">
        <v>248</v>
      </c>
      <c r="H116" s="1" t="s">
        <v>248</v>
      </c>
      <c r="I116" s="1" t="s">
        <v>248</v>
      </c>
      <c r="J116" s="1" t="s">
        <v>248</v>
      </c>
      <c r="K116" s="1" t="s">
        <v>248</v>
      </c>
      <c r="L116" s="1" t="s">
        <v>443</v>
      </c>
      <c r="M116" s="1" t="s">
        <v>394</v>
      </c>
      <c r="N116" s="2" t="s">
        <v>248</v>
      </c>
      <c r="O116" s="1" t="s">
        <v>395</v>
      </c>
    </row>
    <row r="117" spans="3:15" x14ac:dyDescent="0.15">
      <c r="C117" s="1">
        <v>104</v>
      </c>
      <c r="D117" s="1">
        <v>2429</v>
      </c>
      <c r="E117" s="1" t="s">
        <v>500</v>
      </c>
      <c r="F117" s="1" t="s">
        <v>248</v>
      </c>
      <c r="G117" s="1" t="s">
        <v>248</v>
      </c>
      <c r="H117" s="1" t="s">
        <v>248</v>
      </c>
      <c r="I117" s="1" t="s">
        <v>248</v>
      </c>
      <c r="J117" s="1" t="s">
        <v>248</v>
      </c>
      <c r="K117" s="1" t="s">
        <v>248</v>
      </c>
      <c r="L117" s="1" t="s">
        <v>393</v>
      </c>
      <c r="M117" s="1" t="s">
        <v>394</v>
      </c>
      <c r="N117" s="2">
        <v>0</v>
      </c>
      <c r="O117" s="1" t="s">
        <v>395</v>
      </c>
    </row>
    <row r="118" spans="3:15" x14ac:dyDescent="0.15">
      <c r="C118" s="1">
        <v>105</v>
      </c>
      <c r="D118" s="1">
        <v>501018</v>
      </c>
      <c r="E118" s="1" t="s">
        <v>501</v>
      </c>
      <c r="F118" s="1" t="s">
        <v>248</v>
      </c>
      <c r="G118" s="1" t="s">
        <v>248</v>
      </c>
      <c r="H118" s="1" t="s">
        <v>248</v>
      </c>
      <c r="I118" s="1" t="s">
        <v>248</v>
      </c>
      <c r="J118" s="1" t="s">
        <v>248</v>
      </c>
      <c r="K118" s="1" t="s">
        <v>248</v>
      </c>
      <c r="L118" s="1" t="s">
        <v>394</v>
      </c>
      <c r="M118" s="1" t="s">
        <v>394</v>
      </c>
      <c r="N118" s="2">
        <v>1.1999999999999999E-3</v>
      </c>
      <c r="O118" s="1" t="s">
        <v>395</v>
      </c>
    </row>
    <row r="119" spans="3:15" x14ac:dyDescent="0.15">
      <c r="C119" s="1">
        <v>106</v>
      </c>
      <c r="D119" s="1">
        <v>2401</v>
      </c>
      <c r="E119" s="1" t="s">
        <v>502</v>
      </c>
      <c r="F119" s="1" t="s">
        <v>248</v>
      </c>
      <c r="G119" s="1" t="s">
        <v>248</v>
      </c>
      <c r="H119" s="1" t="s">
        <v>248</v>
      </c>
      <c r="I119" s="1" t="s">
        <v>248</v>
      </c>
      <c r="J119" s="1" t="s">
        <v>248</v>
      </c>
      <c r="K119" s="1" t="s">
        <v>248</v>
      </c>
      <c r="L119" s="1" t="s">
        <v>394</v>
      </c>
      <c r="M119" s="1" t="s">
        <v>394</v>
      </c>
      <c r="N119" s="2">
        <v>0</v>
      </c>
      <c r="O119" s="1" t="s">
        <v>395</v>
      </c>
    </row>
    <row r="120" spans="3:15" x14ac:dyDescent="0.15">
      <c r="C120" s="1">
        <v>107</v>
      </c>
      <c r="D120" s="1">
        <v>2380</v>
      </c>
      <c r="E120" s="1" t="s">
        <v>503</v>
      </c>
      <c r="F120" s="1" t="s">
        <v>248</v>
      </c>
      <c r="G120" s="1" t="s">
        <v>248</v>
      </c>
      <c r="H120" s="1" t="s">
        <v>248</v>
      </c>
      <c r="I120" s="1" t="s">
        <v>248</v>
      </c>
      <c r="J120" s="1" t="s">
        <v>248</v>
      </c>
      <c r="K120" s="1" t="s">
        <v>248</v>
      </c>
      <c r="L120" s="1" t="s">
        <v>393</v>
      </c>
      <c r="M120" s="1" t="s">
        <v>394</v>
      </c>
      <c r="N120" s="2" t="s">
        <v>248</v>
      </c>
      <c r="O120" s="1" t="s">
        <v>395</v>
      </c>
    </row>
    <row r="121" spans="3:15" x14ac:dyDescent="0.15">
      <c r="C121" s="1">
        <v>108</v>
      </c>
      <c r="D121" s="1">
        <v>179</v>
      </c>
      <c r="E121" s="1" t="s">
        <v>504</v>
      </c>
      <c r="F121" s="1" t="s">
        <v>248</v>
      </c>
      <c r="G121" s="1" t="s">
        <v>248</v>
      </c>
      <c r="H121" s="1" t="s">
        <v>248</v>
      </c>
      <c r="I121" s="1" t="s">
        <v>248</v>
      </c>
      <c r="J121" s="1" t="s">
        <v>248</v>
      </c>
      <c r="K121" s="1" t="s">
        <v>248</v>
      </c>
      <c r="L121" s="1" t="s">
        <v>393</v>
      </c>
      <c r="M121" s="1" t="s">
        <v>394</v>
      </c>
      <c r="N121" s="2">
        <v>1.2999999999999999E-3</v>
      </c>
      <c r="O121" s="1" t="s">
        <v>395</v>
      </c>
    </row>
    <row r="122" spans="3:15" x14ac:dyDescent="0.15">
      <c r="C122" s="1">
        <v>109</v>
      </c>
      <c r="D122" s="1">
        <v>161229</v>
      </c>
      <c r="E122" s="1" t="s">
        <v>505</v>
      </c>
      <c r="F122" s="1" t="s">
        <v>248</v>
      </c>
      <c r="G122" s="1" t="s">
        <v>248</v>
      </c>
      <c r="H122" s="1" t="s">
        <v>248</v>
      </c>
      <c r="I122" s="1" t="s">
        <v>248</v>
      </c>
      <c r="J122" s="1" t="s">
        <v>248</v>
      </c>
      <c r="K122" s="1" t="s">
        <v>248</v>
      </c>
      <c r="L122" s="1" t="s">
        <v>394</v>
      </c>
      <c r="M122" s="1" t="s">
        <v>394</v>
      </c>
      <c r="N122" s="2">
        <v>1.5E-3</v>
      </c>
      <c r="O122" s="1" t="s">
        <v>395</v>
      </c>
    </row>
    <row r="123" spans="3:15" x14ac:dyDescent="0.15">
      <c r="C123" s="1">
        <v>110</v>
      </c>
      <c r="D123" s="1">
        <v>2427</v>
      </c>
      <c r="E123" s="1" t="s">
        <v>506</v>
      </c>
      <c r="F123" s="1" t="s">
        <v>248</v>
      </c>
      <c r="G123" s="1" t="s">
        <v>248</v>
      </c>
      <c r="H123" s="1" t="s">
        <v>248</v>
      </c>
      <c r="I123" s="1" t="s">
        <v>248</v>
      </c>
      <c r="J123" s="1" t="s">
        <v>248</v>
      </c>
      <c r="K123" s="1" t="s">
        <v>248</v>
      </c>
      <c r="L123" s="1" t="s">
        <v>393</v>
      </c>
      <c r="M123" s="1" t="s">
        <v>394</v>
      </c>
      <c r="N123" s="2" t="s">
        <v>248</v>
      </c>
      <c r="O123" s="1" t="s">
        <v>395</v>
      </c>
    </row>
    <row r="124" spans="3:15" x14ac:dyDescent="0.15">
      <c r="C124" s="1">
        <v>111</v>
      </c>
      <c r="D124" s="1">
        <v>470888</v>
      </c>
      <c r="E124" s="1" t="s">
        <v>507</v>
      </c>
      <c r="F124" s="1" t="s">
        <v>248</v>
      </c>
      <c r="G124" s="1" t="s">
        <v>248</v>
      </c>
      <c r="H124" s="1" t="s">
        <v>248</v>
      </c>
      <c r="I124" s="1" t="s">
        <v>248</v>
      </c>
      <c r="J124" s="1" t="s">
        <v>248</v>
      </c>
      <c r="K124" s="1" t="s">
        <v>248</v>
      </c>
      <c r="L124" s="1" t="s">
        <v>394</v>
      </c>
      <c r="M124" s="1" t="s">
        <v>394</v>
      </c>
      <c r="N124" s="2">
        <v>1.1999999999999999E-3</v>
      </c>
      <c r="O124" s="1" t="s">
        <v>395</v>
      </c>
    </row>
    <row r="125" spans="3:15" x14ac:dyDescent="0.15">
      <c r="C125" s="1">
        <v>112</v>
      </c>
      <c r="D125" s="1">
        <v>40047</v>
      </c>
      <c r="E125" s="1" t="s">
        <v>486</v>
      </c>
      <c r="F125" s="1" t="s">
        <v>248</v>
      </c>
      <c r="G125" s="1" t="s">
        <v>248</v>
      </c>
      <c r="H125" s="1" t="s">
        <v>248</v>
      </c>
      <c r="I125" s="1" t="s">
        <v>248</v>
      </c>
      <c r="J125" s="1" t="s">
        <v>248</v>
      </c>
      <c r="K125" s="1" t="s">
        <v>248</v>
      </c>
      <c r="L125" s="1" t="s">
        <v>443</v>
      </c>
      <c r="M125" s="1" t="s">
        <v>394</v>
      </c>
      <c r="N125" s="2" t="s">
        <v>248</v>
      </c>
      <c r="O125" s="1" t="s">
        <v>395</v>
      </c>
    </row>
    <row r="126" spans="3:15" x14ac:dyDescent="0.15">
      <c r="C126" s="1">
        <v>113</v>
      </c>
      <c r="D126" s="1">
        <v>100050</v>
      </c>
      <c r="E126" s="1" t="s">
        <v>508</v>
      </c>
      <c r="F126" s="1" t="s">
        <v>248</v>
      </c>
      <c r="G126" s="1" t="s">
        <v>248</v>
      </c>
      <c r="H126" s="1" t="s">
        <v>248</v>
      </c>
      <c r="I126" s="1" t="s">
        <v>248</v>
      </c>
      <c r="J126" s="1" t="s">
        <v>248</v>
      </c>
      <c r="K126" s="1" t="s">
        <v>248</v>
      </c>
      <c r="L126" s="1" t="s">
        <v>393</v>
      </c>
      <c r="M126" s="1" t="s">
        <v>394</v>
      </c>
      <c r="N126" s="2">
        <v>8.0000000000000004E-4</v>
      </c>
      <c r="O126" s="1" t="s">
        <v>395</v>
      </c>
    </row>
    <row r="127" spans="3:15" x14ac:dyDescent="0.15">
      <c r="C127" s="1">
        <v>114</v>
      </c>
      <c r="D127" s="1">
        <v>3245</v>
      </c>
      <c r="E127" s="1" t="s">
        <v>509</v>
      </c>
      <c r="F127" s="1" t="s">
        <v>248</v>
      </c>
      <c r="G127" s="1" t="s">
        <v>248</v>
      </c>
      <c r="H127" s="1" t="s">
        <v>248</v>
      </c>
      <c r="I127" s="1" t="s">
        <v>248</v>
      </c>
      <c r="J127" s="1" t="s">
        <v>248</v>
      </c>
      <c r="K127" s="1" t="s">
        <v>248</v>
      </c>
      <c r="L127" s="1" t="s">
        <v>443</v>
      </c>
      <c r="M127" s="1" t="s">
        <v>443</v>
      </c>
      <c r="N127" s="2" t="s">
        <v>248</v>
      </c>
      <c r="O127" s="1" t="s">
        <v>395</v>
      </c>
    </row>
    <row r="128" spans="3:15" x14ac:dyDescent="0.15">
      <c r="C128" s="1">
        <v>115</v>
      </c>
      <c r="D128" s="1">
        <v>2877</v>
      </c>
      <c r="E128" s="1" t="s">
        <v>510</v>
      </c>
      <c r="F128" s="1" t="s">
        <v>248</v>
      </c>
      <c r="G128" s="1" t="s">
        <v>248</v>
      </c>
      <c r="H128" s="1" t="s">
        <v>248</v>
      </c>
      <c r="I128" s="1" t="s">
        <v>248</v>
      </c>
      <c r="J128" s="1" t="s">
        <v>248</v>
      </c>
      <c r="K128" s="1" t="s">
        <v>248</v>
      </c>
      <c r="L128" s="1" t="s">
        <v>394</v>
      </c>
      <c r="M128" s="1" t="s">
        <v>394</v>
      </c>
      <c r="N128" s="2">
        <v>8.0000000000000004E-4</v>
      </c>
      <c r="O128" s="1" t="s">
        <v>395</v>
      </c>
    </row>
    <row r="129" spans="3:15" x14ac:dyDescent="0.15">
      <c r="C129" s="1">
        <v>116</v>
      </c>
      <c r="D129" s="1">
        <v>2879</v>
      </c>
      <c r="E129" s="1" t="s">
        <v>511</v>
      </c>
      <c r="F129" s="1" t="s">
        <v>248</v>
      </c>
      <c r="G129" s="1" t="s">
        <v>248</v>
      </c>
      <c r="H129" s="1" t="s">
        <v>248</v>
      </c>
      <c r="I129" s="1" t="s">
        <v>248</v>
      </c>
      <c r="J129" s="1" t="s">
        <v>248</v>
      </c>
      <c r="K129" s="1" t="s">
        <v>248</v>
      </c>
      <c r="L129" s="1" t="s">
        <v>394</v>
      </c>
      <c r="M129" s="1" t="s">
        <v>394</v>
      </c>
      <c r="N129" s="2" t="s">
        <v>248</v>
      </c>
      <c r="O129" s="1" t="s">
        <v>395</v>
      </c>
    </row>
    <row r="130" spans="3:15" x14ac:dyDescent="0.15">
      <c r="C130" s="1">
        <v>117</v>
      </c>
      <c r="D130" s="1">
        <v>164906</v>
      </c>
      <c r="E130" s="1" t="s">
        <v>512</v>
      </c>
      <c r="F130" s="1" t="s">
        <v>248</v>
      </c>
      <c r="G130" s="1" t="s">
        <v>248</v>
      </c>
      <c r="H130" s="1" t="s">
        <v>248</v>
      </c>
      <c r="I130" s="1" t="s">
        <v>248</v>
      </c>
      <c r="J130" s="1" t="s">
        <v>248</v>
      </c>
      <c r="K130" s="1" t="s">
        <v>248</v>
      </c>
      <c r="L130" s="1" t="s">
        <v>393</v>
      </c>
      <c r="M130" s="1" t="s">
        <v>394</v>
      </c>
      <c r="N130" s="2">
        <v>1.1999999999999999E-3</v>
      </c>
      <c r="O130" s="1" t="s">
        <v>395</v>
      </c>
    </row>
    <row r="131" spans="3:15" x14ac:dyDescent="0.15">
      <c r="C131" s="1">
        <v>118</v>
      </c>
      <c r="D131" s="1">
        <v>3244</v>
      </c>
      <c r="E131" s="1" t="s">
        <v>513</v>
      </c>
      <c r="F131" s="1" t="s">
        <v>248</v>
      </c>
      <c r="G131" s="1" t="s">
        <v>248</v>
      </c>
      <c r="H131" s="1" t="s">
        <v>248</v>
      </c>
      <c r="I131" s="1" t="s">
        <v>248</v>
      </c>
      <c r="J131" s="1" t="s">
        <v>248</v>
      </c>
      <c r="K131" s="1" t="s">
        <v>248</v>
      </c>
      <c r="L131" s="1" t="s">
        <v>443</v>
      </c>
      <c r="M131" s="1" t="s">
        <v>443</v>
      </c>
      <c r="N131" s="2" t="s">
        <v>248</v>
      </c>
      <c r="O131" s="1" t="s">
        <v>395</v>
      </c>
    </row>
    <row r="132" spans="3:15" x14ac:dyDescent="0.15">
      <c r="C132" s="1">
        <v>119</v>
      </c>
      <c r="D132" s="1">
        <v>49</v>
      </c>
      <c r="E132" s="1" t="s">
        <v>514</v>
      </c>
      <c r="F132" s="1" t="s">
        <v>248</v>
      </c>
      <c r="G132" s="1" t="s">
        <v>248</v>
      </c>
      <c r="H132" s="1" t="s">
        <v>248</v>
      </c>
      <c r="I132" s="1" t="s">
        <v>248</v>
      </c>
      <c r="J132" s="1" t="s">
        <v>248</v>
      </c>
      <c r="K132" s="1" t="s">
        <v>248</v>
      </c>
      <c r="L132" s="1" t="s">
        <v>393</v>
      </c>
      <c r="M132" s="1" t="s">
        <v>394</v>
      </c>
      <c r="N132" s="2">
        <v>1.5E-3</v>
      </c>
      <c r="O132" s="1" t="s">
        <v>395</v>
      </c>
    </row>
    <row r="133" spans="3:15" x14ac:dyDescent="0.15">
      <c r="C133" s="1">
        <v>120</v>
      </c>
      <c r="D133" s="1">
        <v>2426</v>
      </c>
      <c r="E133" s="1" t="s">
        <v>515</v>
      </c>
      <c r="F133" s="1" t="s">
        <v>248</v>
      </c>
      <c r="G133" s="1" t="s">
        <v>248</v>
      </c>
      <c r="H133" s="1" t="s">
        <v>248</v>
      </c>
      <c r="I133" s="1" t="s">
        <v>248</v>
      </c>
      <c r="J133" s="1" t="s">
        <v>248</v>
      </c>
      <c r="K133" s="1" t="s">
        <v>248</v>
      </c>
      <c r="L133" s="1" t="s">
        <v>393</v>
      </c>
      <c r="M133" s="1" t="s">
        <v>394</v>
      </c>
      <c r="N133" s="2">
        <v>8.0000000000000004E-4</v>
      </c>
      <c r="O133" s="1" t="s">
        <v>395</v>
      </c>
    </row>
    <row r="134" spans="3:15" x14ac:dyDescent="0.15">
      <c r="C134" s="1">
        <v>121</v>
      </c>
      <c r="D134" s="1">
        <v>100061</v>
      </c>
      <c r="E134" s="1" t="s">
        <v>516</v>
      </c>
      <c r="F134" s="1" t="s">
        <v>248</v>
      </c>
      <c r="G134" s="1" t="s">
        <v>248</v>
      </c>
      <c r="H134" s="1" t="s">
        <v>248</v>
      </c>
      <c r="I134" s="1" t="s">
        <v>248</v>
      </c>
      <c r="J134" s="1" t="s">
        <v>248</v>
      </c>
      <c r="K134" s="1" t="s">
        <v>248</v>
      </c>
      <c r="L134" s="1" t="s">
        <v>394</v>
      </c>
      <c r="M134" s="1" t="s">
        <v>394</v>
      </c>
      <c r="N134" s="2">
        <v>1.5E-3</v>
      </c>
      <c r="O134" s="1" t="s">
        <v>395</v>
      </c>
    </row>
    <row r="135" spans="3:15" x14ac:dyDescent="0.15">
      <c r="C135" s="1">
        <v>122</v>
      </c>
      <c r="D135" s="1">
        <v>217015</v>
      </c>
      <c r="E135" s="1" t="s">
        <v>517</v>
      </c>
      <c r="F135" s="1" t="s">
        <v>248</v>
      </c>
      <c r="G135" s="1" t="s">
        <v>248</v>
      </c>
      <c r="H135" s="1" t="s">
        <v>248</v>
      </c>
      <c r="I135" s="1" t="s">
        <v>248</v>
      </c>
      <c r="J135" s="1" t="s">
        <v>248</v>
      </c>
      <c r="K135" s="1" t="s">
        <v>248</v>
      </c>
      <c r="L135" s="1" t="s">
        <v>394</v>
      </c>
      <c r="M135" s="1" t="s">
        <v>394</v>
      </c>
      <c r="N135" s="2">
        <v>1.6000000000000001E-3</v>
      </c>
      <c r="O135" s="1" t="s">
        <v>395</v>
      </c>
    </row>
    <row r="136" spans="3:15" x14ac:dyDescent="0.15">
      <c r="C136" s="1">
        <v>123</v>
      </c>
      <c r="D136" s="1">
        <v>2402</v>
      </c>
      <c r="E136" s="1" t="s">
        <v>518</v>
      </c>
      <c r="F136" s="1" t="s">
        <v>248</v>
      </c>
      <c r="G136" s="1" t="s">
        <v>248</v>
      </c>
      <c r="H136" s="1" t="s">
        <v>248</v>
      </c>
      <c r="I136" s="1" t="s">
        <v>248</v>
      </c>
      <c r="J136" s="1" t="s">
        <v>248</v>
      </c>
      <c r="K136" s="1" t="s">
        <v>248</v>
      </c>
      <c r="L136" s="1" t="s">
        <v>394</v>
      </c>
      <c r="M136" s="1" t="s">
        <v>394</v>
      </c>
      <c r="N136" s="2" t="s">
        <v>248</v>
      </c>
      <c r="O136" s="1" t="s">
        <v>395</v>
      </c>
    </row>
    <row r="137" spans="3:15" x14ac:dyDescent="0.15">
      <c r="C137" s="1">
        <v>124</v>
      </c>
      <c r="D137" s="1">
        <v>2467</v>
      </c>
      <c r="E137" s="1" t="s">
        <v>519</v>
      </c>
      <c r="F137" s="1" t="s">
        <v>248</v>
      </c>
      <c r="G137" s="1" t="s">
        <v>248</v>
      </c>
      <c r="H137" s="1" t="s">
        <v>248</v>
      </c>
      <c r="I137" s="1" t="s">
        <v>248</v>
      </c>
      <c r="J137" s="1" t="s">
        <v>248</v>
      </c>
      <c r="K137" s="1" t="s">
        <v>248</v>
      </c>
      <c r="L137" s="1" t="s">
        <v>393</v>
      </c>
      <c r="M137" s="1" t="s">
        <v>394</v>
      </c>
      <c r="N137" s="2">
        <v>5.9999999999999995E-4</v>
      </c>
      <c r="O137" s="1" t="s">
        <v>395</v>
      </c>
    </row>
    <row r="138" spans="3:15" x14ac:dyDescent="0.15">
      <c r="C138" s="1">
        <v>125</v>
      </c>
      <c r="D138" s="1">
        <v>206011</v>
      </c>
      <c r="E138" s="1" t="s">
        <v>520</v>
      </c>
      <c r="F138" s="1" t="s">
        <v>248</v>
      </c>
      <c r="G138" s="1" t="s">
        <v>248</v>
      </c>
      <c r="H138" s="1" t="s">
        <v>248</v>
      </c>
      <c r="I138" s="1" t="s">
        <v>248</v>
      </c>
      <c r="J138" s="1" t="s">
        <v>248</v>
      </c>
      <c r="K138" s="1" t="s">
        <v>248</v>
      </c>
      <c r="L138" s="1" t="s">
        <v>393</v>
      </c>
      <c r="M138" s="1" t="s">
        <v>394</v>
      </c>
      <c r="N138" s="2">
        <v>1E-3</v>
      </c>
      <c r="O138" s="1" t="s">
        <v>395</v>
      </c>
    </row>
    <row r="139" spans="3:15" x14ac:dyDescent="0.15">
      <c r="C139" s="1">
        <v>126</v>
      </c>
      <c r="D139" s="1">
        <v>2286</v>
      </c>
      <c r="E139" s="1" t="s">
        <v>521</v>
      </c>
      <c r="F139" s="1" t="s">
        <v>248</v>
      </c>
      <c r="G139" s="1" t="s">
        <v>248</v>
      </c>
      <c r="H139" s="1" t="s">
        <v>248</v>
      </c>
      <c r="I139" s="1" t="s">
        <v>248</v>
      </c>
      <c r="J139" s="1" t="s">
        <v>248</v>
      </c>
      <c r="K139" s="1" t="s">
        <v>248</v>
      </c>
      <c r="L139" s="1" t="s">
        <v>393</v>
      </c>
      <c r="M139" s="1" t="s">
        <v>394</v>
      </c>
      <c r="N139" s="2">
        <v>8.0000000000000004E-4</v>
      </c>
      <c r="O139" s="1" t="s">
        <v>395</v>
      </c>
    </row>
    <row r="140" spans="3:15" x14ac:dyDescent="0.15">
      <c r="C140" s="1">
        <v>127</v>
      </c>
      <c r="D140" s="1">
        <v>3046</v>
      </c>
      <c r="E140" s="1" t="s">
        <v>522</v>
      </c>
      <c r="F140" s="1" t="s">
        <v>248</v>
      </c>
      <c r="G140" s="1" t="s">
        <v>248</v>
      </c>
      <c r="H140" s="1" t="s">
        <v>248</v>
      </c>
      <c r="I140" s="1" t="s">
        <v>248</v>
      </c>
      <c r="J140" s="1" t="s">
        <v>248</v>
      </c>
      <c r="K140" s="1" t="s">
        <v>248</v>
      </c>
      <c r="L140" s="1" t="s">
        <v>443</v>
      </c>
      <c r="M140" s="1" t="s">
        <v>443</v>
      </c>
      <c r="N140" s="2">
        <v>5.0000000000000001E-4</v>
      </c>
      <c r="O140" s="1" t="s">
        <v>395</v>
      </c>
    </row>
    <row r="141" spans="3:15" x14ac:dyDescent="0.15">
      <c r="C141" s="1">
        <v>128</v>
      </c>
      <c r="D141" s="1">
        <v>2878</v>
      </c>
      <c r="E141" s="1" t="s">
        <v>523</v>
      </c>
      <c r="F141" s="1" t="s">
        <v>248</v>
      </c>
      <c r="G141" s="1" t="s">
        <v>248</v>
      </c>
      <c r="H141" s="1" t="s">
        <v>248</v>
      </c>
      <c r="I141" s="1" t="s">
        <v>248</v>
      </c>
      <c r="J141" s="1" t="s">
        <v>248</v>
      </c>
      <c r="K141" s="1" t="s">
        <v>248</v>
      </c>
      <c r="L141" s="1" t="s">
        <v>394</v>
      </c>
      <c r="M141" s="1" t="s">
        <v>394</v>
      </c>
      <c r="N141" s="2" t="s">
        <v>248</v>
      </c>
      <c r="O141" s="1" t="s">
        <v>395</v>
      </c>
    </row>
    <row r="142" spans="3:15" x14ac:dyDescent="0.15">
      <c r="C142" s="1">
        <v>129</v>
      </c>
      <c r="D142" s="1">
        <v>519939</v>
      </c>
      <c r="E142" s="1" t="s">
        <v>524</v>
      </c>
      <c r="F142" s="1" t="s">
        <v>248</v>
      </c>
      <c r="G142" s="1" t="s">
        <v>248</v>
      </c>
      <c r="H142" s="1" t="s">
        <v>248</v>
      </c>
      <c r="I142" s="1" t="s">
        <v>248</v>
      </c>
      <c r="J142" s="1" t="s">
        <v>248</v>
      </c>
      <c r="K142" s="1" t="s">
        <v>248</v>
      </c>
      <c r="L142" s="1" t="s">
        <v>443</v>
      </c>
      <c r="M142" s="1" t="s">
        <v>443</v>
      </c>
      <c r="N142" s="2">
        <v>5.9999999999999995E-4</v>
      </c>
      <c r="O142" s="1" t="s">
        <v>395</v>
      </c>
    </row>
    <row r="143" spans="3:15" x14ac:dyDescent="0.15">
      <c r="C143" s="1">
        <v>130</v>
      </c>
      <c r="D143" s="1">
        <v>163813</v>
      </c>
      <c r="E143" s="1" t="s">
        <v>525</v>
      </c>
      <c r="F143" s="1" t="s">
        <v>248</v>
      </c>
      <c r="G143" s="1" t="s">
        <v>248</v>
      </c>
      <c r="H143" s="1" t="s">
        <v>248</v>
      </c>
      <c r="I143" s="1" t="s">
        <v>248</v>
      </c>
      <c r="J143" s="1" t="s">
        <v>248</v>
      </c>
      <c r="K143" s="1" t="s">
        <v>248</v>
      </c>
      <c r="L143" s="1" t="s">
        <v>393</v>
      </c>
      <c r="M143" s="1" t="s">
        <v>394</v>
      </c>
      <c r="N143" s="2">
        <v>1.5E-3</v>
      </c>
      <c r="O143" s="1" t="s">
        <v>395</v>
      </c>
    </row>
    <row r="144" spans="3:15" x14ac:dyDescent="0.15">
      <c r="C144" s="1">
        <v>131</v>
      </c>
      <c r="D144" s="1">
        <v>934</v>
      </c>
      <c r="E144" s="1" t="s">
        <v>526</v>
      </c>
      <c r="F144" s="1" t="s">
        <v>248</v>
      </c>
      <c r="G144" s="1" t="s">
        <v>248</v>
      </c>
      <c r="H144" s="1" t="s">
        <v>248</v>
      </c>
      <c r="I144" s="1" t="s">
        <v>248</v>
      </c>
      <c r="J144" s="1" t="s">
        <v>248</v>
      </c>
      <c r="K144" s="1" t="s">
        <v>248</v>
      </c>
      <c r="L144" s="1" t="s">
        <v>394</v>
      </c>
      <c r="M144" s="1" t="s">
        <v>394</v>
      </c>
      <c r="N144" s="2">
        <v>1.5E-3</v>
      </c>
      <c r="O144" s="1" t="s">
        <v>395</v>
      </c>
    </row>
    <row r="145" spans="3:15" x14ac:dyDescent="0.15">
      <c r="C145" s="1">
        <v>132</v>
      </c>
      <c r="D145" s="1">
        <v>3243</v>
      </c>
      <c r="E145" s="1" t="s">
        <v>527</v>
      </c>
      <c r="F145" s="1" t="s">
        <v>248</v>
      </c>
      <c r="G145" s="1" t="s">
        <v>248</v>
      </c>
      <c r="H145" s="1" t="s">
        <v>248</v>
      </c>
      <c r="I145" s="1" t="s">
        <v>248</v>
      </c>
      <c r="J145" s="1" t="s">
        <v>248</v>
      </c>
      <c r="K145" s="1" t="s">
        <v>248</v>
      </c>
      <c r="L145" s="1" t="s">
        <v>394</v>
      </c>
      <c r="M145" s="1" t="s">
        <v>394</v>
      </c>
      <c r="N145" s="2">
        <v>1.5E-3</v>
      </c>
      <c r="O145" s="1" t="s">
        <v>395</v>
      </c>
    </row>
    <row r="146" spans="3:15" x14ac:dyDescent="0.15">
      <c r="C146" s="1">
        <v>133</v>
      </c>
      <c r="D146" s="1">
        <v>3047</v>
      </c>
      <c r="E146" s="1" t="s">
        <v>528</v>
      </c>
      <c r="F146" s="1" t="s">
        <v>248</v>
      </c>
      <c r="G146" s="1" t="s">
        <v>248</v>
      </c>
      <c r="H146" s="1" t="s">
        <v>248</v>
      </c>
      <c r="I146" s="1" t="s">
        <v>248</v>
      </c>
      <c r="J146" s="1" t="s">
        <v>248</v>
      </c>
      <c r="K146" s="1" t="s">
        <v>248</v>
      </c>
      <c r="L146" s="1" t="s">
        <v>443</v>
      </c>
      <c r="M146" s="1" t="s">
        <v>443</v>
      </c>
      <c r="N146" s="2" t="s">
        <v>248</v>
      </c>
      <c r="O146" s="1" t="s">
        <v>395</v>
      </c>
    </row>
    <row r="147" spans="3:15" x14ac:dyDescent="0.15">
      <c r="C147" s="1">
        <v>134</v>
      </c>
      <c r="D147" s="1">
        <v>2892</v>
      </c>
      <c r="E147" s="1" t="s">
        <v>529</v>
      </c>
      <c r="F147" s="1" t="s">
        <v>248</v>
      </c>
      <c r="G147" s="1" t="s">
        <v>248</v>
      </c>
      <c r="H147" s="1" t="s">
        <v>248</v>
      </c>
      <c r="I147" s="1" t="s">
        <v>248</v>
      </c>
      <c r="J147" s="1" t="s">
        <v>248</v>
      </c>
      <c r="K147" s="1" t="s">
        <v>248</v>
      </c>
      <c r="L147" s="1" t="s">
        <v>394</v>
      </c>
      <c r="M147" s="1" t="s">
        <v>394</v>
      </c>
      <c r="N147" s="2" t="s">
        <v>248</v>
      </c>
      <c r="O147" s="1" t="s">
        <v>395</v>
      </c>
    </row>
    <row r="148" spans="3:15" x14ac:dyDescent="0.15">
      <c r="C148" s="1">
        <v>135</v>
      </c>
      <c r="D148" s="1">
        <v>3606</v>
      </c>
      <c r="E148" s="1" t="s">
        <v>530</v>
      </c>
      <c r="F148" s="1" t="s">
        <v>248</v>
      </c>
      <c r="G148" s="1" t="s">
        <v>248</v>
      </c>
      <c r="H148" s="1" t="s">
        <v>248</v>
      </c>
      <c r="I148" s="1" t="s">
        <v>248</v>
      </c>
      <c r="J148" s="1" t="s">
        <v>248</v>
      </c>
      <c r="K148" s="1" t="s">
        <v>248</v>
      </c>
      <c r="L148" s="1" t="s">
        <v>531</v>
      </c>
      <c r="M148" s="1" t="s">
        <v>531</v>
      </c>
      <c r="N148" s="2" t="s">
        <v>248</v>
      </c>
      <c r="O148" s="1" t="s">
        <v>395</v>
      </c>
    </row>
    <row r="149" spans="3:15" x14ac:dyDescent="0.15">
      <c r="C149" s="1">
        <v>136</v>
      </c>
      <c r="D149" s="1">
        <v>3631</v>
      </c>
      <c r="E149" s="1" t="s">
        <v>532</v>
      </c>
      <c r="F149" s="1" t="s">
        <v>248</v>
      </c>
      <c r="G149" s="1" t="s">
        <v>248</v>
      </c>
      <c r="H149" s="1" t="s">
        <v>248</v>
      </c>
      <c r="I149" s="1" t="s">
        <v>248</v>
      </c>
      <c r="J149" s="1" t="s">
        <v>248</v>
      </c>
      <c r="K149" s="1" t="s">
        <v>248</v>
      </c>
      <c r="L149" s="1" t="s">
        <v>394</v>
      </c>
      <c r="M149" s="1" t="s">
        <v>394</v>
      </c>
      <c r="N149" s="2" t="s">
        <v>248</v>
      </c>
      <c r="O149" s="1" t="s">
        <v>395</v>
      </c>
    </row>
    <row r="150" spans="3:15" x14ac:dyDescent="0.15">
      <c r="C150" s="1">
        <v>137</v>
      </c>
      <c r="D150" s="1">
        <v>3972</v>
      </c>
      <c r="E150" s="1" t="s">
        <v>533</v>
      </c>
      <c r="F150" s="1" t="s">
        <v>248</v>
      </c>
      <c r="G150" s="1" t="s">
        <v>248</v>
      </c>
      <c r="H150" s="1" t="s">
        <v>248</v>
      </c>
      <c r="I150" s="1" t="s">
        <v>248</v>
      </c>
      <c r="J150" s="1" t="s">
        <v>248</v>
      </c>
      <c r="K150" s="1" t="s">
        <v>248</v>
      </c>
      <c r="L150" s="1" t="s">
        <v>443</v>
      </c>
      <c r="M150" s="1" t="s">
        <v>443</v>
      </c>
      <c r="N150" s="2">
        <v>8.0000000000000004E-4</v>
      </c>
      <c r="O150" s="1" t="s">
        <v>395</v>
      </c>
    </row>
    <row r="151" spans="3:15" x14ac:dyDescent="0.15">
      <c r="C151" s="1">
        <v>138</v>
      </c>
      <c r="D151" s="1">
        <v>161127</v>
      </c>
      <c r="E151" s="1" t="s">
        <v>534</v>
      </c>
      <c r="F151" s="1" t="s">
        <v>248</v>
      </c>
      <c r="G151" s="1" t="s">
        <v>248</v>
      </c>
      <c r="H151" s="1" t="s">
        <v>248</v>
      </c>
      <c r="I151" s="1" t="s">
        <v>248</v>
      </c>
      <c r="J151" s="1" t="s">
        <v>248</v>
      </c>
      <c r="K151" s="1" t="s">
        <v>248</v>
      </c>
      <c r="L151" s="1" t="s">
        <v>393</v>
      </c>
      <c r="M151" s="1" t="s">
        <v>394</v>
      </c>
      <c r="N151" s="2">
        <v>1.1999999999999999E-3</v>
      </c>
      <c r="O151" s="1" t="s">
        <v>395</v>
      </c>
    </row>
    <row r="152" spans="3:15" x14ac:dyDescent="0.15">
      <c r="C152" s="1">
        <v>139</v>
      </c>
      <c r="D152" s="1">
        <v>3721</v>
      </c>
      <c r="E152" s="1" t="s">
        <v>535</v>
      </c>
      <c r="F152" s="1" t="s">
        <v>248</v>
      </c>
      <c r="G152" s="1" t="s">
        <v>248</v>
      </c>
      <c r="H152" s="1" t="s">
        <v>248</v>
      </c>
      <c r="I152" s="1" t="s">
        <v>248</v>
      </c>
      <c r="J152" s="1" t="s">
        <v>248</v>
      </c>
      <c r="K152" s="1" t="s">
        <v>248</v>
      </c>
      <c r="L152" s="1" t="s">
        <v>393</v>
      </c>
      <c r="M152" s="1" t="s">
        <v>394</v>
      </c>
      <c r="N152" s="2" t="s">
        <v>248</v>
      </c>
      <c r="O152" s="1" t="s">
        <v>395</v>
      </c>
    </row>
    <row r="153" spans="3:15" x14ac:dyDescent="0.15">
      <c r="C153" s="1">
        <v>140</v>
      </c>
      <c r="D153" s="1">
        <v>4243</v>
      </c>
      <c r="E153" s="1" t="s">
        <v>536</v>
      </c>
      <c r="F153" s="1" t="s">
        <v>248</v>
      </c>
      <c r="G153" s="1" t="s">
        <v>248</v>
      </c>
      <c r="H153" s="1" t="s">
        <v>248</v>
      </c>
      <c r="I153" s="1" t="s">
        <v>248</v>
      </c>
      <c r="J153" s="1" t="s">
        <v>248</v>
      </c>
      <c r="K153" s="1" t="s">
        <v>248</v>
      </c>
      <c r="L153" s="1" t="s">
        <v>393</v>
      </c>
      <c r="M153" s="1" t="s">
        <v>394</v>
      </c>
      <c r="N153" s="2">
        <v>0</v>
      </c>
      <c r="O153" s="1" t="s">
        <v>395</v>
      </c>
    </row>
    <row r="154" spans="3:15" x14ac:dyDescent="0.15">
      <c r="C154" s="1">
        <v>141</v>
      </c>
      <c r="D154" s="1">
        <v>3720</v>
      </c>
      <c r="E154" s="1" t="s">
        <v>537</v>
      </c>
      <c r="F154" s="1" t="s">
        <v>248</v>
      </c>
      <c r="G154" s="1" t="s">
        <v>248</v>
      </c>
      <c r="H154" s="1" t="s">
        <v>248</v>
      </c>
      <c r="I154" s="1" t="s">
        <v>248</v>
      </c>
      <c r="J154" s="1" t="s">
        <v>248</v>
      </c>
      <c r="K154" s="1" t="s">
        <v>248</v>
      </c>
      <c r="L154" s="1" t="s">
        <v>393</v>
      </c>
      <c r="M154" s="1" t="s">
        <v>394</v>
      </c>
      <c r="N154" s="2" t="s">
        <v>248</v>
      </c>
      <c r="O154" s="1" t="s">
        <v>395</v>
      </c>
    </row>
    <row r="155" spans="3:15" x14ac:dyDescent="0.15">
      <c r="C155" s="1">
        <v>142</v>
      </c>
      <c r="D155" s="1">
        <v>161116</v>
      </c>
      <c r="E155" s="1" t="s">
        <v>538</v>
      </c>
      <c r="F155" s="1" t="s">
        <v>248</v>
      </c>
      <c r="G155" s="1" t="s">
        <v>248</v>
      </c>
      <c r="H155" s="1" t="s">
        <v>248</v>
      </c>
      <c r="I155" s="1" t="s">
        <v>248</v>
      </c>
      <c r="J155" s="1" t="s">
        <v>248</v>
      </c>
      <c r="K155" s="1" t="s">
        <v>248</v>
      </c>
      <c r="L155" s="1" t="s">
        <v>393</v>
      </c>
      <c r="M155" s="1" t="s">
        <v>394</v>
      </c>
      <c r="N155" s="2">
        <v>1E-3</v>
      </c>
      <c r="O155" s="1" t="s">
        <v>395</v>
      </c>
    </row>
    <row r="156" spans="3:15" x14ac:dyDescent="0.15">
      <c r="C156" s="1">
        <v>143</v>
      </c>
      <c r="D156" s="1">
        <v>3322</v>
      </c>
      <c r="E156" s="1" t="s">
        <v>539</v>
      </c>
      <c r="F156" s="1" t="s">
        <v>248</v>
      </c>
      <c r="G156" s="1" t="s">
        <v>248</v>
      </c>
      <c r="H156" s="1" t="s">
        <v>248</v>
      </c>
      <c r="I156" s="1" t="s">
        <v>248</v>
      </c>
      <c r="J156" s="1" t="s">
        <v>248</v>
      </c>
      <c r="K156" s="1" t="s">
        <v>248</v>
      </c>
      <c r="L156" s="1" t="s">
        <v>393</v>
      </c>
      <c r="M156" s="1" t="s">
        <v>394</v>
      </c>
      <c r="N156" s="2" t="s">
        <v>248</v>
      </c>
      <c r="O156" s="1" t="s">
        <v>395</v>
      </c>
    </row>
    <row r="157" spans="3:15" x14ac:dyDescent="0.15">
      <c r="C157" s="1">
        <v>144</v>
      </c>
      <c r="D157" s="1">
        <v>3719</v>
      </c>
      <c r="E157" s="1" t="s">
        <v>540</v>
      </c>
      <c r="F157" s="1" t="s">
        <v>248</v>
      </c>
      <c r="G157" s="1" t="s">
        <v>248</v>
      </c>
      <c r="H157" s="1" t="s">
        <v>248</v>
      </c>
      <c r="I157" s="1" t="s">
        <v>248</v>
      </c>
      <c r="J157" s="1" t="s">
        <v>248</v>
      </c>
      <c r="K157" s="1" t="s">
        <v>248</v>
      </c>
      <c r="L157" s="1" t="s">
        <v>393</v>
      </c>
      <c r="M157" s="1" t="s">
        <v>394</v>
      </c>
      <c r="N157" s="2" t="s">
        <v>248</v>
      </c>
      <c r="O157" s="1" t="s">
        <v>395</v>
      </c>
    </row>
    <row r="158" spans="3:15" x14ac:dyDescent="0.15">
      <c r="C158" s="1">
        <v>145</v>
      </c>
      <c r="D158" s="1">
        <v>3323</v>
      </c>
      <c r="E158" s="1" t="s">
        <v>541</v>
      </c>
      <c r="F158" s="1" t="s">
        <v>248</v>
      </c>
      <c r="G158" s="1" t="s">
        <v>248</v>
      </c>
      <c r="H158" s="1" t="s">
        <v>248</v>
      </c>
      <c r="I158" s="1" t="s">
        <v>248</v>
      </c>
      <c r="J158" s="1" t="s">
        <v>248</v>
      </c>
      <c r="K158" s="1" t="s">
        <v>248</v>
      </c>
      <c r="L158" s="1" t="s">
        <v>393</v>
      </c>
      <c r="M158" s="1" t="s">
        <v>394</v>
      </c>
      <c r="N158" s="2" t="s">
        <v>248</v>
      </c>
      <c r="O158" s="1" t="s">
        <v>395</v>
      </c>
    </row>
    <row r="159" spans="3:15" x14ac:dyDescent="0.15">
      <c r="C159" s="1">
        <v>146</v>
      </c>
      <c r="D159" s="1">
        <v>501300</v>
      </c>
      <c r="E159" s="1" t="s">
        <v>422</v>
      </c>
      <c r="F159" s="1" t="s">
        <v>248</v>
      </c>
      <c r="G159" s="1" t="s">
        <v>248</v>
      </c>
      <c r="H159" s="1" t="s">
        <v>248</v>
      </c>
      <c r="I159" s="1" t="s">
        <v>248</v>
      </c>
      <c r="J159" s="1" t="s">
        <v>248</v>
      </c>
      <c r="K159" s="1" t="s">
        <v>248</v>
      </c>
      <c r="L159" s="1" t="s">
        <v>423</v>
      </c>
      <c r="M159" s="1" t="s">
        <v>423</v>
      </c>
      <c r="N159" s="2" t="s">
        <v>248</v>
      </c>
      <c r="O159" s="1" t="s">
        <v>395</v>
      </c>
    </row>
    <row r="160" spans="3:15" x14ac:dyDescent="0.15">
      <c r="C160" s="1">
        <v>147</v>
      </c>
      <c r="D160" s="1">
        <v>3630</v>
      </c>
      <c r="E160" s="1" t="s">
        <v>532</v>
      </c>
      <c r="F160" s="1" t="s">
        <v>248</v>
      </c>
      <c r="G160" s="1" t="s">
        <v>248</v>
      </c>
      <c r="H160" s="1" t="s">
        <v>248</v>
      </c>
      <c r="I160" s="1" t="s">
        <v>248</v>
      </c>
      <c r="J160" s="1" t="s">
        <v>248</v>
      </c>
      <c r="K160" s="1" t="s">
        <v>248</v>
      </c>
      <c r="L160" s="1" t="s">
        <v>394</v>
      </c>
      <c r="M160" s="1" t="s">
        <v>394</v>
      </c>
      <c r="N160" s="2" t="s">
        <v>248</v>
      </c>
      <c r="O160" s="1" t="s">
        <v>395</v>
      </c>
    </row>
    <row r="161" spans="3:15" s="59" customFormat="1" x14ac:dyDescent="0.15">
      <c r="C161" s="6">
        <v>148</v>
      </c>
      <c r="D161" s="6">
        <v>3629</v>
      </c>
      <c r="E161" s="6" t="s">
        <v>542</v>
      </c>
      <c r="F161" s="6" t="s">
        <v>248</v>
      </c>
      <c r="G161" s="6" t="s">
        <v>248</v>
      </c>
      <c r="H161" s="6" t="s">
        <v>248</v>
      </c>
      <c r="I161" s="6" t="s">
        <v>248</v>
      </c>
      <c r="J161" s="6" t="s">
        <v>248</v>
      </c>
      <c r="K161" s="6" t="s">
        <v>248</v>
      </c>
      <c r="L161" s="6" t="s">
        <v>394</v>
      </c>
      <c r="M161" s="6" t="s">
        <v>394</v>
      </c>
      <c r="N161" s="8">
        <v>1.5E-3</v>
      </c>
      <c r="O161" s="6" t="s">
        <v>395</v>
      </c>
    </row>
    <row r="162" spans="3:15" x14ac:dyDescent="0.15">
      <c r="C162" s="1">
        <v>149</v>
      </c>
      <c r="D162" s="1">
        <v>160922</v>
      </c>
      <c r="E162" s="1" t="s">
        <v>413</v>
      </c>
      <c r="F162" s="1" t="s">
        <v>248</v>
      </c>
      <c r="G162" s="1" t="s">
        <v>248</v>
      </c>
      <c r="H162" s="1" t="s">
        <v>248</v>
      </c>
      <c r="I162" s="1" t="s">
        <v>248</v>
      </c>
      <c r="J162" s="1" t="s">
        <v>248</v>
      </c>
      <c r="K162" s="1" t="s">
        <v>248</v>
      </c>
      <c r="L162" s="1" t="s">
        <v>394</v>
      </c>
      <c r="M162" s="1" t="s">
        <v>394</v>
      </c>
      <c r="N162" s="2">
        <v>1.1999999999999999E-3</v>
      </c>
      <c r="O162" s="1" t="s">
        <v>395</v>
      </c>
    </row>
    <row r="163" spans="3:15" x14ac:dyDescent="0.15">
      <c r="C163" s="1">
        <v>150</v>
      </c>
      <c r="D163" s="1">
        <v>160923</v>
      </c>
      <c r="E163" s="1" t="s">
        <v>411</v>
      </c>
      <c r="F163" s="1" t="s">
        <v>248</v>
      </c>
      <c r="G163" s="1" t="s">
        <v>248</v>
      </c>
      <c r="H163" s="1" t="s">
        <v>248</v>
      </c>
      <c r="I163" s="1" t="s">
        <v>248</v>
      </c>
      <c r="J163" s="1" t="s">
        <v>248</v>
      </c>
      <c r="K163" s="1" t="s">
        <v>248</v>
      </c>
      <c r="L163" s="1" t="s">
        <v>394</v>
      </c>
      <c r="M163" s="1" t="s">
        <v>394</v>
      </c>
      <c r="N163" s="2">
        <v>1.5E-3</v>
      </c>
      <c r="O163" s="1" t="s">
        <v>395</v>
      </c>
    </row>
    <row r="164" spans="3:15" x14ac:dyDescent="0.15">
      <c r="C164" s="1">
        <v>151</v>
      </c>
      <c r="D164" s="1">
        <v>3386</v>
      </c>
      <c r="E164" s="1" t="s">
        <v>543</v>
      </c>
      <c r="F164" s="1" t="s">
        <v>248</v>
      </c>
      <c r="G164" s="1" t="s">
        <v>248</v>
      </c>
      <c r="H164" s="1" t="s">
        <v>248</v>
      </c>
      <c r="I164" s="1" t="s">
        <v>248</v>
      </c>
      <c r="J164" s="1" t="s">
        <v>248</v>
      </c>
      <c r="K164" s="1" t="s">
        <v>248</v>
      </c>
      <c r="L164" s="1" t="s">
        <v>393</v>
      </c>
      <c r="M164" s="1" t="s">
        <v>394</v>
      </c>
      <c r="N164" s="2" t="s">
        <v>248</v>
      </c>
      <c r="O164" s="1" t="s">
        <v>395</v>
      </c>
    </row>
    <row r="165" spans="3:15" x14ac:dyDescent="0.15">
      <c r="C165" s="1">
        <v>152</v>
      </c>
      <c r="D165" s="1">
        <v>161128</v>
      </c>
      <c r="E165" s="1" t="s">
        <v>544</v>
      </c>
      <c r="F165" s="1" t="s">
        <v>248</v>
      </c>
      <c r="G165" s="1" t="s">
        <v>248</v>
      </c>
      <c r="H165" s="1" t="s">
        <v>248</v>
      </c>
      <c r="I165" s="1" t="s">
        <v>248</v>
      </c>
      <c r="J165" s="1" t="s">
        <v>248</v>
      </c>
      <c r="K165" s="1" t="s">
        <v>248</v>
      </c>
      <c r="L165" s="1" t="s">
        <v>393</v>
      </c>
      <c r="M165" s="1" t="s">
        <v>394</v>
      </c>
      <c r="N165" s="2">
        <v>1.1999999999999999E-3</v>
      </c>
      <c r="O165" s="1" t="s">
        <v>395</v>
      </c>
    </row>
    <row r="166" spans="3:15" x14ac:dyDescent="0.15">
      <c r="C166" s="1">
        <v>153</v>
      </c>
      <c r="D166" s="1">
        <v>183001</v>
      </c>
      <c r="E166" s="1" t="s">
        <v>545</v>
      </c>
      <c r="F166" s="1" t="s">
        <v>248</v>
      </c>
      <c r="G166" s="1" t="s">
        <v>248</v>
      </c>
      <c r="H166" s="1" t="s">
        <v>248</v>
      </c>
      <c r="I166" s="1" t="s">
        <v>248</v>
      </c>
      <c r="J166" s="1" t="s">
        <v>248</v>
      </c>
      <c r="K166" s="1" t="s">
        <v>248</v>
      </c>
      <c r="L166" s="1" t="s">
        <v>393</v>
      </c>
      <c r="M166" s="1" t="s">
        <v>394</v>
      </c>
      <c r="N166" s="2">
        <v>1.6000000000000001E-3</v>
      </c>
      <c r="O166" s="1" t="s">
        <v>395</v>
      </c>
    </row>
    <row r="167" spans="3:15" x14ac:dyDescent="0.15">
      <c r="C167" s="1">
        <v>154</v>
      </c>
      <c r="D167" s="1">
        <v>161126</v>
      </c>
      <c r="E167" s="1" t="s">
        <v>546</v>
      </c>
      <c r="F167" s="1" t="s">
        <v>248</v>
      </c>
      <c r="G167" s="1" t="s">
        <v>248</v>
      </c>
      <c r="H167" s="1" t="s">
        <v>248</v>
      </c>
      <c r="I167" s="1" t="s">
        <v>248</v>
      </c>
      <c r="J167" s="1" t="s">
        <v>248</v>
      </c>
      <c r="K167" s="1" t="s">
        <v>248</v>
      </c>
      <c r="L167" s="1" t="s">
        <v>393</v>
      </c>
      <c r="M167" s="1" t="s">
        <v>394</v>
      </c>
      <c r="N167" s="2">
        <v>1.1999999999999999E-3</v>
      </c>
      <c r="O167" s="1" t="s">
        <v>395</v>
      </c>
    </row>
    <row r="168" spans="3:15" x14ac:dyDescent="0.15">
      <c r="C168" s="1">
        <v>155</v>
      </c>
      <c r="D168" s="1">
        <v>2891</v>
      </c>
      <c r="E168" s="1" t="s">
        <v>547</v>
      </c>
      <c r="F168" s="1" t="s">
        <v>248</v>
      </c>
      <c r="G168" s="1" t="s">
        <v>248</v>
      </c>
      <c r="H168" s="1" t="s">
        <v>248</v>
      </c>
      <c r="I168" s="1" t="s">
        <v>248</v>
      </c>
      <c r="J168" s="1" t="s">
        <v>248</v>
      </c>
      <c r="K168" s="1" t="s">
        <v>248</v>
      </c>
      <c r="L168" s="1" t="s">
        <v>394</v>
      </c>
      <c r="M168" s="1" t="s">
        <v>394</v>
      </c>
      <c r="N168" s="2">
        <v>1.5E-3</v>
      </c>
      <c r="O168" s="1" t="s">
        <v>395</v>
      </c>
    </row>
    <row r="169" spans="3:15" x14ac:dyDescent="0.15">
      <c r="C169" s="1">
        <v>156</v>
      </c>
      <c r="D169" s="1">
        <v>988</v>
      </c>
      <c r="E169" s="1" t="s">
        <v>548</v>
      </c>
      <c r="F169" s="1" t="s">
        <v>248</v>
      </c>
      <c r="G169" s="1" t="s">
        <v>248</v>
      </c>
      <c r="H169" s="1" t="s">
        <v>248</v>
      </c>
      <c r="I169" s="1" t="s">
        <v>248</v>
      </c>
      <c r="J169" s="1" t="s">
        <v>248</v>
      </c>
      <c r="K169" s="1" t="s">
        <v>248</v>
      </c>
      <c r="L169" s="1" t="s">
        <v>394</v>
      </c>
      <c r="M169" s="1" t="s">
        <v>394</v>
      </c>
      <c r="N169" s="2">
        <v>1.5E-3</v>
      </c>
      <c r="O169" s="1" t="s">
        <v>395</v>
      </c>
    </row>
    <row r="170" spans="3:15" x14ac:dyDescent="0.15">
      <c r="C170" s="1">
        <v>157</v>
      </c>
      <c r="D170" s="1">
        <v>3718</v>
      </c>
      <c r="E170" s="1" t="s">
        <v>549</v>
      </c>
      <c r="F170" s="1" t="s">
        <v>248</v>
      </c>
      <c r="G170" s="1" t="s">
        <v>248</v>
      </c>
      <c r="H170" s="1" t="s">
        <v>248</v>
      </c>
      <c r="I170" s="1" t="s">
        <v>248</v>
      </c>
      <c r="J170" s="1" t="s">
        <v>248</v>
      </c>
      <c r="K170" s="1" t="s">
        <v>248</v>
      </c>
      <c r="L170" s="1" t="s">
        <v>393</v>
      </c>
      <c r="M170" s="1" t="s">
        <v>394</v>
      </c>
      <c r="N170" s="2" t="s">
        <v>248</v>
      </c>
      <c r="O170" s="1" t="s">
        <v>395</v>
      </c>
    </row>
    <row r="171" spans="3:15" x14ac:dyDescent="0.15">
      <c r="C171" s="1">
        <v>158</v>
      </c>
      <c r="D171" s="1">
        <v>3563</v>
      </c>
      <c r="E171" s="1" t="s">
        <v>550</v>
      </c>
      <c r="F171" s="1" t="s">
        <v>248</v>
      </c>
      <c r="G171" s="1" t="s">
        <v>248</v>
      </c>
      <c r="H171" s="1" t="s">
        <v>248</v>
      </c>
      <c r="I171" s="1" t="s">
        <v>248</v>
      </c>
      <c r="J171" s="1" t="s">
        <v>248</v>
      </c>
      <c r="K171" s="1" t="s">
        <v>248</v>
      </c>
      <c r="L171" s="1" t="s">
        <v>531</v>
      </c>
      <c r="M171" s="1" t="s">
        <v>531</v>
      </c>
      <c r="N171" s="2" t="s">
        <v>248</v>
      </c>
      <c r="O171" s="1" t="s">
        <v>395</v>
      </c>
    </row>
    <row r="172" spans="3:15" x14ac:dyDescent="0.15">
      <c r="C172" s="1">
        <v>159</v>
      </c>
      <c r="D172" s="1">
        <v>161125</v>
      </c>
      <c r="E172" s="1" t="s">
        <v>551</v>
      </c>
      <c r="F172" s="1" t="s">
        <v>248</v>
      </c>
      <c r="G172" s="1" t="s">
        <v>248</v>
      </c>
      <c r="H172" s="1" t="s">
        <v>248</v>
      </c>
      <c r="I172" s="1" t="s">
        <v>248</v>
      </c>
      <c r="J172" s="1" t="s">
        <v>248</v>
      </c>
      <c r="K172" s="1" t="s">
        <v>248</v>
      </c>
      <c r="L172" s="1" t="s">
        <v>393</v>
      </c>
      <c r="M172" s="1" t="s">
        <v>394</v>
      </c>
      <c r="N172" s="2">
        <v>1.1999999999999999E-3</v>
      </c>
      <c r="O172" s="1" t="s">
        <v>395</v>
      </c>
    </row>
    <row r="173" spans="3:15" x14ac:dyDescent="0.15">
      <c r="C173" s="1">
        <v>160</v>
      </c>
      <c r="D173" s="1">
        <v>270042</v>
      </c>
      <c r="E173" s="1" t="s">
        <v>552</v>
      </c>
      <c r="F173" s="1" t="s">
        <v>248</v>
      </c>
      <c r="G173" s="1" t="s">
        <v>248</v>
      </c>
      <c r="H173" s="1" t="s">
        <v>248</v>
      </c>
      <c r="I173" s="1" t="s">
        <v>248</v>
      </c>
      <c r="J173" s="1" t="s">
        <v>248</v>
      </c>
      <c r="K173" s="1" t="s">
        <v>248</v>
      </c>
      <c r="L173" s="1" t="s">
        <v>393</v>
      </c>
      <c r="M173" s="1" t="s">
        <v>394</v>
      </c>
      <c r="N173" s="2">
        <v>1.2999999999999999E-3</v>
      </c>
      <c r="O173" s="1" t="s">
        <v>395</v>
      </c>
    </row>
    <row r="174" spans="3:15" x14ac:dyDescent="0.15">
      <c r="C174" s="1">
        <v>161</v>
      </c>
      <c r="D174" s="1">
        <v>43</v>
      </c>
      <c r="E174" s="1" t="s">
        <v>553</v>
      </c>
      <c r="F174" s="1" t="s">
        <v>248</v>
      </c>
      <c r="G174" s="1" t="s">
        <v>248</v>
      </c>
      <c r="H174" s="1" t="s">
        <v>248</v>
      </c>
      <c r="I174" s="1" t="s">
        <v>248</v>
      </c>
      <c r="J174" s="1" t="s">
        <v>248</v>
      </c>
      <c r="K174" s="1" t="s">
        <v>248</v>
      </c>
      <c r="L174" s="1" t="s">
        <v>394</v>
      </c>
      <c r="M174" s="1" t="s">
        <v>394</v>
      </c>
      <c r="N174" s="2">
        <v>1.5E-3</v>
      </c>
      <c r="O174" s="1" t="s">
        <v>395</v>
      </c>
    </row>
    <row r="175" spans="3:15" x14ac:dyDescent="0.15">
      <c r="C175" s="1">
        <v>162</v>
      </c>
      <c r="D175" s="1">
        <v>2893</v>
      </c>
      <c r="E175" s="1" t="s">
        <v>554</v>
      </c>
      <c r="F175" s="1" t="s">
        <v>248</v>
      </c>
      <c r="G175" s="1" t="s">
        <v>248</v>
      </c>
      <c r="H175" s="1" t="s">
        <v>248</v>
      </c>
      <c r="I175" s="1" t="s">
        <v>248</v>
      </c>
      <c r="J175" s="1" t="s">
        <v>248</v>
      </c>
      <c r="K175" s="1" t="s">
        <v>248</v>
      </c>
      <c r="L175" s="1" t="s">
        <v>394</v>
      </c>
      <c r="M175" s="1" t="s">
        <v>394</v>
      </c>
      <c r="N175" s="2" t="s">
        <v>248</v>
      </c>
      <c r="O175" s="1" t="s">
        <v>395</v>
      </c>
    </row>
    <row r="176" spans="3:15" x14ac:dyDescent="0.15">
      <c r="C176" s="1">
        <v>163</v>
      </c>
      <c r="D176" s="1">
        <v>290</v>
      </c>
      <c r="E176" s="1" t="s">
        <v>555</v>
      </c>
      <c r="F176" s="1" t="s">
        <v>248</v>
      </c>
      <c r="G176" s="1" t="s">
        <v>248</v>
      </c>
      <c r="H176" s="1" t="s">
        <v>248</v>
      </c>
      <c r="I176" s="1" t="s">
        <v>248</v>
      </c>
      <c r="J176" s="1" t="s">
        <v>248</v>
      </c>
      <c r="K176" s="1" t="s">
        <v>248</v>
      </c>
      <c r="L176" s="1" t="s">
        <v>393</v>
      </c>
      <c r="M176" s="1" t="s">
        <v>394</v>
      </c>
      <c r="N176" s="2">
        <v>8.0000000000000004E-4</v>
      </c>
      <c r="O176" s="1" t="s">
        <v>395</v>
      </c>
    </row>
    <row r="177" spans="3:15" x14ac:dyDescent="0.15">
      <c r="C177" s="1">
        <v>164</v>
      </c>
      <c r="D177" s="1">
        <v>270023</v>
      </c>
      <c r="E177" s="1" t="s">
        <v>556</v>
      </c>
      <c r="F177" s="1" t="s">
        <v>248</v>
      </c>
      <c r="G177" s="1" t="s">
        <v>248</v>
      </c>
      <c r="H177" s="1" t="s">
        <v>248</v>
      </c>
      <c r="I177" s="1" t="s">
        <v>248</v>
      </c>
      <c r="J177" s="1" t="s">
        <v>248</v>
      </c>
      <c r="K177" s="1" t="s">
        <v>248</v>
      </c>
      <c r="L177" s="1" t="s">
        <v>394</v>
      </c>
      <c r="M177" s="1" t="s">
        <v>394</v>
      </c>
      <c r="N177" s="2">
        <v>1.6000000000000001E-3</v>
      </c>
      <c r="O177" s="1" t="s">
        <v>395</v>
      </c>
    </row>
    <row r="178" spans="3:15" x14ac:dyDescent="0.15">
      <c r="C178" s="1">
        <v>165</v>
      </c>
      <c r="D178" s="1">
        <v>50030</v>
      </c>
      <c r="E178" s="1" t="s">
        <v>557</v>
      </c>
      <c r="F178" s="1" t="s">
        <v>248</v>
      </c>
      <c r="G178" s="1" t="s">
        <v>248</v>
      </c>
      <c r="H178" s="1" t="s">
        <v>248</v>
      </c>
      <c r="I178" s="1" t="s">
        <v>248</v>
      </c>
      <c r="J178" s="1" t="s">
        <v>248</v>
      </c>
      <c r="K178" s="1" t="s">
        <v>248</v>
      </c>
      <c r="L178" s="1" t="s">
        <v>393</v>
      </c>
      <c r="M178" s="1" t="s">
        <v>394</v>
      </c>
      <c r="N178" s="2" t="s">
        <v>248</v>
      </c>
      <c r="O178" s="1" t="s">
        <v>395</v>
      </c>
    </row>
    <row r="179" spans="3:15" x14ac:dyDescent="0.15">
      <c r="C179" s="1">
        <v>166</v>
      </c>
      <c r="D179" s="1">
        <v>161130</v>
      </c>
      <c r="E179" s="1" t="s">
        <v>558</v>
      </c>
      <c r="F179" s="1" t="s">
        <v>248</v>
      </c>
      <c r="G179" s="1" t="s">
        <v>248</v>
      </c>
      <c r="H179" s="1" t="s">
        <v>248</v>
      </c>
      <c r="I179" s="1" t="s">
        <v>248</v>
      </c>
      <c r="J179" s="1" t="s">
        <v>248</v>
      </c>
      <c r="K179" s="1" t="s">
        <v>248</v>
      </c>
      <c r="L179" s="1" t="s">
        <v>393</v>
      </c>
      <c r="M179" s="1" t="s">
        <v>394</v>
      </c>
      <c r="N179" s="2" t="s">
        <v>248</v>
      </c>
      <c r="O179" s="1" t="s">
        <v>395</v>
      </c>
    </row>
    <row r="180" spans="3:15" x14ac:dyDescent="0.15">
      <c r="C180" s="1">
        <v>167</v>
      </c>
      <c r="D180" s="1">
        <v>161129</v>
      </c>
      <c r="E180" s="1" t="s">
        <v>559</v>
      </c>
      <c r="F180" s="1" t="s">
        <v>248</v>
      </c>
      <c r="G180" s="1" t="s">
        <v>248</v>
      </c>
      <c r="H180" s="1" t="s">
        <v>248</v>
      </c>
      <c r="I180" s="1" t="s">
        <v>248</v>
      </c>
      <c r="J180" s="1" t="s">
        <v>248</v>
      </c>
      <c r="K180" s="1" t="s">
        <v>248</v>
      </c>
      <c r="L180" s="1" t="s">
        <v>393</v>
      </c>
      <c r="M180" s="1" t="s">
        <v>394</v>
      </c>
      <c r="N180" s="2">
        <v>1.1999999999999999E-3</v>
      </c>
      <c r="O180" s="1" t="s">
        <v>395</v>
      </c>
    </row>
    <row r="181" spans="3:15" x14ac:dyDescent="0.15">
      <c r="C181" s="1">
        <v>168</v>
      </c>
      <c r="D181" s="1">
        <v>118002</v>
      </c>
      <c r="E181" s="1" t="s">
        <v>10888</v>
      </c>
      <c r="F181" s="1" t="s">
        <v>248</v>
      </c>
      <c r="G181" s="1" t="s">
        <v>248</v>
      </c>
      <c r="H181" s="1" t="s">
        <v>248</v>
      </c>
      <c r="I181" s="1" t="s">
        <v>248</v>
      </c>
      <c r="J181" s="1" t="s">
        <v>248</v>
      </c>
      <c r="K181" s="1" t="s">
        <v>248</v>
      </c>
      <c r="L181" s="1" t="s">
        <v>393</v>
      </c>
      <c r="M181" s="1" t="s">
        <v>394</v>
      </c>
      <c r="N181" s="2">
        <v>1.1999999999999999E-3</v>
      </c>
      <c r="O181" s="1" t="s">
        <v>395</v>
      </c>
    </row>
    <row r="182" spans="3:15" x14ac:dyDescent="0.15">
      <c r="C182" s="1">
        <v>169</v>
      </c>
      <c r="D182" s="1">
        <v>1668</v>
      </c>
      <c r="E182" s="1" t="s">
        <v>560</v>
      </c>
      <c r="F182" s="1" t="s">
        <v>248</v>
      </c>
      <c r="G182" s="1" t="s">
        <v>248</v>
      </c>
      <c r="H182" s="1" t="s">
        <v>248</v>
      </c>
      <c r="I182" s="1" t="s">
        <v>248</v>
      </c>
      <c r="J182" s="1" t="s">
        <v>248</v>
      </c>
      <c r="K182" s="1" t="s">
        <v>248</v>
      </c>
      <c r="L182" s="1" t="s">
        <v>394</v>
      </c>
      <c r="M182" s="1" t="s">
        <v>394</v>
      </c>
      <c r="N182" s="2">
        <v>1.6000000000000001E-3</v>
      </c>
      <c r="O182" s="1" t="s">
        <v>395</v>
      </c>
    </row>
    <row r="183" spans="3:15" x14ac:dyDescent="0.15">
      <c r="C183" s="1">
        <v>170</v>
      </c>
      <c r="D183" s="1">
        <v>519602</v>
      </c>
      <c r="E183" s="1" t="s">
        <v>412</v>
      </c>
      <c r="F183" s="1" t="s">
        <v>248</v>
      </c>
      <c r="G183" s="1" t="s">
        <v>248</v>
      </c>
      <c r="H183" s="1" t="s">
        <v>248</v>
      </c>
      <c r="I183" s="1" t="s">
        <v>248</v>
      </c>
      <c r="J183" s="1" t="s">
        <v>248</v>
      </c>
      <c r="K183" s="1" t="s">
        <v>248</v>
      </c>
      <c r="L183" s="1" t="s">
        <v>394</v>
      </c>
      <c r="M183" s="1" t="s">
        <v>394</v>
      </c>
      <c r="N183" s="2">
        <v>1.5E-3</v>
      </c>
      <c r="O183" s="1" t="s">
        <v>395</v>
      </c>
    </row>
    <row r="184" spans="3:15" x14ac:dyDescent="0.15">
      <c r="C184" s="1">
        <v>171</v>
      </c>
      <c r="D184" s="1">
        <v>160723</v>
      </c>
      <c r="E184" s="1" t="s">
        <v>561</v>
      </c>
      <c r="F184" s="1" t="s">
        <v>248</v>
      </c>
      <c r="G184" s="1" t="s">
        <v>248</v>
      </c>
      <c r="H184" s="1" t="s">
        <v>248</v>
      </c>
      <c r="I184" s="1" t="s">
        <v>248</v>
      </c>
      <c r="J184" s="1" t="s">
        <v>248</v>
      </c>
      <c r="K184" s="1" t="s">
        <v>248</v>
      </c>
      <c r="L184" s="1" t="s">
        <v>394</v>
      </c>
      <c r="M184" s="1" t="s">
        <v>394</v>
      </c>
      <c r="N184" s="2" t="s">
        <v>248</v>
      </c>
      <c r="O184" s="1" t="s">
        <v>395</v>
      </c>
    </row>
    <row r="185" spans="3:15" x14ac:dyDescent="0.15">
      <c r="C185" s="1">
        <v>172</v>
      </c>
      <c r="D185" s="1">
        <v>270027</v>
      </c>
      <c r="E185" s="1" t="s">
        <v>562</v>
      </c>
      <c r="F185" s="1" t="s">
        <v>248</v>
      </c>
      <c r="G185" s="1" t="s">
        <v>248</v>
      </c>
      <c r="H185" s="1" t="s">
        <v>248</v>
      </c>
      <c r="I185" s="1" t="s">
        <v>248</v>
      </c>
      <c r="J185" s="1" t="s">
        <v>248</v>
      </c>
      <c r="K185" s="1" t="s">
        <v>248</v>
      </c>
      <c r="L185" s="1" t="s">
        <v>393</v>
      </c>
      <c r="M185" s="1" t="s">
        <v>394</v>
      </c>
      <c r="N185" s="2">
        <v>1.2999999999999999E-3</v>
      </c>
      <c r="O185" s="1" t="s">
        <v>395</v>
      </c>
    </row>
    <row r="186" spans="3:15" x14ac:dyDescent="0.15">
      <c r="C186" s="1">
        <v>173</v>
      </c>
      <c r="D186" s="1">
        <v>4420</v>
      </c>
      <c r="E186" s="1" t="s">
        <v>563</v>
      </c>
      <c r="F186" s="1" t="s">
        <v>248</v>
      </c>
      <c r="G186" s="1" t="s">
        <v>248</v>
      </c>
      <c r="H186" s="1" t="s">
        <v>248</v>
      </c>
      <c r="I186" s="1" t="s">
        <v>248</v>
      </c>
      <c r="J186" s="1" t="s">
        <v>248</v>
      </c>
      <c r="K186" s="1" t="s">
        <v>248</v>
      </c>
      <c r="L186" s="1" t="s">
        <v>394</v>
      </c>
      <c r="M186" s="1" t="s">
        <v>394</v>
      </c>
      <c r="N186" s="2">
        <v>0</v>
      </c>
      <c r="O186" s="1" t="s">
        <v>395</v>
      </c>
    </row>
    <row r="187" spans="3:15" x14ac:dyDescent="0.15">
      <c r="C187" s="1">
        <v>174</v>
      </c>
      <c r="D187" s="1">
        <v>4161</v>
      </c>
      <c r="E187" s="1" t="s">
        <v>564</v>
      </c>
      <c r="F187" s="1" t="s">
        <v>248</v>
      </c>
      <c r="G187" s="1" t="s">
        <v>248</v>
      </c>
      <c r="H187" s="1" t="s">
        <v>248</v>
      </c>
      <c r="I187" s="1" t="s">
        <v>248</v>
      </c>
      <c r="J187" s="1" t="s">
        <v>248</v>
      </c>
      <c r="K187" s="1" t="s">
        <v>248</v>
      </c>
      <c r="L187" s="1" t="s">
        <v>394</v>
      </c>
      <c r="M187" s="1" t="s">
        <v>394</v>
      </c>
      <c r="N187" s="2">
        <v>8.0000000000000004E-4</v>
      </c>
      <c r="O187" s="1" t="s">
        <v>395</v>
      </c>
    </row>
    <row r="188" spans="3:15" x14ac:dyDescent="0.15">
      <c r="C188" s="1">
        <v>175</v>
      </c>
      <c r="D188" s="1">
        <v>1063</v>
      </c>
      <c r="E188" s="1" t="s">
        <v>565</v>
      </c>
      <c r="F188" s="1" t="s">
        <v>248</v>
      </c>
      <c r="G188" s="1" t="s">
        <v>248</v>
      </c>
      <c r="H188" s="1" t="s">
        <v>248</v>
      </c>
      <c r="I188" s="1" t="s">
        <v>248</v>
      </c>
      <c r="J188" s="1" t="s">
        <v>248</v>
      </c>
      <c r="K188" s="1" t="s">
        <v>248</v>
      </c>
      <c r="L188" s="1" t="s">
        <v>393</v>
      </c>
      <c r="M188" s="1" t="s">
        <v>394</v>
      </c>
      <c r="N188" s="2">
        <v>0</v>
      </c>
      <c r="O188" s="1" t="s">
        <v>395</v>
      </c>
    </row>
    <row r="189" spans="3:15" x14ac:dyDescent="0.15">
      <c r="C189" s="1">
        <v>176</v>
      </c>
      <c r="D189" s="1">
        <v>161714</v>
      </c>
      <c r="E189" s="1" t="s">
        <v>566</v>
      </c>
      <c r="F189" s="1" t="s">
        <v>248</v>
      </c>
      <c r="G189" s="1" t="s">
        <v>248</v>
      </c>
      <c r="H189" s="1" t="s">
        <v>248</v>
      </c>
      <c r="I189" s="1" t="s">
        <v>248</v>
      </c>
      <c r="J189" s="1" t="s">
        <v>248</v>
      </c>
      <c r="K189" s="1" t="s">
        <v>248</v>
      </c>
      <c r="L189" s="1" t="s">
        <v>394</v>
      </c>
      <c r="M189" s="1" t="s">
        <v>394</v>
      </c>
      <c r="N189" s="2">
        <v>1.6000000000000001E-3</v>
      </c>
      <c r="O189" s="1" t="s">
        <v>395</v>
      </c>
    </row>
    <row r="190" spans="3:15" x14ac:dyDescent="0.15">
      <c r="C190" s="1">
        <v>177</v>
      </c>
      <c r="D190" s="1">
        <v>2880</v>
      </c>
      <c r="E190" s="1" t="s">
        <v>567</v>
      </c>
      <c r="F190" s="1" t="s">
        <v>248</v>
      </c>
      <c r="G190" s="1" t="s">
        <v>248</v>
      </c>
      <c r="H190" s="1" t="s">
        <v>248</v>
      </c>
      <c r="I190" s="1" t="s">
        <v>248</v>
      </c>
      <c r="J190" s="1" t="s">
        <v>248</v>
      </c>
      <c r="K190" s="1" t="s">
        <v>248</v>
      </c>
      <c r="L190" s="1" t="s">
        <v>394</v>
      </c>
      <c r="M190" s="1" t="s">
        <v>394</v>
      </c>
      <c r="N190" s="2">
        <v>0</v>
      </c>
      <c r="O190" s="1" t="s">
        <v>395</v>
      </c>
    </row>
    <row r="191" spans="3:15" x14ac:dyDescent="0.15">
      <c r="C191" s="1">
        <v>178</v>
      </c>
      <c r="D191" s="1">
        <v>50203</v>
      </c>
      <c r="E191" s="1" t="s">
        <v>568</v>
      </c>
      <c r="F191" s="1" t="s">
        <v>248</v>
      </c>
      <c r="G191" s="1" t="s">
        <v>248</v>
      </c>
      <c r="H191" s="1" t="s">
        <v>248</v>
      </c>
      <c r="I191" s="1" t="s">
        <v>248</v>
      </c>
      <c r="J191" s="1" t="s">
        <v>248</v>
      </c>
      <c r="K191" s="1" t="s">
        <v>248</v>
      </c>
      <c r="L191" s="1" t="s">
        <v>393</v>
      </c>
      <c r="M191" s="1" t="s">
        <v>394</v>
      </c>
      <c r="N191" s="2" t="s">
        <v>248</v>
      </c>
      <c r="O191" s="1" t="s">
        <v>395</v>
      </c>
    </row>
    <row r="192" spans="3:15" x14ac:dyDescent="0.15">
      <c r="C192" s="1">
        <v>179</v>
      </c>
      <c r="D192" s="1">
        <v>40021</v>
      </c>
      <c r="E192" s="1" t="s">
        <v>569</v>
      </c>
      <c r="F192" s="1" t="s">
        <v>248</v>
      </c>
      <c r="G192" s="1" t="s">
        <v>248</v>
      </c>
      <c r="H192" s="1" t="s">
        <v>248</v>
      </c>
      <c r="I192" s="1" t="s">
        <v>248</v>
      </c>
      <c r="J192" s="1" t="s">
        <v>248</v>
      </c>
      <c r="K192" s="1" t="s">
        <v>248</v>
      </c>
      <c r="L192" s="1" t="s">
        <v>394</v>
      </c>
      <c r="M192" s="1" t="s">
        <v>394</v>
      </c>
      <c r="N192" s="2">
        <v>1.5E-3</v>
      </c>
      <c r="O192" s="1" t="s">
        <v>395</v>
      </c>
    </row>
    <row r="193" spans="3:15" x14ac:dyDescent="0.15">
      <c r="C193" s="1">
        <v>180</v>
      </c>
      <c r="D193" s="1">
        <v>4162</v>
      </c>
      <c r="E193" s="1" t="s">
        <v>570</v>
      </c>
      <c r="F193" s="1" t="s">
        <v>248</v>
      </c>
      <c r="G193" s="1" t="s">
        <v>248</v>
      </c>
      <c r="H193" s="1" t="s">
        <v>248</v>
      </c>
      <c r="I193" s="1" t="s">
        <v>248</v>
      </c>
      <c r="J193" s="1" t="s">
        <v>248</v>
      </c>
      <c r="K193" s="1" t="s">
        <v>248</v>
      </c>
      <c r="L193" s="1" t="s">
        <v>394</v>
      </c>
      <c r="M193" s="1" t="s">
        <v>394</v>
      </c>
      <c r="N193" s="2" t="s">
        <v>248</v>
      </c>
      <c r="O193" s="1" t="s">
        <v>395</v>
      </c>
    </row>
    <row r="194" spans="3:15" x14ac:dyDescent="0.15">
      <c r="C194" s="1">
        <v>181</v>
      </c>
      <c r="D194" s="1">
        <v>96001</v>
      </c>
      <c r="E194" s="1" t="s">
        <v>398</v>
      </c>
      <c r="F194" s="1" t="s">
        <v>248</v>
      </c>
      <c r="G194" s="1" t="s">
        <v>248</v>
      </c>
      <c r="H194" s="1" t="s">
        <v>248</v>
      </c>
      <c r="I194" s="1" t="s">
        <v>248</v>
      </c>
      <c r="J194" s="1" t="s">
        <v>248</v>
      </c>
      <c r="K194" s="1" t="s">
        <v>248</v>
      </c>
      <c r="L194" s="1" t="s">
        <v>394</v>
      </c>
      <c r="M194" s="1" t="s">
        <v>394</v>
      </c>
      <c r="N194" s="2">
        <v>1.5E-3</v>
      </c>
      <c r="O194" s="1" t="s">
        <v>395</v>
      </c>
    </row>
    <row r="195" spans="3:15" x14ac:dyDescent="0.15">
      <c r="C195" s="1">
        <v>182</v>
      </c>
      <c r="D195" s="1">
        <v>378546</v>
      </c>
      <c r="E195" s="1" t="s">
        <v>571</v>
      </c>
      <c r="F195" s="1" t="s">
        <v>248</v>
      </c>
      <c r="G195" s="1" t="s">
        <v>248</v>
      </c>
      <c r="H195" s="1" t="s">
        <v>248</v>
      </c>
      <c r="I195" s="1" t="s">
        <v>248</v>
      </c>
      <c r="J195" s="1" t="s">
        <v>248</v>
      </c>
      <c r="K195" s="1" t="s">
        <v>248</v>
      </c>
      <c r="L195" s="1" t="s">
        <v>394</v>
      </c>
      <c r="M195" s="1" t="s">
        <v>394</v>
      </c>
      <c r="N195" s="2">
        <v>1.6000000000000001E-3</v>
      </c>
      <c r="O195" s="1" t="s">
        <v>395</v>
      </c>
    </row>
    <row r="196" spans="3:15" x14ac:dyDescent="0.15">
      <c r="C196" s="1">
        <v>183</v>
      </c>
      <c r="D196" s="1">
        <v>4419</v>
      </c>
      <c r="E196" s="1" t="s">
        <v>572</v>
      </c>
      <c r="F196" s="1" t="s">
        <v>248</v>
      </c>
      <c r="G196" s="1" t="s">
        <v>248</v>
      </c>
      <c r="H196" s="1" t="s">
        <v>248</v>
      </c>
      <c r="I196" s="1" t="s">
        <v>248</v>
      </c>
      <c r="J196" s="1" t="s">
        <v>248</v>
      </c>
      <c r="K196" s="1" t="s">
        <v>248</v>
      </c>
      <c r="L196" s="1" t="s">
        <v>394</v>
      </c>
      <c r="M196" s="1" t="s">
        <v>394</v>
      </c>
      <c r="N196" s="2">
        <v>8.0000000000000004E-4</v>
      </c>
      <c r="O196" s="1" t="s">
        <v>395</v>
      </c>
    </row>
    <row r="197" spans="3:15" x14ac:dyDescent="0.15">
      <c r="C197" s="1">
        <v>184</v>
      </c>
      <c r="D197" s="1">
        <v>4421</v>
      </c>
      <c r="E197" s="1" t="s">
        <v>573</v>
      </c>
      <c r="F197" s="1" t="s">
        <v>248</v>
      </c>
      <c r="G197" s="1" t="s">
        <v>248</v>
      </c>
      <c r="H197" s="1" t="s">
        <v>248</v>
      </c>
      <c r="I197" s="1" t="s">
        <v>248</v>
      </c>
      <c r="J197" s="1" t="s">
        <v>248</v>
      </c>
      <c r="K197" s="1" t="s">
        <v>248</v>
      </c>
      <c r="L197" s="1" t="s">
        <v>394</v>
      </c>
      <c r="M197" s="1" t="s">
        <v>394</v>
      </c>
      <c r="N197" s="2" t="s">
        <v>248</v>
      </c>
      <c r="O197" s="1" t="s">
        <v>395</v>
      </c>
    </row>
    <row r="198" spans="3:15" x14ac:dyDescent="0.15">
      <c r="C198" s="1">
        <v>185</v>
      </c>
      <c r="D198" s="1">
        <v>4422</v>
      </c>
      <c r="E198" s="1" t="s">
        <v>573</v>
      </c>
      <c r="F198" s="1" t="s">
        <v>248</v>
      </c>
      <c r="G198" s="1" t="s">
        <v>248</v>
      </c>
      <c r="H198" s="1" t="s">
        <v>248</v>
      </c>
      <c r="I198" s="1" t="s">
        <v>248</v>
      </c>
      <c r="J198" s="1" t="s">
        <v>248</v>
      </c>
      <c r="K198" s="1" t="s">
        <v>248</v>
      </c>
      <c r="L198" s="1" t="s">
        <v>394</v>
      </c>
      <c r="M198" s="1" t="s">
        <v>394</v>
      </c>
      <c r="N198" s="2" t="s">
        <v>248</v>
      </c>
      <c r="O198" s="1" t="s">
        <v>395</v>
      </c>
    </row>
    <row r="199" spans="3:15" x14ac:dyDescent="0.15">
      <c r="C199" s="1">
        <v>186</v>
      </c>
      <c r="D199" s="1">
        <v>162719</v>
      </c>
      <c r="E199" s="1" t="s">
        <v>574</v>
      </c>
      <c r="F199" s="1" t="s">
        <v>248</v>
      </c>
      <c r="G199" s="1" t="s">
        <v>248</v>
      </c>
      <c r="H199" s="1" t="s">
        <v>248</v>
      </c>
      <c r="I199" s="1" t="s">
        <v>248</v>
      </c>
      <c r="J199" s="1" t="s">
        <v>248</v>
      </c>
      <c r="K199" s="1" t="s">
        <v>248</v>
      </c>
      <c r="L199" s="1" t="s">
        <v>393</v>
      </c>
      <c r="M199" s="1" t="s">
        <v>394</v>
      </c>
      <c r="N199" s="2">
        <v>1.1999999999999999E-3</v>
      </c>
      <c r="O199" s="1" t="s">
        <v>395</v>
      </c>
    </row>
    <row r="200" spans="3:15" x14ac:dyDescent="0.15">
      <c r="C200" s="1">
        <v>187</v>
      </c>
      <c r="D200" s="1">
        <v>4163</v>
      </c>
      <c r="E200" s="1" t="s">
        <v>570</v>
      </c>
      <c r="F200" s="1" t="s">
        <v>248</v>
      </c>
      <c r="G200" s="1" t="s">
        <v>248</v>
      </c>
      <c r="H200" s="1" t="s">
        <v>248</v>
      </c>
      <c r="I200" s="1" t="s">
        <v>248</v>
      </c>
      <c r="J200" s="1" t="s">
        <v>248</v>
      </c>
      <c r="K200" s="1" t="s">
        <v>248</v>
      </c>
      <c r="L200" s="1" t="s">
        <v>394</v>
      </c>
      <c r="M200" s="1" t="s">
        <v>394</v>
      </c>
      <c r="N200" s="2" t="s">
        <v>248</v>
      </c>
      <c r="O200" s="1" t="s">
        <v>395</v>
      </c>
    </row>
    <row r="201" spans="3:15" x14ac:dyDescent="0.15">
      <c r="C201" s="1">
        <v>188</v>
      </c>
      <c r="D201" s="1">
        <v>3321</v>
      </c>
      <c r="E201" s="1" t="s">
        <v>575</v>
      </c>
      <c r="F201" s="1" t="s">
        <v>248</v>
      </c>
      <c r="G201" s="1" t="s">
        <v>248</v>
      </c>
      <c r="H201" s="1" t="s">
        <v>248</v>
      </c>
      <c r="I201" s="1" t="s">
        <v>248</v>
      </c>
      <c r="J201" s="1" t="s">
        <v>248</v>
      </c>
      <c r="K201" s="1" t="s">
        <v>248</v>
      </c>
      <c r="L201" s="1" t="s">
        <v>393</v>
      </c>
      <c r="M201" s="1" t="s">
        <v>394</v>
      </c>
      <c r="N201" s="2">
        <v>0</v>
      </c>
      <c r="O201" s="1" t="s">
        <v>395</v>
      </c>
    </row>
    <row r="202" spans="3:15" x14ac:dyDescent="0.15">
      <c r="C202" s="1">
        <v>189</v>
      </c>
      <c r="D202" s="1">
        <v>4879</v>
      </c>
      <c r="E202" s="1" t="s">
        <v>576</v>
      </c>
      <c r="F202" s="1" t="s">
        <v>248</v>
      </c>
      <c r="G202" s="1" t="s">
        <v>248</v>
      </c>
      <c r="H202" s="1" t="s">
        <v>248</v>
      </c>
      <c r="I202" s="1" t="s">
        <v>248</v>
      </c>
      <c r="J202" s="1" t="s">
        <v>248</v>
      </c>
      <c r="K202" s="1" t="s">
        <v>248</v>
      </c>
      <c r="L202" s="1" t="s">
        <v>394</v>
      </c>
      <c r="M202" s="1" t="s">
        <v>394</v>
      </c>
      <c r="N202" s="2" t="s">
        <v>248</v>
      </c>
      <c r="O202" s="1" t="s">
        <v>395</v>
      </c>
    </row>
    <row r="203" spans="3:15" x14ac:dyDescent="0.15">
      <c r="C203" s="1">
        <v>190</v>
      </c>
      <c r="D203" s="1">
        <v>927</v>
      </c>
      <c r="E203" s="1" t="s">
        <v>577</v>
      </c>
      <c r="F203" s="1" t="s">
        <v>248</v>
      </c>
      <c r="G203" s="1" t="s">
        <v>248</v>
      </c>
      <c r="H203" s="1" t="s">
        <v>248</v>
      </c>
      <c r="I203" s="1" t="s">
        <v>248</v>
      </c>
      <c r="J203" s="1" t="s">
        <v>248</v>
      </c>
      <c r="K203" s="1" t="s">
        <v>248</v>
      </c>
      <c r="L203" s="1" t="s">
        <v>394</v>
      </c>
      <c r="M203" s="1" t="s">
        <v>394</v>
      </c>
      <c r="N203" s="2" t="s">
        <v>248</v>
      </c>
      <c r="O203" s="1" t="s">
        <v>395</v>
      </c>
    </row>
    <row r="204" spans="3:15" x14ac:dyDescent="0.15">
      <c r="C204" s="1">
        <v>191</v>
      </c>
      <c r="D204" s="1">
        <v>160924</v>
      </c>
      <c r="E204" s="1" t="s">
        <v>418</v>
      </c>
      <c r="F204" s="1" t="s">
        <v>248</v>
      </c>
      <c r="G204" s="1" t="s">
        <v>248</v>
      </c>
      <c r="H204" s="1" t="s">
        <v>248</v>
      </c>
      <c r="I204" s="1" t="s">
        <v>248</v>
      </c>
      <c r="J204" s="1" t="s">
        <v>248</v>
      </c>
      <c r="K204" s="1" t="s">
        <v>248</v>
      </c>
      <c r="L204" s="1" t="s">
        <v>394</v>
      </c>
      <c r="M204" s="1" t="s">
        <v>394</v>
      </c>
      <c r="N204" s="2">
        <v>1.1999999999999999E-3</v>
      </c>
      <c r="O204" s="1" t="s">
        <v>395</v>
      </c>
    </row>
    <row r="205" spans="3:15" x14ac:dyDescent="0.15">
      <c r="C205" s="1">
        <v>192</v>
      </c>
      <c r="D205" s="1">
        <v>3973</v>
      </c>
      <c r="E205" s="1" t="s">
        <v>578</v>
      </c>
      <c r="F205" s="1" t="s">
        <v>248</v>
      </c>
      <c r="G205" s="1" t="s">
        <v>248</v>
      </c>
      <c r="H205" s="1" t="s">
        <v>248</v>
      </c>
      <c r="I205" s="1" t="s">
        <v>248</v>
      </c>
      <c r="J205" s="1" t="s">
        <v>248</v>
      </c>
      <c r="K205" s="1" t="s">
        <v>248</v>
      </c>
      <c r="L205" s="1" t="s">
        <v>443</v>
      </c>
      <c r="M205" s="1" t="s">
        <v>443</v>
      </c>
      <c r="N205" s="2" t="s">
        <v>248</v>
      </c>
      <c r="O205" s="1" t="s">
        <v>395</v>
      </c>
    </row>
    <row r="206" spans="3:15" x14ac:dyDescent="0.15">
      <c r="C206" s="1">
        <v>193</v>
      </c>
      <c r="D206" s="1">
        <v>4999</v>
      </c>
      <c r="E206" s="1" t="s">
        <v>579</v>
      </c>
      <c r="F206" s="1" t="s">
        <v>248</v>
      </c>
      <c r="G206" s="1" t="s">
        <v>248</v>
      </c>
      <c r="H206" s="1" t="s">
        <v>248</v>
      </c>
      <c r="I206" s="1" t="s">
        <v>248</v>
      </c>
      <c r="J206" s="1" t="s">
        <v>248</v>
      </c>
      <c r="K206" s="1" t="s">
        <v>248</v>
      </c>
      <c r="L206" s="1" t="s">
        <v>394</v>
      </c>
      <c r="M206" s="1" t="s">
        <v>394</v>
      </c>
      <c r="N206" s="2" t="s">
        <v>248</v>
      </c>
      <c r="O206" s="1" t="s">
        <v>395</v>
      </c>
    </row>
    <row r="207" spans="3:15" x14ac:dyDescent="0.15">
      <c r="C207" s="1">
        <v>194</v>
      </c>
      <c r="D207" s="1">
        <v>4998</v>
      </c>
      <c r="E207" s="1" t="s">
        <v>580</v>
      </c>
      <c r="F207" s="1" t="s">
        <v>248</v>
      </c>
      <c r="G207" s="1" t="s">
        <v>248</v>
      </c>
      <c r="H207" s="1" t="s">
        <v>248</v>
      </c>
      <c r="I207" s="1" t="s">
        <v>248</v>
      </c>
      <c r="J207" s="1" t="s">
        <v>248</v>
      </c>
      <c r="K207" s="1" t="s">
        <v>248</v>
      </c>
      <c r="L207" s="1" t="s">
        <v>394</v>
      </c>
      <c r="M207" s="1" t="s">
        <v>394</v>
      </c>
      <c r="N207" s="2">
        <v>8.0000000000000004E-4</v>
      </c>
      <c r="O207" s="1" t="s">
        <v>395</v>
      </c>
    </row>
    <row r="208" spans="3:15" x14ac:dyDescent="0.15">
      <c r="C208" s="1">
        <v>195</v>
      </c>
      <c r="D208" s="1">
        <v>4878</v>
      </c>
      <c r="E208" s="1" t="s">
        <v>576</v>
      </c>
      <c r="F208" s="1" t="s">
        <v>248</v>
      </c>
      <c r="G208" s="1" t="s">
        <v>248</v>
      </c>
      <c r="H208" s="1" t="s">
        <v>248</v>
      </c>
      <c r="I208" s="1" t="s">
        <v>248</v>
      </c>
      <c r="J208" s="1" t="s">
        <v>248</v>
      </c>
      <c r="K208" s="1" t="s">
        <v>248</v>
      </c>
      <c r="L208" s="1" t="s">
        <v>394</v>
      </c>
      <c r="M208" s="1" t="s">
        <v>394</v>
      </c>
      <c r="N208" s="2" t="s">
        <v>248</v>
      </c>
      <c r="O208" s="1" t="s">
        <v>395</v>
      </c>
    </row>
    <row r="209" spans="1:15" x14ac:dyDescent="0.15">
      <c r="C209" s="1">
        <v>196</v>
      </c>
      <c r="D209" s="1">
        <v>1876</v>
      </c>
      <c r="E209" s="1" t="s">
        <v>581</v>
      </c>
      <c r="F209" s="1" t="s">
        <v>248</v>
      </c>
      <c r="G209" s="1" t="s">
        <v>248</v>
      </c>
      <c r="H209" s="1" t="s">
        <v>248</v>
      </c>
      <c r="I209" s="1" t="s">
        <v>248</v>
      </c>
      <c r="J209" s="1" t="s">
        <v>248</v>
      </c>
      <c r="K209" s="1" t="s">
        <v>248</v>
      </c>
      <c r="L209" s="1" t="s">
        <v>393</v>
      </c>
      <c r="M209" s="1" t="s">
        <v>394</v>
      </c>
      <c r="N209" s="2" t="s">
        <v>248</v>
      </c>
      <c r="O209" s="1" t="s">
        <v>395</v>
      </c>
    </row>
    <row r="210" spans="1:15" x14ac:dyDescent="0.15">
      <c r="C210" s="1">
        <v>197</v>
      </c>
      <c r="D210" s="1">
        <v>160644</v>
      </c>
      <c r="E210" s="1" t="s">
        <v>582</v>
      </c>
      <c r="F210" s="1" t="s">
        <v>248</v>
      </c>
      <c r="G210" s="1" t="s">
        <v>248</v>
      </c>
      <c r="H210" s="1" t="s">
        <v>248</v>
      </c>
      <c r="I210" s="1" t="s">
        <v>248</v>
      </c>
      <c r="J210" s="1" t="s">
        <v>248</v>
      </c>
      <c r="K210" s="1" t="s">
        <v>248</v>
      </c>
      <c r="L210" s="1" t="s">
        <v>394</v>
      </c>
      <c r="M210" s="1" t="s">
        <v>394</v>
      </c>
      <c r="N210" s="2">
        <v>1.5E-3</v>
      </c>
      <c r="O210" s="1" t="s">
        <v>395</v>
      </c>
    </row>
    <row r="211" spans="1:15" x14ac:dyDescent="0.15">
      <c r="C211" s="1">
        <v>198</v>
      </c>
      <c r="D211" s="1">
        <v>4164</v>
      </c>
      <c r="E211" s="1" t="s">
        <v>583</v>
      </c>
      <c r="F211" s="1" t="s">
        <v>248</v>
      </c>
      <c r="G211" s="1" t="s">
        <v>248</v>
      </c>
      <c r="H211" s="1" t="s">
        <v>248</v>
      </c>
      <c r="I211" s="1" t="s">
        <v>248</v>
      </c>
      <c r="J211" s="1" t="s">
        <v>248</v>
      </c>
      <c r="K211" s="1" t="s">
        <v>248</v>
      </c>
      <c r="L211" s="1" t="s">
        <v>394</v>
      </c>
      <c r="M211" s="1" t="s">
        <v>394</v>
      </c>
      <c r="N211" s="2">
        <v>0</v>
      </c>
      <c r="O211" s="1" t="s">
        <v>395</v>
      </c>
    </row>
    <row r="212" spans="1:15" x14ac:dyDescent="0.15">
      <c r="C212" s="1">
        <v>199</v>
      </c>
      <c r="D212" s="1">
        <v>160140</v>
      </c>
      <c r="E212" s="1" t="s">
        <v>584</v>
      </c>
      <c r="F212" s="1" t="s">
        <v>248</v>
      </c>
      <c r="G212" s="1" t="s">
        <v>248</v>
      </c>
      <c r="H212" s="1" t="s">
        <v>248</v>
      </c>
      <c r="I212" s="1" t="s">
        <v>248</v>
      </c>
      <c r="J212" s="1" t="s">
        <v>248</v>
      </c>
      <c r="K212" s="1" t="s">
        <v>248</v>
      </c>
      <c r="L212" s="1" t="s">
        <v>394</v>
      </c>
      <c r="M212" s="1" t="s">
        <v>394</v>
      </c>
      <c r="N212" s="2">
        <v>1.1999999999999999E-3</v>
      </c>
      <c r="O212" s="1" t="s">
        <v>395</v>
      </c>
    </row>
    <row r="213" spans="1:15" x14ac:dyDescent="0.15">
      <c r="C213" s="1">
        <v>200</v>
      </c>
      <c r="D213" s="1">
        <v>5557</v>
      </c>
      <c r="E213" s="1" t="s">
        <v>10889</v>
      </c>
      <c r="F213" s="1" t="s">
        <v>248</v>
      </c>
      <c r="G213" s="1" t="s">
        <v>248</v>
      </c>
      <c r="H213" s="1" t="s">
        <v>248</v>
      </c>
      <c r="I213" s="1" t="s">
        <v>248</v>
      </c>
      <c r="J213" s="1" t="s">
        <v>248</v>
      </c>
      <c r="K213" s="1" t="s">
        <v>248</v>
      </c>
      <c r="L213" s="1" t="s">
        <v>443</v>
      </c>
      <c r="M213" s="1" t="s">
        <v>443</v>
      </c>
      <c r="N213" s="2">
        <v>1.5E-3</v>
      </c>
      <c r="O213" s="1" t="s">
        <v>395</v>
      </c>
    </row>
    <row r="214" spans="1:15" x14ac:dyDescent="0.15">
      <c r="C214" s="1">
        <v>201</v>
      </c>
      <c r="D214" s="1">
        <v>593</v>
      </c>
      <c r="E214" s="1" t="s">
        <v>10890</v>
      </c>
      <c r="F214" s="1" t="s">
        <v>248</v>
      </c>
      <c r="G214" s="1" t="s">
        <v>248</v>
      </c>
      <c r="H214" s="1" t="s">
        <v>248</v>
      </c>
      <c r="I214" s="1" t="s">
        <v>248</v>
      </c>
      <c r="J214" s="1" t="s">
        <v>248</v>
      </c>
      <c r="K214" s="1" t="s">
        <v>248</v>
      </c>
      <c r="L214" s="1" t="s">
        <v>393</v>
      </c>
      <c r="M214" s="1" t="s">
        <v>394</v>
      </c>
      <c r="N214" s="2" t="s">
        <v>248</v>
      </c>
      <c r="O214" s="1" t="s">
        <v>395</v>
      </c>
    </row>
    <row r="215" spans="1:15" x14ac:dyDescent="0.15">
      <c r="C215" s="1">
        <v>202</v>
      </c>
      <c r="D215" s="1">
        <v>5558</v>
      </c>
      <c r="E215" s="1" t="s">
        <v>10891</v>
      </c>
      <c r="F215" s="1" t="s">
        <v>248</v>
      </c>
      <c r="G215" s="1" t="s">
        <v>248</v>
      </c>
      <c r="H215" s="1" t="s">
        <v>248</v>
      </c>
      <c r="I215" s="1" t="s">
        <v>248</v>
      </c>
      <c r="J215" s="1" t="s">
        <v>248</v>
      </c>
      <c r="K215" s="1" t="s">
        <v>248</v>
      </c>
      <c r="L215" s="1" t="s">
        <v>531</v>
      </c>
      <c r="M215" s="1" t="s">
        <v>531</v>
      </c>
      <c r="N215" s="2" t="s">
        <v>248</v>
      </c>
      <c r="O215" s="1" t="s">
        <v>395</v>
      </c>
    </row>
    <row r="216" spans="1:15" x14ac:dyDescent="0.15">
      <c r="C216" s="1">
        <v>203</v>
      </c>
      <c r="D216" s="1">
        <v>160141</v>
      </c>
      <c r="E216" s="1" t="s">
        <v>585</v>
      </c>
      <c r="F216" s="1" t="s">
        <v>248</v>
      </c>
      <c r="G216" s="1" t="s">
        <v>248</v>
      </c>
      <c r="H216" s="1" t="s">
        <v>248</v>
      </c>
      <c r="I216" s="1" t="s">
        <v>248</v>
      </c>
      <c r="J216" s="1" t="s">
        <v>248</v>
      </c>
      <c r="K216" s="1" t="s">
        <v>248</v>
      </c>
      <c r="L216" s="1" t="s">
        <v>394</v>
      </c>
      <c r="M216" s="1" t="s">
        <v>394</v>
      </c>
      <c r="N216" s="2">
        <v>0</v>
      </c>
      <c r="O216" s="1" t="s">
        <v>395</v>
      </c>
    </row>
    <row r="217" spans="1:15" x14ac:dyDescent="0.15">
      <c r="C217" s="1">
        <v>204</v>
      </c>
      <c r="D217" s="1">
        <v>161815</v>
      </c>
      <c r="E217" s="1" t="s">
        <v>586</v>
      </c>
      <c r="F217" s="1" t="s">
        <v>248</v>
      </c>
      <c r="G217" s="1" t="s">
        <v>248</v>
      </c>
      <c r="H217" s="1" t="s">
        <v>248</v>
      </c>
      <c r="I217" s="1" t="s">
        <v>248</v>
      </c>
      <c r="J217" s="1" t="s">
        <v>248</v>
      </c>
      <c r="K217" s="1" t="s">
        <v>248</v>
      </c>
      <c r="L217" s="1" t="s">
        <v>393</v>
      </c>
      <c r="M217" s="1" t="s">
        <v>394</v>
      </c>
      <c r="N217" s="2">
        <v>1.6000000000000001E-3</v>
      </c>
      <c r="O217" s="1" t="s">
        <v>395</v>
      </c>
    </row>
    <row r="218" spans="1:15" x14ac:dyDescent="0.15">
      <c r="A218" s="51"/>
      <c r="B218" s="51"/>
      <c r="C218" s="47">
        <v>205</v>
      </c>
      <c r="D218" s="47">
        <v>3722</v>
      </c>
      <c r="E218" s="47" t="s">
        <v>587</v>
      </c>
      <c r="F218" s="48" t="s">
        <v>248</v>
      </c>
      <c r="G218" s="49" t="s">
        <v>248</v>
      </c>
      <c r="H218" s="48" t="s">
        <v>248</v>
      </c>
      <c r="I218" s="49" t="s">
        <v>248</v>
      </c>
      <c r="J218" s="47" t="s">
        <v>248</v>
      </c>
      <c r="K218" s="47" t="s">
        <v>248</v>
      </c>
      <c r="L218" s="47" t="s">
        <v>393</v>
      </c>
      <c r="M218" s="47" t="s">
        <v>394</v>
      </c>
      <c r="N218" s="47" t="s">
        <v>248</v>
      </c>
      <c r="O218" s="47" t="s">
        <v>395</v>
      </c>
    </row>
    <row r="219" spans="1:15" x14ac:dyDescent="0.15">
      <c r="A219" s="45"/>
      <c r="B219" s="45"/>
      <c r="C219" s="7">
        <v>206</v>
      </c>
      <c r="D219" s="7">
        <v>4877</v>
      </c>
      <c r="E219" s="7" t="s">
        <v>588</v>
      </c>
      <c r="F219" s="1" t="s">
        <v>248</v>
      </c>
      <c r="G219" s="1" t="s">
        <v>248</v>
      </c>
      <c r="H219" s="1" t="s">
        <v>248</v>
      </c>
      <c r="I219" s="1" t="s">
        <v>248</v>
      </c>
      <c r="J219" s="7" t="s">
        <v>248</v>
      </c>
      <c r="K219" s="7" t="s">
        <v>248</v>
      </c>
      <c r="L219" s="7" t="s">
        <v>394</v>
      </c>
      <c r="M219" s="7" t="s">
        <v>394</v>
      </c>
      <c r="N219" s="282">
        <v>1.6000000000000001E-3</v>
      </c>
      <c r="O219" s="7" t="s">
        <v>395</v>
      </c>
    </row>
    <row r="220" spans="1:15" x14ac:dyDescent="0.15">
      <c r="A220" s="42"/>
      <c r="B220" s="42"/>
      <c r="C220" s="43">
        <v>207</v>
      </c>
      <c r="D220" s="43">
        <v>5676</v>
      </c>
      <c r="E220" s="1" t="s">
        <v>10892</v>
      </c>
      <c r="F220" s="283" t="s">
        <v>248</v>
      </c>
      <c r="G220" s="1" t="s">
        <v>248</v>
      </c>
      <c r="H220" s="283" t="s">
        <v>248</v>
      </c>
      <c r="I220" s="1" t="s">
        <v>248</v>
      </c>
      <c r="J220" s="1" t="s">
        <v>248</v>
      </c>
      <c r="K220" s="1" t="s">
        <v>248</v>
      </c>
      <c r="L220" s="1" t="s">
        <v>394</v>
      </c>
      <c r="M220" s="1" t="s">
        <v>394</v>
      </c>
      <c r="N220" s="1" t="s">
        <v>248</v>
      </c>
      <c r="O220" s="1" t="s">
        <v>395</v>
      </c>
    </row>
    <row r="221" spans="1:15" x14ac:dyDescent="0.15">
      <c r="A221" s="42"/>
      <c r="B221" s="42"/>
      <c r="C221" s="43"/>
      <c r="D221" s="43"/>
      <c r="F221" s="283"/>
      <c r="H221" s="283"/>
    </row>
    <row r="222" spans="1:15" x14ac:dyDescent="0.15">
      <c r="A222" s="42" t="s">
        <v>246</v>
      </c>
      <c r="B222" s="42" t="s">
        <v>247</v>
      </c>
      <c r="C222" s="43" t="s">
        <v>383</v>
      </c>
      <c r="D222" s="43" t="s">
        <v>22</v>
      </c>
      <c r="E222" s="1" t="s">
        <v>384</v>
      </c>
      <c r="F222" s="283">
        <v>43145</v>
      </c>
      <c r="H222" s="283">
        <v>43144</v>
      </c>
      <c r="J222" s="1" t="s">
        <v>385</v>
      </c>
      <c r="K222" s="1" t="s">
        <v>386</v>
      </c>
      <c r="L222" s="1" t="s">
        <v>531</v>
      </c>
      <c r="M222" s="1" t="s">
        <v>589</v>
      </c>
      <c r="N222" s="1" t="s">
        <v>389</v>
      </c>
      <c r="O222" s="1" t="s">
        <v>390</v>
      </c>
    </row>
    <row r="223" spans="1:15" x14ac:dyDescent="0.15">
      <c r="A223" s="42"/>
      <c r="B223" s="42"/>
      <c r="C223" s="43"/>
      <c r="D223" s="43"/>
      <c r="F223" s="1" t="s">
        <v>1</v>
      </c>
      <c r="G223" s="1" t="s">
        <v>2</v>
      </c>
      <c r="H223" s="1" t="s">
        <v>1</v>
      </c>
      <c r="I223" s="1" t="s">
        <v>2</v>
      </c>
      <c r="M223" s="1" t="s">
        <v>590</v>
      </c>
      <c r="O223" s="1" t="s">
        <v>391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指数估值表</vt:lpstr>
      <vt:lpstr>基金定投汇总表</vt:lpstr>
      <vt:lpstr>基金分表</vt:lpstr>
      <vt:lpstr>凤凰财经基金数据</vt:lpstr>
      <vt:lpstr>天天基金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jiomh</dc:creator>
  <cp:lastModifiedBy>Microsoft Office 用户</cp:lastModifiedBy>
  <dcterms:created xsi:type="dcterms:W3CDTF">2018-01-21T08:08:48Z</dcterms:created>
  <dcterms:modified xsi:type="dcterms:W3CDTF">2018-02-14T08:46:06Z</dcterms:modified>
</cp:coreProperties>
</file>